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rdinace\Desktop\Rozpočty KROS\ZŠ Velké Meziříčí_ Sokolovská_final\"/>
    </mc:Choice>
  </mc:AlternateContent>
  <bookViews>
    <workbookView xWindow="0" yWindow="0" windowWidth="0" windowHeight="0"/>
  </bookViews>
  <sheets>
    <sheet name="Rekapitulace stavby" sheetId="1" r:id="rId1"/>
    <sheet name="56.1.1 - učebna přírodopi..." sheetId="2" r:id="rId2"/>
    <sheet name="56.1.2 - učebna přírodopi..." sheetId="3" r:id="rId3"/>
    <sheet name="56.2.1 - jazyková učebna_..." sheetId="4" r:id="rId4"/>
    <sheet name="56.2.2 - jazyková učebna_..." sheetId="5" r:id="rId5"/>
    <sheet name="56.3.1 - knihovna, dveře ..." sheetId="6" r:id="rId6"/>
    <sheet name="56.3.2 - knihovna, dveře ..." sheetId="7" r:id="rId7"/>
    <sheet name="56.4.1 - PC učebna_jazyko..." sheetId="8" r:id="rId8"/>
    <sheet name="56.4.2 - PC učebna_jazyko..." sheetId="9" r:id="rId9"/>
    <sheet name="56.5.1 - cvičná kuchyň, d..." sheetId="10" r:id="rId10"/>
    <sheet name="56.5.2 - cvičná kuchyň, d..." sheetId="11" r:id="rId11"/>
    <sheet name="56_S02 - ZŠ Sokolovská ve..." sheetId="12" r:id="rId12"/>
  </sheets>
  <definedNames>
    <definedName name="_xlnm.Print_Area" localSheetId="0">'Rekapitulace stavby'!$D$4:$AO$76,'Rekapitulace stavby'!$C$82:$AQ$111</definedName>
    <definedName name="_xlnm.Print_Titles" localSheetId="0">'Rekapitulace stavby'!$92:$92</definedName>
    <definedName name="_xlnm._FilterDatabase" localSheetId="1" hidden="1">'56.1.1 - učebna přírodopi...'!$C$143:$K$282</definedName>
    <definedName name="_xlnm.Print_Area" localSheetId="1">'56.1.1 - učebna přírodopi...'!$C$4:$J$76,'56.1.1 - učebna přírodopi...'!$C$82:$J$123,'56.1.1 - učebna přírodopi...'!$C$129:$J$282</definedName>
    <definedName name="_xlnm.Print_Titles" localSheetId="1">'56.1.1 - učebna přírodopi...'!$143:$143</definedName>
    <definedName name="_xlnm._FilterDatabase" localSheetId="2" hidden="1">'56.1.2 - učebna přírodopi...'!$C$143:$K$540</definedName>
    <definedName name="_xlnm.Print_Area" localSheetId="2">'56.1.2 - učebna přírodopi...'!$C$4:$J$76,'56.1.2 - učebna přírodopi...'!$C$82:$J$123,'56.1.2 - učebna přírodopi...'!$C$129:$J$540</definedName>
    <definedName name="_xlnm.Print_Titles" localSheetId="2">'56.1.2 - učebna přírodopi...'!$143:$143</definedName>
    <definedName name="_xlnm._FilterDatabase" localSheetId="3" hidden="1">'56.2.1 - jazyková učebna_...'!$C$144:$K$286</definedName>
    <definedName name="_xlnm.Print_Area" localSheetId="3">'56.2.1 - jazyková učebna_...'!$C$4:$J$76,'56.2.1 - jazyková učebna_...'!$C$82:$J$124,'56.2.1 - jazyková učebna_...'!$C$130:$J$286</definedName>
    <definedName name="_xlnm.Print_Titles" localSheetId="3">'56.2.1 - jazyková učebna_...'!$144:$144</definedName>
    <definedName name="_xlnm._FilterDatabase" localSheetId="4" hidden="1">'56.2.2 - jazyková učebna_...'!$C$143:$K$492</definedName>
    <definedName name="_xlnm.Print_Area" localSheetId="4">'56.2.2 - jazyková učebna_...'!$C$4:$J$76,'56.2.2 - jazyková učebna_...'!$C$82:$J$123,'56.2.2 - jazyková učebna_...'!$C$129:$J$492</definedName>
    <definedName name="_xlnm.Print_Titles" localSheetId="4">'56.2.2 - jazyková učebna_...'!$143:$143</definedName>
    <definedName name="_xlnm._FilterDatabase" localSheetId="5" hidden="1">'56.3.1 - knihovna, dveře ...'!$C$144:$K$267</definedName>
    <definedName name="_xlnm.Print_Area" localSheetId="5">'56.3.1 - knihovna, dveře ...'!$C$4:$J$76,'56.3.1 - knihovna, dveře ...'!$C$82:$J$124,'56.3.1 - knihovna, dveře ...'!$C$130:$J$267</definedName>
    <definedName name="_xlnm.Print_Titles" localSheetId="5">'56.3.1 - knihovna, dveře ...'!$144:$144</definedName>
    <definedName name="_xlnm._FilterDatabase" localSheetId="6" hidden="1">'56.3.2 - knihovna, dveře ...'!$C$141:$K$350</definedName>
    <definedName name="_xlnm.Print_Area" localSheetId="6">'56.3.2 - knihovna, dveře ...'!$C$4:$J$76,'56.3.2 - knihovna, dveře ...'!$C$82:$J$121,'56.3.2 - knihovna, dveře ...'!$C$127:$J$350</definedName>
    <definedName name="_xlnm.Print_Titles" localSheetId="6">'56.3.2 - knihovna, dveře ...'!$141:$141</definedName>
    <definedName name="_xlnm._FilterDatabase" localSheetId="7" hidden="1">'56.4.1 - PC učebna_jazyko...'!$C$144:$K$296</definedName>
    <definedName name="_xlnm.Print_Area" localSheetId="7">'56.4.1 - PC učebna_jazyko...'!$C$4:$J$76,'56.4.1 - PC učebna_jazyko...'!$C$82:$J$124,'56.4.1 - PC učebna_jazyko...'!$C$130:$J$296</definedName>
    <definedName name="_xlnm.Print_Titles" localSheetId="7">'56.4.1 - PC učebna_jazyko...'!$144:$144</definedName>
    <definedName name="_xlnm._FilterDatabase" localSheetId="8" hidden="1">'56.4.2 - PC učebna_jazyko...'!$C$143:$K$502</definedName>
    <definedName name="_xlnm.Print_Area" localSheetId="8">'56.4.2 - PC učebna_jazyko...'!$C$4:$J$76,'56.4.2 - PC učebna_jazyko...'!$C$82:$J$123,'56.4.2 - PC učebna_jazyko...'!$C$129:$J$502</definedName>
    <definedName name="_xlnm.Print_Titles" localSheetId="8">'56.4.2 - PC učebna_jazyko...'!$143:$143</definedName>
    <definedName name="_xlnm._FilterDatabase" localSheetId="9" hidden="1">'56.5.1 - cvičná kuchyň, d...'!$C$145:$K$270</definedName>
    <definedName name="_xlnm.Print_Area" localSheetId="9">'56.5.1 - cvičná kuchyň, d...'!$C$4:$J$76,'56.5.1 - cvičná kuchyň, d...'!$C$82:$J$125,'56.5.1 - cvičná kuchyň, d...'!$C$131:$J$270</definedName>
    <definedName name="_xlnm.Print_Titles" localSheetId="9">'56.5.1 - cvičná kuchyň, d...'!$145:$145</definedName>
    <definedName name="_xlnm._FilterDatabase" localSheetId="10" hidden="1">'56.5.2 - cvičná kuchyň, d...'!$C$143:$K$564</definedName>
    <definedName name="_xlnm.Print_Area" localSheetId="10">'56.5.2 - cvičná kuchyň, d...'!$C$4:$J$76,'56.5.2 - cvičná kuchyň, d...'!$C$82:$J$123,'56.5.2 - cvičná kuchyň, d...'!$C$129:$J$564</definedName>
    <definedName name="_xlnm.Print_Titles" localSheetId="10">'56.5.2 - cvičná kuchyň, d...'!$143:$143</definedName>
    <definedName name="_xlnm._FilterDatabase" localSheetId="11" hidden="1">'56_S02 - ZŠ Sokolovská ve...'!$C$128:$K$152</definedName>
    <definedName name="_xlnm.Print_Area" localSheetId="11">'56_S02 - ZŠ Sokolovská ve...'!$C$4:$J$76,'56_S02 - ZŠ Sokolovská ve...'!$C$82:$J$110,'56_S02 - ZŠ Sokolovská ve...'!$C$116:$J$152</definedName>
    <definedName name="_xlnm.Print_Titles" localSheetId="11">'56_S02 - ZŠ Sokolovská ve...'!$128:$128</definedName>
  </definedNames>
  <calcPr/>
</workbook>
</file>

<file path=xl/calcChain.xml><?xml version="1.0" encoding="utf-8"?>
<calcChain xmlns="http://schemas.openxmlformats.org/spreadsheetml/2006/main">
  <c i="12" l="1" r="J39"/>
  <c r="J38"/>
  <c i="1" r="AY110"/>
  <c i="12" r="J37"/>
  <c i="1" r="AX110"/>
  <c i="12" r="BI151"/>
  <c r="BH151"/>
  <c r="BG151"/>
  <c r="BF151"/>
  <c r="T151"/>
  <c r="R151"/>
  <c r="P151"/>
  <c r="BI149"/>
  <c r="BH149"/>
  <c r="BG149"/>
  <c r="BF149"/>
  <c r="T149"/>
  <c r="R149"/>
  <c r="P149"/>
  <c r="BI147"/>
  <c r="BH147"/>
  <c r="BG147"/>
  <c r="BF147"/>
  <c r="T147"/>
  <c r="R147"/>
  <c r="P147"/>
  <c r="BI145"/>
  <c r="BH145"/>
  <c r="BG145"/>
  <c r="BF145"/>
  <c r="T145"/>
  <c r="R145"/>
  <c r="P145"/>
  <c r="BI143"/>
  <c r="BH143"/>
  <c r="BG143"/>
  <c r="BF143"/>
  <c r="T143"/>
  <c r="R143"/>
  <c r="P143"/>
  <c r="BI141"/>
  <c r="BH141"/>
  <c r="BG141"/>
  <c r="BF141"/>
  <c r="T141"/>
  <c r="R141"/>
  <c r="P141"/>
  <c r="BI138"/>
  <c r="BH138"/>
  <c r="BG138"/>
  <c r="BF138"/>
  <c r="T138"/>
  <c r="R138"/>
  <c r="P138"/>
  <c r="BI136"/>
  <c r="BH136"/>
  <c r="BG136"/>
  <c r="BF136"/>
  <c r="T136"/>
  <c r="R136"/>
  <c r="P136"/>
  <c r="BI134"/>
  <c r="BH134"/>
  <c r="BG134"/>
  <c r="BF134"/>
  <c r="T134"/>
  <c r="R134"/>
  <c r="P134"/>
  <c r="BI132"/>
  <c r="BH132"/>
  <c r="BG132"/>
  <c r="BF132"/>
  <c r="T132"/>
  <c r="R132"/>
  <c r="P132"/>
  <c r="F125"/>
  <c r="F123"/>
  <c r="E121"/>
  <c r="BI108"/>
  <c r="BH108"/>
  <c r="BG108"/>
  <c r="BF108"/>
  <c r="BI107"/>
  <c r="BH107"/>
  <c r="BG107"/>
  <c r="BF107"/>
  <c r="BE107"/>
  <c r="BI106"/>
  <c r="BH106"/>
  <c r="BG106"/>
  <c r="BF106"/>
  <c r="BE106"/>
  <c r="BI105"/>
  <c r="BH105"/>
  <c r="BG105"/>
  <c r="BF105"/>
  <c r="BE105"/>
  <c r="BI104"/>
  <c r="BH104"/>
  <c r="BG104"/>
  <c r="BF104"/>
  <c r="BE104"/>
  <c r="BI103"/>
  <c r="BH103"/>
  <c r="BG103"/>
  <c r="BF103"/>
  <c r="BE103"/>
  <c r="F91"/>
  <c r="F89"/>
  <c r="E87"/>
  <c r="J24"/>
  <c r="E24"/>
  <c r="J92"/>
  <c r="J23"/>
  <c r="J21"/>
  <c r="E21"/>
  <c r="J125"/>
  <c r="J20"/>
  <c r="J18"/>
  <c r="E18"/>
  <c r="F92"/>
  <c r="J17"/>
  <c r="J12"/>
  <c r="J123"/>
  <c r="E7"/>
  <c r="E85"/>
  <c i="11" r="J41"/>
  <c r="J40"/>
  <c i="1" r="AY109"/>
  <c i="11" r="J39"/>
  <c i="1" r="AX109"/>
  <c i="11" r="BI563"/>
  <c r="BH563"/>
  <c r="BG563"/>
  <c r="BF563"/>
  <c r="T563"/>
  <c r="R563"/>
  <c r="P563"/>
  <c r="BI561"/>
  <c r="BH561"/>
  <c r="BG561"/>
  <c r="BF561"/>
  <c r="T561"/>
  <c r="R561"/>
  <c r="P561"/>
  <c r="BI558"/>
  <c r="BH558"/>
  <c r="BG558"/>
  <c r="BF558"/>
  <c r="T558"/>
  <c r="R558"/>
  <c r="P558"/>
  <c r="BI556"/>
  <c r="BH556"/>
  <c r="BG556"/>
  <c r="BF556"/>
  <c r="T556"/>
  <c r="R556"/>
  <c r="P556"/>
  <c r="BI554"/>
  <c r="BH554"/>
  <c r="BG554"/>
  <c r="BF554"/>
  <c r="T554"/>
  <c r="R554"/>
  <c r="P554"/>
  <c r="BI552"/>
  <c r="BH552"/>
  <c r="BG552"/>
  <c r="BF552"/>
  <c r="T552"/>
  <c r="R552"/>
  <c r="P552"/>
  <c r="BI550"/>
  <c r="BH550"/>
  <c r="BG550"/>
  <c r="BF550"/>
  <c r="T550"/>
  <c r="R550"/>
  <c r="P550"/>
  <c r="BI548"/>
  <c r="BH548"/>
  <c r="BG548"/>
  <c r="BF548"/>
  <c r="T548"/>
  <c r="R548"/>
  <c r="P548"/>
  <c r="BI546"/>
  <c r="BH546"/>
  <c r="BG546"/>
  <c r="BF546"/>
  <c r="T546"/>
  <c r="R546"/>
  <c r="P546"/>
  <c r="BI544"/>
  <c r="BH544"/>
  <c r="BG544"/>
  <c r="BF544"/>
  <c r="T544"/>
  <c r="R544"/>
  <c r="P544"/>
  <c r="BI542"/>
  <c r="BH542"/>
  <c r="BG542"/>
  <c r="BF542"/>
  <c r="T542"/>
  <c r="R542"/>
  <c r="P542"/>
  <c r="BI540"/>
  <c r="BH540"/>
  <c r="BG540"/>
  <c r="BF540"/>
  <c r="T540"/>
  <c r="R540"/>
  <c r="P540"/>
  <c r="BI538"/>
  <c r="BH538"/>
  <c r="BG538"/>
  <c r="BF538"/>
  <c r="T538"/>
  <c r="R538"/>
  <c r="P538"/>
  <c r="BI536"/>
  <c r="BH536"/>
  <c r="BG536"/>
  <c r="BF536"/>
  <c r="T536"/>
  <c r="R536"/>
  <c r="P536"/>
  <c r="BI534"/>
  <c r="BH534"/>
  <c r="BG534"/>
  <c r="BF534"/>
  <c r="T534"/>
  <c r="R534"/>
  <c r="P534"/>
  <c r="BI532"/>
  <c r="BH532"/>
  <c r="BG532"/>
  <c r="BF532"/>
  <c r="T532"/>
  <c r="R532"/>
  <c r="P532"/>
  <c r="BI530"/>
  <c r="BH530"/>
  <c r="BG530"/>
  <c r="BF530"/>
  <c r="T530"/>
  <c r="R530"/>
  <c r="P530"/>
  <c r="BI528"/>
  <c r="BH528"/>
  <c r="BG528"/>
  <c r="BF528"/>
  <c r="T528"/>
  <c r="R528"/>
  <c r="P528"/>
  <c r="BI526"/>
  <c r="BH526"/>
  <c r="BG526"/>
  <c r="BF526"/>
  <c r="T526"/>
  <c r="R526"/>
  <c r="P526"/>
  <c r="BI524"/>
  <c r="BH524"/>
  <c r="BG524"/>
  <c r="BF524"/>
  <c r="T524"/>
  <c r="R524"/>
  <c r="P524"/>
  <c r="BI522"/>
  <c r="BH522"/>
  <c r="BG522"/>
  <c r="BF522"/>
  <c r="T522"/>
  <c r="R522"/>
  <c r="P522"/>
  <c r="BI520"/>
  <c r="BH520"/>
  <c r="BG520"/>
  <c r="BF520"/>
  <c r="T520"/>
  <c r="R520"/>
  <c r="P520"/>
  <c r="BI518"/>
  <c r="BH518"/>
  <c r="BG518"/>
  <c r="BF518"/>
  <c r="T518"/>
  <c r="R518"/>
  <c r="P518"/>
  <c r="BI516"/>
  <c r="BH516"/>
  <c r="BG516"/>
  <c r="BF516"/>
  <c r="T516"/>
  <c r="R516"/>
  <c r="P516"/>
  <c r="BI514"/>
  <c r="BH514"/>
  <c r="BG514"/>
  <c r="BF514"/>
  <c r="T514"/>
  <c r="R514"/>
  <c r="P514"/>
  <c r="BI511"/>
  <c r="BH511"/>
  <c r="BG511"/>
  <c r="BF511"/>
  <c r="T511"/>
  <c r="R511"/>
  <c r="P511"/>
  <c r="BI509"/>
  <c r="BH509"/>
  <c r="BG509"/>
  <c r="BF509"/>
  <c r="T509"/>
  <c r="R509"/>
  <c r="P509"/>
  <c r="BI507"/>
  <c r="BH507"/>
  <c r="BG507"/>
  <c r="BF507"/>
  <c r="T507"/>
  <c r="R507"/>
  <c r="P507"/>
  <c r="BI505"/>
  <c r="BH505"/>
  <c r="BG505"/>
  <c r="BF505"/>
  <c r="T505"/>
  <c r="R505"/>
  <c r="P505"/>
  <c r="BI503"/>
  <c r="BH503"/>
  <c r="BG503"/>
  <c r="BF503"/>
  <c r="T503"/>
  <c r="R503"/>
  <c r="P503"/>
  <c r="BI501"/>
  <c r="BH501"/>
  <c r="BG501"/>
  <c r="BF501"/>
  <c r="T501"/>
  <c r="R501"/>
  <c r="P501"/>
  <c r="BI499"/>
  <c r="BH499"/>
  <c r="BG499"/>
  <c r="BF499"/>
  <c r="T499"/>
  <c r="R499"/>
  <c r="P499"/>
  <c r="BI497"/>
  <c r="BH497"/>
  <c r="BG497"/>
  <c r="BF497"/>
  <c r="T497"/>
  <c r="R497"/>
  <c r="P497"/>
  <c r="BI495"/>
  <c r="BH495"/>
  <c r="BG495"/>
  <c r="BF495"/>
  <c r="T495"/>
  <c r="R495"/>
  <c r="P495"/>
  <c r="BI493"/>
  <c r="BH493"/>
  <c r="BG493"/>
  <c r="BF493"/>
  <c r="T493"/>
  <c r="R493"/>
  <c r="P493"/>
  <c r="BI491"/>
  <c r="BH491"/>
  <c r="BG491"/>
  <c r="BF491"/>
  <c r="T491"/>
  <c r="R491"/>
  <c r="P491"/>
  <c r="BI489"/>
  <c r="BH489"/>
  <c r="BG489"/>
  <c r="BF489"/>
  <c r="T489"/>
  <c r="R489"/>
  <c r="P489"/>
  <c r="BI487"/>
  <c r="BH487"/>
  <c r="BG487"/>
  <c r="BF487"/>
  <c r="T487"/>
  <c r="R487"/>
  <c r="P487"/>
  <c r="BI485"/>
  <c r="BH485"/>
  <c r="BG485"/>
  <c r="BF485"/>
  <c r="T485"/>
  <c r="R485"/>
  <c r="P485"/>
  <c r="BI483"/>
  <c r="BH483"/>
  <c r="BG483"/>
  <c r="BF483"/>
  <c r="T483"/>
  <c r="R483"/>
  <c r="P483"/>
  <c r="BI481"/>
  <c r="BH481"/>
  <c r="BG481"/>
  <c r="BF481"/>
  <c r="T481"/>
  <c r="R481"/>
  <c r="P481"/>
  <c r="BI479"/>
  <c r="BH479"/>
  <c r="BG479"/>
  <c r="BF479"/>
  <c r="T479"/>
  <c r="R479"/>
  <c r="P479"/>
  <c r="BI477"/>
  <c r="BH477"/>
  <c r="BG477"/>
  <c r="BF477"/>
  <c r="T477"/>
  <c r="R477"/>
  <c r="P477"/>
  <c r="BI473"/>
  <c r="BH473"/>
  <c r="BG473"/>
  <c r="BF473"/>
  <c r="T473"/>
  <c r="R473"/>
  <c r="P473"/>
  <c r="BI471"/>
  <c r="BH471"/>
  <c r="BG471"/>
  <c r="BF471"/>
  <c r="T471"/>
  <c r="R471"/>
  <c r="P471"/>
  <c r="BI469"/>
  <c r="BH469"/>
  <c r="BG469"/>
  <c r="BF469"/>
  <c r="T469"/>
  <c r="R469"/>
  <c r="P469"/>
  <c r="BI467"/>
  <c r="BH467"/>
  <c r="BG467"/>
  <c r="BF467"/>
  <c r="T467"/>
  <c r="R467"/>
  <c r="P467"/>
  <c r="BI465"/>
  <c r="BH465"/>
  <c r="BG465"/>
  <c r="BF465"/>
  <c r="T465"/>
  <c r="R465"/>
  <c r="P465"/>
  <c r="BI463"/>
  <c r="BH463"/>
  <c r="BG463"/>
  <c r="BF463"/>
  <c r="T463"/>
  <c r="R463"/>
  <c r="P463"/>
  <c r="BI461"/>
  <c r="BH461"/>
  <c r="BG461"/>
  <c r="BF461"/>
  <c r="T461"/>
  <c r="R461"/>
  <c r="P461"/>
  <c r="BI459"/>
  <c r="BH459"/>
  <c r="BG459"/>
  <c r="BF459"/>
  <c r="T459"/>
  <c r="R459"/>
  <c r="P459"/>
  <c r="BI457"/>
  <c r="BH457"/>
  <c r="BG457"/>
  <c r="BF457"/>
  <c r="T457"/>
  <c r="R457"/>
  <c r="P457"/>
  <c r="BI455"/>
  <c r="BH455"/>
  <c r="BG455"/>
  <c r="BF455"/>
  <c r="T455"/>
  <c r="R455"/>
  <c r="P455"/>
  <c r="BI453"/>
  <c r="BH453"/>
  <c r="BG453"/>
  <c r="BF453"/>
  <c r="T453"/>
  <c r="R453"/>
  <c r="P453"/>
  <c r="BI451"/>
  <c r="BH451"/>
  <c r="BG451"/>
  <c r="BF451"/>
  <c r="T451"/>
  <c r="R451"/>
  <c r="P451"/>
  <c r="BI449"/>
  <c r="BH449"/>
  <c r="BG449"/>
  <c r="BF449"/>
  <c r="T449"/>
  <c r="R449"/>
  <c r="P449"/>
  <c r="BI447"/>
  <c r="BH447"/>
  <c r="BG447"/>
  <c r="BF447"/>
  <c r="T447"/>
  <c r="R447"/>
  <c r="P447"/>
  <c r="BI445"/>
  <c r="BH445"/>
  <c r="BG445"/>
  <c r="BF445"/>
  <c r="T445"/>
  <c r="R445"/>
  <c r="P445"/>
  <c r="BI443"/>
  <c r="BH443"/>
  <c r="BG443"/>
  <c r="BF443"/>
  <c r="T443"/>
  <c r="R443"/>
  <c r="P443"/>
  <c r="BI441"/>
  <c r="BH441"/>
  <c r="BG441"/>
  <c r="BF441"/>
  <c r="T441"/>
  <c r="R441"/>
  <c r="P441"/>
  <c r="BI439"/>
  <c r="BH439"/>
  <c r="BG439"/>
  <c r="BF439"/>
  <c r="T439"/>
  <c r="R439"/>
  <c r="P439"/>
  <c r="BI437"/>
  <c r="BH437"/>
  <c r="BG437"/>
  <c r="BF437"/>
  <c r="T437"/>
  <c r="R437"/>
  <c r="P437"/>
  <c r="BI435"/>
  <c r="BH435"/>
  <c r="BG435"/>
  <c r="BF435"/>
  <c r="T435"/>
  <c r="R435"/>
  <c r="P435"/>
  <c r="BI433"/>
  <c r="BH433"/>
  <c r="BG433"/>
  <c r="BF433"/>
  <c r="T433"/>
  <c r="R433"/>
  <c r="P433"/>
  <c r="BI431"/>
  <c r="BH431"/>
  <c r="BG431"/>
  <c r="BF431"/>
  <c r="T431"/>
  <c r="R431"/>
  <c r="P431"/>
  <c r="BI429"/>
  <c r="BH429"/>
  <c r="BG429"/>
  <c r="BF429"/>
  <c r="T429"/>
  <c r="R429"/>
  <c r="P429"/>
  <c r="BI427"/>
  <c r="BH427"/>
  <c r="BG427"/>
  <c r="BF427"/>
  <c r="T427"/>
  <c r="R427"/>
  <c r="P427"/>
  <c r="BI425"/>
  <c r="BH425"/>
  <c r="BG425"/>
  <c r="BF425"/>
  <c r="T425"/>
  <c r="R425"/>
  <c r="P425"/>
  <c r="BI422"/>
  <c r="BH422"/>
  <c r="BG422"/>
  <c r="BF422"/>
  <c r="T422"/>
  <c r="R422"/>
  <c r="P422"/>
  <c r="BI420"/>
  <c r="BH420"/>
  <c r="BG420"/>
  <c r="BF420"/>
  <c r="T420"/>
  <c r="R420"/>
  <c r="P420"/>
  <c r="BI418"/>
  <c r="BH418"/>
  <c r="BG418"/>
  <c r="BF418"/>
  <c r="T418"/>
  <c r="R418"/>
  <c r="P418"/>
  <c r="BI416"/>
  <c r="BH416"/>
  <c r="BG416"/>
  <c r="BF416"/>
  <c r="T416"/>
  <c r="R416"/>
  <c r="P416"/>
  <c r="BI414"/>
  <c r="BH414"/>
  <c r="BG414"/>
  <c r="BF414"/>
  <c r="T414"/>
  <c r="R414"/>
  <c r="P414"/>
  <c r="BI412"/>
  <c r="BH412"/>
  <c r="BG412"/>
  <c r="BF412"/>
  <c r="T412"/>
  <c r="R412"/>
  <c r="P412"/>
  <c r="BI410"/>
  <c r="BH410"/>
  <c r="BG410"/>
  <c r="BF410"/>
  <c r="T410"/>
  <c r="R410"/>
  <c r="P410"/>
  <c r="BI408"/>
  <c r="BH408"/>
  <c r="BG408"/>
  <c r="BF408"/>
  <c r="T408"/>
  <c r="R408"/>
  <c r="P408"/>
  <c r="BI406"/>
  <c r="BH406"/>
  <c r="BG406"/>
  <c r="BF406"/>
  <c r="T406"/>
  <c r="R406"/>
  <c r="P406"/>
  <c r="BI404"/>
  <c r="BH404"/>
  <c r="BG404"/>
  <c r="BF404"/>
  <c r="T404"/>
  <c r="R404"/>
  <c r="P404"/>
  <c r="BI402"/>
  <c r="BH402"/>
  <c r="BG402"/>
  <c r="BF402"/>
  <c r="T402"/>
  <c r="R402"/>
  <c r="P402"/>
  <c r="BI400"/>
  <c r="BH400"/>
  <c r="BG400"/>
  <c r="BF400"/>
  <c r="T400"/>
  <c r="R400"/>
  <c r="P400"/>
  <c r="BI398"/>
  <c r="BH398"/>
  <c r="BG398"/>
  <c r="BF398"/>
  <c r="T398"/>
  <c r="R398"/>
  <c r="P398"/>
  <c r="BI396"/>
  <c r="BH396"/>
  <c r="BG396"/>
  <c r="BF396"/>
  <c r="T396"/>
  <c r="R396"/>
  <c r="P396"/>
  <c r="BI393"/>
  <c r="BH393"/>
  <c r="BG393"/>
  <c r="BF393"/>
  <c r="T393"/>
  <c r="R393"/>
  <c r="P393"/>
  <c r="BI391"/>
  <c r="BH391"/>
  <c r="BG391"/>
  <c r="BF391"/>
  <c r="T391"/>
  <c r="R391"/>
  <c r="P391"/>
  <c r="BI389"/>
  <c r="BH389"/>
  <c r="BG389"/>
  <c r="BF389"/>
  <c r="T389"/>
  <c r="R389"/>
  <c r="P389"/>
  <c r="BI387"/>
  <c r="BH387"/>
  <c r="BG387"/>
  <c r="BF387"/>
  <c r="T387"/>
  <c r="R387"/>
  <c r="P387"/>
  <c r="BI385"/>
  <c r="BH385"/>
  <c r="BG385"/>
  <c r="BF385"/>
  <c r="T385"/>
  <c r="R385"/>
  <c r="P385"/>
  <c r="BI383"/>
  <c r="BH383"/>
  <c r="BG383"/>
  <c r="BF383"/>
  <c r="T383"/>
  <c r="R383"/>
  <c r="P383"/>
  <c r="BI381"/>
  <c r="BH381"/>
  <c r="BG381"/>
  <c r="BF381"/>
  <c r="T381"/>
  <c r="R381"/>
  <c r="P381"/>
  <c r="BI379"/>
  <c r="BH379"/>
  <c r="BG379"/>
  <c r="BF379"/>
  <c r="T379"/>
  <c r="R379"/>
  <c r="P379"/>
  <c r="BI377"/>
  <c r="BH377"/>
  <c r="BG377"/>
  <c r="BF377"/>
  <c r="T377"/>
  <c r="R377"/>
  <c r="P377"/>
  <c r="BI375"/>
  <c r="BH375"/>
  <c r="BG375"/>
  <c r="BF375"/>
  <c r="T375"/>
  <c r="R375"/>
  <c r="P375"/>
  <c r="BI372"/>
  <c r="BH372"/>
  <c r="BG372"/>
  <c r="BF372"/>
  <c r="T372"/>
  <c r="R372"/>
  <c r="P372"/>
  <c r="BI370"/>
  <c r="BH370"/>
  <c r="BG370"/>
  <c r="BF370"/>
  <c r="T370"/>
  <c r="R370"/>
  <c r="P370"/>
  <c r="BI368"/>
  <c r="BH368"/>
  <c r="BG368"/>
  <c r="BF368"/>
  <c r="T368"/>
  <c r="R368"/>
  <c r="P368"/>
  <c r="BI366"/>
  <c r="BH366"/>
  <c r="BG366"/>
  <c r="BF366"/>
  <c r="T366"/>
  <c r="R366"/>
  <c r="P366"/>
  <c r="BI364"/>
  <c r="BH364"/>
  <c r="BG364"/>
  <c r="BF364"/>
  <c r="T364"/>
  <c r="R364"/>
  <c r="P364"/>
  <c r="BI362"/>
  <c r="BH362"/>
  <c r="BG362"/>
  <c r="BF362"/>
  <c r="T362"/>
  <c r="R362"/>
  <c r="P362"/>
  <c r="BI360"/>
  <c r="BH360"/>
  <c r="BG360"/>
  <c r="BF360"/>
  <c r="T360"/>
  <c r="R360"/>
  <c r="P360"/>
  <c r="BI358"/>
  <c r="BH358"/>
  <c r="BG358"/>
  <c r="BF358"/>
  <c r="T358"/>
  <c r="R358"/>
  <c r="P358"/>
  <c r="BI356"/>
  <c r="BH356"/>
  <c r="BG356"/>
  <c r="BF356"/>
  <c r="T356"/>
  <c r="R356"/>
  <c r="P356"/>
  <c r="BI354"/>
  <c r="BH354"/>
  <c r="BG354"/>
  <c r="BF354"/>
  <c r="T354"/>
  <c r="R354"/>
  <c r="P354"/>
  <c r="BI352"/>
  <c r="BH352"/>
  <c r="BG352"/>
  <c r="BF352"/>
  <c r="T352"/>
  <c r="R352"/>
  <c r="P352"/>
  <c r="BI350"/>
  <c r="BH350"/>
  <c r="BG350"/>
  <c r="BF350"/>
  <c r="T350"/>
  <c r="R350"/>
  <c r="P350"/>
  <c r="BI348"/>
  <c r="BH348"/>
  <c r="BG348"/>
  <c r="BF348"/>
  <c r="T348"/>
  <c r="R348"/>
  <c r="P348"/>
  <c r="BI346"/>
  <c r="BH346"/>
  <c r="BG346"/>
  <c r="BF346"/>
  <c r="T346"/>
  <c r="R346"/>
  <c r="P346"/>
  <c r="BI344"/>
  <c r="BH344"/>
  <c r="BG344"/>
  <c r="BF344"/>
  <c r="T344"/>
  <c r="R344"/>
  <c r="P344"/>
  <c r="BI342"/>
  <c r="BH342"/>
  <c r="BG342"/>
  <c r="BF342"/>
  <c r="T342"/>
  <c r="R342"/>
  <c r="P342"/>
  <c r="BI340"/>
  <c r="BH340"/>
  <c r="BG340"/>
  <c r="BF340"/>
  <c r="T340"/>
  <c r="R340"/>
  <c r="P340"/>
  <c r="BI338"/>
  <c r="BH338"/>
  <c r="BG338"/>
  <c r="BF338"/>
  <c r="T338"/>
  <c r="R338"/>
  <c r="P338"/>
  <c r="BI336"/>
  <c r="BH336"/>
  <c r="BG336"/>
  <c r="BF336"/>
  <c r="T336"/>
  <c r="R336"/>
  <c r="P336"/>
  <c r="BI334"/>
  <c r="BH334"/>
  <c r="BG334"/>
  <c r="BF334"/>
  <c r="T334"/>
  <c r="R334"/>
  <c r="P334"/>
  <c r="BI332"/>
  <c r="BH332"/>
  <c r="BG332"/>
  <c r="BF332"/>
  <c r="T332"/>
  <c r="R332"/>
  <c r="P332"/>
  <c r="BI330"/>
  <c r="BH330"/>
  <c r="BG330"/>
  <c r="BF330"/>
  <c r="T330"/>
  <c r="R330"/>
  <c r="P330"/>
  <c r="BI328"/>
  <c r="BH328"/>
  <c r="BG328"/>
  <c r="BF328"/>
  <c r="T328"/>
  <c r="R328"/>
  <c r="P328"/>
  <c r="BI326"/>
  <c r="BH326"/>
  <c r="BG326"/>
  <c r="BF326"/>
  <c r="T326"/>
  <c r="R326"/>
  <c r="P326"/>
  <c r="BI324"/>
  <c r="BH324"/>
  <c r="BG324"/>
  <c r="BF324"/>
  <c r="T324"/>
  <c r="R324"/>
  <c r="P324"/>
  <c r="BI322"/>
  <c r="BH322"/>
  <c r="BG322"/>
  <c r="BF322"/>
  <c r="T322"/>
  <c r="R322"/>
  <c r="P322"/>
  <c r="BI320"/>
  <c r="BH320"/>
  <c r="BG320"/>
  <c r="BF320"/>
  <c r="T320"/>
  <c r="R320"/>
  <c r="P320"/>
  <c r="BI318"/>
  <c r="BH318"/>
  <c r="BG318"/>
  <c r="BF318"/>
  <c r="T318"/>
  <c r="R318"/>
  <c r="P318"/>
  <c r="BI316"/>
  <c r="BH316"/>
  <c r="BG316"/>
  <c r="BF316"/>
  <c r="T316"/>
  <c r="R316"/>
  <c r="P316"/>
  <c r="BI314"/>
  <c r="BH314"/>
  <c r="BG314"/>
  <c r="BF314"/>
  <c r="T314"/>
  <c r="R314"/>
  <c r="P314"/>
  <c r="BI312"/>
  <c r="BH312"/>
  <c r="BG312"/>
  <c r="BF312"/>
  <c r="T312"/>
  <c r="R312"/>
  <c r="P312"/>
  <c r="BI310"/>
  <c r="BH310"/>
  <c r="BG310"/>
  <c r="BF310"/>
  <c r="T310"/>
  <c r="R310"/>
  <c r="P310"/>
  <c r="BI308"/>
  <c r="BH308"/>
  <c r="BG308"/>
  <c r="BF308"/>
  <c r="T308"/>
  <c r="R308"/>
  <c r="P308"/>
  <c r="BI306"/>
  <c r="BH306"/>
  <c r="BG306"/>
  <c r="BF306"/>
  <c r="T306"/>
  <c r="R306"/>
  <c r="P306"/>
  <c r="BI304"/>
  <c r="BH304"/>
  <c r="BG304"/>
  <c r="BF304"/>
  <c r="T304"/>
  <c r="R304"/>
  <c r="P304"/>
  <c r="BI302"/>
  <c r="BH302"/>
  <c r="BG302"/>
  <c r="BF302"/>
  <c r="T302"/>
  <c r="R302"/>
  <c r="P302"/>
  <c r="BI300"/>
  <c r="BH300"/>
  <c r="BG300"/>
  <c r="BF300"/>
  <c r="T300"/>
  <c r="R300"/>
  <c r="P300"/>
  <c r="BI298"/>
  <c r="BH298"/>
  <c r="BG298"/>
  <c r="BF298"/>
  <c r="T298"/>
  <c r="R298"/>
  <c r="P298"/>
  <c r="BI296"/>
  <c r="BH296"/>
  <c r="BG296"/>
  <c r="BF296"/>
  <c r="T296"/>
  <c r="R296"/>
  <c r="P296"/>
  <c r="BI294"/>
  <c r="BH294"/>
  <c r="BG294"/>
  <c r="BF294"/>
  <c r="T294"/>
  <c r="R294"/>
  <c r="P294"/>
  <c r="BI292"/>
  <c r="BH292"/>
  <c r="BG292"/>
  <c r="BF292"/>
  <c r="T292"/>
  <c r="R292"/>
  <c r="P292"/>
  <c r="BI290"/>
  <c r="BH290"/>
  <c r="BG290"/>
  <c r="BF290"/>
  <c r="T290"/>
  <c r="R290"/>
  <c r="P290"/>
  <c r="BI288"/>
  <c r="BH288"/>
  <c r="BG288"/>
  <c r="BF288"/>
  <c r="T288"/>
  <c r="R288"/>
  <c r="P288"/>
  <c r="BI286"/>
  <c r="BH286"/>
  <c r="BG286"/>
  <c r="BF286"/>
  <c r="T286"/>
  <c r="R286"/>
  <c r="P286"/>
  <c r="BI284"/>
  <c r="BH284"/>
  <c r="BG284"/>
  <c r="BF284"/>
  <c r="T284"/>
  <c r="R284"/>
  <c r="P284"/>
  <c r="BI282"/>
  <c r="BH282"/>
  <c r="BG282"/>
  <c r="BF282"/>
  <c r="T282"/>
  <c r="R282"/>
  <c r="P282"/>
  <c r="BI280"/>
  <c r="BH280"/>
  <c r="BG280"/>
  <c r="BF280"/>
  <c r="T280"/>
  <c r="R280"/>
  <c r="P280"/>
  <c r="BI278"/>
  <c r="BH278"/>
  <c r="BG278"/>
  <c r="BF278"/>
  <c r="T278"/>
  <c r="R278"/>
  <c r="P278"/>
  <c r="BI276"/>
  <c r="BH276"/>
  <c r="BG276"/>
  <c r="BF276"/>
  <c r="T276"/>
  <c r="R276"/>
  <c r="P276"/>
  <c r="BI274"/>
  <c r="BH274"/>
  <c r="BG274"/>
  <c r="BF274"/>
  <c r="T274"/>
  <c r="R274"/>
  <c r="P274"/>
  <c r="BI272"/>
  <c r="BH272"/>
  <c r="BG272"/>
  <c r="BF272"/>
  <c r="T272"/>
  <c r="R272"/>
  <c r="P272"/>
  <c r="BI270"/>
  <c r="BH270"/>
  <c r="BG270"/>
  <c r="BF270"/>
  <c r="T270"/>
  <c r="R270"/>
  <c r="P270"/>
  <c r="BI268"/>
  <c r="BH268"/>
  <c r="BG268"/>
  <c r="BF268"/>
  <c r="T268"/>
  <c r="R268"/>
  <c r="P268"/>
  <c r="BI266"/>
  <c r="BH266"/>
  <c r="BG266"/>
  <c r="BF266"/>
  <c r="T266"/>
  <c r="R266"/>
  <c r="P266"/>
  <c r="BI264"/>
  <c r="BH264"/>
  <c r="BG264"/>
  <c r="BF264"/>
  <c r="T264"/>
  <c r="R264"/>
  <c r="P264"/>
  <c r="BI262"/>
  <c r="BH262"/>
  <c r="BG262"/>
  <c r="BF262"/>
  <c r="T262"/>
  <c r="R262"/>
  <c r="P262"/>
  <c r="BI260"/>
  <c r="BH260"/>
  <c r="BG260"/>
  <c r="BF260"/>
  <c r="T260"/>
  <c r="R260"/>
  <c r="P260"/>
  <c r="BI258"/>
  <c r="BH258"/>
  <c r="BG258"/>
  <c r="BF258"/>
  <c r="T258"/>
  <c r="R258"/>
  <c r="P258"/>
  <c r="BI256"/>
  <c r="BH256"/>
  <c r="BG256"/>
  <c r="BF256"/>
  <c r="T256"/>
  <c r="R256"/>
  <c r="P256"/>
  <c r="BI254"/>
  <c r="BH254"/>
  <c r="BG254"/>
  <c r="BF254"/>
  <c r="T254"/>
  <c r="R254"/>
  <c r="P254"/>
  <c r="BI252"/>
  <c r="BH252"/>
  <c r="BG252"/>
  <c r="BF252"/>
  <c r="T252"/>
  <c r="R252"/>
  <c r="P252"/>
  <c r="BI250"/>
  <c r="BH250"/>
  <c r="BG250"/>
  <c r="BF250"/>
  <c r="T250"/>
  <c r="R250"/>
  <c r="P250"/>
  <c r="BI248"/>
  <c r="BH248"/>
  <c r="BG248"/>
  <c r="BF248"/>
  <c r="T248"/>
  <c r="R248"/>
  <c r="P248"/>
  <c r="BI246"/>
  <c r="BH246"/>
  <c r="BG246"/>
  <c r="BF246"/>
  <c r="T246"/>
  <c r="R246"/>
  <c r="P246"/>
  <c r="BI244"/>
  <c r="BH244"/>
  <c r="BG244"/>
  <c r="BF244"/>
  <c r="T244"/>
  <c r="R244"/>
  <c r="P244"/>
  <c r="BI242"/>
  <c r="BH242"/>
  <c r="BG242"/>
  <c r="BF242"/>
  <c r="T242"/>
  <c r="R242"/>
  <c r="P242"/>
  <c r="BI240"/>
  <c r="BH240"/>
  <c r="BG240"/>
  <c r="BF240"/>
  <c r="T240"/>
  <c r="R240"/>
  <c r="P240"/>
  <c r="BI238"/>
  <c r="BH238"/>
  <c r="BG238"/>
  <c r="BF238"/>
  <c r="T238"/>
  <c r="R238"/>
  <c r="P238"/>
  <c r="BI236"/>
  <c r="BH236"/>
  <c r="BG236"/>
  <c r="BF236"/>
  <c r="T236"/>
  <c r="R236"/>
  <c r="P236"/>
  <c r="BI234"/>
  <c r="BH234"/>
  <c r="BG234"/>
  <c r="BF234"/>
  <c r="T234"/>
  <c r="R234"/>
  <c r="P234"/>
  <c r="BI232"/>
  <c r="BH232"/>
  <c r="BG232"/>
  <c r="BF232"/>
  <c r="T232"/>
  <c r="R232"/>
  <c r="P232"/>
  <c r="BI230"/>
  <c r="BH230"/>
  <c r="BG230"/>
  <c r="BF230"/>
  <c r="T230"/>
  <c r="R230"/>
  <c r="P230"/>
  <c r="BI228"/>
  <c r="BH228"/>
  <c r="BG228"/>
  <c r="BF228"/>
  <c r="T228"/>
  <c r="R228"/>
  <c r="P228"/>
  <c r="BI226"/>
  <c r="BH226"/>
  <c r="BG226"/>
  <c r="BF226"/>
  <c r="T226"/>
  <c r="R226"/>
  <c r="P226"/>
  <c r="BI224"/>
  <c r="BH224"/>
  <c r="BG224"/>
  <c r="BF224"/>
  <c r="T224"/>
  <c r="R224"/>
  <c r="P224"/>
  <c r="BI222"/>
  <c r="BH222"/>
  <c r="BG222"/>
  <c r="BF222"/>
  <c r="T222"/>
  <c r="R222"/>
  <c r="P222"/>
  <c r="BI220"/>
  <c r="BH220"/>
  <c r="BG220"/>
  <c r="BF220"/>
  <c r="T220"/>
  <c r="R220"/>
  <c r="P220"/>
  <c r="BI218"/>
  <c r="BH218"/>
  <c r="BG218"/>
  <c r="BF218"/>
  <c r="T218"/>
  <c r="R218"/>
  <c r="P218"/>
  <c r="BI216"/>
  <c r="BH216"/>
  <c r="BG216"/>
  <c r="BF216"/>
  <c r="T216"/>
  <c r="R216"/>
  <c r="P216"/>
  <c r="BI214"/>
  <c r="BH214"/>
  <c r="BG214"/>
  <c r="BF214"/>
  <c r="T214"/>
  <c r="R214"/>
  <c r="P214"/>
  <c r="BI212"/>
  <c r="BH212"/>
  <c r="BG212"/>
  <c r="BF212"/>
  <c r="T212"/>
  <c r="R212"/>
  <c r="P212"/>
  <c r="BI210"/>
  <c r="BH210"/>
  <c r="BG210"/>
  <c r="BF210"/>
  <c r="T210"/>
  <c r="R210"/>
  <c r="P210"/>
  <c r="BI208"/>
  <c r="BH208"/>
  <c r="BG208"/>
  <c r="BF208"/>
  <c r="T208"/>
  <c r="R208"/>
  <c r="P208"/>
  <c r="BI206"/>
  <c r="BH206"/>
  <c r="BG206"/>
  <c r="BF206"/>
  <c r="T206"/>
  <c r="R206"/>
  <c r="P206"/>
  <c r="BI204"/>
  <c r="BH204"/>
  <c r="BG204"/>
  <c r="BF204"/>
  <c r="T204"/>
  <c r="R204"/>
  <c r="P204"/>
  <c r="BI202"/>
  <c r="BH202"/>
  <c r="BG202"/>
  <c r="BF202"/>
  <c r="T202"/>
  <c r="R202"/>
  <c r="P202"/>
  <c r="BI200"/>
  <c r="BH200"/>
  <c r="BG200"/>
  <c r="BF200"/>
  <c r="T200"/>
  <c r="R200"/>
  <c r="P200"/>
  <c r="BI198"/>
  <c r="BH198"/>
  <c r="BG198"/>
  <c r="BF198"/>
  <c r="T198"/>
  <c r="R198"/>
  <c r="P198"/>
  <c r="BI196"/>
  <c r="BH196"/>
  <c r="BG196"/>
  <c r="BF196"/>
  <c r="T196"/>
  <c r="R196"/>
  <c r="P196"/>
  <c r="BI194"/>
  <c r="BH194"/>
  <c r="BG194"/>
  <c r="BF194"/>
  <c r="T194"/>
  <c r="R194"/>
  <c r="P194"/>
  <c r="BI192"/>
  <c r="BH192"/>
  <c r="BG192"/>
  <c r="BF192"/>
  <c r="T192"/>
  <c r="R192"/>
  <c r="P192"/>
  <c r="BI190"/>
  <c r="BH190"/>
  <c r="BG190"/>
  <c r="BF190"/>
  <c r="T190"/>
  <c r="R190"/>
  <c r="P190"/>
  <c r="BI188"/>
  <c r="BH188"/>
  <c r="BG188"/>
  <c r="BF188"/>
  <c r="T188"/>
  <c r="R188"/>
  <c r="P188"/>
  <c r="BI186"/>
  <c r="BH186"/>
  <c r="BG186"/>
  <c r="BF186"/>
  <c r="T186"/>
  <c r="R186"/>
  <c r="P186"/>
  <c r="BI184"/>
  <c r="BH184"/>
  <c r="BG184"/>
  <c r="BF184"/>
  <c r="T184"/>
  <c r="R184"/>
  <c r="P184"/>
  <c r="BI179"/>
  <c r="BH179"/>
  <c r="BG179"/>
  <c r="BF179"/>
  <c r="T179"/>
  <c r="R179"/>
  <c r="P179"/>
  <c r="BI177"/>
  <c r="BH177"/>
  <c r="BG177"/>
  <c r="BF177"/>
  <c r="T177"/>
  <c r="R177"/>
  <c r="P177"/>
  <c r="BI175"/>
  <c r="BH175"/>
  <c r="BG175"/>
  <c r="BF175"/>
  <c r="T175"/>
  <c r="R175"/>
  <c r="P175"/>
  <c r="BI173"/>
  <c r="BH173"/>
  <c r="BG173"/>
  <c r="BF173"/>
  <c r="T173"/>
  <c r="R173"/>
  <c r="P173"/>
  <c r="BI170"/>
  <c r="BH170"/>
  <c r="BG170"/>
  <c r="BF170"/>
  <c r="T170"/>
  <c r="R170"/>
  <c r="P170"/>
  <c r="BI168"/>
  <c r="BH168"/>
  <c r="BG168"/>
  <c r="BF168"/>
  <c r="T168"/>
  <c r="R168"/>
  <c r="P168"/>
  <c r="BI166"/>
  <c r="BH166"/>
  <c r="BG166"/>
  <c r="BF166"/>
  <c r="T166"/>
  <c r="R166"/>
  <c r="P166"/>
  <c r="BI164"/>
  <c r="BH164"/>
  <c r="BG164"/>
  <c r="BF164"/>
  <c r="T164"/>
  <c r="R164"/>
  <c r="P164"/>
  <c r="BI162"/>
  <c r="BH162"/>
  <c r="BG162"/>
  <c r="BF162"/>
  <c r="T162"/>
  <c r="R162"/>
  <c r="P162"/>
  <c r="BI160"/>
  <c r="BH160"/>
  <c r="BG160"/>
  <c r="BF160"/>
  <c r="T160"/>
  <c r="R160"/>
  <c r="P160"/>
  <c r="BI158"/>
  <c r="BH158"/>
  <c r="BG158"/>
  <c r="BF158"/>
  <c r="T158"/>
  <c r="R158"/>
  <c r="P158"/>
  <c r="BI156"/>
  <c r="BH156"/>
  <c r="BG156"/>
  <c r="BF156"/>
  <c r="T156"/>
  <c r="R156"/>
  <c r="P156"/>
  <c r="BI154"/>
  <c r="BH154"/>
  <c r="BG154"/>
  <c r="BF154"/>
  <c r="T154"/>
  <c r="R154"/>
  <c r="P154"/>
  <c r="BI152"/>
  <c r="BH152"/>
  <c r="BG152"/>
  <c r="BF152"/>
  <c r="T152"/>
  <c r="R152"/>
  <c r="P152"/>
  <c r="BI149"/>
  <c r="BH149"/>
  <c r="BG149"/>
  <c r="BF149"/>
  <c r="T149"/>
  <c r="R149"/>
  <c r="P149"/>
  <c r="BI147"/>
  <c r="BH147"/>
  <c r="BG147"/>
  <c r="BF147"/>
  <c r="T147"/>
  <c r="R147"/>
  <c r="P147"/>
  <c r="F140"/>
  <c r="F138"/>
  <c r="E136"/>
  <c r="BI121"/>
  <c r="BH121"/>
  <c r="BG121"/>
  <c r="BF121"/>
  <c r="BI120"/>
  <c r="BH120"/>
  <c r="BG120"/>
  <c r="BF120"/>
  <c r="BE120"/>
  <c r="BI119"/>
  <c r="BH119"/>
  <c r="BG119"/>
  <c r="BF119"/>
  <c r="BE119"/>
  <c r="BI118"/>
  <c r="BH118"/>
  <c r="BG118"/>
  <c r="BF118"/>
  <c r="BE118"/>
  <c r="BI117"/>
  <c r="BH117"/>
  <c r="BG117"/>
  <c r="BF117"/>
  <c r="BE117"/>
  <c r="BI116"/>
  <c r="BH116"/>
  <c r="BG116"/>
  <c r="BF116"/>
  <c r="BE116"/>
  <c r="F93"/>
  <c r="F91"/>
  <c r="E89"/>
  <c r="J26"/>
  <c r="E26"/>
  <c r="J94"/>
  <c r="J25"/>
  <c r="J23"/>
  <c r="E23"/>
  <c r="J93"/>
  <c r="J22"/>
  <c r="J20"/>
  <c r="E20"/>
  <c r="F141"/>
  <c r="J19"/>
  <c r="J14"/>
  <c r="J138"/>
  <c r="E7"/>
  <c r="E85"/>
  <c i="10" r="J41"/>
  <c r="J40"/>
  <c i="1" r="AY108"/>
  <c i="10" r="J39"/>
  <c i="1" r="AX108"/>
  <c i="10" r="BI269"/>
  <c r="BH269"/>
  <c r="BG269"/>
  <c r="BF269"/>
  <c r="T269"/>
  <c r="R269"/>
  <c r="P269"/>
  <c r="BI267"/>
  <c r="BH267"/>
  <c r="BG267"/>
  <c r="BF267"/>
  <c r="T267"/>
  <c r="R267"/>
  <c r="P267"/>
  <c r="BI265"/>
  <c r="BH265"/>
  <c r="BG265"/>
  <c r="BF265"/>
  <c r="T265"/>
  <c r="R265"/>
  <c r="P265"/>
  <c r="BI263"/>
  <c r="BH263"/>
  <c r="BG263"/>
  <c r="BF263"/>
  <c r="T263"/>
  <c r="R263"/>
  <c r="P263"/>
  <c r="BI261"/>
  <c r="BH261"/>
  <c r="BG261"/>
  <c r="BF261"/>
  <c r="T261"/>
  <c r="R261"/>
  <c r="P261"/>
  <c r="BI259"/>
  <c r="BH259"/>
  <c r="BG259"/>
  <c r="BF259"/>
  <c r="T259"/>
  <c r="R259"/>
  <c r="P259"/>
  <c r="BI257"/>
  <c r="BH257"/>
  <c r="BG257"/>
  <c r="BF257"/>
  <c r="T257"/>
  <c r="R257"/>
  <c r="P257"/>
  <c r="BI255"/>
  <c r="BH255"/>
  <c r="BG255"/>
  <c r="BF255"/>
  <c r="T255"/>
  <c r="R255"/>
  <c r="P255"/>
  <c r="BI251"/>
  <c r="BH251"/>
  <c r="BG251"/>
  <c r="BF251"/>
  <c r="T251"/>
  <c r="R251"/>
  <c r="P251"/>
  <c r="BI249"/>
  <c r="BH249"/>
  <c r="BG249"/>
  <c r="BF249"/>
  <c r="T249"/>
  <c r="R249"/>
  <c r="P249"/>
  <c r="BI247"/>
  <c r="BH247"/>
  <c r="BG247"/>
  <c r="BF247"/>
  <c r="T247"/>
  <c r="R247"/>
  <c r="P247"/>
  <c r="BI245"/>
  <c r="BH245"/>
  <c r="BG245"/>
  <c r="BF245"/>
  <c r="T245"/>
  <c r="R245"/>
  <c r="P245"/>
  <c r="BI242"/>
  <c r="BH242"/>
  <c r="BG242"/>
  <c r="BF242"/>
  <c r="T242"/>
  <c r="R242"/>
  <c r="P242"/>
  <c r="BI240"/>
  <c r="BH240"/>
  <c r="BG240"/>
  <c r="BF240"/>
  <c r="T240"/>
  <c r="R240"/>
  <c r="P240"/>
  <c r="BI238"/>
  <c r="BH238"/>
  <c r="BG238"/>
  <c r="BF238"/>
  <c r="T238"/>
  <c r="R238"/>
  <c r="P238"/>
  <c r="BI236"/>
  <c r="BH236"/>
  <c r="BG236"/>
  <c r="BF236"/>
  <c r="T236"/>
  <c r="R236"/>
  <c r="P236"/>
  <c r="BI234"/>
  <c r="BH234"/>
  <c r="BG234"/>
  <c r="BF234"/>
  <c r="T234"/>
  <c r="R234"/>
  <c r="P234"/>
  <c r="BI232"/>
  <c r="BH232"/>
  <c r="BG232"/>
  <c r="BF232"/>
  <c r="T232"/>
  <c r="R232"/>
  <c r="P232"/>
  <c r="BI229"/>
  <c r="BH229"/>
  <c r="BG229"/>
  <c r="BF229"/>
  <c r="T229"/>
  <c r="R229"/>
  <c r="P229"/>
  <c r="BI227"/>
  <c r="BH227"/>
  <c r="BG227"/>
  <c r="BF227"/>
  <c r="T227"/>
  <c r="R227"/>
  <c r="P227"/>
  <c r="BI225"/>
  <c r="BH225"/>
  <c r="BG225"/>
  <c r="BF225"/>
  <c r="T225"/>
  <c r="R225"/>
  <c r="P225"/>
  <c r="BI223"/>
  <c r="BH223"/>
  <c r="BG223"/>
  <c r="BF223"/>
  <c r="T223"/>
  <c r="R223"/>
  <c r="P223"/>
  <c r="BI221"/>
  <c r="BH221"/>
  <c r="BG221"/>
  <c r="BF221"/>
  <c r="T221"/>
  <c r="R221"/>
  <c r="P221"/>
  <c r="BI219"/>
  <c r="BH219"/>
  <c r="BG219"/>
  <c r="BF219"/>
  <c r="T219"/>
  <c r="R219"/>
  <c r="P219"/>
  <c r="BI217"/>
  <c r="BH217"/>
  <c r="BG217"/>
  <c r="BF217"/>
  <c r="T217"/>
  <c r="R217"/>
  <c r="P217"/>
  <c r="BI215"/>
  <c r="BH215"/>
  <c r="BG215"/>
  <c r="BF215"/>
  <c r="T215"/>
  <c r="R215"/>
  <c r="P215"/>
  <c r="BI213"/>
  <c r="BH213"/>
  <c r="BG213"/>
  <c r="BF213"/>
  <c r="T213"/>
  <c r="R213"/>
  <c r="P213"/>
  <c r="BI211"/>
  <c r="BH211"/>
  <c r="BG211"/>
  <c r="BF211"/>
  <c r="T211"/>
  <c r="R211"/>
  <c r="P211"/>
  <c r="BI209"/>
  <c r="BH209"/>
  <c r="BG209"/>
  <c r="BF209"/>
  <c r="T209"/>
  <c r="R209"/>
  <c r="P209"/>
  <c r="BI207"/>
  <c r="BH207"/>
  <c r="BG207"/>
  <c r="BF207"/>
  <c r="T207"/>
  <c r="R207"/>
  <c r="P207"/>
  <c r="BI204"/>
  <c r="BH204"/>
  <c r="BG204"/>
  <c r="BF204"/>
  <c r="T204"/>
  <c r="T203"/>
  <c r="R204"/>
  <c r="R203"/>
  <c r="P204"/>
  <c r="P203"/>
  <c r="BI201"/>
  <c r="BH201"/>
  <c r="BG201"/>
  <c r="BF201"/>
  <c r="T201"/>
  <c r="R201"/>
  <c r="P201"/>
  <c r="BI199"/>
  <c r="BH199"/>
  <c r="BG199"/>
  <c r="BF199"/>
  <c r="T199"/>
  <c r="R199"/>
  <c r="P199"/>
  <c r="BI196"/>
  <c r="BH196"/>
  <c r="BG196"/>
  <c r="BF196"/>
  <c r="T196"/>
  <c r="R196"/>
  <c r="P196"/>
  <c r="BI194"/>
  <c r="BH194"/>
  <c r="BG194"/>
  <c r="BF194"/>
  <c r="T194"/>
  <c r="R194"/>
  <c r="P194"/>
  <c r="BI191"/>
  <c r="BH191"/>
  <c r="BG191"/>
  <c r="BF191"/>
  <c r="T191"/>
  <c r="R191"/>
  <c r="P191"/>
  <c r="BI189"/>
  <c r="BH189"/>
  <c r="BG189"/>
  <c r="BF189"/>
  <c r="T189"/>
  <c r="R189"/>
  <c r="P189"/>
  <c r="BI187"/>
  <c r="BH187"/>
  <c r="BG187"/>
  <c r="BF187"/>
  <c r="T187"/>
  <c r="R187"/>
  <c r="P187"/>
  <c r="BI184"/>
  <c r="BH184"/>
  <c r="BG184"/>
  <c r="BF184"/>
  <c r="T184"/>
  <c r="R184"/>
  <c r="P184"/>
  <c r="BI182"/>
  <c r="BH182"/>
  <c r="BG182"/>
  <c r="BF182"/>
  <c r="T182"/>
  <c r="R182"/>
  <c r="P182"/>
  <c r="BI180"/>
  <c r="BH180"/>
  <c r="BG180"/>
  <c r="BF180"/>
  <c r="T180"/>
  <c r="R180"/>
  <c r="P180"/>
  <c r="BI178"/>
  <c r="BH178"/>
  <c r="BG178"/>
  <c r="BF178"/>
  <c r="T178"/>
  <c r="R178"/>
  <c r="P178"/>
  <c r="BI174"/>
  <c r="BH174"/>
  <c r="BG174"/>
  <c r="BF174"/>
  <c r="T174"/>
  <c r="R174"/>
  <c r="P174"/>
  <c r="BI172"/>
  <c r="BH172"/>
  <c r="BG172"/>
  <c r="BF172"/>
  <c r="T172"/>
  <c r="R172"/>
  <c r="P172"/>
  <c r="BI170"/>
  <c r="BH170"/>
  <c r="BG170"/>
  <c r="BF170"/>
  <c r="T170"/>
  <c r="R170"/>
  <c r="P170"/>
  <c r="BI168"/>
  <c r="BH168"/>
  <c r="BG168"/>
  <c r="BF168"/>
  <c r="T168"/>
  <c r="R168"/>
  <c r="P168"/>
  <c r="BI165"/>
  <c r="BH165"/>
  <c r="BG165"/>
  <c r="BF165"/>
  <c r="T165"/>
  <c r="R165"/>
  <c r="P165"/>
  <c r="BI163"/>
  <c r="BH163"/>
  <c r="BG163"/>
  <c r="BF163"/>
  <c r="T163"/>
  <c r="R163"/>
  <c r="P163"/>
  <c r="BI161"/>
  <c r="BH161"/>
  <c r="BG161"/>
  <c r="BF161"/>
  <c r="T161"/>
  <c r="R161"/>
  <c r="P161"/>
  <c r="BI159"/>
  <c r="BH159"/>
  <c r="BG159"/>
  <c r="BF159"/>
  <c r="T159"/>
  <c r="R159"/>
  <c r="P159"/>
  <c r="BI157"/>
  <c r="BH157"/>
  <c r="BG157"/>
  <c r="BF157"/>
  <c r="T157"/>
  <c r="R157"/>
  <c r="P157"/>
  <c r="BI154"/>
  <c r="BH154"/>
  <c r="BG154"/>
  <c r="BF154"/>
  <c r="T154"/>
  <c r="T153"/>
  <c r="R154"/>
  <c r="R153"/>
  <c r="P154"/>
  <c r="P153"/>
  <c r="BI151"/>
  <c r="BH151"/>
  <c r="BG151"/>
  <c r="BF151"/>
  <c r="T151"/>
  <c r="R151"/>
  <c r="P151"/>
  <c r="BI149"/>
  <c r="BH149"/>
  <c r="BG149"/>
  <c r="BF149"/>
  <c r="T149"/>
  <c r="R149"/>
  <c r="P149"/>
  <c r="F142"/>
  <c r="F140"/>
  <c r="E138"/>
  <c r="BI123"/>
  <c r="BH123"/>
  <c r="BG123"/>
  <c r="BF123"/>
  <c r="BI122"/>
  <c r="BH122"/>
  <c r="BG122"/>
  <c r="BF122"/>
  <c r="BE122"/>
  <c r="BI121"/>
  <c r="BH121"/>
  <c r="BG121"/>
  <c r="BF121"/>
  <c r="BE121"/>
  <c r="BI120"/>
  <c r="BH120"/>
  <c r="BG120"/>
  <c r="BF120"/>
  <c r="BE120"/>
  <c r="BI119"/>
  <c r="BH119"/>
  <c r="BG119"/>
  <c r="BF119"/>
  <c r="BE119"/>
  <c r="BI118"/>
  <c r="BH118"/>
  <c r="BG118"/>
  <c r="BF118"/>
  <c r="BE118"/>
  <c r="F93"/>
  <c r="F91"/>
  <c r="E89"/>
  <c r="J26"/>
  <c r="E26"/>
  <c r="J143"/>
  <c r="J25"/>
  <c r="J23"/>
  <c r="E23"/>
  <c r="J142"/>
  <c r="J22"/>
  <c r="J20"/>
  <c r="E20"/>
  <c r="F143"/>
  <c r="J19"/>
  <c r="J14"/>
  <c r="J140"/>
  <c r="E7"/>
  <c r="E134"/>
  <c i="9" r="J41"/>
  <c r="J40"/>
  <c i="1" r="AY106"/>
  <c i="9" r="J39"/>
  <c i="1" r="AX106"/>
  <c i="9" r="BI501"/>
  <c r="BH501"/>
  <c r="BG501"/>
  <c r="BF501"/>
  <c r="T501"/>
  <c r="T500"/>
  <c r="R501"/>
  <c r="R500"/>
  <c r="P501"/>
  <c r="P500"/>
  <c r="BI498"/>
  <c r="BH498"/>
  <c r="BG498"/>
  <c r="BF498"/>
  <c r="T498"/>
  <c r="R498"/>
  <c r="P498"/>
  <c r="BI496"/>
  <c r="BH496"/>
  <c r="BG496"/>
  <c r="BF496"/>
  <c r="T496"/>
  <c r="R496"/>
  <c r="P496"/>
  <c r="BI494"/>
  <c r="BH494"/>
  <c r="BG494"/>
  <c r="BF494"/>
  <c r="T494"/>
  <c r="R494"/>
  <c r="P494"/>
  <c r="BI492"/>
  <c r="BH492"/>
  <c r="BG492"/>
  <c r="BF492"/>
  <c r="T492"/>
  <c r="R492"/>
  <c r="P492"/>
  <c r="BI489"/>
  <c r="BH489"/>
  <c r="BG489"/>
  <c r="BF489"/>
  <c r="T489"/>
  <c r="R489"/>
  <c r="P489"/>
  <c r="BI487"/>
  <c r="BH487"/>
  <c r="BG487"/>
  <c r="BF487"/>
  <c r="T487"/>
  <c r="R487"/>
  <c r="P487"/>
  <c r="BI485"/>
  <c r="BH485"/>
  <c r="BG485"/>
  <c r="BF485"/>
  <c r="T485"/>
  <c r="R485"/>
  <c r="P485"/>
  <c r="BI483"/>
  <c r="BH483"/>
  <c r="BG483"/>
  <c r="BF483"/>
  <c r="T483"/>
  <c r="R483"/>
  <c r="P483"/>
  <c r="BI481"/>
  <c r="BH481"/>
  <c r="BG481"/>
  <c r="BF481"/>
  <c r="T481"/>
  <c r="R481"/>
  <c r="P481"/>
  <c r="BI479"/>
  <c r="BH479"/>
  <c r="BG479"/>
  <c r="BF479"/>
  <c r="T479"/>
  <c r="R479"/>
  <c r="P479"/>
  <c r="BI477"/>
  <c r="BH477"/>
  <c r="BG477"/>
  <c r="BF477"/>
  <c r="T477"/>
  <c r="R477"/>
  <c r="P477"/>
  <c r="BI475"/>
  <c r="BH475"/>
  <c r="BG475"/>
  <c r="BF475"/>
  <c r="T475"/>
  <c r="R475"/>
  <c r="P475"/>
  <c r="BI473"/>
  <c r="BH473"/>
  <c r="BG473"/>
  <c r="BF473"/>
  <c r="T473"/>
  <c r="R473"/>
  <c r="P473"/>
  <c r="BI471"/>
  <c r="BH471"/>
  <c r="BG471"/>
  <c r="BF471"/>
  <c r="T471"/>
  <c r="R471"/>
  <c r="P471"/>
  <c r="BI469"/>
  <c r="BH469"/>
  <c r="BG469"/>
  <c r="BF469"/>
  <c r="T469"/>
  <c r="R469"/>
  <c r="P469"/>
  <c r="BI467"/>
  <c r="BH467"/>
  <c r="BG467"/>
  <c r="BF467"/>
  <c r="T467"/>
  <c r="R467"/>
  <c r="P467"/>
  <c r="BI465"/>
  <c r="BH465"/>
  <c r="BG465"/>
  <c r="BF465"/>
  <c r="T465"/>
  <c r="R465"/>
  <c r="P465"/>
  <c r="BI463"/>
  <c r="BH463"/>
  <c r="BG463"/>
  <c r="BF463"/>
  <c r="T463"/>
  <c r="R463"/>
  <c r="P463"/>
  <c r="BI461"/>
  <c r="BH461"/>
  <c r="BG461"/>
  <c r="BF461"/>
  <c r="T461"/>
  <c r="R461"/>
  <c r="P461"/>
  <c r="BI459"/>
  <c r="BH459"/>
  <c r="BG459"/>
  <c r="BF459"/>
  <c r="T459"/>
  <c r="R459"/>
  <c r="P459"/>
  <c r="BI457"/>
  <c r="BH457"/>
  <c r="BG457"/>
  <c r="BF457"/>
  <c r="T457"/>
  <c r="R457"/>
  <c r="P457"/>
  <c r="BI455"/>
  <c r="BH455"/>
  <c r="BG455"/>
  <c r="BF455"/>
  <c r="T455"/>
  <c r="R455"/>
  <c r="P455"/>
  <c r="BI453"/>
  <c r="BH453"/>
  <c r="BG453"/>
  <c r="BF453"/>
  <c r="T453"/>
  <c r="R453"/>
  <c r="P453"/>
  <c r="BI451"/>
  <c r="BH451"/>
  <c r="BG451"/>
  <c r="BF451"/>
  <c r="T451"/>
  <c r="R451"/>
  <c r="P451"/>
  <c r="BI449"/>
  <c r="BH449"/>
  <c r="BG449"/>
  <c r="BF449"/>
  <c r="T449"/>
  <c r="R449"/>
  <c r="P449"/>
  <c r="BI447"/>
  <c r="BH447"/>
  <c r="BG447"/>
  <c r="BF447"/>
  <c r="T447"/>
  <c r="R447"/>
  <c r="P447"/>
  <c r="BI445"/>
  <c r="BH445"/>
  <c r="BG445"/>
  <c r="BF445"/>
  <c r="T445"/>
  <c r="R445"/>
  <c r="P445"/>
  <c r="BI443"/>
  <c r="BH443"/>
  <c r="BG443"/>
  <c r="BF443"/>
  <c r="T443"/>
  <c r="R443"/>
  <c r="P443"/>
  <c r="BI441"/>
  <c r="BH441"/>
  <c r="BG441"/>
  <c r="BF441"/>
  <c r="T441"/>
  <c r="R441"/>
  <c r="P441"/>
  <c r="BI439"/>
  <c r="BH439"/>
  <c r="BG439"/>
  <c r="BF439"/>
  <c r="T439"/>
  <c r="R439"/>
  <c r="P439"/>
  <c r="BI437"/>
  <c r="BH437"/>
  <c r="BG437"/>
  <c r="BF437"/>
  <c r="T437"/>
  <c r="R437"/>
  <c r="P437"/>
  <c r="BI435"/>
  <c r="BH435"/>
  <c r="BG435"/>
  <c r="BF435"/>
  <c r="T435"/>
  <c r="R435"/>
  <c r="P435"/>
  <c r="BI433"/>
  <c r="BH433"/>
  <c r="BG433"/>
  <c r="BF433"/>
  <c r="T433"/>
  <c r="R433"/>
  <c r="P433"/>
  <c r="BI431"/>
  <c r="BH431"/>
  <c r="BG431"/>
  <c r="BF431"/>
  <c r="T431"/>
  <c r="R431"/>
  <c r="P431"/>
  <c r="BI429"/>
  <c r="BH429"/>
  <c r="BG429"/>
  <c r="BF429"/>
  <c r="T429"/>
  <c r="R429"/>
  <c r="P429"/>
  <c r="BI427"/>
  <c r="BH427"/>
  <c r="BG427"/>
  <c r="BF427"/>
  <c r="T427"/>
  <c r="R427"/>
  <c r="P427"/>
  <c r="BI425"/>
  <c r="BH425"/>
  <c r="BG425"/>
  <c r="BF425"/>
  <c r="T425"/>
  <c r="R425"/>
  <c r="P425"/>
  <c r="BI423"/>
  <c r="BH423"/>
  <c r="BG423"/>
  <c r="BF423"/>
  <c r="T423"/>
  <c r="R423"/>
  <c r="P423"/>
  <c r="BI421"/>
  <c r="BH421"/>
  <c r="BG421"/>
  <c r="BF421"/>
  <c r="T421"/>
  <c r="R421"/>
  <c r="P421"/>
  <c r="BI419"/>
  <c r="BH419"/>
  <c r="BG419"/>
  <c r="BF419"/>
  <c r="T419"/>
  <c r="R419"/>
  <c r="P419"/>
  <c r="BI417"/>
  <c r="BH417"/>
  <c r="BG417"/>
  <c r="BF417"/>
  <c r="T417"/>
  <c r="R417"/>
  <c r="P417"/>
  <c r="BI415"/>
  <c r="BH415"/>
  <c r="BG415"/>
  <c r="BF415"/>
  <c r="T415"/>
  <c r="R415"/>
  <c r="P415"/>
  <c r="BI413"/>
  <c r="BH413"/>
  <c r="BG413"/>
  <c r="BF413"/>
  <c r="T413"/>
  <c r="R413"/>
  <c r="P413"/>
  <c r="BI411"/>
  <c r="BH411"/>
  <c r="BG411"/>
  <c r="BF411"/>
  <c r="T411"/>
  <c r="R411"/>
  <c r="P411"/>
  <c r="BI409"/>
  <c r="BH409"/>
  <c r="BG409"/>
  <c r="BF409"/>
  <c r="T409"/>
  <c r="R409"/>
  <c r="P409"/>
  <c r="BI407"/>
  <c r="BH407"/>
  <c r="BG407"/>
  <c r="BF407"/>
  <c r="T407"/>
  <c r="R407"/>
  <c r="P407"/>
  <c r="BI405"/>
  <c r="BH405"/>
  <c r="BG405"/>
  <c r="BF405"/>
  <c r="T405"/>
  <c r="R405"/>
  <c r="P405"/>
  <c r="BI403"/>
  <c r="BH403"/>
  <c r="BG403"/>
  <c r="BF403"/>
  <c r="T403"/>
  <c r="R403"/>
  <c r="P403"/>
  <c r="BI401"/>
  <c r="BH401"/>
  <c r="BG401"/>
  <c r="BF401"/>
  <c r="T401"/>
  <c r="R401"/>
  <c r="P401"/>
  <c r="BI399"/>
  <c r="BH399"/>
  <c r="BG399"/>
  <c r="BF399"/>
  <c r="T399"/>
  <c r="R399"/>
  <c r="P399"/>
  <c r="BI395"/>
  <c r="BH395"/>
  <c r="BG395"/>
  <c r="BF395"/>
  <c r="T395"/>
  <c r="R395"/>
  <c r="P395"/>
  <c r="BI393"/>
  <c r="BH393"/>
  <c r="BG393"/>
  <c r="BF393"/>
  <c r="T393"/>
  <c r="R393"/>
  <c r="P393"/>
  <c r="BI391"/>
  <c r="BH391"/>
  <c r="BG391"/>
  <c r="BF391"/>
  <c r="T391"/>
  <c r="R391"/>
  <c r="P391"/>
  <c r="BI389"/>
  <c r="BH389"/>
  <c r="BG389"/>
  <c r="BF389"/>
  <c r="T389"/>
  <c r="R389"/>
  <c r="P389"/>
  <c r="BI387"/>
  <c r="BH387"/>
  <c r="BG387"/>
  <c r="BF387"/>
  <c r="T387"/>
  <c r="R387"/>
  <c r="P387"/>
  <c r="BI385"/>
  <c r="BH385"/>
  <c r="BG385"/>
  <c r="BF385"/>
  <c r="T385"/>
  <c r="R385"/>
  <c r="P385"/>
  <c r="BI383"/>
  <c r="BH383"/>
  <c r="BG383"/>
  <c r="BF383"/>
  <c r="T383"/>
  <c r="R383"/>
  <c r="P383"/>
  <c r="BI381"/>
  <c r="BH381"/>
  <c r="BG381"/>
  <c r="BF381"/>
  <c r="T381"/>
  <c r="R381"/>
  <c r="P381"/>
  <c r="BI379"/>
  <c r="BH379"/>
  <c r="BG379"/>
  <c r="BF379"/>
  <c r="T379"/>
  <c r="R379"/>
  <c r="P379"/>
  <c r="BI377"/>
  <c r="BH377"/>
  <c r="BG377"/>
  <c r="BF377"/>
  <c r="T377"/>
  <c r="R377"/>
  <c r="P377"/>
  <c r="BI374"/>
  <c r="BH374"/>
  <c r="BG374"/>
  <c r="BF374"/>
  <c r="T374"/>
  <c r="R374"/>
  <c r="P374"/>
  <c r="BI372"/>
  <c r="BH372"/>
  <c r="BG372"/>
  <c r="BF372"/>
  <c r="T372"/>
  <c r="R372"/>
  <c r="P372"/>
  <c r="BI370"/>
  <c r="BH370"/>
  <c r="BG370"/>
  <c r="BF370"/>
  <c r="T370"/>
  <c r="R370"/>
  <c r="P370"/>
  <c r="BI368"/>
  <c r="BH368"/>
  <c r="BG368"/>
  <c r="BF368"/>
  <c r="T368"/>
  <c r="R368"/>
  <c r="P368"/>
  <c r="BI366"/>
  <c r="BH366"/>
  <c r="BG366"/>
  <c r="BF366"/>
  <c r="T366"/>
  <c r="R366"/>
  <c r="P366"/>
  <c r="BI364"/>
  <c r="BH364"/>
  <c r="BG364"/>
  <c r="BF364"/>
  <c r="T364"/>
  <c r="R364"/>
  <c r="P364"/>
  <c r="BI362"/>
  <c r="BH362"/>
  <c r="BG362"/>
  <c r="BF362"/>
  <c r="T362"/>
  <c r="R362"/>
  <c r="P362"/>
  <c r="BI360"/>
  <c r="BH360"/>
  <c r="BG360"/>
  <c r="BF360"/>
  <c r="T360"/>
  <c r="R360"/>
  <c r="P360"/>
  <c r="BI358"/>
  <c r="BH358"/>
  <c r="BG358"/>
  <c r="BF358"/>
  <c r="T358"/>
  <c r="R358"/>
  <c r="P358"/>
  <c r="BI356"/>
  <c r="BH356"/>
  <c r="BG356"/>
  <c r="BF356"/>
  <c r="T356"/>
  <c r="R356"/>
  <c r="P356"/>
  <c r="BI353"/>
  <c r="BH353"/>
  <c r="BG353"/>
  <c r="BF353"/>
  <c r="T353"/>
  <c r="R353"/>
  <c r="P353"/>
  <c r="BI351"/>
  <c r="BH351"/>
  <c r="BG351"/>
  <c r="BF351"/>
  <c r="T351"/>
  <c r="R351"/>
  <c r="P351"/>
  <c r="BI349"/>
  <c r="BH349"/>
  <c r="BG349"/>
  <c r="BF349"/>
  <c r="T349"/>
  <c r="R349"/>
  <c r="P349"/>
  <c r="BI347"/>
  <c r="BH347"/>
  <c r="BG347"/>
  <c r="BF347"/>
  <c r="T347"/>
  <c r="R347"/>
  <c r="P347"/>
  <c r="BI345"/>
  <c r="BH345"/>
  <c r="BG345"/>
  <c r="BF345"/>
  <c r="T345"/>
  <c r="R345"/>
  <c r="P345"/>
  <c r="BI343"/>
  <c r="BH343"/>
  <c r="BG343"/>
  <c r="BF343"/>
  <c r="T343"/>
  <c r="R343"/>
  <c r="P343"/>
  <c r="BI341"/>
  <c r="BH341"/>
  <c r="BG341"/>
  <c r="BF341"/>
  <c r="T341"/>
  <c r="R341"/>
  <c r="P341"/>
  <c r="BI339"/>
  <c r="BH339"/>
  <c r="BG339"/>
  <c r="BF339"/>
  <c r="T339"/>
  <c r="R339"/>
  <c r="P339"/>
  <c r="BI337"/>
  <c r="BH337"/>
  <c r="BG337"/>
  <c r="BF337"/>
  <c r="T337"/>
  <c r="R337"/>
  <c r="P337"/>
  <c r="BI335"/>
  <c r="BH335"/>
  <c r="BG335"/>
  <c r="BF335"/>
  <c r="T335"/>
  <c r="R335"/>
  <c r="P335"/>
  <c r="BI333"/>
  <c r="BH333"/>
  <c r="BG333"/>
  <c r="BF333"/>
  <c r="T333"/>
  <c r="R333"/>
  <c r="P333"/>
  <c r="BI331"/>
  <c r="BH331"/>
  <c r="BG331"/>
  <c r="BF331"/>
  <c r="T331"/>
  <c r="R331"/>
  <c r="P331"/>
  <c r="BI329"/>
  <c r="BH329"/>
  <c r="BG329"/>
  <c r="BF329"/>
  <c r="T329"/>
  <c r="R329"/>
  <c r="P329"/>
  <c r="BI327"/>
  <c r="BH327"/>
  <c r="BG327"/>
  <c r="BF327"/>
  <c r="T327"/>
  <c r="R327"/>
  <c r="P327"/>
  <c r="BI325"/>
  <c r="BH325"/>
  <c r="BG325"/>
  <c r="BF325"/>
  <c r="T325"/>
  <c r="R325"/>
  <c r="P325"/>
  <c r="BI322"/>
  <c r="BH322"/>
  <c r="BG322"/>
  <c r="BF322"/>
  <c r="T322"/>
  <c r="R322"/>
  <c r="P322"/>
  <c r="BI320"/>
  <c r="BH320"/>
  <c r="BG320"/>
  <c r="BF320"/>
  <c r="T320"/>
  <c r="R320"/>
  <c r="P320"/>
  <c r="BI318"/>
  <c r="BH318"/>
  <c r="BG318"/>
  <c r="BF318"/>
  <c r="T318"/>
  <c r="R318"/>
  <c r="P318"/>
  <c r="BI316"/>
  <c r="BH316"/>
  <c r="BG316"/>
  <c r="BF316"/>
  <c r="T316"/>
  <c r="R316"/>
  <c r="P316"/>
  <c r="BI314"/>
  <c r="BH314"/>
  <c r="BG314"/>
  <c r="BF314"/>
  <c r="T314"/>
  <c r="R314"/>
  <c r="P314"/>
  <c r="BI312"/>
  <c r="BH312"/>
  <c r="BG312"/>
  <c r="BF312"/>
  <c r="T312"/>
  <c r="R312"/>
  <c r="P312"/>
  <c r="BI310"/>
  <c r="BH310"/>
  <c r="BG310"/>
  <c r="BF310"/>
  <c r="T310"/>
  <c r="R310"/>
  <c r="P310"/>
  <c r="BI308"/>
  <c r="BH308"/>
  <c r="BG308"/>
  <c r="BF308"/>
  <c r="T308"/>
  <c r="R308"/>
  <c r="P308"/>
  <c r="BI306"/>
  <c r="BH306"/>
  <c r="BG306"/>
  <c r="BF306"/>
  <c r="T306"/>
  <c r="R306"/>
  <c r="P306"/>
  <c r="BI304"/>
  <c r="BH304"/>
  <c r="BG304"/>
  <c r="BF304"/>
  <c r="T304"/>
  <c r="R304"/>
  <c r="P304"/>
  <c r="BI302"/>
  <c r="BH302"/>
  <c r="BG302"/>
  <c r="BF302"/>
  <c r="T302"/>
  <c r="R302"/>
  <c r="P302"/>
  <c r="BI300"/>
  <c r="BH300"/>
  <c r="BG300"/>
  <c r="BF300"/>
  <c r="T300"/>
  <c r="R300"/>
  <c r="P300"/>
  <c r="BI298"/>
  <c r="BH298"/>
  <c r="BG298"/>
  <c r="BF298"/>
  <c r="T298"/>
  <c r="R298"/>
  <c r="P298"/>
  <c r="BI296"/>
  <c r="BH296"/>
  <c r="BG296"/>
  <c r="BF296"/>
  <c r="T296"/>
  <c r="R296"/>
  <c r="P296"/>
  <c r="BI294"/>
  <c r="BH294"/>
  <c r="BG294"/>
  <c r="BF294"/>
  <c r="T294"/>
  <c r="R294"/>
  <c r="P294"/>
  <c r="BI292"/>
  <c r="BH292"/>
  <c r="BG292"/>
  <c r="BF292"/>
  <c r="T292"/>
  <c r="R292"/>
  <c r="P292"/>
  <c r="BI290"/>
  <c r="BH290"/>
  <c r="BG290"/>
  <c r="BF290"/>
  <c r="T290"/>
  <c r="R290"/>
  <c r="P290"/>
  <c r="BI288"/>
  <c r="BH288"/>
  <c r="BG288"/>
  <c r="BF288"/>
  <c r="T288"/>
  <c r="R288"/>
  <c r="P288"/>
  <c r="BI286"/>
  <c r="BH286"/>
  <c r="BG286"/>
  <c r="BF286"/>
  <c r="T286"/>
  <c r="R286"/>
  <c r="P286"/>
  <c r="BI284"/>
  <c r="BH284"/>
  <c r="BG284"/>
  <c r="BF284"/>
  <c r="T284"/>
  <c r="R284"/>
  <c r="P284"/>
  <c r="BI282"/>
  <c r="BH282"/>
  <c r="BG282"/>
  <c r="BF282"/>
  <c r="T282"/>
  <c r="R282"/>
  <c r="P282"/>
  <c r="BI280"/>
  <c r="BH280"/>
  <c r="BG280"/>
  <c r="BF280"/>
  <c r="T280"/>
  <c r="R280"/>
  <c r="P280"/>
  <c r="BI278"/>
  <c r="BH278"/>
  <c r="BG278"/>
  <c r="BF278"/>
  <c r="T278"/>
  <c r="R278"/>
  <c r="P278"/>
  <c r="BI276"/>
  <c r="BH276"/>
  <c r="BG276"/>
  <c r="BF276"/>
  <c r="T276"/>
  <c r="R276"/>
  <c r="P276"/>
  <c r="BI274"/>
  <c r="BH274"/>
  <c r="BG274"/>
  <c r="BF274"/>
  <c r="T274"/>
  <c r="R274"/>
  <c r="P274"/>
  <c r="BI272"/>
  <c r="BH272"/>
  <c r="BG272"/>
  <c r="BF272"/>
  <c r="T272"/>
  <c r="R272"/>
  <c r="P272"/>
  <c r="BI270"/>
  <c r="BH270"/>
  <c r="BG270"/>
  <c r="BF270"/>
  <c r="T270"/>
  <c r="R270"/>
  <c r="P270"/>
  <c r="BI268"/>
  <c r="BH268"/>
  <c r="BG268"/>
  <c r="BF268"/>
  <c r="T268"/>
  <c r="R268"/>
  <c r="P268"/>
  <c r="BI266"/>
  <c r="BH266"/>
  <c r="BG266"/>
  <c r="BF266"/>
  <c r="T266"/>
  <c r="R266"/>
  <c r="P266"/>
  <c r="BI264"/>
  <c r="BH264"/>
  <c r="BG264"/>
  <c r="BF264"/>
  <c r="T264"/>
  <c r="R264"/>
  <c r="P264"/>
  <c r="BI262"/>
  <c r="BH262"/>
  <c r="BG262"/>
  <c r="BF262"/>
  <c r="T262"/>
  <c r="R262"/>
  <c r="P262"/>
  <c r="BI260"/>
  <c r="BH260"/>
  <c r="BG260"/>
  <c r="BF260"/>
  <c r="T260"/>
  <c r="R260"/>
  <c r="P260"/>
  <c r="BI258"/>
  <c r="BH258"/>
  <c r="BG258"/>
  <c r="BF258"/>
  <c r="T258"/>
  <c r="R258"/>
  <c r="P258"/>
  <c r="BI256"/>
  <c r="BH256"/>
  <c r="BG256"/>
  <c r="BF256"/>
  <c r="T256"/>
  <c r="R256"/>
  <c r="P256"/>
  <c r="BI254"/>
  <c r="BH254"/>
  <c r="BG254"/>
  <c r="BF254"/>
  <c r="T254"/>
  <c r="R254"/>
  <c r="P254"/>
  <c r="BI252"/>
  <c r="BH252"/>
  <c r="BG252"/>
  <c r="BF252"/>
  <c r="T252"/>
  <c r="R252"/>
  <c r="P252"/>
  <c r="BI250"/>
  <c r="BH250"/>
  <c r="BG250"/>
  <c r="BF250"/>
  <c r="T250"/>
  <c r="R250"/>
  <c r="P250"/>
  <c r="BI248"/>
  <c r="BH248"/>
  <c r="BG248"/>
  <c r="BF248"/>
  <c r="T248"/>
  <c r="R248"/>
  <c r="P248"/>
  <c r="BI246"/>
  <c r="BH246"/>
  <c r="BG246"/>
  <c r="BF246"/>
  <c r="T246"/>
  <c r="R246"/>
  <c r="P246"/>
  <c r="BI244"/>
  <c r="BH244"/>
  <c r="BG244"/>
  <c r="BF244"/>
  <c r="T244"/>
  <c r="R244"/>
  <c r="P244"/>
  <c r="BI242"/>
  <c r="BH242"/>
  <c r="BG242"/>
  <c r="BF242"/>
  <c r="T242"/>
  <c r="R242"/>
  <c r="P242"/>
  <c r="BI240"/>
  <c r="BH240"/>
  <c r="BG240"/>
  <c r="BF240"/>
  <c r="T240"/>
  <c r="R240"/>
  <c r="P240"/>
  <c r="BI238"/>
  <c r="BH238"/>
  <c r="BG238"/>
  <c r="BF238"/>
  <c r="T238"/>
  <c r="R238"/>
  <c r="P238"/>
  <c r="BI236"/>
  <c r="BH236"/>
  <c r="BG236"/>
  <c r="BF236"/>
  <c r="T236"/>
  <c r="R236"/>
  <c r="P236"/>
  <c r="BI234"/>
  <c r="BH234"/>
  <c r="BG234"/>
  <c r="BF234"/>
  <c r="T234"/>
  <c r="R234"/>
  <c r="P234"/>
  <c r="BI232"/>
  <c r="BH232"/>
  <c r="BG232"/>
  <c r="BF232"/>
  <c r="T232"/>
  <c r="R232"/>
  <c r="P232"/>
  <c r="BI230"/>
  <c r="BH230"/>
  <c r="BG230"/>
  <c r="BF230"/>
  <c r="T230"/>
  <c r="R230"/>
  <c r="P230"/>
  <c r="BI228"/>
  <c r="BH228"/>
  <c r="BG228"/>
  <c r="BF228"/>
  <c r="T228"/>
  <c r="R228"/>
  <c r="P228"/>
  <c r="BI226"/>
  <c r="BH226"/>
  <c r="BG226"/>
  <c r="BF226"/>
  <c r="T226"/>
  <c r="R226"/>
  <c r="P226"/>
  <c r="BI224"/>
  <c r="BH224"/>
  <c r="BG224"/>
  <c r="BF224"/>
  <c r="T224"/>
  <c r="R224"/>
  <c r="P224"/>
  <c r="BI222"/>
  <c r="BH222"/>
  <c r="BG222"/>
  <c r="BF222"/>
  <c r="T222"/>
  <c r="R222"/>
  <c r="P222"/>
  <c r="BI220"/>
  <c r="BH220"/>
  <c r="BG220"/>
  <c r="BF220"/>
  <c r="T220"/>
  <c r="R220"/>
  <c r="P220"/>
  <c r="BI218"/>
  <c r="BH218"/>
  <c r="BG218"/>
  <c r="BF218"/>
  <c r="T218"/>
  <c r="R218"/>
  <c r="P218"/>
  <c r="BI216"/>
  <c r="BH216"/>
  <c r="BG216"/>
  <c r="BF216"/>
  <c r="T216"/>
  <c r="R216"/>
  <c r="P216"/>
  <c r="BI214"/>
  <c r="BH214"/>
  <c r="BG214"/>
  <c r="BF214"/>
  <c r="T214"/>
  <c r="R214"/>
  <c r="P214"/>
  <c r="BI212"/>
  <c r="BH212"/>
  <c r="BG212"/>
  <c r="BF212"/>
  <c r="T212"/>
  <c r="R212"/>
  <c r="P212"/>
  <c r="BI210"/>
  <c r="BH210"/>
  <c r="BG210"/>
  <c r="BF210"/>
  <c r="T210"/>
  <c r="R210"/>
  <c r="P210"/>
  <c r="BI208"/>
  <c r="BH208"/>
  <c r="BG208"/>
  <c r="BF208"/>
  <c r="T208"/>
  <c r="R208"/>
  <c r="P208"/>
  <c r="BI206"/>
  <c r="BH206"/>
  <c r="BG206"/>
  <c r="BF206"/>
  <c r="T206"/>
  <c r="R206"/>
  <c r="P206"/>
  <c r="BI204"/>
  <c r="BH204"/>
  <c r="BG204"/>
  <c r="BF204"/>
  <c r="T204"/>
  <c r="R204"/>
  <c r="P204"/>
  <c r="BI202"/>
  <c r="BH202"/>
  <c r="BG202"/>
  <c r="BF202"/>
  <c r="T202"/>
  <c r="R202"/>
  <c r="P202"/>
  <c r="BI200"/>
  <c r="BH200"/>
  <c r="BG200"/>
  <c r="BF200"/>
  <c r="T200"/>
  <c r="R200"/>
  <c r="P200"/>
  <c r="BI198"/>
  <c r="BH198"/>
  <c r="BG198"/>
  <c r="BF198"/>
  <c r="T198"/>
  <c r="R198"/>
  <c r="P198"/>
  <c r="BI196"/>
  <c r="BH196"/>
  <c r="BG196"/>
  <c r="BF196"/>
  <c r="T196"/>
  <c r="R196"/>
  <c r="P196"/>
  <c r="BI194"/>
  <c r="BH194"/>
  <c r="BG194"/>
  <c r="BF194"/>
  <c r="T194"/>
  <c r="R194"/>
  <c r="P194"/>
  <c r="BI192"/>
  <c r="BH192"/>
  <c r="BG192"/>
  <c r="BF192"/>
  <c r="T192"/>
  <c r="R192"/>
  <c r="P192"/>
  <c r="BI190"/>
  <c r="BH190"/>
  <c r="BG190"/>
  <c r="BF190"/>
  <c r="T190"/>
  <c r="R190"/>
  <c r="P190"/>
  <c r="BI188"/>
  <c r="BH188"/>
  <c r="BG188"/>
  <c r="BF188"/>
  <c r="T188"/>
  <c r="R188"/>
  <c r="P188"/>
  <c r="BI186"/>
  <c r="BH186"/>
  <c r="BG186"/>
  <c r="BF186"/>
  <c r="T186"/>
  <c r="R186"/>
  <c r="P186"/>
  <c r="BI181"/>
  <c r="BH181"/>
  <c r="BG181"/>
  <c r="BF181"/>
  <c r="T181"/>
  <c r="R181"/>
  <c r="P181"/>
  <c r="BI179"/>
  <c r="BH179"/>
  <c r="BG179"/>
  <c r="BF179"/>
  <c r="T179"/>
  <c r="R179"/>
  <c r="P179"/>
  <c r="BI177"/>
  <c r="BH177"/>
  <c r="BG177"/>
  <c r="BF177"/>
  <c r="T177"/>
  <c r="R177"/>
  <c r="P177"/>
  <c r="BI175"/>
  <c r="BH175"/>
  <c r="BG175"/>
  <c r="BF175"/>
  <c r="T175"/>
  <c r="R175"/>
  <c r="P175"/>
  <c r="BI172"/>
  <c r="BH172"/>
  <c r="BG172"/>
  <c r="BF172"/>
  <c r="T172"/>
  <c r="R172"/>
  <c r="P172"/>
  <c r="BI170"/>
  <c r="BH170"/>
  <c r="BG170"/>
  <c r="BF170"/>
  <c r="T170"/>
  <c r="R170"/>
  <c r="P170"/>
  <c r="BI168"/>
  <c r="BH168"/>
  <c r="BG168"/>
  <c r="BF168"/>
  <c r="T168"/>
  <c r="R168"/>
  <c r="P168"/>
  <c r="BI166"/>
  <c r="BH166"/>
  <c r="BG166"/>
  <c r="BF166"/>
  <c r="T166"/>
  <c r="R166"/>
  <c r="P166"/>
  <c r="BI164"/>
  <c r="BH164"/>
  <c r="BG164"/>
  <c r="BF164"/>
  <c r="T164"/>
  <c r="R164"/>
  <c r="P164"/>
  <c r="BI162"/>
  <c r="BH162"/>
  <c r="BG162"/>
  <c r="BF162"/>
  <c r="T162"/>
  <c r="R162"/>
  <c r="P162"/>
  <c r="BI160"/>
  <c r="BH160"/>
  <c r="BG160"/>
  <c r="BF160"/>
  <c r="T160"/>
  <c r="R160"/>
  <c r="P160"/>
  <c r="BI158"/>
  <c r="BH158"/>
  <c r="BG158"/>
  <c r="BF158"/>
  <c r="T158"/>
  <c r="R158"/>
  <c r="P158"/>
  <c r="BI156"/>
  <c r="BH156"/>
  <c r="BG156"/>
  <c r="BF156"/>
  <c r="T156"/>
  <c r="R156"/>
  <c r="P156"/>
  <c r="BI154"/>
  <c r="BH154"/>
  <c r="BG154"/>
  <c r="BF154"/>
  <c r="T154"/>
  <c r="R154"/>
  <c r="P154"/>
  <c r="BI152"/>
  <c r="BH152"/>
  <c r="BG152"/>
  <c r="BF152"/>
  <c r="T152"/>
  <c r="R152"/>
  <c r="P152"/>
  <c r="BI149"/>
  <c r="BH149"/>
  <c r="BG149"/>
  <c r="BF149"/>
  <c r="T149"/>
  <c r="R149"/>
  <c r="P149"/>
  <c r="BI147"/>
  <c r="BH147"/>
  <c r="BG147"/>
  <c r="BF147"/>
  <c r="T147"/>
  <c r="R147"/>
  <c r="P147"/>
  <c r="F140"/>
  <c r="F138"/>
  <c r="E136"/>
  <c r="BI121"/>
  <c r="BH121"/>
  <c r="BG121"/>
  <c r="BF121"/>
  <c r="BI120"/>
  <c r="BH120"/>
  <c r="BG120"/>
  <c r="BF120"/>
  <c r="BE120"/>
  <c r="BI119"/>
  <c r="BH119"/>
  <c r="BG119"/>
  <c r="BF119"/>
  <c r="BE119"/>
  <c r="BI118"/>
  <c r="BH118"/>
  <c r="BG118"/>
  <c r="BF118"/>
  <c r="BE118"/>
  <c r="BI117"/>
  <c r="BH117"/>
  <c r="BG117"/>
  <c r="BF117"/>
  <c r="BE117"/>
  <c r="BI116"/>
  <c r="BH116"/>
  <c r="BG116"/>
  <c r="BF116"/>
  <c r="BE116"/>
  <c r="F93"/>
  <c r="F91"/>
  <c r="E89"/>
  <c r="J26"/>
  <c r="E26"/>
  <c r="J94"/>
  <c r="J25"/>
  <c r="J23"/>
  <c r="E23"/>
  <c r="J140"/>
  <c r="J22"/>
  <c r="J20"/>
  <c r="E20"/>
  <c r="F94"/>
  <c r="J19"/>
  <c r="J14"/>
  <c r="J138"/>
  <c r="E7"/>
  <c r="E132"/>
  <c i="8" r="J41"/>
  <c r="J40"/>
  <c i="1" r="AY105"/>
  <c i="8" r="J39"/>
  <c i="1" r="AX105"/>
  <c i="8" r="BI296"/>
  <c r="BH296"/>
  <c r="BG296"/>
  <c r="BF296"/>
  <c r="T296"/>
  <c r="R296"/>
  <c r="P296"/>
  <c r="BI294"/>
  <c r="BH294"/>
  <c r="BG294"/>
  <c r="BF294"/>
  <c r="T294"/>
  <c r="R294"/>
  <c r="P294"/>
  <c r="BI292"/>
  <c r="BH292"/>
  <c r="BG292"/>
  <c r="BF292"/>
  <c r="T292"/>
  <c r="R292"/>
  <c r="P292"/>
  <c r="BI290"/>
  <c r="BH290"/>
  <c r="BG290"/>
  <c r="BF290"/>
  <c r="T290"/>
  <c r="R290"/>
  <c r="P290"/>
  <c r="BI288"/>
  <c r="BH288"/>
  <c r="BG288"/>
  <c r="BF288"/>
  <c r="T288"/>
  <c r="R288"/>
  <c r="P288"/>
  <c r="BI284"/>
  <c r="BH284"/>
  <c r="BG284"/>
  <c r="BF284"/>
  <c r="T284"/>
  <c r="R284"/>
  <c r="P284"/>
  <c r="BI282"/>
  <c r="BH282"/>
  <c r="BG282"/>
  <c r="BF282"/>
  <c r="T282"/>
  <c r="R282"/>
  <c r="P282"/>
  <c r="BI280"/>
  <c r="BH280"/>
  <c r="BG280"/>
  <c r="BF280"/>
  <c r="T280"/>
  <c r="R280"/>
  <c r="P280"/>
  <c r="BI278"/>
  <c r="BH278"/>
  <c r="BG278"/>
  <c r="BF278"/>
  <c r="T278"/>
  <c r="R278"/>
  <c r="P278"/>
  <c r="BI276"/>
  <c r="BH276"/>
  <c r="BG276"/>
  <c r="BF276"/>
  <c r="T276"/>
  <c r="R276"/>
  <c r="P276"/>
  <c r="BI274"/>
  <c r="BH274"/>
  <c r="BG274"/>
  <c r="BF274"/>
  <c r="T274"/>
  <c r="R274"/>
  <c r="P274"/>
  <c r="BI271"/>
  <c r="BH271"/>
  <c r="BG271"/>
  <c r="BF271"/>
  <c r="T271"/>
  <c r="R271"/>
  <c r="P271"/>
  <c r="BI269"/>
  <c r="BH269"/>
  <c r="BG269"/>
  <c r="BF269"/>
  <c r="T269"/>
  <c r="R269"/>
  <c r="P269"/>
  <c r="BI266"/>
  <c r="BH266"/>
  <c r="BG266"/>
  <c r="BF266"/>
  <c r="T266"/>
  <c r="R266"/>
  <c r="P266"/>
  <c r="BI264"/>
  <c r="BH264"/>
  <c r="BG264"/>
  <c r="BF264"/>
  <c r="T264"/>
  <c r="R264"/>
  <c r="P264"/>
  <c r="BI262"/>
  <c r="BH262"/>
  <c r="BG262"/>
  <c r="BF262"/>
  <c r="T262"/>
  <c r="R262"/>
  <c r="P262"/>
  <c r="BI260"/>
  <c r="BH260"/>
  <c r="BG260"/>
  <c r="BF260"/>
  <c r="T260"/>
  <c r="R260"/>
  <c r="P260"/>
  <c r="BI258"/>
  <c r="BH258"/>
  <c r="BG258"/>
  <c r="BF258"/>
  <c r="T258"/>
  <c r="R258"/>
  <c r="P258"/>
  <c r="BI256"/>
  <c r="BH256"/>
  <c r="BG256"/>
  <c r="BF256"/>
  <c r="T256"/>
  <c r="R256"/>
  <c r="P256"/>
  <c r="BI253"/>
  <c r="BH253"/>
  <c r="BG253"/>
  <c r="BF253"/>
  <c r="T253"/>
  <c r="R253"/>
  <c r="P253"/>
  <c r="BI251"/>
  <c r="BH251"/>
  <c r="BG251"/>
  <c r="BF251"/>
  <c r="T251"/>
  <c r="R251"/>
  <c r="P251"/>
  <c r="BI249"/>
  <c r="BH249"/>
  <c r="BG249"/>
  <c r="BF249"/>
  <c r="T249"/>
  <c r="R249"/>
  <c r="P249"/>
  <c r="BI247"/>
  <c r="BH247"/>
  <c r="BG247"/>
  <c r="BF247"/>
  <c r="T247"/>
  <c r="R247"/>
  <c r="P247"/>
  <c r="BI245"/>
  <c r="BH245"/>
  <c r="BG245"/>
  <c r="BF245"/>
  <c r="T245"/>
  <c r="R245"/>
  <c r="P245"/>
  <c r="BI243"/>
  <c r="BH243"/>
  <c r="BG243"/>
  <c r="BF243"/>
  <c r="T243"/>
  <c r="R243"/>
  <c r="P243"/>
  <c r="BI241"/>
  <c r="BH241"/>
  <c r="BG241"/>
  <c r="BF241"/>
  <c r="T241"/>
  <c r="R241"/>
  <c r="P241"/>
  <c r="BI239"/>
  <c r="BH239"/>
  <c r="BG239"/>
  <c r="BF239"/>
  <c r="T239"/>
  <c r="R239"/>
  <c r="P239"/>
  <c r="BI237"/>
  <c r="BH237"/>
  <c r="BG237"/>
  <c r="BF237"/>
  <c r="T237"/>
  <c r="R237"/>
  <c r="P237"/>
  <c r="BI235"/>
  <c r="BH235"/>
  <c r="BG235"/>
  <c r="BF235"/>
  <c r="T235"/>
  <c r="R235"/>
  <c r="P235"/>
  <c r="BI233"/>
  <c r="BH233"/>
  <c r="BG233"/>
  <c r="BF233"/>
  <c r="T233"/>
  <c r="R233"/>
  <c r="P233"/>
  <c r="BI231"/>
  <c r="BH231"/>
  <c r="BG231"/>
  <c r="BF231"/>
  <c r="T231"/>
  <c r="R231"/>
  <c r="P231"/>
  <c r="BI229"/>
  <c r="BH229"/>
  <c r="BG229"/>
  <c r="BF229"/>
  <c r="T229"/>
  <c r="R229"/>
  <c r="P229"/>
  <c r="BI226"/>
  <c r="BH226"/>
  <c r="BG226"/>
  <c r="BF226"/>
  <c r="T226"/>
  <c r="R226"/>
  <c r="P226"/>
  <c r="BI224"/>
  <c r="BH224"/>
  <c r="BG224"/>
  <c r="BF224"/>
  <c r="T224"/>
  <c r="R224"/>
  <c r="P224"/>
  <c r="BI222"/>
  <c r="BH222"/>
  <c r="BG222"/>
  <c r="BF222"/>
  <c r="T222"/>
  <c r="R222"/>
  <c r="P222"/>
  <c r="BI221"/>
  <c r="BH221"/>
  <c r="BG221"/>
  <c r="BF221"/>
  <c r="T221"/>
  <c r="R221"/>
  <c r="P221"/>
  <c r="BI219"/>
  <c r="BH219"/>
  <c r="BG219"/>
  <c r="BF219"/>
  <c r="T219"/>
  <c r="R219"/>
  <c r="P219"/>
  <c r="BI217"/>
  <c r="BH217"/>
  <c r="BG217"/>
  <c r="BF217"/>
  <c r="T217"/>
  <c r="R217"/>
  <c r="P217"/>
  <c r="BI215"/>
  <c r="BH215"/>
  <c r="BG215"/>
  <c r="BF215"/>
  <c r="T215"/>
  <c r="R215"/>
  <c r="P215"/>
  <c r="BI213"/>
  <c r="BH213"/>
  <c r="BG213"/>
  <c r="BF213"/>
  <c r="T213"/>
  <c r="R213"/>
  <c r="P213"/>
  <c r="BI211"/>
  <c r="BH211"/>
  <c r="BG211"/>
  <c r="BF211"/>
  <c r="T211"/>
  <c r="R211"/>
  <c r="P211"/>
  <c r="BI209"/>
  <c r="BH209"/>
  <c r="BG209"/>
  <c r="BF209"/>
  <c r="T209"/>
  <c r="R209"/>
  <c r="P209"/>
  <c r="BI206"/>
  <c r="BH206"/>
  <c r="BG206"/>
  <c r="BF206"/>
  <c r="T206"/>
  <c r="R206"/>
  <c r="P206"/>
  <c r="BI204"/>
  <c r="BH204"/>
  <c r="BG204"/>
  <c r="BF204"/>
  <c r="T204"/>
  <c r="R204"/>
  <c r="P204"/>
  <c r="BI202"/>
  <c r="BH202"/>
  <c r="BG202"/>
  <c r="BF202"/>
  <c r="T202"/>
  <c r="R202"/>
  <c r="P202"/>
  <c r="BI200"/>
  <c r="BH200"/>
  <c r="BG200"/>
  <c r="BF200"/>
  <c r="T200"/>
  <c r="R200"/>
  <c r="P200"/>
  <c r="BI197"/>
  <c r="BH197"/>
  <c r="BG197"/>
  <c r="BF197"/>
  <c r="T197"/>
  <c r="R197"/>
  <c r="P197"/>
  <c r="BI195"/>
  <c r="BH195"/>
  <c r="BG195"/>
  <c r="BF195"/>
  <c r="T195"/>
  <c r="R195"/>
  <c r="P195"/>
  <c r="BI193"/>
  <c r="BH193"/>
  <c r="BG193"/>
  <c r="BF193"/>
  <c r="T193"/>
  <c r="R193"/>
  <c r="P193"/>
  <c r="BI191"/>
  <c r="BH191"/>
  <c r="BG191"/>
  <c r="BF191"/>
  <c r="T191"/>
  <c r="R191"/>
  <c r="P191"/>
  <c r="BI189"/>
  <c r="BH189"/>
  <c r="BG189"/>
  <c r="BF189"/>
  <c r="T189"/>
  <c r="R189"/>
  <c r="P189"/>
  <c r="BI187"/>
  <c r="BH187"/>
  <c r="BG187"/>
  <c r="BF187"/>
  <c r="T187"/>
  <c r="R187"/>
  <c r="P187"/>
  <c r="BI183"/>
  <c r="BH183"/>
  <c r="BG183"/>
  <c r="BF183"/>
  <c r="T183"/>
  <c r="R183"/>
  <c r="P183"/>
  <c r="BI181"/>
  <c r="BH181"/>
  <c r="BG181"/>
  <c r="BF181"/>
  <c r="T181"/>
  <c r="R181"/>
  <c r="P181"/>
  <c r="BI179"/>
  <c r="BH179"/>
  <c r="BG179"/>
  <c r="BF179"/>
  <c r="T179"/>
  <c r="R179"/>
  <c r="P179"/>
  <c r="BI177"/>
  <c r="BH177"/>
  <c r="BG177"/>
  <c r="BF177"/>
  <c r="T177"/>
  <c r="R177"/>
  <c r="P177"/>
  <c r="BI174"/>
  <c r="BH174"/>
  <c r="BG174"/>
  <c r="BF174"/>
  <c r="T174"/>
  <c r="R174"/>
  <c r="P174"/>
  <c r="BI172"/>
  <c r="BH172"/>
  <c r="BG172"/>
  <c r="BF172"/>
  <c r="T172"/>
  <c r="R172"/>
  <c r="P172"/>
  <c r="BI170"/>
  <c r="BH170"/>
  <c r="BG170"/>
  <c r="BF170"/>
  <c r="T170"/>
  <c r="R170"/>
  <c r="P170"/>
  <c r="BI168"/>
  <c r="BH168"/>
  <c r="BG168"/>
  <c r="BF168"/>
  <c r="T168"/>
  <c r="R168"/>
  <c r="P168"/>
  <c r="BI166"/>
  <c r="BH166"/>
  <c r="BG166"/>
  <c r="BF166"/>
  <c r="T166"/>
  <c r="R166"/>
  <c r="P166"/>
  <c r="BI164"/>
  <c r="BH164"/>
  <c r="BG164"/>
  <c r="BF164"/>
  <c r="T164"/>
  <c r="R164"/>
  <c r="P164"/>
  <c r="BI162"/>
  <c r="BH162"/>
  <c r="BG162"/>
  <c r="BF162"/>
  <c r="T162"/>
  <c r="R162"/>
  <c r="P162"/>
  <c r="BI159"/>
  <c r="BH159"/>
  <c r="BG159"/>
  <c r="BF159"/>
  <c r="T159"/>
  <c r="R159"/>
  <c r="P159"/>
  <c r="BI157"/>
  <c r="BH157"/>
  <c r="BG157"/>
  <c r="BF157"/>
  <c r="T157"/>
  <c r="R157"/>
  <c r="P157"/>
  <c r="BI155"/>
  <c r="BH155"/>
  <c r="BG155"/>
  <c r="BF155"/>
  <c r="T155"/>
  <c r="R155"/>
  <c r="P155"/>
  <c r="BI153"/>
  <c r="BH153"/>
  <c r="BG153"/>
  <c r="BF153"/>
  <c r="T153"/>
  <c r="R153"/>
  <c r="P153"/>
  <c r="BI150"/>
  <c r="BH150"/>
  <c r="BG150"/>
  <c r="BF150"/>
  <c r="T150"/>
  <c r="R150"/>
  <c r="P150"/>
  <c r="BI148"/>
  <c r="BH148"/>
  <c r="BG148"/>
  <c r="BF148"/>
  <c r="T148"/>
  <c r="R148"/>
  <c r="P148"/>
  <c r="F141"/>
  <c r="F139"/>
  <c r="E137"/>
  <c r="BI122"/>
  <c r="BH122"/>
  <c r="BG122"/>
  <c r="BF122"/>
  <c r="BI121"/>
  <c r="BH121"/>
  <c r="BG121"/>
  <c r="BF121"/>
  <c r="BE121"/>
  <c r="BI120"/>
  <c r="BH120"/>
  <c r="BG120"/>
  <c r="BF120"/>
  <c r="BE120"/>
  <c r="BI119"/>
  <c r="BH119"/>
  <c r="BG119"/>
  <c r="BF119"/>
  <c r="BE119"/>
  <c r="BI118"/>
  <c r="BH118"/>
  <c r="BG118"/>
  <c r="BF118"/>
  <c r="BE118"/>
  <c r="BI117"/>
  <c r="BH117"/>
  <c r="BG117"/>
  <c r="BF117"/>
  <c r="BE117"/>
  <c r="F93"/>
  <c r="F91"/>
  <c r="E89"/>
  <c r="J26"/>
  <c r="E26"/>
  <c r="J94"/>
  <c r="J25"/>
  <c r="J23"/>
  <c r="E23"/>
  <c r="J141"/>
  <c r="J22"/>
  <c r="J20"/>
  <c r="E20"/>
  <c r="F142"/>
  <c r="J19"/>
  <c r="J14"/>
  <c r="J91"/>
  <c r="E7"/>
  <c r="E85"/>
  <c i="7" r="J41"/>
  <c r="J40"/>
  <c i="1" r="AY103"/>
  <c i="7" r="J39"/>
  <c i="1" r="AX103"/>
  <c i="7" r="BI349"/>
  <c r="BH349"/>
  <c r="BG349"/>
  <c r="BF349"/>
  <c r="T349"/>
  <c r="T348"/>
  <c r="R349"/>
  <c r="R348"/>
  <c r="P349"/>
  <c r="P348"/>
  <c r="BI346"/>
  <c r="BH346"/>
  <c r="BG346"/>
  <c r="BF346"/>
  <c r="T346"/>
  <c r="R346"/>
  <c r="P346"/>
  <c r="BI344"/>
  <c r="BH344"/>
  <c r="BG344"/>
  <c r="BF344"/>
  <c r="T344"/>
  <c r="R344"/>
  <c r="P344"/>
  <c r="BI342"/>
  <c r="BH342"/>
  <c r="BG342"/>
  <c r="BF342"/>
  <c r="T342"/>
  <c r="R342"/>
  <c r="P342"/>
  <c r="BI340"/>
  <c r="BH340"/>
  <c r="BG340"/>
  <c r="BF340"/>
  <c r="T340"/>
  <c r="R340"/>
  <c r="P340"/>
  <c r="BI338"/>
  <c r="BH338"/>
  <c r="BG338"/>
  <c r="BF338"/>
  <c r="T338"/>
  <c r="R338"/>
  <c r="P338"/>
  <c r="BI336"/>
  <c r="BH336"/>
  <c r="BG336"/>
  <c r="BF336"/>
  <c r="T336"/>
  <c r="R336"/>
  <c r="P336"/>
  <c r="BI334"/>
  <c r="BH334"/>
  <c r="BG334"/>
  <c r="BF334"/>
  <c r="T334"/>
  <c r="R334"/>
  <c r="P334"/>
  <c r="BI332"/>
  <c r="BH332"/>
  <c r="BG332"/>
  <c r="BF332"/>
  <c r="T332"/>
  <c r="R332"/>
  <c r="P332"/>
  <c r="BI330"/>
  <c r="BH330"/>
  <c r="BG330"/>
  <c r="BF330"/>
  <c r="T330"/>
  <c r="R330"/>
  <c r="P330"/>
  <c r="BI328"/>
  <c r="BH328"/>
  <c r="BG328"/>
  <c r="BF328"/>
  <c r="T328"/>
  <c r="R328"/>
  <c r="P328"/>
  <c r="BI326"/>
  <c r="BH326"/>
  <c r="BG326"/>
  <c r="BF326"/>
  <c r="T326"/>
  <c r="R326"/>
  <c r="P326"/>
  <c r="BI324"/>
  <c r="BH324"/>
  <c r="BG324"/>
  <c r="BF324"/>
  <c r="T324"/>
  <c r="R324"/>
  <c r="P324"/>
  <c r="BI320"/>
  <c r="BH320"/>
  <c r="BG320"/>
  <c r="BF320"/>
  <c r="T320"/>
  <c r="R320"/>
  <c r="P320"/>
  <c r="BI318"/>
  <c r="BH318"/>
  <c r="BG318"/>
  <c r="BF318"/>
  <c r="T318"/>
  <c r="R318"/>
  <c r="P318"/>
  <c r="BI316"/>
  <c r="BH316"/>
  <c r="BG316"/>
  <c r="BF316"/>
  <c r="T316"/>
  <c r="R316"/>
  <c r="P316"/>
  <c r="BI314"/>
  <c r="BH314"/>
  <c r="BG314"/>
  <c r="BF314"/>
  <c r="T314"/>
  <c r="R314"/>
  <c r="P314"/>
  <c r="BI312"/>
  <c r="BH312"/>
  <c r="BG312"/>
  <c r="BF312"/>
  <c r="T312"/>
  <c r="R312"/>
  <c r="P312"/>
  <c r="BI310"/>
  <c r="BH310"/>
  <c r="BG310"/>
  <c r="BF310"/>
  <c r="T310"/>
  <c r="R310"/>
  <c r="P310"/>
  <c r="BI308"/>
  <c r="BH308"/>
  <c r="BG308"/>
  <c r="BF308"/>
  <c r="T308"/>
  <c r="R308"/>
  <c r="P308"/>
  <c r="BI306"/>
  <c r="BH306"/>
  <c r="BG306"/>
  <c r="BF306"/>
  <c r="T306"/>
  <c r="R306"/>
  <c r="P306"/>
  <c r="BI304"/>
  <c r="BH304"/>
  <c r="BG304"/>
  <c r="BF304"/>
  <c r="T304"/>
  <c r="R304"/>
  <c r="P304"/>
  <c r="BI302"/>
  <c r="BH302"/>
  <c r="BG302"/>
  <c r="BF302"/>
  <c r="T302"/>
  <c r="R302"/>
  <c r="P302"/>
  <c r="BI299"/>
  <c r="BH299"/>
  <c r="BG299"/>
  <c r="BF299"/>
  <c r="T299"/>
  <c r="R299"/>
  <c r="P299"/>
  <c r="BI297"/>
  <c r="BH297"/>
  <c r="BG297"/>
  <c r="BF297"/>
  <c r="T297"/>
  <c r="R297"/>
  <c r="P297"/>
  <c r="BI295"/>
  <c r="BH295"/>
  <c r="BG295"/>
  <c r="BF295"/>
  <c r="T295"/>
  <c r="R295"/>
  <c r="P295"/>
  <c r="BI293"/>
  <c r="BH293"/>
  <c r="BG293"/>
  <c r="BF293"/>
  <c r="T293"/>
  <c r="R293"/>
  <c r="P293"/>
  <c r="BI291"/>
  <c r="BH291"/>
  <c r="BG291"/>
  <c r="BF291"/>
  <c r="T291"/>
  <c r="R291"/>
  <c r="P291"/>
  <c r="BI289"/>
  <c r="BH289"/>
  <c r="BG289"/>
  <c r="BF289"/>
  <c r="T289"/>
  <c r="R289"/>
  <c r="P289"/>
  <c r="BI287"/>
  <c r="BH287"/>
  <c r="BG287"/>
  <c r="BF287"/>
  <c r="T287"/>
  <c r="R287"/>
  <c r="P287"/>
  <c r="BI285"/>
  <c r="BH285"/>
  <c r="BG285"/>
  <c r="BF285"/>
  <c r="T285"/>
  <c r="R285"/>
  <c r="P285"/>
  <c r="BI283"/>
  <c r="BH283"/>
  <c r="BG283"/>
  <c r="BF283"/>
  <c r="T283"/>
  <c r="R283"/>
  <c r="P283"/>
  <c r="BI281"/>
  <c r="BH281"/>
  <c r="BG281"/>
  <c r="BF281"/>
  <c r="T281"/>
  <c r="R281"/>
  <c r="P281"/>
  <c r="BI279"/>
  <c r="BH279"/>
  <c r="BG279"/>
  <c r="BF279"/>
  <c r="T279"/>
  <c r="R279"/>
  <c r="P279"/>
  <c r="BI277"/>
  <c r="BH277"/>
  <c r="BG277"/>
  <c r="BF277"/>
  <c r="T277"/>
  <c r="R277"/>
  <c r="P277"/>
  <c r="BI275"/>
  <c r="BH275"/>
  <c r="BG275"/>
  <c r="BF275"/>
  <c r="T275"/>
  <c r="R275"/>
  <c r="P275"/>
  <c r="BI273"/>
  <c r="BH273"/>
  <c r="BG273"/>
  <c r="BF273"/>
  <c r="T273"/>
  <c r="R273"/>
  <c r="P273"/>
  <c r="BI271"/>
  <c r="BH271"/>
  <c r="BG271"/>
  <c r="BF271"/>
  <c r="T271"/>
  <c r="R271"/>
  <c r="P271"/>
  <c r="BI268"/>
  <c r="BH268"/>
  <c r="BG268"/>
  <c r="BF268"/>
  <c r="T268"/>
  <c r="R268"/>
  <c r="P268"/>
  <c r="BI266"/>
  <c r="BH266"/>
  <c r="BG266"/>
  <c r="BF266"/>
  <c r="T266"/>
  <c r="R266"/>
  <c r="P266"/>
  <c r="BI264"/>
  <c r="BH264"/>
  <c r="BG264"/>
  <c r="BF264"/>
  <c r="T264"/>
  <c r="R264"/>
  <c r="P264"/>
  <c r="BI262"/>
  <c r="BH262"/>
  <c r="BG262"/>
  <c r="BF262"/>
  <c r="T262"/>
  <c r="R262"/>
  <c r="P262"/>
  <c r="BI260"/>
  <c r="BH260"/>
  <c r="BG260"/>
  <c r="BF260"/>
  <c r="T260"/>
  <c r="R260"/>
  <c r="P260"/>
  <c r="BI258"/>
  <c r="BH258"/>
  <c r="BG258"/>
  <c r="BF258"/>
  <c r="T258"/>
  <c r="R258"/>
  <c r="P258"/>
  <c r="BI256"/>
  <c r="BH256"/>
  <c r="BG256"/>
  <c r="BF256"/>
  <c r="T256"/>
  <c r="R256"/>
  <c r="P256"/>
  <c r="BI254"/>
  <c r="BH254"/>
  <c r="BG254"/>
  <c r="BF254"/>
  <c r="T254"/>
  <c r="R254"/>
  <c r="P254"/>
  <c r="BI252"/>
  <c r="BH252"/>
  <c r="BG252"/>
  <c r="BF252"/>
  <c r="T252"/>
  <c r="R252"/>
  <c r="P252"/>
  <c r="BI250"/>
  <c r="BH250"/>
  <c r="BG250"/>
  <c r="BF250"/>
  <c r="T250"/>
  <c r="R250"/>
  <c r="P250"/>
  <c r="BI248"/>
  <c r="BH248"/>
  <c r="BG248"/>
  <c r="BF248"/>
  <c r="T248"/>
  <c r="R248"/>
  <c r="P248"/>
  <c r="BI246"/>
  <c r="BH246"/>
  <c r="BG246"/>
  <c r="BF246"/>
  <c r="T246"/>
  <c r="R246"/>
  <c r="P246"/>
  <c r="BI244"/>
  <c r="BH244"/>
  <c r="BG244"/>
  <c r="BF244"/>
  <c r="T244"/>
  <c r="R244"/>
  <c r="P244"/>
  <c r="BI242"/>
  <c r="BH242"/>
  <c r="BG242"/>
  <c r="BF242"/>
  <c r="T242"/>
  <c r="R242"/>
  <c r="P242"/>
  <c r="BI240"/>
  <c r="BH240"/>
  <c r="BG240"/>
  <c r="BF240"/>
  <c r="T240"/>
  <c r="R240"/>
  <c r="P240"/>
  <c r="BI238"/>
  <c r="BH238"/>
  <c r="BG238"/>
  <c r="BF238"/>
  <c r="T238"/>
  <c r="R238"/>
  <c r="P238"/>
  <c r="BI236"/>
  <c r="BH236"/>
  <c r="BG236"/>
  <c r="BF236"/>
  <c r="T236"/>
  <c r="R236"/>
  <c r="P236"/>
  <c r="BI234"/>
  <c r="BH234"/>
  <c r="BG234"/>
  <c r="BF234"/>
  <c r="T234"/>
  <c r="R234"/>
  <c r="P234"/>
  <c r="BI232"/>
  <c r="BH232"/>
  <c r="BG232"/>
  <c r="BF232"/>
  <c r="T232"/>
  <c r="R232"/>
  <c r="P232"/>
  <c r="BI230"/>
  <c r="BH230"/>
  <c r="BG230"/>
  <c r="BF230"/>
  <c r="T230"/>
  <c r="R230"/>
  <c r="P230"/>
  <c r="BI228"/>
  <c r="BH228"/>
  <c r="BG228"/>
  <c r="BF228"/>
  <c r="T228"/>
  <c r="R228"/>
  <c r="P228"/>
  <c r="BI226"/>
  <c r="BH226"/>
  <c r="BG226"/>
  <c r="BF226"/>
  <c r="T226"/>
  <c r="R226"/>
  <c r="P226"/>
  <c r="BI224"/>
  <c r="BH224"/>
  <c r="BG224"/>
  <c r="BF224"/>
  <c r="T224"/>
  <c r="R224"/>
  <c r="P224"/>
  <c r="BI222"/>
  <c r="BH222"/>
  <c r="BG222"/>
  <c r="BF222"/>
  <c r="T222"/>
  <c r="R222"/>
  <c r="P222"/>
  <c r="BI220"/>
  <c r="BH220"/>
  <c r="BG220"/>
  <c r="BF220"/>
  <c r="T220"/>
  <c r="R220"/>
  <c r="P220"/>
  <c r="BI218"/>
  <c r="BH218"/>
  <c r="BG218"/>
  <c r="BF218"/>
  <c r="T218"/>
  <c r="R218"/>
  <c r="P218"/>
  <c r="BI216"/>
  <c r="BH216"/>
  <c r="BG216"/>
  <c r="BF216"/>
  <c r="T216"/>
  <c r="R216"/>
  <c r="P216"/>
  <c r="BI214"/>
  <c r="BH214"/>
  <c r="BG214"/>
  <c r="BF214"/>
  <c r="T214"/>
  <c r="R214"/>
  <c r="P214"/>
  <c r="BI212"/>
  <c r="BH212"/>
  <c r="BG212"/>
  <c r="BF212"/>
  <c r="T212"/>
  <c r="R212"/>
  <c r="P212"/>
  <c r="BI210"/>
  <c r="BH210"/>
  <c r="BG210"/>
  <c r="BF210"/>
  <c r="T210"/>
  <c r="R210"/>
  <c r="P210"/>
  <c r="BI208"/>
  <c r="BH208"/>
  <c r="BG208"/>
  <c r="BF208"/>
  <c r="T208"/>
  <c r="R208"/>
  <c r="P208"/>
  <c r="BI206"/>
  <c r="BH206"/>
  <c r="BG206"/>
  <c r="BF206"/>
  <c r="T206"/>
  <c r="R206"/>
  <c r="P206"/>
  <c r="BI204"/>
  <c r="BH204"/>
  <c r="BG204"/>
  <c r="BF204"/>
  <c r="T204"/>
  <c r="R204"/>
  <c r="P204"/>
  <c r="BI202"/>
  <c r="BH202"/>
  <c r="BG202"/>
  <c r="BF202"/>
  <c r="T202"/>
  <c r="R202"/>
  <c r="P202"/>
  <c r="BI200"/>
  <c r="BH200"/>
  <c r="BG200"/>
  <c r="BF200"/>
  <c r="T200"/>
  <c r="R200"/>
  <c r="P200"/>
  <c r="BI198"/>
  <c r="BH198"/>
  <c r="BG198"/>
  <c r="BF198"/>
  <c r="T198"/>
  <c r="R198"/>
  <c r="P198"/>
  <c r="BI196"/>
  <c r="BH196"/>
  <c r="BG196"/>
  <c r="BF196"/>
  <c r="T196"/>
  <c r="R196"/>
  <c r="P196"/>
  <c r="BI194"/>
  <c r="BH194"/>
  <c r="BG194"/>
  <c r="BF194"/>
  <c r="T194"/>
  <c r="R194"/>
  <c r="P194"/>
  <c r="BI192"/>
  <c r="BH192"/>
  <c r="BG192"/>
  <c r="BF192"/>
  <c r="T192"/>
  <c r="R192"/>
  <c r="P192"/>
  <c r="BI190"/>
  <c r="BH190"/>
  <c r="BG190"/>
  <c r="BF190"/>
  <c r="T190"/>
  <c r="R190"/>
  <c r="P190"/>
  <c r="BI188"/>
  <c r="BH188"/>
  <c r="BG188"/>
  <c r="BF188"/>
  <c r="T188"/>
  <c r="R188"/>
  <c r="P188"/>
  <c r="BI186"/>
  <c r="BH186"/>
  <c r="BG186"/>
  <c r="BF186"/>
  <c r="T186"/>
  <c r="R186"/>
  <c r="P186"/>
  <c r="BI184"/>
  <c r="BH184"/>
  <c r="BG184"/>
  <c r="BF184"/>
  <c r="T184"/>
  <c r="R184"/>
  <c r="P184"/>
  <c r="BI182"/>
  <c r="BH182"/>
  <c r="BG182"/>
  <c r="BF182"/>
  <c r="T182"/>
  <c r="R182"/>
  <c r="P182"/>
  <c r="BI177"/>
  <c r="BH177"/>
  <c r="BG177"/>
  <c r="BF177"/>
  <c r="T177"/>
  <c r="R177"/>
  <c r="P177"/>
  <c r="BI175"/>
  <c r="BH175"/>
  <c r="BG175"/>
  <c r="BF175"/>
  <c r="T175"/>
  <c r="R175"/>
  <c r="P175"/>
  <c r="BI173"/>
  <c r="BH173"/>
  <c r="BG173"/>
  <c r="BF173"/>
  <c r="T173"/>
  <c r="R173"/>
  <c r="P173"/>
  <c r="BI171"/>
  <c r="BH171"/>
  <c r="BG171"/>
  <c r="BF171"/>
  <c r="T171"/>
  <c r="R171"/>
  <c r="P171"/>
  <c r="BI168"/>
  <c r="BH168"/>
  <c r="BG168"/>
  <c r="BF168"/>
  <c r="T168"/>
  <c r="R168"/>
  <c r="P168"/>
  <c r="BI166"/>
  <c r="BH166"/>
  <c r="BG166"/>
  <c r="BF166"/>
  <c r="T166"/>
  <c r="R166"/>
  <c r="P166"/>
  <c r="BI164"/>
  <c r="BH164"/>
  <c r="BG164"/>
  <c r="BF164"/>
  <c r="T164"/>
  <c r="R164"/>
  <c r="P164"/>
  <c r="BI162"/>
  <c r="BH162"/>
  <c r="BG162"/>
  <c r="BF162"/>
  <c r="T162"/>
  <c r="R162"/>
  <c r="P162"/>
  <c r="BI160"/>
  <c r="BH160"/>
  <c r="BG160"/>
  <c r="BF160"/>
  <c r="T160"/>
  <c r="R160"/>
  <c r="P160"/>
  <c r="BI158"/>
  <c r="BH158"/>
  <c r="BG158"/>
  <c r="BF158"/>
  <c r="T158"/>
  <c r="R158"/>
  <c r="P158"/>
  <c r="BI156"/>
  <c r="BH156"/>
  <c r="BG156"/>
  <c r="BF156"/>
  <c r="T156"/>
  <c r="R156"/>
  <c r="P156"/>
  <c r="BI154"/>
  <c r="BH154"/>
  <c r="BG154"/>
  <c r="BF154"/>
  <c r="T154"/>
  <c r="R154"/>
  <c r="P154"/>
  <c r="BI152"/>
  <c r="BH152"/>
  <c r="BG152"/>
  <c r="BF152"/>
  <c r="T152"/>
  <c r="R152"/>
  <c r="P152"/>
  <c r="BI150"/>
  <c r="BH150"/>
  <c r="BG150"/>
  <c r="BF150"/>
  <c r="T150"/>
  <c r="R150"/>
  <c r="P150"/>
  <c r="BI147"/>
  <c r="BH147"/>
  <c r="BG147"/>
  <c r="BF147"/>
  <c r="T147"/>
  <c r="R147"/>
  <c r="P147"/>
  <c r="BI145"/>
  <c r="BH145"/>
  <c r="BG145"/>
  <c r="BF145"/>
  <c r="T145"/>
  <c r="R145"/>
  <c r="P145"/>
  <c r="F138"/>
  <c r="F136"/>
  <c r="E134"/>
  <c r="BI119"/>
  <c r="BH119"/>
  <c r="BG119"/>
  <c r="BF119"/>
  <c r="BI118"/>
  <c r="BH118"/>
  <c r="BG118"/>
  <c r="BF118"/>
  <c r="BE118"/>
  <c r="BI117"/>
  <c r="BH117"/>
  <c r="BG117"/>
  <c r="BF117"/>
  <c r="BE117"/>
  <c r="BI116"/>
  <c r="BH116"/>
  <c r="BG116"/>
  <c r="BF116"/>
  <c r="BE116"/>
  <c r="BI115"/>
  <c r="BH115"/>
  <c r="BG115"/>
  <c r="BF115"/>
  <c r="BE115"/>
  <c r="BI114"/>
  <c r="BH114"/>
  <c r="BG114"/>
  <c r="BF114"/>
  <c r="BE114"/>
  <c r="F93"/>
  <c r="F91"/>
  <c r="E89"/>
  <c r="J26"/>
  <c r="E26"/>
  <c r="J139"/>
  <c r="J25"/>
  <c r="J23"/>
  <c r="E23"/>
  <c r="J93"/>
  <c r="J22"/>
  <c r="J20"/>
  <c r="E20"/>
  <c r="F94"/>
  <c r="J19"/>
  <c r="J14"/>
  <c r="J136"/>
  <c r="E7"/>
  <c r="E85"/>
  <c i="6" r="J41"/>
  <c r="J40"/>
  <c i="1" r="AY102"/>
  <c i="6" r="J39"/>
  <c i="1" r="AX102"/>
  <c i="6" r="BI266"/>
  <c r="BH266"/>
  <c r="BG266"/>
  <c r="BF266"/>
  <c r="T266"/>
  <c r="R266"/>
  <c r="P266"/>
  <c r="BI264"/>
  <c r="BH264"/>
  <c r="BG264"/>
  <c r="BF264"/>
  <c r="T264"/>
  <c r="R264"/>
  <c r="P264"/>
  <c r="BI260"/>
  <c r="BH260"/>
  <c r="BG260"/>
  <c r="BF260"/>
  <c r="T260"/>
  <c r="R260"/>
  <c r="P260"/>
  <c r="BI258"/>
  <c r="BH258"/>
  <c r="BG258"/>
  <c r="BF258"/>
  <c r="T258"/>
  <c r="R258"/>
  <c r="P258"/>
  <c r="BI256"/>
  <c r="BH256"/>
  <c r="BG256"/>
  <c r="BF256"/>
  <c r="T256"/>
  <c r="R256"/>
  <c r="P256"/>
  <c r="BI254"/>
  <c r="BH254"/>
  <c r="BG254"/>
  <c r="BF254"/>
  <c r="T254"/>
  <c r="R254"/>
  <c r="P254"/>
  <c r="BI252"/>
  <c r="BH252"/>
  <c r="BG252"/>
  <c r="BF252"/>
  <c r="T252"/>
  <c r="R252"/>
  <c r="P252"/>
  <c r="BI250"/>
  <c r="BH250"/>
  <c r="BG250"/>
  <c r="BF250"/>
  <c r="T250"/>
  <c r="R250"/>
  <c r="P250"/>
  <c r="BI248"/>
  <c r="BH248"/>
  <c r="BG248"/>
  <c r="BF248"/>
  <c r="T248"/>
  <c r="R248"/>
  <c r="P248"/>
  <c r="BI246"/>
  <c r="BH246"/>
  <c r="BG246"/>
  <c r="BF246"/>
  <c r="T246"/>
  <c r="R246"/>
  <c r="P246"/>
  <c r="BI243"/>
  <c r="BH243"/>
  <c r="BG243"/>
  <c r="BF243"/>
  <c r="T243"/>
  <c r="R243"/>
  <c r="P243"/>
  <c r="BI241"/>
  <c r="BH241"/>
  <c r="BG241"/>
  <c r="BF241"/>
  <c r="T241"/>
  <c r="R241"/>
  <c r="P241"/>
  <c r="BI239"/>
  <c r="BH239"/>
  <c r="BG239"/>
  <c r="BF239"/>
  <c r="T239"/>
  <c r="R239"/>
  <c r="P239"/>
  <c r="BI237"/>
  <c r="BH237"/>
  <c r="BG237"/>
  <c r="BF237"/>
  <c r="T237"/>
  <c r="R237"/>
  <c r="P237"/>
  <c r="BI234"/>
  <c r="BH234"/>
  <c r="BG234"/>
  <c r="BF234"/>
  <c r="T234"/>
  <c r="R234"/>
  <c r="P234"/>
  <c r="BI232"/>
  <c r="BH232"/>
  <c r="BG232"/>
  <c r="BF232"/>
  <c r="T232"/>
  <c r="R232"/>
  <c r="P232"/>
  <c r="BI229"/>
  <c r="BH229"/>
  <c r="BG229"/>
  <c r="BF229"/>
  <c r="T229"/>
  <c r="R229"/>
  <c r="P229"/>
  <c r="BI227"/>
  <c r="BH227"/>
  <c r="BG227"/>
  <c r="BF227"/>
  <c r="T227"/>
  <c r="R227"/>
  <c r="P227"/>
  <c r="BI225"/>
  <c r="BH225"/>
  <c r="BG225"/>
  <c r="BF225"/>
  <c r="T225"/>
  <c r="R225"/>
  <c r="P225"/>
  <c r="BI223"/>
  <c r="BH223"/>
  <c r="BG223"/>
  <c r="BF223"/>
  <c r="T223"/>
  <c r="R223"/>
  <c r="P223"/>
  <c r="BI221"/>
  <c r="BH221"/>
  <c r="BG221"/>
  <c r="BF221"/>
  <c r="T221"/>
  <c r="R221"/>
  <c r="P221"/>
  <c r="BI219"/>
  <c r="BH219"/>
  <c r="BG219"/>
  <c r="BF219"/>
  <c r="T219"/>
  <c r="R219"/>
  <c r="P219"/>
  <c r="BI217"/>
  <c r="BH217"/>
  <c r="BG217"/>
  <c r="BF217"/>
  <c r="T217"/>
  <c r="R217"/>
  <c r="P217"/>
  <c r="BI215"/>
  <c r="BH215"/>
  <c r="BG215"/>
  <c r="BF215"/>
  <c r="T215"/>
  <c r="R215"/>
  <c r="P215"/>
  <c r="BI213"/>
  <c r="BH213"/>
  <c r="BG213"/>
  <c r="BF213"/>
  <c r="T213"/>
  <c r="R213"/>
  <c r="P213"/>
  <c r="BI211"/>
  <c r="BH211"/>
  <c r="BG211"/>
  <c r="BF211"/>
  <c r="T211"/>
  <c r="R211"/>
  <c r="P211"/>
  <c r="BI209"/>
  <c r="BH209"/>
  <c r="BG209"/>
  <c r="BF209"/>
  <c r="T209"/>
  <c r="R209"/>
  <c r="P209"/>
  <c r="BI207"/>
  <c r="BH207"/>
  <c r="BG207"/>
  <c r="BF207"/>
  <c r="T207"/>
  <c r="R207"/>
  <c r="P207"/>
  <c r="BI204"/>
  <c r="BH204"/>
  <c r="BG204"/>
  <c r="BF204"/>
  <c r="T204"/>
  <c r="R204"/>
  <c r="P204"/>
  <c r="BI202"/>
  <c r="BH202"/>
  <c r="BG202"/>
  <c r="BF202"/>
  <c r="T202"/>
  <c r="R202"/>
  <c r="P202"/>
  <c r="BI200"/>
  <c r="BH200"/>
  <c r="BG200"/>
  <c r="BF200"/>
  <c r="T200"/>
  <c r="R200"/>
  <c r="P200"/>
  <c r="BI199"/>
  <c r="BH199"/>
  <c r="BG199"/>
  <c r="BF199"/>
  <c r="T199"/>
  <c r="R199"/>
  <c r="P199"/>
  <c r="BI197"/>
  <c r="BH197"/>
  <c r="BG197"/>
  <c r="BF197"/>
  <c r="T197"/>
  <c r="R197"/>
  <c r="P197"/>
  <c r="BI195"/>
  <c r="BH195"/>
  <c r="BG195"/>
  <c r="BF195"/>
  <c r="T195"/>
  <c r="R195"/>
  <c r="P195"/>
  <c r="BI193"/>
  <c r="BH193"/>
  <c r="BG193"/>
  <c r="BF193"/>
  <c r="T193"/>
  <c r="R193"/>
  <c r="P193"/>
  <c r="BI191"/>
  <c r="BH191"/>
  <c r="BG191"/>
  <c r="BF191"/>
  <c r="T191"/>
  <c r="R191"/>
  <c r="P191"/>
  <c r="BI189"/>
  <c r="BH189"/>
  <c r="BG189"/>
  <c r="BF189"/>
  <c r="T189"/>
  <c r="R189"/>
  <c r="P189"/>
  <c r="BI187"/>
  <c r="BH187"/>
  <c r="BG187"/>
  <c r="BF187"/>
  <c r="T187"/>
  <c r="R187"/>
  <c r="P187"/>
  <c r="BI184"/>
  <c r="BH184"/>
  <c r="BG184"/>
  <c r="BF184"/>
  <c r="T184"/>
  <c r="R184"/>
  <c r="P184"/>
  <c r="BI182"/>
  <c r="BH182"/>
  <c r="BG182"/>
  <c r="BF182"/>
  <c r="T182"/>
  <c r="R182"/>
  <c r="P182"/>
  <c r="BI180"/>
  <c r="BH180"/>
  <c r="BG180"/>
  <c r="BF180"/>
  <c r="T180"/>
  <c r="R180"/>
  <c r="P180"/>
  <c r="BI177"/>
  <c r="BH177"/>
  <c r="BG177"/>
  <c r="BF177"/>
  <c r="T177"/>
  <c r="R177"/>
  <c r="P177"/>
  <c r="BI175"/>
  <c r="BH175"/>
  <c r="BG175"/>
  <c r="BF175"/>
  <c r="T175"/>
  <c r="R175"/>
  <c r="P175"/>
  <c r="BI173"/>
  <c r="BH173"/>
  <c r="BG173"/>
  <c r="BF173"/>
  <c r="T173"/>
  <c r="R173"/>
  <c r="P173"/>
  <c r="BI169"/>
  <c r="BH169"/>
  <c r="BG169"/>
  <c r="BF169"/>
  <c r="T169"/>
  <c r="R169"/>
  <c r="P169"/>
  <c r="BI167"/>
  <c r="BH167"/>
  <c r="BG167"/>
  <c r="BF167"/>
  <c r="T167"/>
  <c r="R167"/>
  <c r="P167"/>
  <c r="BI165"/>
  <c r="BH165"/>
  <c r="BG165"/>
  <c r="BF165"/>
  <c r="T165"/>
  <c r="R165"/>
  <c r="P165"/>
  <c r="BI163"/>
  <c r="BH163"/>
  <c r="BG163"/>
  <c r="BF163"/>
  <c r="T163"/>
  <c r="R163"/>
  <c r="P163"/>
  <c r="BI160"/>
  <c r="BH160"/>
  <c r="BG160"/>
  <c r="BF160"/>
  <c r="T160"/>
  <c r="R160"/>
  <c r="P160"/>
  <c r="BI158"/>
  <c r="BH158"/>
  <c r="BG158"/>
  <c r="BF158"/>
  <c r="T158"/>
  <c r="R158"/>
  <c r="P158"/>
  <c r="BI156"/>
  <c r="BH156"/>
  <c r="BG156"/>
  <c r="BF156"/>
  <c r="T156"/>
  <c r="R156"/>
  <c r="P156"/>
  <c r="BI153"/>
  <c r="BH153"/>
  <c r="BG153"/>
  <c r="BF153"/>
  <c r="T153"/>
  <c r="T152"/>
  <c r="R153"/>
  <c r="R152"/>
  <c r="P153"/>
  <c r="P152"/>
  <c r="BI150"/>
  <c r="BH150"/>
  <c r="BG150"/>
  <c r="BF150"/>
  <c r="T150"/>
  <c r="R150"/>
  <c r="P150"/>
  <c r="BI148"/>
  <c r="BH148"/>
  <c r="BG148"/>
  <c r="BF148"/>
  <c r="T148"/>
  <c r="R148"/>
  <c r="P148"/>
  <c r="F141"/>
  <c r="F139"/>
  <c r="E137"/>
  <c r="BI122"/>
  <c r="BH122"/>
  <c r="BG122"/>
  <c r="BF122"/>
  <c r="BI121"/>
  <c r="BH121"/>
  <c r="BG121"/>
  <c r="BF121"/>
  <c r="BE121"/>
  <c r="BI120"/>
  <c r="BH120"/>
  <c r="BG120"/>
  <c r="BF120"/>
  <c r="BE120"/>
  <c r="BI119"/>
  <c r="BH119"/>
  <c r="BG119"/>
  <c r="BF119"/>
  <c r="BE119"/>
  <c r="BI118"/>
  <c r="BH118"/>
  <c r="BG118"/>
  <c r="BF118"/>
  <c r="BE118"/>
  <c r="BI117"/>
  <c r="BH117"/>
  <c r="BG117"/>
  <c r="BF117"/>
  <c r="BE117"/>
  <c r="F93"/>
  <c r="F91"/>
  <c r="E89"/>
  <c r="J26"/>
  <c r="E26"/>
  <c r="J142"/>
  <c r="J25"/>
  <c r="J23"/>
  <c r="E23"/>
  <c r="J141"/>
  <c r="J22"/>
  <c r="J20"/>
  <c r="E20"/>
  <c r="F142"/>
  <c r="J19"/>
  <c r="J14"/>
  <c r="J139"/>
  <c r="E7"/>
  <c r="E85"/>
  <c i="5" r="J41"/>
  <c r="J40"/>
  <c i="1" r="AY100"/>
  <c i="5" r="J39"/>
  <c i="1" r="AX100"/>
  <c i="5" r="BI491"/>
  <c r="BH491"/>
  <c r="BG491"/>
  <c r="BF491"/>
  <c r="T491"/>
  <c r="T490"/>
  <c r="R491"/>
  <c r="R490"/>
  <c r="P491"/>
  <c r="P490"/>
  <c r="BI488"/>
  <c r="BH488"/>
  <c r="BG488"/>
  <c r="BF488"/>
  <c r="T488"/>
  <c r="R488"/>
  <c r="P488"/>
  <c r="BI486"/>
  <c r="BH486"/>
  <c r="BG486"/>
  <c r="BF486"/>
  <c r="T486"/>
  <c r="R486"/>
  <c r="P486"/>
  <c r="BI484"/>
  <c r="BH484"/>
  <c r="BG484"/>
  <c r="BF484"/>
  <c r="T484"/>
  <c r="R484"/>
  <c r="P484"/>
  <c r="BI482"/>
  <c r="BH482"/>
  <c r="BG482"/>
  <c r="BF482"/>
  <c r="T482"/>
  <c r="R482"/>
  <c r="P482"/>
  <c r="BI479"/>
  <c r="BH479"/>
  <c r="BG479"/>
  <c r="BF479"/>
  <c r="T479"/>
  <c r="R479"/>
  <c r="P479"/>
  <c r="BI477"/>
  <c r="BH477"/>
  <c r="BG477"/>
  <c r="BF477"/>
  <c r="T477"/>
  <c r="R477"/>
  <c r="P477"/>
  <c r="BI475"/>
  <c r="BH475"/>
  <c r="BG475"/>
  <c r="BF475"/>
  <c r="T475"/>
  <c r="R475"/>
  <c r="P475"/>
  <c r="BI473"/>
  <c r="BH473"/>
  <c r="BG473"/>
  <c r="BF473"/>
  <c r="T473"/>
  <c r="R473"/>
  <c r="P473"/>
  <c r="BI471"/>
  <c r="BH471"/>
  <c r="BG471"/>
  <c r="BF471"/>
  <c r="T471"/>
  <c r="R471"/>
  <c r="P471"/>
  <c r="BI469"/>
  <c r="BH469"/>
  <c r="BG469"/>
  <c r="BF469"/>
  <c r="T469"/>
  <c r="R469"/>
  <c r="P469"/>
  <c r="BI467"/>
  <c r="BH467"/>
  <c r="BG467"/>
  <c r="BF467"/>
  <c r="T467"/>
  <c r="R467"/>
  <c r="P467"/>
  <c r="BI465"/>
  <c r="BH465"/>
  <c r="BG465"/>
  <c r="BF465"/>
  <c r="T465"/>
  <c r="R465"/>
  <c r="P465"/>
  <c r="BI463"/>
  <c r="BH463"/>
  <c r="BG463"/>
  <c r="BF463"/>
  <c r="T463"/>
  <c r="R463"/>
  <c r="P463"/>
  <c r="BI461"/>
  <c r="BH461"/>
  <c r="BG461"/>
  <c r="BF461"/>
  <c r="T461"/>
  <c r="R461"/>
  <c r="P461"/>
  <c r="BI459"/>
  <c r="BH459"/>
  <c r="BG459"/>
  <c r="BF459"/>
  <c r="T459"/>
  <c r="R459"/>
  <c r="P459"/>
  <c r="BI457"/>
  <c r="BH457"/>
  <c r="BG457"/>
  <c r="BF457"/>
  <c r="T457"/>
  <c r="R457"/>
  <c r="P457"/>
  <c r="BI455"/>
  <c r="BH455"/>
  <c r="BG455"/>
  <c r="BF455"/>
  <c r="T455"/>
  <c r="R455"/>
  <c r="P455"/>
  <c r="BI453"/>
  <c r="BH453"/>
  <c r="BG453"/>
  <c r="BF453"/>
  <c r="T453"/>
  <c r="R453"/>
  <c r="P453"/>
  <c r="BI451"/>
  <c r="BH451"/>
  <c r="BG451"/>
  <c r="BF451"/>
  <c r="T451"/>
  <c r="R451"/>
  <c r="P451"/>
  <c r="BI449"/>
  <c r="BH449"/>
  <c r="BG449"/>
  <c r="BF449"/>
  <c r="T449"/>
  <c r="R449"/>
  <c r="P449"/>
  <c r="BI447"/>
  <c r="BH447"/>
  <c r="BG447"/>
  <c r="BF447"/>
  <c r="T447"/>
  <c r="R447"/>
  <c r="P447"/>
  <c r="BI445"/>
  <c r="BH445"/>
  <c r="BG445"/>
  <c r="BF445"/>
  <c r="T445"/>
  <c r="R445"/>
  <c r="P445"/>
  <c r="BI443"/>
  <c r="BH443"/>
  <c r="BG443"/>
  <c r="BF443"/>
  <c r="T443"/>
  <c r="R443"/>
  <c r="P443"/>
  <c r="BI441"/>
  <c r="BH441"/>
  <c r="BG441"/>
  <c r="BF441"/>
  <c r="T441"/>
  <c r="R441"/>
  <c r="P441"/>
  <c r="BI439"/>
  <c r="BH439"/>
  <c r="BG439"/>
  <c r="BF439"/>
  <c r="T439"/>
  <c r="R439"/>
  <c r="P439"/>
  <c r="BI437"/>
  <c r="BH437"/>
  <c r="BG437"/>
  <c r="BF437"/>
  <c r="T437"/>
  <c r="R437"/>
  <c r="P437"/>
  <c r="BI435"/>
  <c r="BH435"/>
  <c r="BG435"/>
  <c r="BF435"/>
  <c r="T435"/>
  <c r="R435"/>
  <c r="P435"/>
  <c r="BI433"/>
  <c r="BH433"/>
  <c r="BG433"/>
  <c r="BF433"/>
  <c r="T433"/>
  <c r="R433"/>
  <c r="P433"/>
  <c r="BI431"/>
  <c r="BH431"/>
  <c r="BG431"/>
  <c r="BF431"/>
  <c r="T431"/>
  <c r="R431"/>
  <c r="P431"/>
  <c r="BI429"/>
  <c r="BH429"/>
  <c r="BG429"/>
  <c r="BF429"/>
  <c r="T429"/>
  <c r="R429"/>
  <c r="P429"/>
  <c r="BI427"/>
  <c r="BH427"/>
  <c r="BG427"/>
  <c r="BF427"/>
  <c r="T427"/>
  <c r="R427"/>
  <c r="P427"/>
  <c r="BI425"/>
  <c r="BH425"/>
  <c r="BG425"/>
  <c r="BF425"/>
  <c r="T425"/>
  <c r="R425"/>
  <c r="P425"/>
  <c r="BI423"/>
  <c r="BH423"/>
  <c r="BG423"/>
  <c r="BF423"/>
  <c r="T423"/>
  <c r="R423"/>
  <c r="P423"/>
  <c r="BI421"/>
  <c r="BH421"/>
  <c r="BG421"/>
  <c r="BF421"/>
  <c r="T421"/>
  <c r="R421"/>
  <c r="P421"/>
  <c r="BI419"/>
  <c r="BH419"/>
  <c r="BG419"/>
  <c r="BF419"/>
  <c r="T419"/>
  <c r="R419"/>
  <c r="P419"/>
  <c r="BI417"/>
  <c r="BH417"/>
  <c r="BG417"/>
  <c r="BF417"/>
  <c r="T417"/>
  <c r="R417"/>
  <c r="P417"/>
  <c r="BI415"/>
  <c r="BH415"/>
  <c r="BG415"/>
  <c r="BF415"/>
  <c r="T415"/>
  <c r="R415"/>
  <c r="P415"/>
  <c r="BI413"/>
  <c r="BH413"/>
  <c r="BG413"/>
  <c r="BF413"/>
  <c r="T413"/>
  <c r="R413"/>
  <c r="P413"/>
  <c r="BI409"/>
  <c r="BH409"/>
  <c r="BG409"/>
  <c r="BF409"/>
  <c r="T409"/>
  <c r="R409"/>
  <c r="P409"/>
  <c r="BI407"/>
  <c r="BH407"/>
  <c r="BG407"/>
  <c r="BF407"/>
  <c r="T407"/>
  <c r="R407"/>
  <c r="P407"/>
  <c r="BI405"/>
  <c r="BH405"/>
  <c r="BG405"/>
  <c r="BF405"/>
  <c r="T405"/>
  <c r="R405"/>
  <c r="P405"/>
  <c r="BI403"/>
  <c r="BH403"/>
  <c r="BG403"/>
  <c r="BF403"/>
  <c r="T403"/>
  <c r="R403"/>
  <c r="P403"/>
  <c r="BI401"/>
  <c r="BH401"/>
  <c r="BG401"/>
  <c r="BF401"/>
  <c r="T401"/>
  <c r="R401"/>
  <c r="P401"/>
  <c r="BI399"/>
  <c r="BH399"/>
  <c r="BG399"/>
  <c r="BF399"/>
  <c r="T399"/>
  <c r="R399"/>
  <c r="P399"/>
  <c r="BI397"/>
  <c r="BH397"/>
  <c r="BG397"/>
  <c r="BF397"/>
  <c r="T397"/>
  <c r="R397"/>
  <c r="P397"/>
  <c r="BI395"/>
  <c r="BH395"/>
  <c r="BG395"/>
  <c r="BF395"/>
  <c r="T395"/>
  <c r="R395"/>
  <c r="P395"/>
  <c r="BI393"/>
  <c r="BH393"/>
  <c r="BG393"/>
  <c r="BF393"/>
  <c r="T393"/>
  <c r="R393"/>
  <c r="P393"/>
  <c r="BI391"/>
  <c r="BH391"/>
  <c r="BG391"/>
  <c r="BF391"/>
  <c r="T391"/>
  <c r="R391"/>
  <c r="P391"/>
  <c r="BI388"/>
  <c r="BH388"/>
  <c r="BG388"/>
  <c r="BF388"/>
  <c r="T388"/>
  <c r="R388"/>
  <c r="P388"/>
  <c r="BI386"/>
  <c r="BH386"/>
  <c r="BG386"/>
  <c r="BF386"/>
  <c r="T386"/>
  <c r="R386"/>
  <c r="P386"/>
  <c r="BI384"/>
  <c r="BH384"/>
  <c r="BG384"/>
  <c r="BF384"/>
  <c r="T384"/>
  <c r="R384"/>
  <c r="P384"/>
  <c r="BI382"/>
  <c r="BH382"/>
  <c r="BG382"/>
  <c r="BF382"/>
  <c r="T382"/>
  <c r="R382"/>
  <c r="P382"/>
  <c r="BI380"/>
  <c r="BH380"/>
  <c r="BG380"/>
  <c r="BF380"/>
  <c r="T380"/>
  <c r="R380"/>
  <c r="P380"/>
  <c r="BI378"/>
  <c r="BH378"/>
  <c r="BG378"/>
  <c r="BF378"/>
  <c r="T378"/>
  <c r="R378"/>
  <c r="P378"/>
  <c r="BI376"/>
  <c r="BH376"/>
  <c r="BG376"/>
  <c r="BF376"/>
  <c r="T376"/>
  <c r="R376"/>
  <c r="P376"/>
  <c r="BI374"/>
  <c r="BH374"/>
  <c r="BG374"/>
  <c r="BF374"/>
  <c r="T374"/>
  <c r="R374"/>
  <c r="P374"/>
  <c r="BI372"/>
  <c r="BH372"/>
  <c r="BG372"/>
  <c r="BF372"/>
  <c r="T372"/>
  <c r="R372"/>
  <c r="P372"/>
  <c r="BI370"/>
  <c r="BH370"/>
  <c r="BG370"/>
  <c r="BF370"/>
  <c r="T370"/>
  <c r="R370"/>
  <c r="P370"/>
  <c r="BI367"/>
  <c r="BH367"/>
  <c r="BG367"/>
  <c r="BF367"/>
  <c r="T367"/>
  <c r="R367"/>
  <c r="P367"/>
  <c r="BI365"/>
  <c r="BH365"/>
  <c r="BG365"/>
  <c r="BF365"/>
  <c r="T365"/>
  <c r="R365"/>
  <c r="P365"/>
  <c r="BI363"/>
  <c r="BH363"/>
  <c r="BG363"/>
  <c r="BF363"/>
  <c r="T363"/>
  <c r="R363"/>
  <c r="P363"/>
  <c r="BI361"/>
  <c r="BH361"/>
  <c r="BG361"/>
  <c r="BF361"/>
  <c r="T361"/>
  <c r="R361"/>
  <c r="P361"/>
  <c r="BI359"/>
  <c r="BH359"/>
  <c r="BG359"/>
  <c r="BF359"/>
  <c r="T359"/>
  <c r="R359"/>
  <c r="P359"/>
  <c r="BI357"/>
  <c r="BH357"/>
  <c r="BG357"/>
  <c r="BF357"/>
  <c r="T357"/>
  <c r="R357"/>
  <c r="P357"/>
  <c r="BI355"/>
  <c r="BH355"/>
  <c r="BG355"/>
  <c r="BF355"/>
  <c r="T355"/>
  <c r="R355"/>
  <c r="P355"/>
  <c r="BI353"/>
  <c r="BH353"/>
  <c r="BG353"/>
  <c r="BF353"/>
  <c r="T353"/>
  <c r="R353"/>
  <c r="P353"/>
  <c r="BI351"/>
  <c r="BH351"/>
  <c r="BG351"/>
  <c r="BF351"/>
  <c r="T351"/>
  <c r="R351"/>
  <c r="P351"/>
  <c r="BI349"/>
  <c r="BH349"/>
  <c r="BG349"/>
  <c r="BF349"/>
  <c r="T349"/>
  <c r="R349"/>
  <c r="P349"/>
  <c r="BI347"/>
  <c r="BH347"/>
  <c r="BG347"/>
  <c r="BF347"/>
  <c r="T347"/>
  <c r="R347"/>
  <c r="P347"/>
  <c r="BI345"/>
  <c r="BH345"/>
  <c r="BG345"/>
  <c r="BF345"/>
  <c r="T345"/>
  <c r="R345"/>
  <c r="P345"/>
  <c r="BI343"/>
  <c r="BH343"/>
  <c r="BG343"/>
  <c r="BF343"/>
  <c r="T343"/>
  <c r="R343"/>
  <c r="P343"/>
  <c r="BI341"/>
  <c r="BH341"/>
  <c r="BG341"/>
  <c r="BF341"/>
  <c r="T341"/>
  <c r="R341"/>
  <c r="P341"/>
  <c r="BI339"/>
  <c r="BH339"/>
  <c r="BG339"/>
  <c r="BF339"/>
  <c r="T339"/>
  <c r="R339"/>
  <c r="P339"/>
  <c r="BI337"/>
  <c r="BH337"/>
  <c r="BG337"/>
  <c r="BF337"/>
  <c r="T337"/>
  <c r="R337"/>
  <c r="P337"/>
  <c r="BI335"/>
  <c r="BH335"/>
  <c r="BG335"/>
  <c r="BF335"/>
  <c r="T335"/>
  <c r="R335"/>
  <c r="P335"/>
  <c r="BI332"/>
  <c r="BH332"/>
  <c r="BG332"/>
  <c r="BF332"/>
  <c r="T332"/>
  <c r="R332"/>
  <c r="P332"/>
  <c r="BI330"/>
  <c r="BH330"/>
  <c r="BG330"/>
  <c r="BF330"/>
  <c r="T330"/>
  <c r="R330"/>
  <c r="P330"/>
  <c r="BI328"/>
  <c r="BH328"/>
  <c r="BG328"/>
  <c r="BF328"/>
  <c r="T328"/>
  <c r="R328"/>
  <c r="P328"/>
  <c r="BI326"/>
  <c r="BH326"/>
  <c r="BG326"/>
  <c r="BF326"/>
  <c r="T326"/>
  <c r="R326"/>
  <c r="P326"/>
  <c r="BI324"/>
  <c r="BH324"/>
  <c r="BG324"/>
  <c r="BF324"/>
  <c r="T324"/>
  <c r="R324"/>
  <c r="P324"/>
  <c r="BI322"/>
  <c r="BH322"/>
  <c r="BG322"/>
  <c r="BF322"/>
  <c r="T322"/>
  <c r="R322"/>
  <c r="P322"/>
  <c r="BI320"/>
  <c r="BH320"/>
  <c r="BG320"/>
  <c r="BF320"/>
  <c r="T320"/>
  <c r="R320"/>
  <c r="P320"/>
  <c r="BI318"/>
  <c r="BH318"/>
  <c r="BG318"/>
  <c r="BF318"/>
  <c r="T318"/>
  <c r="R318"/>
  <c r="P318"/>
  <c r="BI316"/>
  <c r="BH316"/>
  <c r="BG316"/>
  <c r="BF316"/>
  <c r="T316"/>
  <c r="R316"/>
  <c r="P316"/>
  <c r="BI314"/>
  <c r="BH314"/>
  <c r="BG314"/>
  <c r="BF314"/>
  <c r="T314"/>
  <c r="R314"/>
  <c r="P314"/>
  <c r="BI312"/>
  <c r="BH312"/>
  <c r="BG312"/>
  <c r="BF312"/>
  <c r="T312"/>
  <c r="R312"/>
  <c r="P312"/>
  <c r="BI310"/>
  <c r="BH310"/>
  <c r="BG310"/>
  <c r="BF310"/>
  <c r="T310"/>
  <c r="R310"/>
  <c r="P310"/>
  <c r="BI308"/>
  <c r="BH308"/>
  <c r="BG308"/>
  <c r="BF308"/>
  <c r="T308"/>
  <c r="R308"/>
  <c r="P308"/>
  <c r="BI306"/>
  <c r="BH306"/>
  <c r="BG306"/>
  <c r="BF306"/>
  <c r="T306"/>
  <c r="R306"/>
  <c r="P306"/>
  <c r="BI304"/>
  <c r="BH304"/>
  <c r="BG304"/>
  <c r="BF304"/>
  <c r="T304"/>
  <c r="R304"/>
  <c r="P304"/>
  <c r="BI302"/>
  <c r="BH302"/>
  <c r="BG302"/>
  <c r="BF302"/>
  <c r="T302"/>
  <c r="R302"/>
  <c r="P302"/>
  <c r="BI300"/>
  <c r="BH300"/>
  <c r="BG300"/>
  <c r="BF300"/>
  <c r="T300"/>
  <c r="R300"/>
  <c r="P300"/>
  <c r="BI298"/>
  <c r="BH298"/>
  <c r="BG298"/>
  <c r="BF298"/>
  <c r="T298"/>
  <c r="R298"/>
  <c r="P298"/>
  <c r="BI296"/>
  <c r="BH296"/>
  <c r="BG296"/>
  <c r="BF296"/>
  <c r="T296"/>
  <c r="R296"/>
  <c r="P296"/>
  <c r="BI294"/>
  <c r="BH294"/>
  <c r="BG294"/>
  <c r="BF294"/>
  <c r="T294"/>
  <c r="R294"/>
  <c r="P294"/>
  <c r="BI292"/>
  <c r="BH292"/>
  <c r="BG292"/>
  <c r="BF292"/>
  <c r="T292"/>
  <c r="R292"/>
  <c r="P292"/>
  <c r="BI290"/>
  <c r="BH290"/>
  <c r="BG290"/>
  <c r="BF290"/>
  <c r="T290"/>
  <c r="R290"/>
  <c r="P290"/>
  <c r="BI288"/>
  <c r="BH288"/>
  <c r="BG288"/>
  <c r="BF288"/>
  <c r="T288"/>
  <c r="R288"/>
  <c r="P288"/>
  <c r="BI286"/>
  <c r="BH286"/>
  <c r="BG286"/>
  <c r="BF286"/>
  <c r="T286"/>
  <c r="R286"/>
  <c r="P286"/>
  <c r="BI284"/>
  <c r="BH284"/>
  <c r="BG284"/>
  <c r="BF284"/>
  <c r="T284"/>
  <c r="R284"/>
  <c r="P284"/>
  <c r="BI282"/>
  <c r="BH282"/>
  <c r="BG282"/>
  <c r="BF282"/>
  <c r="T282"/>
  <c r="R282"/>
  <c r="P282"/>
  <c r="BI280"/>
  <c r="BH280"/>
  <c r="BG280"/>
  <c r="BF280"/>
  <c r="T280"/>
  <c r="R280"/>
  <c r="P280"/>
  <c r="BI278"/>
  <c r="BH278"/>
  <c r="BG278"/>
  <c r="BF278"/>
  <c r="T278"/>
  <c r="R278"/>
  <c r="P278"/>
  <c r="BI276"/>
  <c r="BH276"/>
  <c r="BG276"/>
  <c r="BF276"/>
  <c r="T276"/>
  <c r="R276"/>
  <c r="P276"/>
  <c r="BI274"/>
  <c r="BH274"/>
  <c r="BG274"/>
  <c r="BF274"/>
  <c r="T274"/>
  <c r="R274"/>
  <c r="P274"/>
  <c r="BI272"/>
  <c r="BH272"/>
  <c r="BG272"/>
  <c r="BF272"/>
  <c r="T272"/>
  <c r="R272"/>
  <c r="P272"/>
  <c r="BI270"/>
  <c r="BH270"/>
  <c r="BG270"/>
  <c r="BF270"/>
  <c r="T270"/>
  <c r="R270"/>
  <c r="P270"/>
  <c r="BI268"/>
  <c r="BH268"/>
  <c r="BG268"/>
  <c r="BF268"/>
  <c r="T268"/>
  <c r="R268"/>
  <c r="P268"/>
  <c r="BI266"/>
  <c r="BH266"/>
  <c r="BG266"/>
  <c r="BF266"/>
  <c r="T266"/>
  <c r="R266"/>
  <c r="P266"/>
  <c r="BI264"/>
  <c r="BH264"/>
  <c r="BG264"/>
  <c r="BF264"/>
  <c r="T264"/>
  <c r="R264"/>
  <c r="P264"/>
  <c r="BI262"/>
  <c r="BH262"/>
  <c r="BG262"/>
  <c r="BF262"/>
  <c r="T262"/>
  <c r="R262"/>
  <c r="P262"/>
  <c r="BI260"/>
  <c r="BH260"/>
  <c r="BG260"/>
  <c r="BF260"/>
  <c r="T260"/>
  <c r="R260"/>
  <c r="P260"/>
  <c r="BI258"/>
  <c r="BH258"/>
  <c r="BG258"/>
  <c r="BF258"/>
  <c r="T258"/>
  <c r="R258"/>
  <c r="P258"/>
  <c r="BI256"/>
  <c r="BH256"/>
  <c r="BG256"/>
  <c r="BF256"/>
  <c r="T256"/>
  <c r="R256"/>
  <c r="P256"/>
  <c r="BI254"/>
  <c r="BH254"/>
  <c r="BG254"/>
  <c r="BF254"/>
  <c r="T254"/>
  <c r="R254"/>
  <c r="P254"/>
  <c r="BI252"/>
  <c r="BH252"/>
  <c r="BG252"/>
  <c r="BF252"/>
  <c r="T252"/>
  <c r="R252"/>
  <c r="P252"/>
  <c r="BI250"/>
  <c r="BH250"/>
  <c r="BG250"/>
  <c r="BF250"/>
  <c r="T250"/>
  <c r="R250"/>
  <c r="P250"/>
  <c r="BI248"/>
  <c r="BH248"/>
  <c r="BG248"/>
  <c r="BF248"/>
  <c r="T248"/>
  <c r="R248"/>
  <c r="P248"/>
  <c r="BI246"/>
  <c r="BH246"/>
  <c r="BG246"/>
  <c r="BF246"/>
  <c r="T246"/>
  <c r="R246"/>
  <c r="P246"/>
  <c r="BI244"/>
  <c r="BH244"/>
  <c r="BG244"/>
  <c r="BF244"/>
  <c r="T244"/>
  <c r="R244"/>
  <c r="P244"/>
  <c r="BI242"/>
  <c r="BH242"/>
  <c r="BG242"/>
  <c r="BF242"/>
  <c r="T242"/>
  <c r="R242"/>
  <c r="P242"/>
  <c r="BI240"/>
  <c r="BH240"/>
  <c r="BG240"/>
  <c r="BF240"/>
  <c r="T240"/>
  <c r="R240"/>
  <c r="P240"/>
  <c r="BI238"/>
  <c r="BH238"/>
  <c r="BG238"/>
  <c r="BF238"/>
  <c r="T238"/>
  <c r="R238"/>
  <c r="P238"/>
  <c r="BI236"/>
  <c r="BH236"/>
  <c r="BG236"/>
  <c r="BF236"/>
  <c r="T236"/>
  <c r="R236"/>
  <c r="P236"/>
  <c r="BI234"/>
  <c r="BH234"/>
  <c r="BG234"/>
  <c r="BF234"/>
  <c r="T234"/>
  <c r="R234"/>
  <c r="P234"/>
  <c r="BI232"/>
  <c r="BH232"/>
  <c r="BG232"/>
  <c r="BF232"/>
  <c r="T232"/>
  <c r="R232"/>
  <c r="P232"/>
  <c r="BI230"/>
  <c r="BH230"/>
  <c r="BG230"/>
  <c r="BF230"/>
  <c r="T230"/>
  <c r="R230"/>
  <c r="P230"/>
  <c r="BI228"/>
  <c r="BH228"/>
  <c r="BG228"/>
  <c r="BF228"/>
  <c r="T228"/>
  <c r="R228"/>
  <c r="P228"/>
  <c r="BI226"/>
  <c r="BH226"/>
  <c r="BG226"/>
  <c r="BF226"/>
  <c r="T226"/>
  <c r="R226"/>
  <c r="P226"/>
  <c r="BI224"/>
  <c r="BH224"/>
  <c r="BG224"/>
  <c r="BF224"/>
  <c r="T224"/>
  <c r="R224"/>
  <c r="P224"/>
  <c r="BI222"/>
  <c r="BH222"/>
  <c r="BG222"/>
  <c r="BF222"/>
  <c r="T222"/>
  <c r="R222"/>
  <c r="P222"/>
  <c r="BI220"/>
  <c r="BH220"/>
  <c r="BG220"/>
  <c r="BF220"/>
  <c r="T220"/>
  <c r="R220"/>
  <c r="P220"/>
  <c r="BI218"/>
  <c r="BH218"/>
  <c r="BG218"/>
  <c r="BF218"/>
  <c r="T218"/>
  <c r="R218"/>
  <c r="P218"/>
  <c r="BI216"/>
  <c r="BH216"/>
  <c r="BG216"/>
  <c r="BF216"/>
  <c r="T216"/>
  <c r="R216"/>
  <c r="P216"/>
  <c r="BI214"/>
  <c r="BH214"/>
  <c r="BG214"/>
  <c r="BF214"/>
  <c r="T214"/>
  <c r="R214"/>
  <c r="P214"/>
  <c r="BI212"/>
  <c r="BH212"/>
  <c r="BG212"/>
  <c r="BF212"/>
  <c r="T212"/>
  <c r="R212"/>
  <c r="P212"/>
  <c r="BI210"/>
  <c r="BH210"/>
  <c r="BG210"/>
  <c r="BF210"/>
  <c r="T210"/>
  <c r="R210"/>
  <c r="P210"/>
  <c r="BI208"/>
  <c r="BH208"/>
  <c r="BG208"/>
  <c r="BF208"/>
  <c r="T208"/>
  <c r="R208"/>
  <c r="P208"/>
  <c r="BI206"/>
  <c r="BH206"/>
  <c r="BG206"/>
  <c r="BF206"/>
  <c r="T206"/>
  <c r="R206"/>
  <c r="P206"/>
  <c r="BI204"/>
  <c r="BH204"/>
  <c r="BG204"/>
  <c r="BF204"/>
  <c r="T204"/>
  <c r="R204"/>
  <c r="P204"/>
  <c r="BI202"/>
  <c r="BH202"/>
  <c r="BG202"/>
  <c r="BF202"/>
  <c r="T202"/>
  <c r="R202"/>
  <c r="P202"/>
  <c r="BI200"/>
  <c r="BH200"/>
  <c r="BG200"/>
  <c r="BF200"/>
  <c r="T200"/>
  <c r="R200"/>
  <c r="P200"/>
  <c r="BI198"/>
  <c r="BH198"/>
  <c r="BG198"/>
  <c r="BF198"/>
  <c r="T198"/>
  <c r="R198"/>
  <c r="P198"/>
  <c r="BI196"/>
  <c r="BH196"/>
  <c r="BG196"/>
  <c r="BF196"/>
  <c r="T196"/>
  <c r="R196"/>
  <c r="P196"/>
  <c r="BI194"/>
  <c r="BH194"/>
  <c r="BG194"/>
  <c r="BF194"/>
  <c r="T194"/>
  <c r="R194"/>
  <c r="P194"/>
  <c r="BI192"/>
  <c r="BH192"/>
  <c r="BG192"/>
  <c r="BF192"/>
  <c r="T192"/>
  <c r="R192"/>
  <c r="P192"/>
  <c r="BI190"/>
  <c r="BH190"/>
  <c r="BG190"/>
  <c r="BF190"/>
  <c r="T190"/>
  <c r="R190"/>
  <c r="P190"/>
  <c r="BI188"/>
  <c r="BH188"/>
  <c r="BG188"/>
  <c r="BF188"/>
  <c r="T188"/>
  <c r="R188"/>
  <c r="P188"/>
  <c r="BI186"/>
  <c r="BH186"/>
  <c r="BG186"/>
  <c r="BF186"/>
  <c r="T186"/>
  <c r="R186"/>
  <c r="P186"/>
  <c r="BI181"/>
  <c r="BH181"/>
  <c r="BG181"/>
  <c r="BF181"/>
  <c r="T181"/>
  <c r="R181"/>
  <c r="P181"/>
  <c r="BI179"/>
  <c r="BH179"/>
  <c r="BG179"/>
  <c r="BF179"/>
  <c r="T179"/>
  <c r="R179"/>
  <c r="P179"/>
  <c r="BI177"/>
  <c r="BH177"/>
  <c r="BG177"/>
  <c r="BF177"/>
  <c r="T177"/>
  <c r="R177"/>
  <c r="P177"/>
  <c r="BI175"/>
  <c r="BH175"/>
  <c r="BG175"/>
  <c r="BF175"/>
  <c r="T175"/>
  <c r="R175"/>
  <c r="P175"/>
  <c r="BI172"/>
  <c r="BH172"/>
  <c r="BG172"/>
  <c r="BF172"/>
  <c r="T172"/>
  <c r="R172"/>
  <c r="P172"/>
  <c r="BI170"/>
  <c r="BH170"/>
  <c r="BG170"/>
  <c r="BF170"/>
  <c r="T170"/>
  <c r="R170"/>
  <c r="P170"/>
  <c r="BI168"/>
  <c r="BH168"/>
  <c r="BG168"/>
  <c r="BF168"/>
  <c r="T168"/>
  <c r="R168"/>
  <c r="P168"/>
  <c r="BI166"/>
  <c r="BH166"/>
  <c r="BG166"/>
  <c r="BF166"/>
  <c r="T166"/>
  <c r="R166"/>
  <c r="P166"/>
  <c r="BI164"/>
  <c r="BH164"/>
  <c r="BG164"/>
  <c r="BF164"/>
  <c r="T164"/>
  <c r="R164"/>
  <c r="P164"/>
  <c r="BI162"/>
  <c r="BH162"/>
  <c r="BG162"/>
  <c r="BF162"/>
  <c r="T162"/>
  <c r="R162"/>
  <c r="P162"/>
  <c r="BI160"/>
  <c r="BH160"/>
  <c r="BG160"/>
  <c r="BF160"/>
  <c r="T160"/>
  <c r="R160"/>
  <c r="P160"/>
  <c r="BI158"/>
  <c r="BH158"/>
  <c r="BG158"/>
  <c r="BF158"/>
  <c r="T158"/>
  <c r="R158"/>
  <c r="P158"/>
  <c r="BI156"/>
  <c r="BH156"/>
  <c r="BG156"/>
  <c r="BF156"/>
  <c r="T156"/>
  <c r="R156"/>
  <c r="P156"/>
  <c r="BI154"/>
  <c r="BH154"/>
  <c r="BG154"/>
  <c r="BF154"/>
  <c r="T154"/>
  <c r="R154"/>
  <c r="P154"/>
  <c r="BI152"/>
  <c r="BH152"/>
  <c r="BG152"/>
  <c r="BF152"/>
  <c r="T152"/>
  <c r="R152"/>
  <c r="P152"/>
  <c r="BI149"/>
  <c r="BH149"/>
  <c r="BG149"/>
  <c r="BF149"/>
  <c r="T149"/>
  <c r="R149"/>
  <c r="P149"/>
  <c r="BI147"/>
  <c r="BH147"/>
  <c r="BG147"/>
  <c r="BF147"/>
  <c r="T147"/>
  <c r="R147"/>
  <c r="P147"/>
  <c r="F140"/>
  <c r="F138"/>
  <c r="E136"/>
  <c r="BI121"/>
  <c r="BH121"/>
  <c r="BG121"/>
  <c r="BF121"/>
  <c r="BI120"/>
  <c r="BH120"/>
  <c r="BG120"/>
  <c r="BF120"/>
  <c r="BE120"/>
  <c r="BI119"/>
  <c r="BH119"/>
  <c r="BG119"/>
  <c r="BF119"/>
  <c r="BE119"/>
  <c r="BI118"/>
  <c r="BH118"/>
  <c r="BG118"/>
  <c r="BF118"/>
  <c r="BE118"/>
  <c r="BI117"/>
  <c r="BH117"/>
  <c r="BG117"/>
  <c r="BF117"/>
  <c r="BE117"/>
  <c r="BI116"/>
  <c r="BH116"/>
  <c r="BG116"/>
  <c r="BF116"/>
  <c r="BE116"/>
  <c r="F93"/>
  <c r="F91"/>
  <c r="E89"/>
  <c r="J26"/>
  <c r="E26"/>
  <c r="J94"/>
  <c r="J25"/>
  <c r="J23"/>
  <c r="E23"/>
  <c r="J140"/>
  <c r="J22"/>
  <c r="J20"/>
  <c r="E20"/>
  <c r="F141"/>
  <c r="J19"/>
  <c r="J14"/>
  <c r="J91"/>
  <c r="E7"/>
  <c r="E132"/>
  <c i="4" r="J41"/>
  <c r="J40"/>
  <c i="1" r="AY99"/>
  <c i="4" r="J39"/>
  <c i="1" r="AX99"/>
  <c i="4" r="BI286"/>
  <c r="BH286"/>
  <c r="BG286"/>
  <c r="BF286"/>
  <c r="T286"/>
  <c r="R286"/>
  <c r="P286"/>
  <c r="BI284"/>
  <c r="BH284"/>
  <c r="BG284"/>
  <c r="BF284"/>
  <c r="T284"/>
  <c r="R284"/>
  <c r="P284"/>
  <c r="BI282"/>
  <c r="BH282"/>
  <c r="BG282"/>
  <c r="BF282"/>
  <c r="T282"/>
  <c r="R282"/>
  <c r="P282"/>
  <c r="BI280"/>
  <c r="BH280"/>
  <c r="BG280"/>
  <c r="BF280"/>
  <c r="T280"/>
  <c r="R280"/>
  <c r="P280"/>
  <c r="BI278"/>
  <c r="BH278"/>
  <c r="BG278"/>
  <c r="BF278"/>
  <c r="T278"/>
  <c r="R278"/>
  <c r="P278"/>
  <c r="BI276"/>
  <c r="BH276"/>
  <c r="BG276"/>
  <c r="BF276"/>
  <c r="T276"/>
  <c r="R276"/>
  <c r="P276"/>
  <c r="BI272"/>
  <c r="BH272"/>
  <c r="BG272"/>
  <c r="BF272"/>
  <c r="T272"/>
  <c r="R272"/>
  <c r="P272"/>
  <c r="BI270"/>
  <c r="BH270"/>
  <c r="BG270"/>
  <c r="BF270"/>
  <c r="T270"/>
  <c r="R270"/>
  <c r="P270"/>
  <c r="BI268"/>
  <c r="BH268"/>
  <c r="BG268"/>
  <c r="BF268"/>
  <c r="T268"/>
  <c r="R268"/>
  <c r="P268"/>
  <c r="BI266"/>
  <c r="BH266"/>
  <c r="BG266"/>
  <c r="BF266"/>
  <c r="T266"/>
  <c r="R266"/>
  <c r="P266"/>
  <c r="BI264"/>
  <c r="BH264"/>
  <c r="BG264"/>
  <c r="BF264"/>
  <c r="T264"/>
  <c r="R264"/>
  <c r="P264"/>
  <c r="BI262"/>
  <c r="BH262"/>
  <c r="BG262"/>
  <c r="BF262"/>
  <c r="T262"/>
  <c r="R262"/>
  <c r="P262"/>
  <c r="BI260"/>
  <c r="BH260"/>
  <c r="BG260"/>
  <c r="BF260"/>
  <c r="T260"/>
  <c r="R260"/>
  <c r="P260"/>
  <c r="BI258"/>
  <c r="BH258"/>
  <c r="BG258"/>
  <c r="BF258"/>
  <c r="T258"/>
  <c r="R258"/>
  <c r="P258"/>
  <c r="BI255"/>
  <c r="BH255"/>
  <c r="BG255"/>
  <c r="BF255"/>
  <c r="T255"/>
  <c r="T254"/>
  <c r="R255"/>
  <c r="R254"/>
  <c r="P255"/>
  <c r="P254"/>
  <c r="BI252"/>
  <c r="BH252"/>
  <c r="BG252"/>
  <c r="BF252"/>
  <c r="T252"/>
  <c r="R252"/>
  <c r="P252"/>
  <c r="BI250"/>
  <c r="BH250"/>
  <c r="BG250"/>
  <c r="BF250"/>
  <c r="T250"/>
  <c r="R250"/>
  <c r="P250"/>
  <c r="BI248"/>
  <c r="BH248"/>
  <c r="BG248"/>
  <c r="BF248"/>
  <c r="T248"/>
  <c r="R248"/>
  <c r="P248"/>
  <c r="BI246"/>
  <c r="BH246"/>
  <c r="BG246"/>
  <c r="BF246"/>
  <c r="T246"/>
  <c r="R246"/>
  <c r="P246"/>
  <c r="BI244"/>
  <c r="BH244"/>
  <c r="BG244"/>
  <c r="BF244"/>
  <c r="T244"/>
  <c r="R244"/>
  <c r="P244"/>
  <c r="BI242"/>
  <c r="BH242"/>
  <c r="BG242"/>
  <c r="BF242"/>
  <c r="T242"/>
  <c r="R242"/>
  <c r="P242"/>
  <c r="BI239"/>
  <c r="BH239"/>
  <c r="BG239"/>
  <c r="BF239"/>
  <c r="T239"/>
  <c r="R239"/>
  <c r="P239"/>
  <c r="BI237"/>
  <c r="BH237"/>
  <c r="BG237"/>
  <c r="BF237"/>
  <c r="T237"/>
  <c r="R237"/>
  <c r="P237"/>
  <c r="BI235"/>
  <c r="BH235"/>
  <c r="BG235"/>
  <c r="BF235"/>
  <c r="T235"/>
  <c r="R235"/>
  <c r="P235"/>
  <c r="BI233"/>
  <c r="BH233"/>
  <c r="BG233"/>
  <c r="BF233"/>
  <c r="T233"/>
  <c r="R233"/>
  <c r="P233"/>
  <c r="BI231"/>
  <c r="BH231"/>
  <c r="BG231"/>
  <c r="BF231"/>
  <c r="T231"/>
  <c r="R231"/>
  <c r="P231"/>
  <c r="BI229"/>
  <c r="BH229"/>
  <c r="BG229"/>
  <c r="BF229"/>
  <c r="T229"/>
  <c r="R229"/>
  <c r="P229"/>
  <c r="BI227"/>
  <c r="BH227"/>
  <c r="BG227"/>
  <c r="BF227"/>
  <c r="T227"/>
  <c r="R227"/>
  <c r="P227"/>
  <c r="BI225"/>
  <c r="BH225"/>
  <c r="BG225"/>
  <c r="BF225"/>
  <c r="T225"/>
  <c r="R225"/>
  <c r="P225"/>
  <c r="BI223"/>
  <c r="BH223"/>
  <c r="BG223"/>
  <c r="BF223"/>
  <c r="T223"/>
  <c r="R223"/>
  <c r="P223"/>
  <c r="BI221"/>
  <c r="BH221"/>
  <c r="BG221"/>
  <c r="BF221"/>
  <c r="T221"/>
  <c r="R221"/>
  <c r="P221"/>
  <c r="BI219"/>
  <c r="BH219"/>
  <c r="BG219"/>
  <c r="BF219"/>
  <c r="T219"/>
  <c r="R219"/>
  <c r="P219"/>
  <c r="BI217"/>
  <c r="BH217"/>
  <c r="BG217"/>
  <c r="BF217"/>
  <c r="T217"/>
  <c r="R217"/>
  <c r="P217"/>
  <c r="BI214"/>
  <c r="BH214"/>
  <c r="BG214"/>
  <c r="BF214"/>
  <c r="T214"/>
  <c r="R214"/>
  <c r="P214"/>
  <c r="BI212"/>
  <c r="BH212"/>
  <c r="BG212"/>
  <c r="BF212"/>
  <c r="T212"/>
  <c r="R212"/>
  <c r="P212"/>
  <c r="BI210"/>
  <c r="BH210"/>
  <c r="BG210"/>
  <c r="BF210"/>
  <c r="T210"/>
  <c r="R210"/>
  <c r="P210"/>
  <c r="BI209"/>
  <c r="BH209"/>
  <c r="BG209"/>
  <c r="BF209"/>
  <c r="T209"/>
  <c r="R209"/>
  <c r="P209"/>
  <c r="BI207"/>
  <c r="BH207"/>
  <c r="BG207"/>
  <c r="BF207"/>
  <c r="T207"/>
  <c r="R207"/>
  <c r="P207"/>
  <c r="BI205"/>
  <c r="BH205"/>
  <c r="BG205"/>
  <c r="BF205"/>
  <c r="T205"/>
  <c r="R205"/>
  <c r="P205"/>
  <c r="BI203"/>
  <c r="BH203"/>
  <c r="BG203"/>
  <c r="BF203"/>
  <c r="T203"/>
  <c r="R203"/>
  <c r="P203"/>
  <c r="BI201"/>
  <c r="BH201"/>
  <c r="BG201"/>
  <c r="BF201"/>
  <c r="T201"/>
  <c r="R201"/>
  <c r="P201"/>
  <c r="BI199"/>
  <c r="BH199"/>
  <c r="BG199"/>
  <c r="BF199"/>
  <c r="T199"/>
  <c r="R199"/>
  <c r="P199"/>
  <c r="BI197"/>
  <c r="BH197"/>
  <c r="BG197"/>
  <c r="BF197"/>
  <c r="T197"/>
  <c r="R197"/>
  <c r="P197"/>
  <c r="BI194"/>
  <c r="BH194"/>
  <c r="BG194"/>
  <c r="BF194"/>
  <c r="T194"/>
  <c r="R194"/>
  <c r="P194"/>
  <c r="BI192"/>
  <c r="BH192"/>
  <c r="BG192"/>
  <c r="BF192"/>
  <c r="T192"/>
  <c r="R192"/>
  <c r="P192"/>
  <c r="BI190"/>
  <c r="BH190"/>
  <c r="BG190"/>
  <c r="BF190"/>
  <c r="T190"/>
  <c r="R190"/>
  <c r="P190"/>
  <c r="BI187"/>
  <c r="BH187"/>
  <c r="BG187"/>
  <c r="BF187"/>
  <c r="T187"/>
  <c r="R187"/>
  <c r="P187"/>
  <c r="BI185"/>
  <c r="BH185"/>
  <c r="BG185"/>
  <c r="BF185"/>
  <c r="T185"/>
  <c r="R185"/>
  <c r="P185"/>
  <c r="BI183"/>
  <c r="BH183"/>
  <c r="BG183"/>
  <c r="BF183"/>
  <c r="T183"/>
  <c r="R183"/>
  <c r="P183"/>
  <c r="BI181"/>
  <c r="BH181"/>
  <c r="BG181"/>
  <c r="BF181"/>
  <c r="T181"/>
  <c r="R181"/>
  <c r="P181"/>
  <c r="BI179"/>
  <c r="BH179"/>
  <c r="BG179"/>
  <c r="BF179"/>
  <c r="T179"/>
  <c r="R179"/>
  <c r="P179"/>
  <c r="BI177"/>
  <c r="BH177"/>
  <c r="BG177"/>
  <c r="BF177"/>
  <c r="T177"/>
  <c r="R177"/>
  <c r="P177"/>
  <c r="BI173"/>
  <c r="BH173"/>
  <c r="BG173"/>
  <c r="BF173"/>
  <c r="T173"/>
  <c r="R173"/>
  <c r="P173"/>
  <c r="BI171"/>
  <c r="BH171"/>
  <c r="BG171"/>
  <c r="BF171"/>
  <c r="T171"/>
  <c r="R171"/>
  <c r="P171"/>
  <c r="BI169"/>
  <c r="BH169"/>
  <c r="BG169"/>
  <c r="BF169"/>
  <c r="T169"/>
  <c r="R169"/>
  <c r="P169"/>
  <c r="BI167"/>
  <c r="BH167"/>
  <c r="BG167"/>
  <c r="BF167"/>
  <c r="T167"/>
  <c r="R167"/>
  <c r="P167"/>
  <c r="BI164"/>
  <c r="BH164"/>
  <c r="BG164"/>
  <c r="BF164"/>
  <c r="T164"/>
  <c r="R164"/>
  <c r="P164"/>
  <c r="BI162"/>
  <c r="BH162"/>
  <c r="BG162"/>
  <c r="BF162"/>
  <c r="T162"/>
  <c r="R162"/>
  <c r="P162"/>
  <c r="BI160"/>
  <c r="BH160"/>
  <c r="BG160"/>
  <c r="BF160"/>
  <c r="T160"/>
  <c r="R160"/>
  <c r="P160"/>
  <c r="BI158"/>
  <c r="BH158"/>
  <c r="BG158"/>
  <c r="BF158"/>
  <c r="T158"/>
  <c r="R158"/>
  <c r="P158"/>
  <c r="BI156"/>
  <c r="BH156"/>
  <c r="BG156"/>
  <c r="BF156"/>
  <c r="T156"/>
  <c r="R156"/>
  <c r="P156"/>
  <c r="BI153"/>
  <c r="BH153"/>
  <c r="BG153"/>
  <c r="BF153"/>
  <c r="T153"/>
  <c r="T152"/>
  <c r="R153"/>
  <c r="R152"/>
  <c r="P153"/>
  <c r="P152"/>
  <c r="BI150"/>
  <c r="BH150"/>
  <c r="BG150"/>
  <c r="BF150"/>
  <c r="T150"/>
  <c r="R150"/>
  <c r="P150"/>
  <c r="BI148"/>
  <c r="BH148"/>
  <c r="BG148"/>
  <c r="BF148"/>
  <c r="T148"/>
  <c r="R148"/>
  <c r="P148"/>
  <c r="F141"/>
  <c r="F139"/>
  <c r="E137"/>
  <c r="BI122"/>
  <c r="BH122"/>
  <c r="BG122"/>
  <c r="BF122"/>
  <c r="BI121"/>
  <c r="BH121"/>
  <c r="BG121"/>
  <c r="BF121"/>
  <c r="BE121"/>
  <c r="BI120"/>
  <c r="BH120"/>
  <c r="BG120"/>
  <c r="BF120"/>
  <c r="BE120"/>
  <c r="BI119"/>
  <c r="BH119"/>
  <c r="BG119"/>
  <c r="BF119"/>
  <c r="BE119"/>
  <c r="BI118"/>
  <c r="BH118"/>
  <c r="BG118"/>
  <c r="BF118"/>
  <c r="BE118"/>
  <c r="BI117"/>
  <c r="BH117"/>
  <c r="BG117"/>
  <c r="BF117"/>
  <c r="BE117"/>
  <c r="F93"/>
  <c r="F91"/>
  <c r="E89"/>
  <c r="J26"/>
  <c r="E26"/>
  <c r="J94"/>
  <c r="J25"/>
  <c r="J23"/>
  <c r="E23"/>
  <c r="J141"/>
  <c r="J22"/>
  <c r="J20"/>
  <c r="E20"/>
  <c r="F94"/>
  <c r="J19"/>
  <c r="J14"/>
  <c r="J91"/>
  <c r="E7"/>
  <c r="E133"/>
  <c i="3" r="J41"/>
  <c r="J40"/>
  <c i="1" r="AY97"/>
  <c i="3" r="J39"/>
  <c i="1" r="AX97"/>
  <c i="3" r="BI539"/>
  <c r="BH539"/>
  <c r="BG539"/>
  <c r="BF539"/>
  <c r="T539"/>
  <c r="T538"/>
  <c r="R539"/>
  <c r="R538"/>
  <c r="P539"/>
  <c r="P538"/>
  <c r="BI536"/>
  <c r="BH536"/>
  <c r="BG536"/>
  <c r="BF536"/>
  <c r="T536"/>
  <c r="R536"/>
  <c r="P536"/>
  <c r="BI534"/>
  <c r="BH534"/>
  <c r="BG534"/>
  <c r="BF534"/>
  <c r="T534"/>
  <c r="R534"/>
  <c r="P534"/>
  <c r="BI532"/>
  <c r="BH532"/>
  <c r="BG532"/>
  <c r="BF532"/>
  <c r="T532"/>
  <c r="R532"/>
  <c r="P532"/>
  <c r="BI530"/>
  <c r="BH530"/>
  <c r="BG530"/>
  <c r="BF530"/>
  <c r="T530"/>
  <c r="R530"/>
  <c r="P530"/>
  <c r="BI528"/>
  <c r="BH528"/>
  <c r="BG528"/>
  <c r="BF528"/>
  <c r="T528"/>
  <c r="R528"/>
  <c r="P528"/>
  <c r="BI526"/>
  <c r="BH526"/>
  <c r="BG526"/>
  <c r="BF526"/>
  <c r="T526"/>
  <c r="R526"/>
  <c r="P526"/>
  <c r="BI523"/>
  <c r="BH523"/>
  <c r="BG523"/>
  <c r="BF523"/>
  <c r="T523"/>
  <c r="R523"/>
  <c r="P523"/>
  <c r="BI521"/>
  <c r="BH521"/>
  <c r="BG521"/>
  <c r="BF521"/>
  <c r="T521"/>
  <c r="R521"/>
  <c r="P521"/>
  <c r="BI519"/>
  <c r="BH519"/>
  <c r="BG519"/>
  <c r="BF519"/>
  <c r="T519"/>
  <c r="R519"/>
  <c r="P519"/>
  <c r="BI517"/>
  <c r="BH517"/>
  <c r="BG517"/>
  <c r="BF517"/>
  <c r="T517"/>
  <c r="R517"/>
  <c r="P517"/>
  <c r="BI515"/>
  <c r="BH515"/>
  <c r="BG515"/>
  <c r="BF515"/>
  <c r="T515"/>
  <c r="R515"/>
  <c r="P515"/>
  <c r="BI513"/>
  <c r="BH513"/>
  <c r="BG513"/>
  <c r="BF513"/>
  <c r="T513"/>
  <c r="R513"/>
  <c r="P513"/>
  <c r="BI511"/>
  <c r="BH511"/>
  <c r="BG511"/>
  <c r="BF511"/>
  <c r="T511"/>
  <c r="R511"/>
  <c r="P511"/>
  <c r="BI509"/>
  <c r="BH509"/>
  <c r="BG509"/>
  <c r="BF509"/>
  <c r="T509"/>
  <c r="R509"/>
  <c r="P509"/>
  <c r="BI507"/>
  <c r="BH507"/>
  <c r="BG507"/>
  <c r="BF507"/>
  <c r="T507"/>
  <c r="R507"/>
  <c r="P507"/>
  <c r="BI505"/>
  <c r="BH505"/>
  <c r="BG505"/>
  <c r="BF505"/>
  <c r="T505"/>
  <c r="R505"/>
  <c r="P505"/>
  <c r="BI503"/>
  <c r="BH503"/>
  <c r="BG503"/>
  <c r="BF503"/>
  <c r="T503"/>
  <c r="R503"/>
  <c r="P503"/>
  <c r="BI501"/>
  <c r="BH501"/>
  <c r="BG501"/>
  <c r="BF501"/>
  <c r="T501"/>
  <c r="R501"/>
  <c r="P501"/>
  <c r="BI499"/>
  <c r="BH499"/>
  <c r="BG499"/>
  <c r="BF499"/>
  <c r="T499"/>
  <c r="R499"/>
  <c r="P499"/>
  <c r="BI497"/>
  <c r="BH497"/>
  <c r="BG497"/>
  <c r="BF497"/>
  <c r="T497"/>
  <c r="R497"/>
  <c r="P497"/>
  <c r="BI495"/>
  <c r="BH495"/>
  <c r="BG495"/>
  <c r="BF495"/>
  <c r="T495"/>
  <c r="R495"/>
  <c r="P495"/>
  <c r="BI493"/>
  <c r="BH493"/>
  <c r="BG493"/>
  <c r="BF493"/>
  <c r="T493"/>
  <c r="R493"/>
  <c r="P493"/>
  <c r="BI491"/>
  <c r="BH491"/>
  <c r="BG491"/>
  <c r="BF491"/>
  <c r="T491"/>
  <c r="R491"/>
  <c r="P491"/>
  <c r="BI489"/>
  <c r="BH489"/>
  <c r="BG489"/>
  <c r="BF489"/>
  <c r="T489"/>
  <c r="R489"/>
  <c r="P489"/>
  <c r="BI487"/>
  <c r="BH487"/>
  <c r="BG487"/>
  <c r="BF487"/>
  <c r="T487"/>
  <c r="R487"/>
  <c r="P487"/>
  <c r="BI485"/>
  <c r="BH485"/>
  <c r="BG485"/>
  <c r="BF485"/>
  <c r="T485"/>
  <c r="R485"/>
  <c r="P485"/>
  <c r="BI483"/>
  <c r="BH483"/>
  <c r="BG483"/>
  <c r="BF483"/>
  <c r="T483"/>
  <c r="R483"/>
  <c r="P483"/>
  <c r="BI481"/>
  <c r="BH481"/>
  <c r="BG481"/>
  <c r="BF481"/>
  <c r="T481"/>
  <c r="R481"/>
  <c r="P481"/>
  <c r="BI479"/>
  <c r="BH479"/>
  <c r="BG479"/>
  <c r="BF479"/>
  <c r="T479"/>
  <c r="R479"/>
  <c r="P479"/>
  <c r="BI477"/>
  <c r="BH477"/>
  <c r="BG477"/>
  <c r="BF477"/>
  <c r="T477"/>
  <c r="R477"/>
  <c r="P477"/>
  <c r="BI475"/>
  <c r="BH475"/>
  <c r="BG475"/>
  <c r="BF475"/>
  <c r="T475"/>
  <c r="R475"/>
  <c r="P475"/>
  <c r="BI473"/>
  <c r="BH473"/>
  <c r="BG473"/>
  <c r="BF473"/>
  <c r="T473"/>
  <c r="R473"/>
  <c r="P473"/>
  <c r="BI471"/>
  <c r="BH471"/>
  <c r="BG471"/>
  <c r="BF471"/>
  <c r="T471"/>
  <c r="R471"/>
  <c r="P471"/>
  <c r="BI469"/>
  <c r="BH469"/>
  <c r="BG469"/>
  <c r="BF469"/>
  <c r="T469"/>
  <c r="R469"/>
  <c r="P469"/>
  <c r="BI467"/>
  <c r="BH467"/>
  <c r="BG467"/>
  <c r="BF467"/>
  <c r="T467"/>
  <c r="R467"/>
  <c r="P467"/>
  <c r="BI465"/>
  <c r="BH465"/>
  <c r="BG465"/>
  <c r="BF465"/>
  <c r="T465"/>
  <c r="R465"/>
  <c r="P465"/>
  <c r="BI463"/>
  <c r="BH463"/>
  <c r="BG463"/>
  <c r="BF463"/>
  <c r="T463"/>
  <c r="R463"/>
  <c r="P463"/>
  <c r="BI461"/>
  <c r="BH461"/>
  <c r="BG461"/>
  <c r="BF461"/>
  <c r="T461"/>
  <c r="R461"/>
  <c r="P461"/>
  <c r="BI459"/>
  <c r="BH459"/>
  <c r="BG459"/>
  <c r="BF459"/>
  <c r="T459"/>
  <c r="R459"/>
  <c r="P459"/>
  <c r="BI457"/>
  <c r="BH457"/>
  <c r="BG457"/>
  <c r="BF457"/>
  <c r="T457"/>
  <c r="R457"/>
  <c r="P457"/>
  <c r="BI455"/>
  <c r="BH455"/>
  <c r="BG455"/>
  <c r="BF455"/>
  <c r="T455"/>
  <c r="R455"/>
  <c r="P455"/>
  <c r="BI453"/>
  <c r="BH453"/>
  <c r="BG453"/>
  <c r="BF453"/>
  <c r="T453"/>
  <c r="R453"/>
  <c r="P453"/>
  <c r="BI451"/>
  <c r="BH451"/>
  <c r="BG451"/>
  <c r="BF451"/>
  <c r="T451"/>
  <c r="R451"/>
  <c r="P451"/>
  <c r="BI449"/>
  <c r="BH449"/>
  <c r="BG449"/>
  <c r="BF449"/>
  <c r="T449"/>
  <c r="R449"/>
  <c r="P449"/>
  <c r="BI447"/>
  <c r="BH447"/>
  <c r="BG447"/>
  <c r="BF447"/>
  <c r="T447"/>
  <c r="R447"/>
  <c r="P447"/>
  <c r="BI443"/>
  <c r="BH443"/>
  <c r="BG443"/>
  <c r="BF443"/>
  <c r="T443"/>
  <c r="R443"/>
  <c r="P443"/>
  <c r="BI441"/>
  <c r="BH441"/>
  <c r="BG441"/>
  <c r="BF441"/>
  <c r="T441"/>
  <c r="R441"/>
  <c r="P441"/>
  <c r="BI439"/>
  <c r="BH439"/>
  <c r="BG439"/>
  <c r="BF439"/>
  <c r="T439"/>
  <c r="R439"/>
  <c r="P439"/>
  <c r="BI437"/>
  <c r="BH437"/>
  <c r="BG437"/>
  <c r="BF437"/>
  <c r="T437"/>
  <c r="R437"/>
  <c r="P437"/>
  <c r="BI435"/>
  <c r="BH435"/>
  <c r="BG435"/>
  <c r="BF435"/>
  <c r="T435"/>
  <c r="R435"/>
  <c r="P435"/>
  <c r="BI433"/>
  <c r="BH433"/>
  <c r="BG433"/>
  <c r="BF433"/>
  <c r="T433"/>
  <c r="R433"/>
  <c r="P433"/>
  <c r="BI431"/>
  <c r="BH431"/>
  <c r="BG431"/>
  <c r="BF431"/>
  <c r="T431"/>
  <c r="R431"/>
  <c r="P431"/>
  <c r="BI429"/>
  <c r="BH429"/>
  <c r="BG429"/>
  <c r="BF429"/>
  <c r="T429"/>
  <c r="R429"/>
  <c r="P429"/>
  <c r="BI427"/>
  <c r="BH427"/>
  <c r="BG427"/>
  <c r="BF427"/>
  <c r="T427"/>
  <c r="R427"/>
  <c r="P427"/>
  <c r="BI425"/>
  <c r="BH425"/>
  <c r="BG425"/>
  <c r="BF425"/>
  <c r="T425"/>
  <c r="R425"/>
  <c r="P425"/>
  <c r="BI422"/>
  <c r="BH422"/>
  <c r="BG422"/>
  <c r="BF422"/>
  <c r="T422"/>
  <c r="R422"/>
  <c r="P422"/>
  <c r="BI420"/>
  <c r="BH420"/>
  <c r="BG420"/>
  <c r="BF420"/>
  <c r="T420"/>
  <c r="R420"/>
  <c r="P420"/>
  <c r="BI418"/>
  <c r="BH418"/>
  <c r="BG418"/>
  <c r="BF418"/>
  <c r="T418"/>
  <c r="R418"/>
  <c r="P418"/>
  <c r="BI416"/>
  <c r="BH416"/>
  <c r="BG416"/>
  <c r="BF416"/>
  <c r="T416"/>
  <c r="R416"/>
  <c r="P416"/>
  <c r="BI414"/>
  <c r="BH414"/>
  <c r="BG414"/>
  <c r="BF414"/>
  <c r="T414"/>
  <c r="R414"/>
  <c r="P414"/>
  <c r="BI412"/>
  <c r="BH412"/>
  <c r="BG412"/>
  <c r="BF412"/>
  <c r="T412"/>
  <c r="R412"/>
  <c r="P412"/>
  <c r="BI410"/>
  <c r="BH410"/>
  <c r="BG410"/>
  <c r="BF410"/>
  <c r="T410"/>
  <c r="R410"/>
  <c r="P410"/>
  <c r="BI408"/>
  <c r="BH408"/>
  <c r="BG408"/>
  <c r="BF408"/>
  <c r="T408"/>
  <c r="R408"/>
  <c r="P408"/>
  <c r="BI406"/>
  <c r="BH406"/>
  <c r="BG406"/>
  <c r="BF406"/>
  <c r="T406"/>
  <c r="R406"/>
  <c r="P406"/>
  <c r="BI404"/>
  <c r="BH404"/>
  <c r="BG404"/>
  <c r="BF404"/>
  <c r="T404"/>
  <c r="R404"/>
  <c r="P404"/>
  <c r="BI402"/>
  <c r="BH402"/>
  <c r="BG402"/>
  <c r="BF402"/>
  <c r="T402"/>
  <c r="R402"/>
  <c r="P402"/>
  <c r="BI400"/>
  <c r="BH400"/>
  <c r="BG400"/>
  <c r="BF400"/>
  <c r="T400"/>
  <c r="R400"/>
  <c r="P400"/>
  <c r="BI398"/>
  <c r="BH398"/>
  <c r="BG398"/>
  <c r="BF398"/>
  <c r="T398"/>
  <c r="R398"/>
  <c r="P398"/>
  <c r="BI396"/>
  <c r="BH396"/>
  <c r="BG396"/>
  <c r="BF396"/>
  <c r="T396"/>
  <c r="R396"/>
  <c r="P396"/>
  <c r="BI393"/>
  <c r="BH393"/>
  <c r="BG393"/>
  <c r="BF393"/>
  <c r="T393"/>
  <c r="R393"/>
  <c r="P393"/>
  <c r="BI391"/>
  <c r="BH391"/>
  <c r="BG391"/>
  <c r="BF391"/>
  <c r="T391"/>
  <c r="R391"/>
  <c r="P391"/>
  <c r="BI389"/>
  <c r="BH389"/>
  <c r="BG389"/>
  <c r="BF389"/>
  <c r="T389"/>
  <c r="R389"/>
  <c r="P389"/>
  <c r="BI387"/>
  <c r="BH387"/>
  <c r="BG387"/>
  <c r="BF387"/>
  <c r="T387"/>
  <c r="R387"/>
  <c r="P387"/>
  <c r="BI385"/>
  <c r="BH385"/>
  <c r="BG385"/>
  <c r="BF385"/>
  <c r="T385"/>
  <c r="R385"/>
  <c r="P385"/>
  <c r="BI383"/>
  <c r="BH383"/>
  <c r="BG383"/>
  <c r="BF383"/>
  <c r="T383"/>
  <c r="R383"/>
  <c r="P383"/>
  <c r="BI381"/>
  <c r="BH381"/>
  <c r="BG381"/>
  <c r="BF381"/>
  <c r="T381"/>
  <c r="R381"/>
  <c r="P381"/>
  <c r="BI379"/>
  <c r="BH379"/>
  <c r="BG379"/>
  <c r="BF379"/>
  <c r="T379"/>
  <c r="R379"/>
  <c r="P379"/>
  <c r="BI377"/>
  <c r="BH377"/>
  <c r="BG377"/>
  <c r="BF377"/>
  <c r="T377"/>
  <c r="R377"/>
  <c r="P377"/>
  <c r="BI375"/>
  <c r="BH375"/>
  <c r="BG375"/>
  <c r="BF375"/>
  <c r="T375"/>
  <c r="R375"/>
  <c r="P375"/>
  <c r="BI373"/>
  <c r="BH373"/>
  <c r="BG373"/>
  <c r="BF373"/>
  <c r="T373"/>
  <c r="R373"/>
  <c r="P373"/>
  <c r="BI371"/>
  <c r="BH371"/>
  <c r="BG371"/>
  <c r="BF371"/>
  <c r="T371"/>
  <c r="R371"/>
  <c r="P371"/>
  <c r="BI369"/>
  <c r="BH369"/>
  <c r="BG369"/>
  <c r="BF369"/>
  <c r="T369"/>
  <c r="R369"/>
  <c r="P369"/>
  <c r="BI367"/>
  <c r="BH367"/>
  <c r="BG367"/>
  <c r="BF367"/>
  <c r="T367"/>
  <c r="R367"/>
  <c r="P367"/>
  <c r="BI365"/>
  <c r="BH365"/>
  <c r="BG365"/>
  <c r="BF365"/>
  <c r="T365"/>
  <c r="R365"/>
  <c r="P365"/>
  <c r="BI363"/>
  <c r="BH363"/>
  <c r="BG363"/>
  <c r="BF363"/>
  <c r="T363"/>
  <c r="R363"/>
  <c r="P363"/>
  <c r="BI361"/>
  <c r="BH361"/>
  <c r="BG361"/>
  <c r="BF361"/>
  <c r="T361"/>
  <c r="R361"/>
  <c r="P361"/>
  <c r="BI358"/>
  <c r="BH358"/>
  <c r="BG358"/>
  <c r="BF358"/>
  <c r="T358"/>
  <c r="R358"/>
  <c r="P358"/>
  <c r="BI356"/>
  <c r="BH356"/>
  <c r="BG356"/>
  <c r="BF356"/>
  <c r="T356"/>
  <c r="R356"/>
  <c r="P356"/>
  <c r="BI354"/>
  <c r="BH354"/>
  <c r="BG354"/>
  <c r="BF354"/>
  <c r="T354"/>
  <c r="R354"/>
  <c r="P354"/>
  <c r="BI352"/>
  <c r="BH352"/>
  <c r="BG352"/>
  <c r="BF352"/>
  <c r="T352"/>
  <c r="R352"/>
  <c r="P352"/>
  <c r="BI350"/>
  <c r="BH350"/>
  <c r="BG350"/>
  <c r="BF350"/>
  <c r="T350"/>
  <c r="R350"/>
  <c r="P350"/>
  <c r="BI348"/>
  <c r="BH348"/>
  <c r="BG348"/>
  <c r="BF348"/>
  <c r="T348"/>
  <c r="R348"/>
  <c r="P348"/>
  <c r="BI346"/>
  <c r="BH346"/>
  <c r="BG346"/>
  <c r="BF346"/>
  <c r="T346"/>
  <c r="R346"/>
  <c r="P346"/>
  <c r="BI344"/>
  <c r="BH344"/>
  <c r="BG344"/>
  <c r="BF344"/>
  <c r="T344"/>
  <c r="R344"/>
  <c r="P344"/>
  <c r="BI342"/>
  <c r="BH342"/>
  <c r="BG342"/>
  <c r="BF342"/>
  <c r="T342"/>
  <c r="R342"/>
  <c r="P342"/>
  <c r="BI340"/>
  <c r="BH340"/>
  <c r="BG340"/>
  <c r="BF340"/>
  <c r="T340"/>
  <c r="R340"/>
  <c r="P340"/>
  <c r="BI338"/>
  <c r="BH338"/>
  <c r="BG338"/>
  <c r="BF338"/>
  <c r="T338"/>
  <c r="R338"/>
  <c r="P338"/>
  <c r="BI336"/>
  <c r="BH336"/>
  <c r="BG336"/>
  <c r="BF336"/>
  <c r="T336"/>
  <c r="R336"/>
  <c r="P336"/>
  <c r="BI334"/>
  <c r="BH334"/>
  <c r="BG334"/>
  <c r="BF334"/>
  <c r="T334"/>
  <c r="R334"/>
  <c r="P334"/>
  <c r="BI332"/>
  <c r="BH332"/>
  <c r="BG332"/>
  <c r="BF332"/>
  <c r="T332"/>
  <c r="R332"/>
  <c r="P332"/>
  <c r="BI330"/>
  <c r="BH330"/>
  <c r="BG330"/>
  <c r="BF330"/>
  <c r="T330"/>
  <c r="R330"/>
  <c r="P330"/>
  <c r="BI328"/>
  <c r="BH328"/>
  <c r="BG328"/>
  <c r="BF328"/>
  <c r="T328"/>
  <c r="R328"/>
  <c r="P328"/>
  <c r="BI326"/>
  <c r="BH326"/>
  <c r="BG326"/>
  <c r="BF326"/>
  <c r="T326"/>
  <c r="R326"/>
  <c r="P326"/>
  <c r="BI324"/>
  <c r="BH324"/>
  <c r="BG324"/>
  <c r="BF324"/>
  <c r="T324"/>
  <c r="R324"/>
  <c r="P324"/>
  <c r="BI322"/>
  <c r="BH322"/>
  <c r="BG322"/>
  <c r="BF322"/>
  <c r="T322"/>
  <c r="R322"/>
  <c r="P322"/>
  <c r="BI320"/>
  <c r="BH320"/>
  <c r="BG320"/>
  <c r="BF320"/>
  <c r="T320"/>
  <c r="R320"/>
  <c r="P320"/>
  <c r="BI318"/>
  <c r="BH318"/>
  <c r="BG318"/>
  <c r="BF318"/>
  <c r="T318"/>
  <c r="R318"/>
  <c r="P318"/>
  <c r="BI316"/>
  <c r="BH316"/>
  <c r="BG316"/>
  <c r="BF316"/>
  <c r="T316"/>
  <c r="R316"/>
  <c r="P316"/>
  <c r="BI314"/>
  <c r="BH314"/>
  <c r="BG314"/>
  <c r="BF314"/>
  <c r="T314"/>
  <c r="R314"/>
  <c r="P314"/>
  <c r="BI312"/>
  <c r="BH312"/>
  <c r="BG312"/>
  <c r="BF312"/>
  <c r="T312"/>
  <c r="R312"/>
  <c r="P312"/>
  <c r="BI310"/>
  <c r="BH310"/>
  <c r="BG310"/>
  <c r="BF310"/>
  <c r="T310"/>
  <c r="R310"/>
  <c r="P310"/>
  <c r="BI308"/>
  <c r="BH308"/>
  <c r="BG308"/>
  <c r="BF308"/>
  <c r="T308"/>
  <c r="R308"/>
  <c r="P308"/>
  <c r="BI306"/>
  <c r="BH306"/>
  <c r="BG306"/>
  <c r="BF306"/>
  <c r="T306"/>
  <c r="R306"/>
  <c r="P306"/>
  <c r="BI304"/>
  <c r="BH304"/>
  <c r="BG304"/>
  <c r="BF304"/>
  <c r="T304"/>
  <c r="R304"/>
  <c r="P304"/>
  <c r="BI302"/>
  <c r="BH302"/>
  <c r="BG302"/>
  <c r="BF302"/>
  <c r="T302"/>
  <c r="R302"/>
  <c r="P302"/>
  <c r="BI300"/>
  <c r="BH300"/>
  <c r="BG300"/>
  <c r="BF300"/>
  <c r="T300"/>
  <c r="R300"/>
  <c r="P300"/>
  <c r="BI298"/>
  <c r="BH298"/>
  <c r="BG298"/>
  <c r="BF298"/>
  <c r="T298"/>
  <c r="R298"/>
  <c r="P298"/>
  <c r="BI296"/>
  <c r="BH296"/>
  <c r="BG296"/>
  <c r="BF296"/>
  <c r="T296"/>
  <c r="R296"/>
  <c r="P296"/>
  <c r="BI294"/>
  <c r="BH294"/>
  <c r="BG294"/>
  <c r="BF294"/>
  <c r="T294"/>
  <c r="R294"/>
  <c r="P294"/>
  <c r="BI292"/>
  <c r="BH292"/>
  <c r="BG292"/>
  <c r="BF292"/>
  <c r="T292"/>
  <c r="R292"/>
  <c r="P292"/>
  <c r="BI290"/>
  <c r="BH290"/>
  <c r="BG290"/>
  <c r="BF290"/>
  <c r="T290"/>
  <c r="R290"/>
  <c r="P290"/>
  <c r="BI288"/>
  <c r="BH288"/>
  <c r="BG288"/>
  <c r="BF288"/>
  <c r="T288"/>
  <c r="R288"/>
  <c r="P288"/>
  <c r="BI286"/>
  <c r="BH286"/>
  <c r="BG286"/>
  <c r="BF286"/>
  <c r="T286"/>
  <c r="R286"/>
  <c r="P286"/>
  <c r="BI284"/>
  <c r="BH284"/>
  <c r="BG284"/>
  <c r="BF284"/>
  <c r="T284"/>
  <c r="R284"/>
  <c r="P284"/>
  <c r="BI282"/>
  <c r="BH282"/>
  <c r="BG282"/>
  <c r="BF282"/>
  <c r="T282"/>
  <c r="R282"/>
  <c r="P282"/>
  <c r="BI280"/>
  <c r="BH280"/>
  <c r="BG280"/>
  <c r="BF280"/>
  <c r="T280"/>
  <c r="R280"/>
  <c r="P280"/>
  <c r="BI278"/>
  <c r="BH278"/>
  <c r="BG278"/>
  <c r="BF278"/>
  <c r="T278"/>
  <c r="R278"/>
  <c r="P278"/>
  <c r="BI276"/>
  <c r="BH276"/>
  <c r="BG276"/>
  <c r="BF276"/>
  <c r="T276"/>
  <c r="R276"/>
  <c r="P276"/>
  <c r="BI274"/>
  <c r="BH274"/>
  <c r="BG274"/>
  <c r="BF274"/>
  <c r="T274"/>
  <c r="R274"/>
  <c r="P274"/>
  <c r="BI272"/>
  <c r="BH272"/>
  <c r="BG272"/>
  <c r="BF272"/>
  <c r="T272"/>
  <c r="R272"/>
  <c r="P272"/>
  <c r="BI270"/>
  <c r="BH270"/>
  <c r="BG270"/>
  <c r="BF270"/>
  <c r="T270"/>
  <c r="R270"/>
  <c r="P270"/>
  <c r="BI268"/>
  <c r="BH268"/>
  <c r="BG268"/>
  <c r="BF268"/>
  <c r="T268"/>
  <c r="R268"/>
  <c r="P268"/>
  <c r="BI266"/>
  <c r="BH266"/>
  <c r="BG266"/>
  <c r="BF266"/>
  <c r="T266"/>
  <c r="R266"/>
  <c r="P266"/>
  <c r="BI264"/>
  <c r="BH264"/>
  <c r="BG264"/>
  <c r="BF264"/>
  <c r="T264"/>
  <c r="R264"/>
  <c r="P264"/>
  <c r="BI262"/>
  <c r="BH262"/>
  <c r="BG262"/>
  <c r="BF262"/>
  <c r="T262"/>
  <c r="R262"/>
  <c r="P262"/>
  <c r="BI260"/>
  <c r="BH260"/>
  <c r="BG260"/>
  <c r="BF260"/>
  <c r="T260"/>
  <c r="R260"/>
  <c r="P260"/>
  <c r="BI258"/>
  <c r="BH258"/>
  <c r="BG258"/>
  <c r="BF258"/>
  <c r="T258"/>
  <c r="R258"/>
  <c r="P258"/>
  <c r="BI256"/>
  <c r="BH256"/>
  <c r="BG256"/>
  <c r="BF256"/>
  <c r="T256"/>
  <c r="R256"/>
  <c r="P256"/>
  <c r="BI254"/>
  <c r="BH254"/>
  <c r="BG254"/>
  <c r="BF254"/>
  <c r="T254"/>
  <c r="R254"/>
  <c r="P254"/>
  <c r="BI252"/>
  <c r="BH252"/>
  <c r="BG252"/>
  <c r="BF252"/>
  <c r="T252"/>
  <c r="R252"/>
  <c r="P252"/>
  <c r="BI250"/>
  <c r="BH250"/>
  <c r="BG250"/>
  <c r="BF250"/>
  <c r="T250"/>
  <c r="R250"/>
  <c r="P250"/>
  <c r="BI248"/>
  <c r="BH248"/>
  <c r="BG248"/>
  <c r="BF248"/>
  <c r="T248"/>
  <c r="R248"/>
  <c r="P248"/>
  <c r="BI246"/>
  <c r="BH246"/>
  <c r="BG246"/>
  <c r="BF246"/>
  <c r="T246"/>
  <c r="R246"/>
  <c r="P246"/>
  <c r="BI244"/>
  <c r="BH244"/>
  <c r="BG244"/>
  <c r="BF244"/>
  <c r="T244"/>
  <c r="R244"/>
  <c r="P244"/>
  <c r="BI242"/>
  <c r="BH242"/>
  <c r="BG242"/>
  <c r="BF242"/>
  <c r="T242"/>
  <c r="R242"/>
  <c r="P242"/>
  <c r="BI240"/>
  <c r="BH240"/>
  <c r="BG240"/>
  <c r="BF240"/>
  <c r="T240"/>
  <c r="R240"/>
  <c r="P240"/>
  <c r="BI238"/>
  <c r="BH238"/>
  <c r="BG238"/>
  <c r="BF238"/>
  <c r="T238"/>
  <c r="R238"/>
  <c r="P238"/>
  <c r="BI236"/>
  <c r="BH236"/>
  <c r="BG236"/>
  <c r="BF236"/>
  <c r="T236"/>
  <c r="R236"/>
  <c r="P236"/>
  <c r="BI234"/>
  <c r="BH234"/>
  <c r="BG234"/>
  <c r="BF234"/>
  <c r="T234"/>
  <c r="R234"/>
  <c r="P234"/>
  <c r="BI232"/>
  <c r="BH232"/>
  <c r="BG232"/>
  <c r="BF232"/>
  <c r="T232"/>
  <c r="R232"/>
  <c r="P232"/>
  <c r="BI230"/>
  <c r="BH230"/>
  <c r="BG230"/>
  <c r="BF230"/>
  <c r="T230"/>
  <c r="R230"/>
  <c r="P230"/>
  <c r="BI228"/>
  <c r="BH228"/>
  <c r="BG228"/>
  <c r="BF228"/>
  <c r="T228"/>
  <c r="R228"/>
  <c r="P228"/>
  <c r="BI226"/>
  <c r="BH226"/>
  <c r="BG226"/>
  <c r="BF226"/>
  <c r="T226"/>
  <c r="R226"/>
  <c r="P226"/>
  <c r="BI224"/>
  <c r="BH224"/>
  <c r="BG224"/>
  <c r="BF224"/>
  <c r="T224"/>
  <c r="R224"/>
  <c r="P224"/>
  <c r="BI222"/>
  <c r="BH222"/>
  <c r="BG222"/>
  <c r="BF222"/>
  <c r="T222"/>
  <c r="R222"/>
  <c r="P222"/>
  <c r="BI220"/>
  <c r="BH220"/>
  <c r="BG220"/>
  <c r="BF220"/>
  <c r="T220"/>
  <c r="R220"/>
  <c r="P220"/>
  <c r="BI218"/>
  <c r="BH218"/>
  <c r="BG218"/>
  <c r="BF218"/>
  <c r="T218"/>
  <c r="R218"/>
  <c r="P218"/>
  <c r="BI216"/>
  <c r="BH216"/>
  <c r="BG216"/>
  <c r="BF216"/>
  <c r="T216"/>
  <c r="R216"/>
  <c r="P216"/>
  <c r="BI214"/>
  <c r="BH214"/>
  <c r="BG214"/>
  <c r="BF214"/>
  <c r="T214"/>
  <c r="R214"/>
  <c r="P214"/>
  <c r="BI212"/>
  <c r="BH212"/>
  <c r="BG212"/>
  <c r="BF212"/>
  <c r="T212"/>
  <c r="R212"/>
  <c r="P212"/>
  <c r="BI210"/>
  <c r="BH210"/>
  <c r="BG210"/>
  <c r="BF210"/>
  <c r="T210"/>
  <c r="R210"/>
  <c r="P210"/>
  <c r="BI208"/>
  <c r="BH208"/>
  <c r="BG208"/>
  <c r="BF208"/>
  <c r="T208"/>
  <c r="R208"/>
  <c r="P208"/>
  <c r="BI206"/>
  <c r="BH206"/>
  <c r="BG206"/>
  <c r="BF206"/>
  <c r="T206"/>
  <c r="R206"/>
  <c r="P206"/>
  <c r="BI204"/>
  <c r="BH204"/>
  <c r="BG204"/>
  <c r="BF204"/>
  <c r="T204"/>
  <c r="R204"/>
  <c r="P204"/>
  <c r="BI202"/>
  <c r="BH202"/>
  <c r="BG202"/>
  <c r="BF202"/>
  <c r="T202"/>
  <c r="R202"/>
  <c r="P202"/>
  <c r="BI200"/>
  <c r="BH200"/>
  <c r="BG200"/>
  <c r="BF200"/>
  <c r="T200"/>
  <c r="R200"/>
  <c r="P200"/>
  <c r="BI198"/>
  <c r="BH198"/>
  <c r="BG198"/>
  <c r="BF198"/>
  <c r="T198"/>
  <c r="R198"/>
  <c r="P198"/>
  <c r="BI196"/>
  <c r="BH196"/>
  <c r="BG196"/>
  <c r="BF196"/>
  <c r="T196"/>
  <c r="R196"/>
  <c r="P196"/>
  <c r="BI194"/>
  <c r="BH194"/>
  <c r="BG194"/>
  <c r="BF194"/>
  <c r="T194"/>
  <c r="R194"/>
  <c r="P194"/>
  <c r="BI192"/>
  <c r="BH192"/>
  <c r="BG192"/>
  <c r="BF192"/>
  <c r="T192"/>
  <c r="R192"/>
  <c r="P192"/>
  <c r="BI190"/>
  <c r="BH190"/>
  <c r="BG190"/>
  <c r="BF190"/>
  <c r="T190"/>
  <c r="R190"/>
  <c r="P190"/>
  <c r="BI188"/>
  <c r="BH188"/>
  <c r="BG188"/>
  <c r="BF188"/>
  <c r="T188"/>
  <c r="R188"/>
  <c r="P188"/>
  <c r="BI186"/>
  <c r="BH186"/>
  <c r="BG186"/>
  <c r="BF186"/>
  <c r="T186"/>
  <c r="R186"/>
  <c r="P186"/>
  <c r="BI184"/>
  <c r="BH184"/>
  <c r="BG184"/>
  <c r="BF184"/>
  <c r="T184"/>
  <c r="R184"/>
  <c r="P184"/>
  <c r="BI179"/>
  <c r="BH179"/>
  <c r="BG179"/>
  <c r="BF179"/>
  <c r="T179"/>
  <c r="R179"/>
  <c r="P179"/>
  <c r="BI177"/>
  <c r="BH177"/>
  <c r="BG177"/>
  <c r="BF177"/>
  <c r="T177"/>
  <c r="R177"/>
  <c r="P177"/>
  <c r="BI175"/>
  <c r="BH175"/>
  <c r="BG175"/>
  <c r="BF175"/>
  <c r="T175"/>
  <c r="R175"/>
  <c r="P175"/>
  <c r="BI173"/>
  <c r="BH173"/>
  <c r="BG173"/>
  <c r="BF173"/>
  <c r="T173"/>
  <c r="R173"/>
  <c r="P173"/>
  <c r="BI170"/>
  <c r="BH170"/>
  <c r="BG170"/>
  <c r="BF170"/>
  <c r="T170"/>
  <c r="R170"/>
  <c r="P170"/>
  <c r="BI168"/>
  <c r="BH168"/>
  <c r="BG168"/>
  <c r="BF168"/>
  <c r="T168"/>
  <c r="R168"/>
  <c r="P168"/>
  <c r="BI166"/>
  <c r="BH166"/>
  <c r="BG166"/>
  <c r="BF166"/>
  <c r="T166"/>
  <c r="R166"/>
  <c r="P166"/>
  <c r="BI164"/>
  <c r="BH164"/>
  <c r="BG164"/>
  <c r="BF164"/>
  <c r="T164"/>
  <c r="R164"/>
  <c r="P164"/>
  <c r="BI162"/>
  <c r="BH162"/>
  <c r="BG162"/>
  <c r="BF162"/>
  <c r="T162"/>
  <c r="R162"/>
  <c r="P162"/>
  <c r="BI160"/>
  <c r="BH160"/>
  <c r="BG160"/>
  <c r="BF160"/>
  <c r="T160"/>
  <c r="R160"/>
  <c r="P160"/>
  <c r="BI158"/>
  <c r="BH158"/>
  <c r="BG158"/>
  <c r="BF158"/>
  <c r="T158"/>
  <c r="R158"/>
  <c r="P158"/>
  <c r="BI156"/>
  <c r="BH156"/>
  <c r="BG156"/>
  <c r="BF156"/>
  <c r="T156"/>
  <c r="R156"/>
  <c r="P156"/>
  <c r="BI154"/>
  <c r="BH154"/>
  <c r="BG154"/>
  <c r="BF154"/>
  <c r="T154"/>
  <c r="R154"/>
  <c r="P154"/>
  <c r="BI152"/>
  <c r="BH152"/>
  <c r="BG152"/>
  <c r="BF152"/>
  <c r="T152"/>
  <c r="R152"/>
  <c r="P152"/>
  <c r="BI149"/>
  <c r="BH149"/>
  <c r="BG149"/>
  <c r="BF149"/>
  <c r="T149"/>
  <c r="R149"/>
  <c r="P149"/>
  <c r="BI147"/>
  <c r="BH147"/>
  <c r="BG147"/>
  <c r="BF147"/>
  <c r="T147"/>
  <c r="R147"/>
  <c r="P147"/>
  <c r="F140"/>
  <c r="F138"/>
  <c r="E136"/>
  <c r="BI121"/>
  <c r="BH121"/>
  <c r="BG121"/>
  <c r="BF121"/>
  <c r="BI120"/>
  <c r="BH120"/>
  <c r="BG120"/>
  <c r="BF120"/>
  <c r="BE120"/>
  <c r="BI119"/>
  <c r="BH119"/>
  <c r="BG119"/>
  <c r="BF119"/>
  <c r="BE119"/>
  <c r="BI118"/>
  <c r="BH118"/>
  <c r="BG118"/>
  <c r="BF118"/>
  <c r="BE118"/>
  <c r="BI117"/>
  <c r="BH117"/>
  <c r="BG117"/>
  <c r="BF117"/>
  <c r="BE117"/>
  <c r="BI116"/>
  <c r="BH116"/>
  <c r="BG116"/>
  <c r="BF116"/>
  <c r="BE116"/>
  <c r="F93"/>
  <c r="F91"/>
  <c r="E89"/>
  <c r="J26"/>
  <c r="E26"/>
  <c r="J94"/>
  <c r="J25"/>
  <c r="J23"/>
  <c r="E23"/>
  <c r="J140"/>
  <c r="J22"/>
  <c r="J20"/>
  <c r="E20"/>
  <c r="F94"/>
  <c r="J19"/>
  <c r="J14"/>
  <c r="J91"/>
  <c r="E7"/>
  <c r="E85"/>
  <c i="2" r="J41"/>
  <c r="J40"/>
  <c i="1" r="AY96"/>
  <c i="2" r="J39"/>
  <c i="1" r="AX96"/>
  <c i="2" r="BI282"/>
  <c r="BH282"/>
  <c r="BG282"/>
  <c r="BF282"/>
  <c r="T282"/>
  <c r="R282"/>
  <c r="P282"/>
  <c r="BI280"/>
  <c r="BH280"/>
  <c r="BG280"/>
  <c r="BF280"/>
  <c r="T280"/>
  <c r="R280"/>
  <c r="P280"/>
  <c r="BI278"/>
  <c r="BH278"/>
  <c r="BG278"/>
  <c r="BF278"/>
  <c r="T278"/>
  <c r="R278"/>
  <c r="P278"/>
  <c r="BI276"/>
  <c r="BH276"/>
  <c r="BG276"/>
  <c r="BF276"/>
  <c r="T276"/>
  <c r="R276"/>
  <c r="P276"/>
  <c r="BI274"/>
  <c r="BH274"/>
  <c r="BG274"/>
  <c r="BF274"/>
  <c r="T274"/>
  <c r="R274"/>
  <c r="P274"/>
  <c r="BI272"/>
  <c r="BH272"/>
  <c r="BG272"/>
  <c r="BF272"/>
  <c r="T272"/>
  <c r="R272"/>
  <c r="P272"/>
  <c r="BI268"/>
  <c r="BH268"/>
  <c r="BG268"/>
  <c r="BF268"/>
  <c r="T268"/>
  <c r="R268"/>
  <c r="P268"/>
  <c r="BI266"/>
  <c r="BH266"/>
  <c r="BG266"/>
  <c r="BF266"/>
  <c r="T266"/>
  <c r="R266"/>
  <c r="P266"/>
  <c r="BI264"/>
  <c r="BH264"/>
  <c r="BG264"/>
  <c r="BF264"/>
  <c r="T264"/>
  <c r="R264"/>
  <c r="P264"/>
  <c r="BI262"/>
  <c r="BH262"/>
  <c r="BG262"/>
  <c r="BF262"/>
  <c r="T262"/>
  <c r="R262"/>
  <c r="P262"/>
  <c r="BI260"/>
  <c r="BH260"/>
  <c r="BG260"/>
  <c r="BF260"/>
  <c r="T260"/>
  <c r="R260"/>
  <c r="P260"/>
  <c r="BI258"/>
  <c r="BH258"/>
  <c r="BG258"/>
  <c r="BF258"/>
  <c r="T258"/>
  <c r="R258"/>
  <c r="P258"/>
  <c r="BI255"/>
  <c r="BH255"/>
  <c r="BG255"/>
  <c r="BF255"/>
  <c r="T255"/>
  <c r="R255"/>
  <c r="P255"/>
  <c r="BI253"/>
  <c r="BH253"/>
  <c r="BG253"/>
  <c r="BF253"/>
  <c r="T253"/>
  <c r="R253"/>
  <c r="P253"/>
  <c r="BI250"/>
  <c r="BH250"/>
  <c r="BG250"/>
  <c r="BF250"/>
  <c r="T250"/>
  <c r="R250"/>
  <c r="P250"/>
  <c r="BI248"/>
  <c r="BH248"/>
  <c r="BG248"/>
  <c r="BF248"/>
  <c r="T248"/>
  <c r="R248"/>
  <c r="P248"/>
  <c r="BI246"/>
  <c r="BH246"/>
  <c r="BG246"/>
  <c r="BF246"/>
  <c r="T246"/>
  <c r="R246"/>
  <c r="P246"/>
  <c r="BI244"/>
  <c r="BH244"/>
  <c r="BG244"/>
  <c r="BF244"/>
  <c r="T244"/>
  <c r="R244"/>
  <c r="P244"/>
  <c r="BI242"/>
  <c r="BH242"/>
  <c r="BG242"/>
  <c r="BF242"/>
  <c r="T242"/>
  <c r="R242"/>
  <c r="P242"/>
  <c r="BI240"/>
  <c r="BH240"/>
  <c r="BG240"/>
  <c r="BF240"/>
  <c r="T240"/>
  <c r="R240"/>
  <c r="P240"/>
  <c r="BI237"/>
  <c r="BH237"/>
  <c r="BG237"/>
  <c r="BF237"/>
  <c r="T237"/>
  <c r="R237"/>
  <c r="P237"/>
  <c r="BI235"/>
  <c r="BH235"/>
  <c r="BG235"/>
  <c r="BF235"/>
  <c r="T235"/>
  <c r="R235"/>
  <c r="P235"/>
  <c r="BI233"/>
  <c r="BH233"/>
  <c r="BG233"/>
  <c r="BF233"/>
  <c r="T233"/>
  <c r="R233"/>
  <c r="P233"/>
  <c r="BI231"/>
  <c r="BH231"/>
  <c r="BG231"/>
  <c r="BF231"/>
  <c r="T231"/>
  <c r="R231"/>
  <c r="P231"/>
  <c r="BI229"/>
  <c r="BH229"/>
  <c r="BG229"/>
  <c r="BF229"/>
  <c r="T229"/>
  <c r="R229"/>
  <c r="P229"/>
  <c r="BI227"/>
  <c r="BH227"/>
  <c r="BG227"/>
  <c r="BF227"/>
  <c r="T227"/>
  <c r="R227"/>
  <c r="P227"/>
  <c r="BI225"/>
  <c r="BH225"/>
  <c r="BG225"/>
  <c r="BF225"/>
  <c r="T225"/>
  <c r="R225"/>
  <c r="P225"/>
  <c r="BI223"/>
  <c r="BH223"/>
  <c r="BG223"/>
  <c r="BF223"/>
  <c r="T223"/>
  <c r="R223"/>
  <c r="P223"/>
  <c r="BI221"/>
  <c r="BH221"/>
  <c r="BG221"/>
  <c r="BF221"/>
  <c r="T221"/>
  <c r="R221"/>
  <c r="P221"/>
  <c r="BI219"/>
  <c r="BH219"/>
  <c r="BG219"/>
  <c r="BF219"/>
  <c r="T219"/>
  <c r="R219"/>
  <c r="P219"/>
  <c r="BI217"/>
  <c r="BH217"/>
  <c r="BG217"/>
  <c r="BF217"/>
  <c r="T217"/>
  <c r="R217"/>
  <c r="P217"/>
  <c r="BI215"/>
  <c r="BH215"/>
  <c r="BG215"/>
  <c r="BF215"/>
  <c r="T215"/>
  <c r="R215"/>
  <c r="P215"/>
  <c r="BI212"/>
  <c r="BH212"/>
  <c r="BG212"/>
  <c r="BF212"/>
  <c r="T212"/>
  <c r="R212"/>
  <c r="P212"/>
  <c r="BI211"/>
  <c r="BH211"/>
  <c r="BG211"/>
  <c r="BF211"/>
  <c r="T211"/>
  <c r="R211"/>
  <c r="P211"/>
  <c r="BI209"/>
  <c r="BH209"/>
  <c r="BG209"/>
  <c r="BF209"/>
  <c r="T209"/>
  <c r="R209"/>
  <c r="P209"/>
  <c r="BI207"/>
  <c r="BH207"/>
  <c r="BG207"/>
  <c r="BF207"/>
  <c r="T207"/>
  <c r="R207"/>
  <c r="P207"/>
  <c r="BI205"/>
  <c r="BH205"/>
  <c r="BG205"/>
  <c r="BF205"/>
  <c r="T205"/>
  <c r="R205"/>
  <c r="P205"/>
  <c r="BI203"/>
  <c r="BH203"/>
  <c r="BG203"/>
  <c r="BF203"/>
  <c r="T203"/>
  <c r="R203"/>
  <c r="P203"/>
  <c r="BI201"/>
  <c r="BH201"/>
  <c r="BG201"/>
  <c r="BF201"/>
  <c r="T201"/>
  <c r="R201"/>
  <c r="P201"/>
  <c r="BI199"/>
  <c r="BH199"/>
  <c r="BG199"/>
  <c r="BF199"/>
  <c r="T199"/>
  <c r="R199"/>
  <c r="P199"/>
  <c r="BI196"/>
  <c r="BH196"/>
  <c r="BG196"/>
  <c r="BF196"/>
  <c r="T196"/>
  <c r="R196"/>
  <c r="P196"/>
  <c r="BI194"/>
  <c r="BH194"/>
  <c r="BG194"/>
  <c r="BF194"/>
  <c r="T194"/>
  <c r="R194"/>
  <c r="P194"/>
  <c r="BI192"/>
  <c r="BH192"/>
  <c r="BG192"/>
  <c r="BF192"/>
  <c r="T192"/>
  <c r="R192"/>
  <c r="P192"/>
  <c r="BI189"/>
  <c r="BH189"/>
  <c r="BG189"/>
  <c r="BF189"/>
  <c r="T189"/>
  <c r="R189"/>
  <c r="P189"/>
  <c r="BI187"/>
  <c r="BH187"/>
  <c r="BG187"/>
  <c r="BF187"/>
  <c r="T187"/>
  <c r="R187"/>
  <c r="P187"/>
  <c r="BI185"/>
  <c r="BH185"/>
  <c r="BG185"/>
  <c r="BF185"/>
  <c r="T185"/>
  <c r="R185"/>
  <c r="P185"/>
  <c r="BI183"/>
  <c r="BH183"/>
  <c r="BG183"/>
  <c r="BF183"/>
  <c r="T183"/>
  <c r="R183"/>
  <c r="P183"/>
  <c r="BI181"/>
  <c r="BH181"/>
  <c r="BG181"/>
  <c r="BF181"/>
  <c r="T181"/>
  <c r="R181"/>
  <c r="P181"/>
  <c r="BI179"/>
  <c r="BH179"/>
  <c r="BG179"/>
  <c r="BF179"/>
  <c r="T179"/>
  <c r="R179"/>
  <c r="P179"/>
  <c r="BI175"/>
  <c r="BH175"/>
  <c r="BG175"/>
  <c r="BF175"/>
  <c r="T175"/>
  <c r="R175"/>
  <c r="P175"/>
  <c r="BI173"/>
  <c r="BH173"/>
  <c r="BG173"/>
  <c r="BF173"/>
  <c r="T173"/>
  <c r="R173"/>
  <c r="P173"/>
  <c r="BI171"/>
  <c r="BH171"/>
  <c r="BG171"/>
  <c r="BF171"/>
  <c r="T171"/>
  <c r="R171"/>
  <c r="P171"/>
  <c r="BI169"/>
  <c r="BH169"/>
  <c r="BG169"/>
  <c r="BF169"/>
  <c r="T169"/>
  <c r="R169"/>
  <c r="P169"/>
  <c r="BI166"/>
  <c r="BH166"/>
  <c r="BG166"/>
  <c r="BF166"/>
  <c r="T166"/>
  <c r="R166"/>
  <c r="P166"/>
  <c r="BI164"/>
  <c r="BH164"/>
  <c r="BG164"/>
  <c r="BF164"/>
  <c r="T164"/>
  <c r="R164"/>
  <c r="P164"/>
  <c r="BI162"/>
  <c r="BH162"/>
  <c r="BG162"/>
  <c r="BF162"/>
  <c r="T162"/>
  <c r="R162"/>
  <c r="P162"/>
  <c r="BI160"/>
  <c r="BH160"/>
  <c r="BG160"/>
  <c r="BF160"/>
  <c r="T160"/>
  <c r="R160"/>
  <c r="P160"/>
  <c r="BI158"/>
  <c r="BH158"/>
  <c r="BG158"/>
  <c r="BF158"/>
  <c r="T158"/>
  <c r="R158"/>
  <c r="P158"/>
  <c r="BI156"/>
  <c r="BH156"/>
  <c r="BG156"/>
  <c r="BF156"/>
  <c r="T156"/>
  <c r="R156"/>
  <c r="P156"/>
  <c r="BI153"/>
  <c r="BH153"/>
  <c r="BG153"/>
  <c r="BF153"/>
  <c r="T153"/>
  <c r="R153"/>
  <c r="P153"/>
  <c r="BI151"/>
  <c r="BH151"/>
  <c r="BG151"/>
  <c r="BF151"/>
  <c r="T151"/>
  <c r="R151"/>
  <c r="P151"/>
  <c r="BI149"/>
  <c r="BH149"/>
  <c r="BG149"/>
  <c r="BF149"/>
  <c r="T149"/>
  <c r="R149"/>
  <c r="P149"/>
  <c r="BI147"/>
  <c r="BH147"/>
  <c r="BG147"/>
  <c r="BF147"/>
  <c r="T147"/>
  <c r="R147"/>
  <c r="P147"/>
  <c r="F140"/>
  <c r="F138"/>
  <c r="E136"/>
  <c r="BI121"/>
  <c r="BH121"/>
  <c r="BG121"/>
  <c r="BF121"/>
  <c r="BI120"/>
  <c r="BH120"/>
  <c r="BG120"/>
  <c r="BF120"/>
  <c r="BE120"/>
  <c r="BI119"/>
  <c r="BH119"/>
  <c r="BG119"/>
  <c r="BF119"/>
  <c r="BE119"/>
  <c r="BI118"/>
  <c r="BH118"/>
  <c r="BG118"/>
  <c r="BF118"/>
  <c r="BE118"/>
  <c r="BI117"/>
  <c r="BH117"/>
  <c r="BG117"/>
  <c r="BF117"/>
  <c r="BE117"/>
  <c r="BI116"/>
  <c r="BH116"/>
  <c r="BG116"/>
  <c r="BF116"/>
  <c r="BE116"/>
  <c r="F93"/>
  <c r="F91"/>
  <c r="E89"/>
  <c r="J26"/>
  <c r="E26"/>
  <c r="J141"/>
  <c r="J25"/>
  <c r="J23"/>
  <c r="E23"/>
  <c r="J140"/>
  <c r="J22"/>
  <c r="J20"/>
  <c r="E20"/>
  <c r="F141"/>
  <c r="J19"/>
  <c r="J14"/>
  <c r="J138"/>
  <c r="E7"/>
  <c r="E85"/>
  <c i="1" r="L90"/>
  <c r="AM90"/>
  <c r="AM89"/>
  <c r="L89"/>
  <c r="AM87"/>
  <c r="L87"/>
  <c r="L85"/>
  <c r="L84"/>
  <c i="2" r="BK219"/>
  <c r="J209"/>
  <c r="J187"/>
  <c r="J169"/>
  <c r="J153"/>
  <c i="1" r="AS101"/>
  <c i="2" r="J250"/>
  <c r="BK240"/>
  <c r="J231"/>
  <c r="J223"/>
  <c r="BK212"/>
  <c r="J199"/>
  <c r="BK183"/>
  <c r="BK164"/>
  <c r="J151"/>
  <c r="BK266"/>
  <c r="BK225"/>
  <c r="J219"/>
  <c r="BK192"/>
  <c r="J171"/>
  <c i="1" r="AS98"/>
  <c i="2" r="BK272"/>
  <c r="J264"/>
  <c r="BK258"/>
  <c r="BK248"/>
  <c r="J244"/>
  <c r="BK235"/>
  <c r="J217"/>
  <c r="J205"/>
  <c r="J185"/>
  <c r="J175"/>
  <c r="J149"/>
  <c i="3" r="BK536"/>
  <c r="BK530"/>
  <c r="J515"/>
  <c r="J469"/>
  <c r="J449"/>
  <c r="BK427"/>
  <c r="BK414"/>
  <c r="BK402"/>
  <c r="J387"/>
  <c r="J371"/>
  <c r="J342"/>
  <c r="BK330"/>
  <c r="BK316"/>
  <c r="BK302"/>
  <c r="BK288"/>
  <c r="J260"/>
  <c r="J242"/>
  <c r="J222"/>
  <c r="BK200"/>
  <c r="J192"/>
  <c r="J175"/>
  <c r="BK517"/>
  <c r="BK507"/>
  <c r="J489"/>
  <c r="BK475"/>
  <c r="BK461"/>
  <c r="BK453"/>
  <c r="J441"/>
  <c r="J427"/>
  <c r="J402"/>
  <c r="J385"/>
  <c r="BK371"/>
  <c r="BK361"/>
  <c r="J350"/>
  <c r="J340"/>
  <c r="BK308"/>
  <c r="BK292"/>
  <c r="J278"/>
  <c r="BK262"/>
  <c r="BK240"/>
  <c r="BK224"/>
  <c r="BK208"/>
  <c r="J198"/>
  <c r="J184"/>
  <c r="J166"/>
  <c r="J152"/>
  <c r="J530"/>
  <c r="BK515"/>
  <c r="J505"/>
  <c r="BK485"/>
  <c r="BK471"/>
  <c r="BK457"/>
  <c r="J439"/>
  <c r="J429"/>
  <c r="J410"/>
  <c r="J396"/>
  <c r="BK377"/>
  <c r="BK358"/>
  <c r="BK332"/>
  <c r="J312"/>
  <c r="BK298"/>
  <c r="BK270"/>
  <c r="J248"/>
  <c r="J238"/>
  <c r="BK220"/>
  <c r="BK198"/>
  <c r="BK184"/>
  <c r="BK166"/>
  <c r="J147"/>
  <c r="J501"/>
  <c r="BK493"/>
  <c r="J481"/>
  <c r="BK473"/>
  <c r="BK451"/>
  <c r="J431"/>
  <c r="BK420"/>
  <c r="J408"/>
  <c r="J383"/>
  <c r="J367"/>
  <c r="BK348"/>
  <c r="J332"/>
  <c r="J324"/>
  <c r="J314"/>
  <c r="J298"/>
  <c r="J288"/>
  <c r="J280"/>
  <c r="J270"/>
  <c r="BK258"/>
  <c r="J244"/>
  <c r="J234"/>
  <c r="J228"/>
  <c r="BK214"/>
  <c r="J206"/>
  <c r="BK160"/>
  <c i="4" r="BK276"/>
  <c r="J246"/>
  <c r="BK229"/>
  <c r="BK214"/>
  <c r="BK203"/>
  <c r="BK187"/>
  <c r="BK169"/>
  <c r="BK286"/>
  <c r="BK266"/>
  <c r="BK248"/>
  <c r="BK239"/>
  <c r="BK217"/>
  <c r="J203"/>
  <c r="BK190"/>
  <c r="BK171"/>
  <c r="J158"/>
  <c r="J272"/>
  <c r="BK264"/>
  <c r="BK237"/>
  <c r="J225"/>
  <c r="J209"/>
  <c r="J194"/>
  <c r="J177"/>
  <c r="BK156"/>
  <c r="BK148"/>
  <c r="J282"/>
  <c r="J233"/>
  <c r="J214"/>
  <c r="J181"/>
  <c r="J156"/>
  <c i="5" r="J488"/>
  <c r="BK479"/>
  <c r="BK469"/>
  <c r="J449"/>
  <c r="J435"/>
  <c r="BK427"/>
  <c r="J397"/>
  <c r="BK380"/>
  <c r="J355"/>
  <c r="J330"/>
  <c r="J308"/>
  <c r="BK290"/>
  <c r="J280"/>
  <c r="BK266"/>
  <c r="J242"/>
  <c r="J220"/>
  <c r="BK202"/>
  <c r="J192"/>
  <c r="J166"/>
  <c r="BK152"/>
  <c r="J459"/>
  <c r="BK447"/>
  <c r="J427"/>
  <c r="BK384"/>
  <c r="BK365"/>
  <c r="J357"/>
  <c r="J345"/>
  <c r="J339"/>
  <c r="J314"/>
  <c r="BK298"/>
  <c r="J286"/>
  <c r="J278"/>
  <c r="J268"/>
  <c r="J254"/>
  <c r="BK242"/>
  <c r="BK232"/>
  <c r="BK194"/>
  <c r="J175"/>
  <c r="BK160"/>
  <c r="BK149"/>
  <c r="J486"/>
  <c r="J471"/>
  <c r="BK443"/>
  <c r="BK435"/>
  <c r="J413"/>
  <c r="J405"/>
  <c r="J380"/>
  <c r="J372"/>
  <c r="BK357"/>
  <c r="BK345"/>
  <c r="BK324"/>
  <c r="BK318"/>
  <c r="J294"/>
  <c r="BK274"/>
  <c r="BK256"/>
  <c r="BK236"/>
  <c r="J228"/>
  <c r="BK218"/>
  <c r="BK210"/>
  <c r="J196"/>
  <c r="BK170"/>
  <c r="BK156"/>
  <c r="J477"/>
  <c r="BK473"/>
  <c r="J451"/>
  <c r="J439"/>
  <c r="BK423"/>
  <c r="J415"/>
  <c r="BK405"/>
  <c r="BK397"/>
  <c r="BK386"/>
  <c r="BK374"/>
  <c r="J367"/>
  <c r="J335"/>
  <c r="J326"/>
  <c r="BK314"/>
  <c r="J300"/>
  <c r="BK292"/>
  <c r="J272"/>
  <c r="J262"/>
  <c r="BK254"/>
  <c r="J246"/>
  <c r="J226"/>
  <c r="BK206"/>
  <c r="J200"/>
  <c r="J179"/>
  <c r="J162"/>
  <c i="6" r="J256"/>
  <c r="J227"/>
  <c r="BK204"/>
  <c r="BK187"/>
  <c r="BK167"/>
  <c r="BK264"/>
  <c r="BK243"/>
  <c r="J232"/>
  <c r="J219"/>
  <c r="J197"/>
  <c r="BK177"/>
  <c r="BK266"/>
  <c r="J250"/>
  <c r="BK234"/>
  <c r="BK232"/>
  <c r="BK209"/>
  <c r="BK191"/>
  <c r="BK175"/>
  <c r="J165"/>
  <c r="J150"/>
  <c r="BK254"/>
  <c r="BK239"/>
  <c r="J215"/>
  <c r="J200"/>
  <c r="BK193"/>
  <c r="J182"/>
  <c r="J163"/>
  <c i="7" r="BK349"/>
  <c r="BK330"/>
  <c r="BK326"/>
  <c r="J318"/>
  <c r="J293"/>
  <c r="BK281"/>
  <c r="BK258"/>
  <c r="J246"/>
  <c r="BK240"/>
  <c r="BK226"/>
  <c r="J208"/>
  <c r="J186"/>
  <c r="J164"/>
  <c r="J156"/>
  <c r="BK342"/>
  <c r="J330"/>
  <c r="J299"/>
  <c r="BK285"/>
  <c r="BK271"/>
  <c r="BK260"/>
  <c r="BK250"/>
  <c r="BK230"/>
  <c r="J216"/>
  <c r="J198"/>
  <c r="J175"/>
  <c r="BK156"/>
  <c r="J344"/>
  <c r="J332"/>
  <c r="BK306"/>
  <c r="J287"/>
  <c r="J271"/>
  <c r="BK264"/>
  <c r="BK246"/>
  <c r="J214"/>
  <c r="J200"/>
  <c r="BK186"/>
  <c r="BK173"/>
  <c r="J154"/>
  <c r="J145"/>
  <c r="BK318"/>
  <c r="J310"/>
  <c r="J289"/>
  <c r="J277"/>
  <c r="J258"/>
  <c r="BK236"/>
  <c r="J226"/>
  <c r="BK218"/>
  <c r="BK204"/>
  <c r="J192"/>
  <c r="BK177"/>
  <c r="J160"/>
  <c i="8" r="BK296"/>
  <c r="J269"/>
  <c r="BK235"/>
  <c r="BK222"/>
  <c r="J206"/>
  <c r="BK189"/>
  <c r="BK181"/>
  <c r="J162"/>
  <c r="J241"/>
  <c r="BK215"/>
  <c r="BK206"/>
  <c r="J191"/>
  <c r="J166"/>
  <c r="J292"/>
  <c r="BK280"/>
  <c r="BK260"/>
  <c r="J235"/>
  <c r="J219"/>
  <c r="BK211"/>
  <c r="BK172"/>
  <c r="J155"/>
  <c r="J294"/>
  <c r="BK278"/>
  <c r="BK271"/>
  <c r="J258"/>
  <c r="J247"/>
  <c r="J237"/>
  <c r="J221"/>
  <c r="J197"/>
  <c r="J193"/>
  <c r="J179"/>
  <c r="J164"/>
  <c i="9" r="BK496"/>
  <c r="J483"/>
  <c r="J457"/>
  <c r="BK437"/>
  <c r="BK431"/>
  <c r="BK423"/>
  <c r="J409"/>
  <c r="J399"/>
  <c r="J383"/>
  <c r="J374"/>
  <c r="BK366"/>
  <c r="BK345"/>
  <c r="J337"/>
  <c r="BK312"/>
  <c r="J302"/>
  <c r="BK288"/>
  <c r="BK278"/>
  <c r="BK264"/>
  <c r="J256"/>
  <c r="J228"/>
  <c r="BK216"/>
  <c r="BK204"/>
  <c r="BK194"/>
  <c r="BK186"/>
  <c r="J170"/>
  <c r="J154"/>
  <c r="J467"/>
  <c r="J445"/>
  <c r="J421"/>
  <c r="BK389"/>
  <c r="J362"/>
  <c r="J351"/>
  <c r="J335"/>
  <c r="BK325"/>
  <c r="J314"/>
  <c r="J294"/>
  <c r="J280"/>
  <c r="BK270"/>
  <c r="BK242"/>
  <c r="J220"/>
  <c r="J196"/>
  <c r="J164"/>
  <c r="J501"/>
  <c r="J494"/>
  <c r="J479"/>
  <c r="J461"/>
  <c r="J451"/>
  <c r="BK429"/>
  <c r="BK421"/>
  <c r="J413"/>
  <c r="BK399"/>
  <c r="BK377"/>
  <c r="BK353"/>
  <c r="J329"/>
  <c r="BK300"/>
  <c r="BK290"/>
  <c r="J270"/>
  <c r="J262"/>
  <c r="BK240"/>
  <c r="J232"/>
  <c r="J214"/>
  <c r="BK198"/>
  <c r="J158"/>
  <c r="J498"/>
  <c r="BK481"/>
  <c r="BK469"/>
  <c r="BK461"/>
  <c r="BK451"/>
  <c r="BK441"/>
  <c r="BK409"/>
  <c r="J401"/>
  <c r="J366"/>
  <c r="J356"/>
  <c r="BK337"/>
  <c r="J318"/>
  <c r="J308"/>
  <c r="BK284"/>
  <c r="J276"/>
  <c r="J248"/>
  <c r="BK220"/>
  <c r="J200"/>
  <c r="BK181"/>
  <c r="BK170"/>
  <c r="BK154"/>
  <c i="10" r="J265"/>
  <c r="BK245"/>
  <c r="BK219"/>
  <c r="BK207"/>
  <c r="BK196"/>
  <c r="J184"/>
  <c r="J165"/>
  <c r="J261"/>
  <c r="J249"/>
  <c r="J238"/>
  <c r="BK227"/>
  <c r="BK211"/>
  <c r="J189"/>
  <c r="BK184"/>
  <c r="J159"/>
  <c r="J267"/>
  <c r="BK261"/>
  <c r="BK242"/>
  <c r="BK209"/>
  <c r="J178"/>
  <c r="BK269"/>
  <c r="BK247"/>
  <c r="J232"/>
  <c r="J221"/>
  <c r="BK201"/>
  <c r="BK178"/>
  <c r="J168"/>
  <c r="J151"/>
  <c i="11" r="J554"/>
  <c r="J546"/>
  <c r="BK528"/>
  <c r="BK516"/>
  <c r="BK499"/>
  <c r="J487"/>
  <c r="J479"/>
  <c r="BK465"/>
  <c r="BK453"/>
  <c r="J439"/>
  <c r="BK431"/>
  <c r="J422"/>
  <c r="BK400"/>
  <c r="BK379"/>
  <c r="BK360"/>
  <c r="J346"/>
  <c r="BK336"/>
  <c r="J326"/>
  <c r="BK314"/>
  <c r="BK300"/>
  <c r="J284"/>
  <c r="BK276"/>
  <c r="J258"/>
  <c r="BK242"/>
  <c r="J222"/>
  <c r="BK204"/>
  <c r="J190"/>
  <c r="J179"/>
  <c r="J175"/>
  <c r="BK156"/>
  <c r="J542"/>
  <c r="J532"/>
  <c r="J514"/>
  <c r="J491"/>
  <c r="J477"/>
  <c r="J455"/>
  <c r="J449"/>
  <c r="BK420"/>
  <c r="BK404"/>
  <c r="J379"/>
  <c r="J350"/>
  <c r="BK318"/>
  <c r="BK296"/>
  <c r="BK274"/>
  <c r="J262"/>
  <c r="J238"/>
  <c r="BK228"/>
  <c r="BK208"/>
  <c r="BK194"/>
  <c r="BK179"/>
  <c r="BK164"/>
  <c r="J493"/>
  <c r="BK471"/>
  <c r="BK449"/>
  <c r="J408"/>
  <c r="BK385"/>
  <c r="J372"/>
  <c r="J360"/>
  <c r="J354"/>
  <c r="BK346"/>
  <c r="J338"/>
  <c r="BK326"/>
  <c r="J308"/>
  <c r="J300"/>
  <c r="BK280"/>
  <c r="J266"/>
  <c r="J254"/>
  <c r="J246"/>
  <c r="BK230"/>
  <c r="J216"/>
  <c r="J194"/>
  <c r="BK166"/>
  <c r="BK561"/>
  <c r="BK554"/>
  <c r="BK542"/>
  <c r="BK524"/>
  <c r="BK511"/>
  <c r="BK493"/>
  <c r="BK477"/>
  <c r="J461"/>
  <c r="BK447"/>
  <c r="BK429"/>
  <c r="J420"/>
  <c r="BK406"/>
  <c r="J400"/>
  <c r="BK389"/>
  <c r="BK381"/>
  <c r="BK362"/>
  <c r="BK322"/>
  <c r="BK298"/>
  <c r="BK284"/>
  <c r="BK272"/>
  <c r="BK254"/>
  <c r="BK234"/>
  <c r="J218"/>
  <c r="J198"/>
  <c r="J177"/>
  <c r="J170"/>
  <c r="BK158"/>
  <c i="12" r="BK138"/>
  <c r="J141"/>
  <c r="J147"/>
  <c r="BK151"/>
  <c r="BK141"/>
  <c i="2" r="J268"/>
  <c r="BK207"/>
  <c r="BK181"/>
  <c r="J166"/>
  <c r="BK151"/>
  <c r="BK280"/>
  <c r="J272"/>
  <c r="J255"/>
  <c r="BK246"/>
  <c r="J237"/>
  <c r="J225"/>
  <c r="J207"/>
  <c r="J192"/>
  <c r="BK166"/>
  <c r="BK153"/>
  <c r="BK282"/>
  <c r="BK227"/>
  <c r="BK223"/>
  <c r="BK209"/>
  <c r="BK189"/>
  <c r="J179"/>
  <c r="J160"/>
  <c r="J278"/>
  <c r="J274"/>
  <c r="BK262"/>
  <c r="J260"/>
  <c r="BK250"/>
  <c r="J240"/>
  <c r="J233"/>
  <c r="BK221"/>
  <c r="J212"/>
  <c r="BK199"/>
  <c r="J181"/>
  <c r="J158"/>
  <c r="J147"/>
  <c i="3" r="BK534"/>
  <c r="J528"/>
  <c r="J517"/>
  <c r="BK489"/>
  <c r="BK465"/>
  <c r="J437"/>
  <c r="J416"/>
  <c r="J404"/>
  <c r="BK393"/>
  <c r="J381"/>
  <c r="J369"/>
  <c r="BK340"/>
  <c r="J328"/>
  <c r="BK312"/>
  <c r="J296"/>
  <c r="BK274"/>
  <c r="J256"/>
  <c r="BK248"/>
  <c r="J224"/>
  <c r="J202"/>
  <c r="J190"/>
  <c r="BK173"/>
  <c r="BK509"/>
  <c r="J491"/>
  <c r="BK477"/>
  <c r="BK463"/>
  <c r="J455"/>
  <c r="BK447"/>
  <c r="J414"/>
  <c r="J393"/>
  <c r="J379"/>
  <c r="BK365"/>
  <c r="J356"/>
  <c r="J348"/>
  <c r="J338"/>
  <c r="J320"/>
  <c r="J300"/>
  <c r="J276"/>
  <c r="BK250"/>
  <c r="J232"/>
  <c r="J218"/>
  <c r="BK206"/>
  <c r="BK188"/>
  <c r="BK170"/>
  <c r="J164"/>
  <c r="J149"/>
  <c r="J526"/>
  <c r="J513"/>
  <c r="BK503"/>
  <c r="BK495"/>
  <c r="BK481"/>
  <c r="J461"/>
  <c r="BK441"/>
  <c r="BK431"/>
  <c r="BK406"/>
  <c r="J389"/>
  <c r="BK375"/>
  <c r="J352"/>
  <c r="J318"/>
  <c r="J302"/>
  <c r="BK294"/>
  <c r="BK272"/>
  <c r="BK260"/>
  <c r="BK244"/>
  <c r="J230"/>
  <c r="BK204"/>
  <c r="J196"/>
  <c r="BK186"/>
  <c r="J177"/>
  <c r="J158"/>
  <c r="J503"/>
  <c r="J495"/>
  <c r="J487"/>
  <c r="J475"/>
  <c r="J453"/>
  <c r="BK433"/>
  <c r="J425"/>
  <c r="BK416"/>
  <c r="BK391"/>
  <c r="J373"/>
  <c r="J354"/>
  <c r="BK334"/>
  <c r="J326"/>
  <c r="J316"/>
  <c r="BK296"/>
  <c r="BK286"/>
  <c r="BK278"/>
  <c r="J268"/>
  <c r="BK256"/>
  <c r="BK246"/>
  <c r="BK232"/>
  <c r="BK222"/>
  <c r="BK212"/>
  <c r="BK190"/>
  <c r="BK154"/>
  <c i="4" r="BK278"/>
  <c r="J237"/>
  <c r="BK219"/>
  <c r="BK201"/>
  <c r="BK181"/>
  <c r="J167"/>
  <c r="J278"/>
  <c r="J262"/>
  <c r="J242"/>
  <c r="BK221"/>
  <c r="BK205"/>
  <c r="BK192"/>
  <c r="BK177"/>
  <c r="BK167"/>
  <c r="J280"/>
  <c r="J268"/>
  <c r="J248"/>
  <c r="BK227"/>
  <c r="BK210"/>
  <c r="J201"/>
  <c r="J185"/>
  <c r="BK164"/>
  <c r="J150"/>
  <c r="BK284"/>
  <c r="BK223"/>
  <c r="J219"/>
  <c r="BK194"/>
  <c r="J162"/>
  <c r="BK153"/>
  <c i="5" r="J482"/>
  <c r="BK471"/>
  <c r="BK455"/>
  <c r="BK441"/>
  <c r="BK429"/>
  <c r="BK419"/>
  <c r="J386"/>
  <c r="J359"/>
  <c r="J332"/>
  <c r="BK310"/>
  <c r="BK286"/>
  <c r="BK276"/>
  <c r="BK262"/>
  <c r="BK230"/>
  <c r="J218"/>
  <c r="J198"/>
  <c r="BK186"/>
  <c r="J172"/>
  <c r="BK154"/>
  <c r="BK461"/>
  <c r="BK449"/>
  <c r="J433"/>
  <c r="J399"/>
  <c r="BK376"/>
  <c r="BK367"/>
  <c r="BK361"/>
  <c r="J347"/>
  <c r="BK335"/>
  <c r="J318"/>
  <c r="BK312"/>
  <c r="BK296"/>
  <c r="BK282"/>
  <c r="BK272"/>
  <c r="J252"/>
  <c r="J238"/>
  <c r="J234"/>
  <c r="BK200"/>
  <c r="J177"/>
  <c r="BK162"/>
  <c r="BK482"/>
  <c r="J475"/>
  <c r="BK465"/>
  <c r="BK457"/>
  <c r="J441"/>
  <c r="J429"/>
  <c r="J409"/>
  <c r="J401"/>
  <c r="J376"/>
  <c r="BK359"/>
  <c r="J353"/>
  <c r="J343"/>
  <c r="BK322"/>
  <c r="BK306"/>
  <c r="BK288"/>
  <c r="BK260"/>
  <c r="BK238"/>
  <c r="J230"/>
  <c r="BK220"/>
  <c r="BK212"/>
  <c r="BK190"/>
  <c r="BK168"/>
  <c r="J154"/>
  <c r="BK486"/>
  <c r="J467"/>
  <c r="J457"/>
  <c r="J443"/>
  <c r="J419"/>
  <c r="BK409"/>
  <c r="BK399"/>
  <c r="BK391"/>
  <c r="J382"/>
  <c r="BK370"/>
  <c r="BK347"/>
  <c r="BK332"/>
  <c r="J324"/>
  <c r="J306"/>
  <c r="J296"/>
  <c r="J284"/>
  <c r="BK270"/>
  <c r="BK258"/>
  <c r="BK250"/>
  <c r="J244"/>
  <c r="J222"/>
  <c r="BK208"/>
  <c r="J190"/>
  <c r="BK172"/>
  <c r="J149"/>
  <c i="6" r="BK248"/>
  <c r="BK223"/>
  <c r="BK200"/>
  <c r="BK182"/>
  <c r="BK156"/>
  <c r="J260"/>
  <c r="J241"/>
  <c r="BK227"/>
  <c r="BK217"/>
  <c r="J209"/>
  <c r="BK180"/>
  <c r="J160"/>
  <c r="BK260"/>
  <c r="J246"/>
  <c r="J229"/>
  <c r="BK211"/>
  <c r="J193"/>
  <c r="J177"/>
  <c r="J167"/>
  <c r="BK153"/>
  <c r="J264"/>
  <c r="BK250"/>
  <c r="J237"/>
  <c r="BK213"/>
  <c r="BK199"/>
  <c r="J191"/>
  <c r="J173"/>
  <c i="7" r="J312"/>
  <c r="J285"/>
  <c r="J262"/>
  <c r="J250"/>
  <c r="J242"/>
  <c r="J230"/>
  <c r="J204"/>
  <c r="BK175"/>
  <c r="BK160"/>
  <c r="J349"/>
  <c r="J340"/>
  <c r="J316"/>
  <c r="BK295"/>
  <c r="J283"/>
  <c r="BK262"/>
  <c r="J238"/>
  <c r="J224"/>
  <c r="BK214"/>
  <c r="J190"/>
  <c r="J162"/>
  <c r="BK346"/>
  <c r="J326"/>
  <c r="BK308"/>
  <c r="BK299"/>
  <c r="J281"/>
  <c r="BK273"/>
  <c r="J254"/>
  <c r="BK242"/>
  <c r="J228"/>
  <c r="J202"/>
  <c r="BK190"/>
  <c r="J171"/>
  <c r="J152"/>
  <c r="BK332"/>
  <c r="BK314"/>
  <c r="J304"/>
  <c r="BK283"/>
  <c r="J264"/>
  <c r="J244"/>
  <c r="BK224"/>
  <c r="BK216"/>
  <c r="J206"/>
  <c r="J188"/>
  <c r="BK166"/>
  <c r="J158"/>
  <c i="8" r="BK282"/>
  <c r="J264"/>
  <c r="BK237"/>
  <c r="J229"/>
  <c r="J217"/>
  <c r="J204"/>
  <c r="BK187"/>
  <c r="BK174"/>
  <c r="J157"/>
  <c r="BK290"/>
  <c r="J260"/>
  <c r="J253"/>
  <c r="J245"/>
  <c r="J224"/>
  <c r="BK204"/>
  <c r="BK179"/>
  <c r="J159"/>
  <c r="J290"/>
  <c r="J278"/>
  <c r="BK262"/>
  <c r="BK245"/>
  <c r="BK221"/>
  <c r="J202"/>
  <c r="J189"/>
  <c r="BK164"/>
  <c r="J296"/>
  <c r="J276"/>
  <c r="J266"/>
  <c r="BK253"/>
  <c r="BK243"/>
  <c r="BK229"/>
  <c r="J222"/>
  <c r="BK195"/>
  <c r="J183"/>
  <c r="J172"/>
  <c r="BK157"/>
  <c r="J150"/>
  <c i="9" r="BK485"/>
  <c r="J463"/>
  <c r="J439"/>
  <c r="J429"/>
  <c r="BK413"/>
  <c r="J403"/>
  <c r="BK395"/>
  <c r="J381"/>
  <c r="BK372"/>
  <c r="BK360"/>
  <c r="J343"/>
  <c r="J333"/>
  <c r="BK320"/>
  <c r="J304"/>
  <c r="BK294"/>
  <c r="BK280"/>
  <c r="J266"/>
  <c r="J258"/>
  <c r="J250"/>
  <c r="J222"/>
  <c r="J212"/>
  <c r="BK200"/>
  <c r="BK190"/>
  <c r="BK172"/>
  <c r="J160"/>
  <c r="J481"/>
  <c r="BK465"/>
  <c r="BK435"/>
  <c r="J417"/>
  <c r="J385"/>
  <c r="J360"/>
  <c r="J349"/>
  <c r="BK341"/>
  <c r="BK327"/>
  <c r="J316"/>
  <c r="BK302"/>
  <c r="J284"/>
  <c r="J254"/>
  <c r="BK244"/>
  <c r="J226"/>
  <c r="J210"/>
  <c r="BK179"/>
  <c r="BK168"/>
  <c r="J149"/>
  <c r="BK492"/>
  <c r="BK475"/>
  <c r="J459"/>
  <c r="BK443"/>
  <c r="J427"/>
  <c r="BK417"/>
  <c r="J407"/>
  <c r="J391"/>
  <c r="J379"/>
  <c r="BK351"/>
  <c r="J320"/>
  <c r="BK296"/>
  <c r="BK274"/>
  <c r="BK266"/>
  <c r="BK256"/>
  <c r="BK236"/>
  <c r="BK226"/>
  <c r="BK202"/>
  <c r="BK160"/>
  <c r="BK501"/>
  <c r="BK489"/>
  <c r="BK479"/>
  <c r="J465"/>
  <c r="BK459"/>
  <c r="J447"/>
  <c r="BK439"/>
  <c r="J405"/>
  <c r="J395"/>
  <c r="J372"/>
  <c r="BK347"/>
  <c r="J325"/>
  <c r="BK316"/>
  <c r="J300"/>
  <c r="BK262"/>
  <c r="J240"/>
  <c r="BK234"/>
  <c r="J230"/>
  <c r="BK206"/>
  <c r="J194"/>
  <c r="J177"/>
  <c r="J175"/>
  <c r="J168"/>
  <c r="BK152"/>
  <c i="10" r="BK263"/>
  <c r="J236"/>
  <c r="J229"/>
  <c r="J213"/>
  <c r="BK194"/>
  <c r="BK180"/>
  <c r="BK163"/>
  <c r="BK151"/>
  <c r="J257"/>
  <c r="J242"/>
  <c r="BK229"/>
  <c r="J223"/>
  <c r="J207"/>
  <c r="BK187"/>
  <c r="BK161"/>
  <c r="J227"/>
  <c r="BK199"/>
  <c r="BK174"/>
  <c r="BK149"/>
  <c r="J245"/>
  <c r="J225"/>
  <c r="J219"/>
  <c r="J199"/>
  <c r="J174"/>
  <c r="BK165"/>
  <c i="11" r="J563"/>
  <c r="J552"/>
  <c r="BK540"/>
  <c r="J520"/>
  <c r="BK503"/>
  <c r="BK495"/>
  <c r="BK485"/>
  <c r="J471"/>
  <c r="BK463"/>
  <c r="BK443"/>
  <c r="J435"/>
  <c r="BK427"/>
  <c r="J414"/>
  <c r="BK396"/>
  <c r="BK372"/>
  <c r="BK358"/>
  <c r="BK344"/>
  <c r="J332"/>
  <c r="BK324"/>
  <c r="BK312"/>
  <c r="J298"/>
  <c r="J282"/>
  <c r="J272"/>
  <c r="J256"/>
  <c r="J244"/>
  <c r="BK226"/>
  <c r="BK212"/>
  <c r="BK200"/>
  <c r="BK186"/>
  <c r="BK168"/>
  <c r="J152"/>
  <c r="BK538"/>
  <c r="J528"/>
  <c r="J511"/>
  <c r="J495"/>
  <c r="BK479"/>
  <c r="J453"/>
  <c r="J445"/>
  <c r="BK435"/>
  <c r="J406"/>
  <c r="J366"/>
  <c r="BK354"/>
  <c r="J324"/>
  <c r="J302"/>
  <c r="J290"/>
  <c r="BK266"/>
  <c r="BK246"/>
  <c r="J234"/>
  <c r="BK214"/>
  <c r="J200"/>
  <c r="BK188"/>
  <c r="J166"/>
  <c r="J158"/>
  <c r="J561"/>
  <c r="BK552"/>
  <c r="BK532"/>
  <c r="BK514"/>
  <c r="J505"/>
  <c r="BK473"/>
  <c r="J447"/>
  <c r="BK416"/>
  <c r="J387"/>
  <c r="BK375"/>
  <c r="BK366"/>
  <c r="J362"/>
  <c r="J352"/>
  <c r="J340"/>
  <c r="BK328"/>
  <c r="BK316"/>
  <c r="BK302"/>
  <c r="BK288"/>
  <c r="J268"/>
  <c r="J250"/>
  <c r="BK240"/>
  <c r="J226"/>
  <c r="J206"/>
  <c r="J188"/>
  <c r="J154"/>
  <c r="J550"/>
  <c r="J544"/>
  <c r="BK526"/>
  <c r="J518"/>
  <c r="BK501"/>
  <c r="J481"/>
  <c r="BK467"/>
  <c r="BK455"/>
  <c r="BK441"/>
  <c r="BK422"/>
  <c r="BK412"/>
  <c r="BK402"/>
  <c r="BK393"/>
  <c r="J383"/>
  <c r="J370"/>
  <c r="J336"/>
  <c r="J320"/>
  <c r="J304"/>
  <c r="BK292"/>
  <c r="BK270"/>
  <c r="J240"/>
  <c r="BK222"/>
  <c r="BK210"/>
  <c r="BK190"/>
  <c r="J173"/>
  <c r="BK162"/>
  <c r="J147"/>
  <c i="12" r="J149"/>
  <c r="J132"/>
  <c r="J134"/>
  <c r="J145"/>
  <c r="BK134"/>
  <c i="2" r="BK217"/>
  <c r="BK196"/>
  <c r="BK171"/>
  <c r="BK160"/>
  <c r="BK149"/>
  <c r="BK278"/>
  <c r="BK268"/>
  <c r="J253"/>
  <c r="BK244"/>
  <c r="J235"/>
  <c r="BK229"/>
  <c r="J215"/>
  <c r="J203"/>
  <c r="J189"/>
  <c r="J173"/>
  <c r="J162"/>
  <c i="1" r="AS107"/>
  <c i="2" r="BK205"/>
  <c r="BK187"/>
  <c r="BK162"/>
  <c r="J282"/>
  <c r="BK274"/>
  <c r="BK264"/>
  <c r="BK260"/>
  <c r="BK253"/>
  <c r="BK242"/>
  <c r="BK231"/>
  <c r="BK215"/>
  <c r="J201"/>
  <c r="BK194"/>
  <c r="BK179"/>
  <c r="BK156"/>
  <c i="3" r="BK539"/>
  <c r="BK532"/>
  <c r="J519"/>
  <c r="BK513"/>
  <c r="BK479"/>
  <c r="J459"/>
  <c r="J422"/>
  <c r="BK408"/>
  <c r="J400"/>
  <c r="J391"/>
  <c r="J377"/>
  <c r="BK346"/>
  <c r="BK338"/>
  <c r="BK322"/>
  <c r="J304"/>
  <c r="BK290"/>
  <c r="J264"/>
  <c r="J252"/>
  <c r="BK216"/>
  <c r="BK196"/>
  <c r="J179"/>
  <c r="BK168"/>
  <c r="BK158"/>
  <c r="J156"/>
  <c r="BK149"/>
  <c r="BK147"/>
  <c r="J536"/>
  <c r="J534"/>
  <c r="BK528"/>
  <c r="BK526"/>
  <c r="BK511"/>
  <c r="BK505"/>
  <c r="J485"/>
  <c r="J473"/>
  <c r="BK459"/>
  <c r="BK449"/>
  <c r="BK439"/>
  <c r="J420"/>
  <c r="J398"/>
  <c r="BK383"/>
  <c r="J363"/>
  <c r="BK354"/>
  <c r="BK344"/>
  <c r="J336"/>
  <c r="J306"/>
  <c r="J282"/>
  <c r="J258"/>
  <c r="BK236"/>
  <c r="J214"/>
  <c r="J204"/>
  <c r="J186"/>
  <c r="J168"/>
  <c r="J160"/>
  <c r="J539"/>
  <c r="J521"/>
  <c r="J507"/>
  <c r="BK501"/>
  <c r="J493"/>
  <c r="J465"/>
  <c r="BK443"/>
  <c r="J435"/>
  <c r="BK425"/>
  <c r="BK400"/>
  <c r="BK379"/>
  <c r="J361"/>
  <c r="BK342"/>
  <c r="BK314"/>
  <c r="BK300"/>
  <c r="J284"/>
  <c r="BK268"/>
  <c r="J246"/>
  <c r="BK234"/>
  <c r="BK210"/>
  <c r="BK202"/>
  <c r="BK194"/>
  <c r="BK179"/>
  <c r="BK156"/>
  <c r="BK523"/>
  <c r="BK497"/>
  <c r="BK491"/>
  <c r="J479"/>
  <c r="J471"/>
  <c r="BK435"/>
  <c r="BK422"/>
  <c r="BK410"/>
  <c r="BK381"/>
  <c r="BK369"/>
  <c r="BK350"/>
  <c r="J330"/>
  <c r="J322"/>
  <c r="J308"/>
  <c r="J290"/>
  <c r="BK282"/>
  <c r="BK276"/>
  <c r="J266"/>
  <c r="J250"/>
  <c r="BK238"/>
  <c r="BK230"/>
  <c r="BK218"/>
  <c r="J208"/>
  <c r="J162"/>
  <c i="4" r="BK280"/>
  <c r="BK252"/>
  <c r="J231"/>
  <c r="J227"/>
  <c r="J212"/>
  <c r="J190"/>
  <c r="BK179"/>
  <c r="J148"/>
  <c r="BK268"/>
  <c r="J250"/>
  <c r="J244"/>
  <c r="BK233"/>
  <c r="BK209"/>
  <c r="J197"/>
  <c r="J179"/>
  <c r="J169"/>
  <c r="J284"/>
  <c r="BK270"/>
  <c r="BK255"/>
  <c r="BK244"/>
  <c r="J223"/>
  <c r="BK207"/>
  <c r="J192"/>
  <c r="J171"/>
  <c r="J153"/>
  <c r="J286"/>
  <c r="BK272"/>
  <c r="J264"/>
  <c r="BK262"/>
  <c r="BK258"/>
  <c r="J252"/>
  <c r="BK250"/>
  <c r="BK235"/>
  <c r="J221"/>
  <c r="BK212"/>
  <c r="BK185"/>
  <c r="BK158"/>
  <c r="BK150"/>
  <c i="5" r="BK484"/>
  <c r="J473"/>
  <c r="BK463"/>
  <c r="J447"/>
  <c r="BK431"/>
  <c r="BK425"/>
  <c r="J395"/>
  <c r="J349"/>
  <c r="J316"/>
  <c r="BK302"/>
  <c r="BK278"/>
  <c r="J264"/>
  <c r="J224"/>
  <c r="BK204"/>
  <c r="J194"/>
  <c r="BK175"/>
  <c r="J158"/>
  <c r="BK147"/>
  <c r="J437"/>
  <c r="J407"/>
  <c r="BK382"/>
  <c r="J363"/>
  <c r="BK353"/>
  <c r="BK343"/>
  <c r="J328"/>
  <c r="BK316"/>
  <c r="BK304"/>
  <c r="J276"/>
  <c r="J260"/>
  <c r="J250"/>
  <c r="J236"/>
  <c r="J216"/>
  <c r="BK188"/>
  <c r="J168"/>
  <c r="J152"/>
  <c r="BK491"/>
  <c r="J479"/>
  <c r="BK467"/>
  <c r="J453"/>
  <c r="BK437"/>
  <c r="BK415"/>
  <c r="BK403"/>
  <c r="BK378"/>
  <c r="J365"/>
  <c r="BK349"/>
  <c r="J337"/>
  <c r="J312"/>
  <c r="J290"/>
  <c r="BK264"/>
  <c r="BK240"/>
  <c r="J232"/>
  <c r="BK224"/>
  <c r="J214"/>
  <c r="BK198"/>
  <c r="BK179"/>
  <c r="BK158"/>
  <c r="J491"/>
  <c r="J484"/>
  <c r="J461"/>
  <c r="BK445"/>
  <c r="J431"/>
  <c r="J421"/>
  <c r="BK413"/>
  <c r="BK401"/>
  <c r="J393"/>
  <c r="J384"/>
  <c r="BK372"/>
  <c r="BK351"/>
  <c r="BK339"/>
  <c r="BK330"/>
  <c r="J320"/>
  <c r="J302"/>
  <c r="BK294"/>
  <c r="BK268"/>
  <c r="J256"/>
  <c r="J248"/>
  <c r="BK228"/>
  <c r="J212"/>
  <c r="J202"/>
  <c r="BK181"/>
  <c r="BK164"/>
  <c i="6" r="J266"/>
  <c r="BK229"/>
  <c r="BK207"/>
  <c r="BK195"/>
  <c r="J175"/>
  <c r="J153"/>
  <c r="BK258"/>
  <c r="BK237"/>
  <c r="J225"/>
  <c r="J213"/>
  <c r="J199"/>
  <c r="BK163"/>
  <c r="BK150"/>
  <c r="J258"/>
  <c r="BK241"/>
  <c r="J217"/>
  <c r="J207"/>
  <c r="J184"/>
  <c r="BK169"/>
  <c r="BK160"/>
  <c r="J148"/>
  <c r="J252"/>
  <c r="J243"/>
  <c r="BK221"/>
  <c r="BK197"/>
  <c r="J180"/>
  <c r="BK148"/>
  <c i="7" r="BK338"/>
  <c r="J334"/>
  <c r="J324"/>
  <c r="BK302"/>
  <c r="BK289"/>
  <c r="BK254"/>
  <c r="BK244"/>
  <c r="J232"/>
  <c r="BK210"/>
  <c r="BK192"/>
  <c r="J173"/>
  <c r="BK158"/>
  <c r="J346"/>
  <c r="J338"/>
  <c r="J314"/>
  <c r="BK293"/>
  <c r="J273"/>
  <c r="J266"/>
  <c r="J256"/>
  <c r="J236"/>
  <c r="J222"/>
  <c r="BK212"/>
  <c r="BK171"/>
  <c r="BK154"/>
  <c r="J342"/>
  <c r="J336"/>
  <c r="J320"/>
  <c r="J302"/>
  <c r="J295"/>
  <c r="J275"/>
  <c r="BK256"/>
  <c r="J240"/>
  <c r="J210"/>
  <c r="BK196"/>
  <c r="BK182"/>
  <c r="J166"/>
  <c r="BK147"/>
  <c r="BK328"/>
  <c r="J308"/>
  <c r="BK287"/>
  <c r="BK266"/>
  <c r="BK252"/>
  <c r="BK228"/>
  <c r="BK222"/>
  <c r="J212"/>
  <c r="BK200"/>
  <c r="J194"/>
  <c r="J182"/>
  <c r="BK162"/>
  <c r="J150"/>
  <c i="8" r="J271"/>
  <c r="J249"/>
  <c r="J226"/>
  <c r="J213"/>
  <c r="J200"/>
  <c r="BK183"/>
  <c r="J168"/>
  <c r="BK150"/>
  <c r="J282"/>
  <c r="BK258"/>
  <c r="BK247"/>
  <c r="J239"/>
  <c r="BK209"/>
  <c r="BK193"/>
  <c r="J177"/>
  <c r="BK294"/>
  <c r="J288"/>
  <c r="J274"/>
  <c r="BK249"/>
  <c r="J231"/>
  <c r="J215"/>
  <c r="BK191"/>
  <c r="BK159"/>
  <c r="J148"/>
  <c r="BK288"/>
  <c r="BK269"/>
  <c r="BK256"/>
  <c r="BK241"/>
  <c r="BK224"/>
  <c r="BK202"/>
  <c r="J181"/>
  <c r="BK170"/>
  <c r="BK155"/>
  <c i="9" r="J489"/>
  <c r="BK477"/>
  <c r="J449"/>
  <c r="BK433"/>
  <c r="BK419"/>
  <c r="BK407"/>
  <c r="J389"/>
  <c r="BK379"/>
  <c r="J370"/>
  <c r="J347"/>
  <c r="J339"/>
  <c r="J327"/>
  <c r="BK308"/>
  <c r="J298"/>
  <c r="J286"/>
  <c r="J274"/>
  <c r="BK260"/>
  <c r="BK252"/>
  <c r="BK224"/>
  <c r="BK214"/>
  <c r="J208"/>
  <c r="J198"/>
  <c r="J188"/>
  <c r="J166"/>
  <c r="BK149"/>
  <c r="J473"/>
  <c r="J453"/>
  <c r="BK427"/>
  <c r="J393"/>
  <c r="BK381"/>
  <c r="BK356"/>
  <c r="J345"/>
  <c r="BK333"/>
  <c r="BK318"/>
  <c r="BK304"/>
  <c r="BK286"/>
  <c r="BK258"/>
  <c r="J246"/>
  <c r="J224"/>
  <c r="BK208"/>
  <c r="J192"/>
  <c r="BK177"/>
  <c r="J162"/>
  <c r="J496"/>
  <c r="J485"/>
  <c r="J469"/>
  <c r="BK453"/>
  <c r="J433"/>
  <c r="J423"/>
  <c r="J415"/>
  <c r="BK405"/>
  <c r="BK387"/>
  <c r="J364"/>
  <c r="BK335"/>
  <c r="J306"/>
  <c r="J288"/>
  <c r="J268"/>
  <c r="J264"/>
  <c r="BK246"/>
  <c r="BK238"/>
  <c r="BK218"/>
  <c r="J186"/>
  <c r="J156"/>
  <c r="BK494"/>
  <c r="BK483"/>
  <c r="J475"/>
  <c r="BK463"/>
  <c r="J455"/>
  <c r="J443"/>
  <c r="BK415"/>
  <c r="BK374"/>
  <c r="BK362"/>
  <c r="BK339"/>
  <c r="J322"/>
  <c r="J312"/>
  <c r="BK292"/>
  <c r="BK282"/>
  <c r="BK250"/>
  <c r="J238"/>
  <c r="BK232"/>
  <c r="BK228"/>
  <c r="J216"/>
  <c r="BK196"/>
  <c r="BK188"/>
  <c r="J172"/>
  <c r="BK164"/>
  <c r="BK147"/>
  <c i="10" r="BK251"/>
  <c r="BK232"/>
  <c r="BK217"/>
  <c r="J201"/>
  <c r="BK189"/>
  <c r="BK170"/>
  <c r="J157"/>
  <c r="J269"/>
  <c r="J251"/>
  <c r="J240"/>
  <c r="BK225"/>
  <c r="J209"/>
  <c r="BK191"/>
  <c r="J182"/>
  <c r="J163"/>
  <c r="J149"/>
  <c r="J263"/>
  <c r="J255"/>
  <c r="J211"/>
  <c r="J191"/>
  <c r="J161"/>
  <c r="BK255"/>
  <c r="BK238"/>
  <c r="BK221"/>
  <c r="BK213"/>
  <c r="BK182"/>
  <c r="J170"/>
  <c r="BK154"/>
  <c i="11" r="BK556"/>
  <c r="BK550"/>
  <c r="J530"/>
  <c r="BK518"/>
  <c r="J501"/>
  <c r="BK491"/>
  <c r="J483"/>
  <c r="J469"/>
  <c r="BK451"/>
  <c r="BK437"/>
  <c r="J429"/>
  <c r="J412"/>
  <c r="BK398"/>
  <c r="J377"/>
  <c r="BK352"/>
  <c r="BK338"/>
  <c r="J328"/>
  <c r="J316"/>
  <c r="J306"/>
  <c r="J288"/>
  <c r="J278"/>
  <c r="J260"/>
  <c r="BK252"/>
  <c r="J232"/>
  <c r="BK216"/>
  <c r="BK202"/>
  <c r="BK177"/>
  <c r="BK170"/>
  <c r="BK154"/>
  <c r="J540"/>
  <c r="BK530"/>
  <c r="J516"/>
  <c r="BK505"/>
  <c r="J485"/>
  <c r="BK469"/>
  <c r="J451"/>
  <c r="J437"/>
  <c r="J418"/>
  <c r="J402"/>
  <c r="BK364"/>
  <c r="BK348"/>
  <c r="J310"/>
  <c r="J292"/>
  <c r="J270"/>
  <c r="BK260"/>
  <c r="BK236"/>
  <c r="BK220"/>
  <c r="J204"/>
  <c r="BK192"/>
  <c r="J162"/>
  <c r="BK152"/>
  <c r="J497"/>
  <c r="J463"/>
  <c r="BK459"/>
  <c r="J427"/>
  <c r="J396"/>
  <c r="BK383"/>
  <c r="BK370"/>
  <c r="J364"/>
  <c r="J358"/>
  <c r="BK350"/>
  <c r="J344"/>
  <c r="BK332"/>
  <c r="J318"/>
  <c r="BK304"/>
  <c r="BK290"/>
  <c r="J276"/>
  <c r="BK262"/>
  <c r="BK256"/>
  <c r="J248"/>
  <c r="BK238"/>
  <c r="J224"/>
  <c r="J202"/>
  <c r="J168"/>
  <c r="BK563"/>
  <c r="J556"/>
  <c r="BK546"/>
  <c r="J536"/>
  <c r="BK520"/>
  <c r="BK509"/>
  <c r="BK483"/>
  <c r="J465"/>
  <c r="BK457"/>
  <c r="J443"/>
  <c r="BK418"/>
  <c r="J410"/>
  <c r="J398"/>
  <c r="BK387"/>
  <c r="BK377"/>
  <c r="J342"/>
  <c r="J330"/>
  <c r="BK308"/>
  <c r="BK294"/>
  <c r="BK278"/>
  <c r="BK250"/>
  <c r="BK224"/>
  <c r="J212"/>
  <c r="BK196"/>
  <c r="J184"/>
  <c r="J164"/>
  <c r="J149"/>
  <c i="12" r="BK149"/>
  <c r="J143"/>
  <c r="J151"/>
  <c r="BK132"/>
  <c r="BK143"/>
  <c i="2" r="BK211"/>
  <c r="BK203"/>
  <c r="BK175"/>
  <c r="BK158"/>
  <c r="BK147"/>
  <c r="BK276"/>
  <c r="J258"/>
  <c r="J248"/>
  <c r="J242"/>
  <c r="BK233"/>
  <c r="J227"/>
  <c r="J221"/>
  <c r="BK201"/>
  <c r="BK185"/>
  <c r="BK169"/>
  <c r="J156"/>
  <c i="1" r="AS104"/>
  <c i="2" r="J194"/>
  <c r="J183"/>
  <c r="J164"/>
  <c r="J280"/>
  <c r="J276"/>
  <c r="J266"/>
  <c r="J262"/>
  <c r="BK255"/>
  <c r="J246"/>
  <c r="BK237"/>
  <c r="J229"/>
  <c r="J211"/>
  <c r="J196"/>
  <c r="BK173"/>
  <c i="1" r="AS95"/>
  <c i="3" r="BK521"/>
  <c r="J509"/>
  <c r="BK467"/>
  <c r="J443"/>
  <c r="BK418"/>
  <c r="J406"/>
  <c r="BK396"/>
  <c r="BK389"/>
  <c r="BK373"/>
  <c r="J344"/>
  <c r="J334"/>
  <c r="BK318"/>
  <c r="J310"/>
  <c r="J292"/>
  <c r="BK266"/>
  <c r="BK254"/>
  <c r="BK228"/>
  <c r="J212"/>
  <c r="J194"/>
  <c r="BK177"/>
  <c r="J170"/>
  <c r="J497"/>
  <c r="BK483"/>
  <c r="BK469"/>
  <c r="J457"/>
  <c r="J451"/>
  <c r="BK437"/>
  <c r="BK412"/>
  <c r="BK387"/>
  <c r="BK367"/>
  <c r="J358"/>
  <c r="BK352"/>
  <c r="J346"/>
  <c r="BK326"/>
  <c r="BK304"/>
  <c r="J286"/>
  <c r="J274"/>
  <c r="BK242"/>
  <c r="BK226"/>
  <c r="J216"/>
  <c r="BK192"/>
  <c r="BK175"/>
  <c r="BK162"/>
  <c r="J532"/>
  <c r="J523"/>
  <c r="J511"/>
  <c r="J499"/>
  <c r="BK487"/>
  <c r="J467"/>
  <c r="BK455"/>
  <c r="J433"/>
  <c r="J412"/>
  <c r="BK398"/>
  <c r="BK385"/>
  <c r="J365"/>
  <c r="BK356"/>
  <c r="BK324"/>
  <c r="BK306"/>
  <c r="BK280"/>
  <c r="J262"/>
  <c r="BK252"/>
  <c r="J240"/>
  <c r="J226"/>
  <c r="J200"/>
  <c r="J188"/>
  <c r="J173"/>
  <c r="J154"/>
  <c r="BK519"/>
  <c r="BK499"/>
  <c r="J483"/>
  <c r="J477"/>
  <c r="J463"/>
  <c r="J447"/>
  <c r="BK429"/>
  <c r="J418"/>
  <c r="BK404"/>
  <c r="J375"/>
  <c r="BK363"/>
  <c r="BK336"/>
  <c r="BK328"/>
  <c r="BK320"/>
  <c r="BK310"/>
  <c r="J294"/>
  <c r="BK284"/>
  <c r="J272"/>
  <c r="BK264"/>
  <c r="J254"/>
  <c r="J236"/>
  <c r="J220"/>
  <c r="J210"/>
  <c r="BK164"/>
  <c r="BK152"/>
  <c i="4" r="J260"/>
  <c r="J239"/>
  <c r="BK225"/>
  <c r="J205"/>
  <c r="J199"/>
  <c r="J173"/>
  <c r="BK162"/>
  <c r="J270"/>
  <c r="BK246"/>
  <c r="J235"/>
  <c r="J207"/>
  <c r="BK199"/>
  <c r="J187"/>
  <c r="BK173"/>
  <c r="J164"/>
  <c r="BK282"/>
  <c r="J258"/>
  <c r="J229"/>
  <c r="J217"/>
  <c r="BK197"/>
  <c r="BK183"/>
  <c r="BK160"/>
  <c r="J276"/>
  <c r="J266"/>
  <c r="BK260"/>
  <c r="J255"/>
  <c r="BK242"/>
  <c r="BK231"/>
  <c r="J210"/>
  <c r="J183"/>
  <c r="J160"/>
  <c i="5" r="BK451"/>
  <c r="BK433"/>
  <c r="J423"/>
  <c r="J391"/>
  <c r="BK363"/>
  <c r="BK337"/>
  <c r="J304"/>
  <c r="BK284"/>
  <c r="J270"/>
  <c r="BK244"/>
  <c r="BK222"/>
  <c r="J206"/>
  <c r="BK196"/>
  <c r="J181"/>
  <c r="J164"/>
  <c r="J465"/>
  <c r="BK453"/>
  <c r="J445"/>
  <c r="J417"/>
  <c r="BK388"/>
  <c r="J370"/>
  <c r="J351"/>
  <c r="J341"/>
  <c r="J322"/>
  <c r="J310"/>
  <c r="J292"/>
  <c r="J274"/>
  <c r="J258"/>
  <c r="BK248"/>
  <c r="J210"/>
  <c r="J186"/>
  <c r="J170"/>
  <c r="J156"/>
  <c r="J147"/>
  <c r="BK477"/>
  <c r="J469"/>
  <c r="J463"/>
  <c r="BK439"/>
  <c r="BK421"/>
  <c r="BK407"/>
  <c r="BK393"/>
  <c r="J374"/>
  <c r="BK355"/>
  <c r="BK326"/>
  <c r="BK320"/>
  <c r="BK300"/>
  <c r="BK280"/>
  <c r="BK246"/>
  <c r="BK234"/>
  <c r="BK226"/>
  <c r="BK216"/>
  <c r="J208"/>
  <c r="J188"/>
  <c r="BK166"/>
  <c r="BK488"/>
  <c r="BK475"/>
  <c r="BK459"/>
  <c r="J455"/>
  <c r="J425"/>
  <c r="BK417"/>
  <c r="J403"/>
  <c r="BK395"/>
  <c r="J388"/>
  <c r="J378"/>
  <c r="J361"/>
  <c r="BK341"/>
  <c r="BK328"/>
  <c r="BK308"/>
  <c r="J298"/>
  <c r="J288"/>
  <c r="J282"/>
  <c r="J266"/>
  <c r="BK252"/>
  <c r="J240"/>
  <c r="BK214"/>
  <c r="J204"/>
  <c r="BK192"/>
  <c r="BK177"/>
  <c r="J160"/>
  <c i="6" r="BK252"/>
  <c r="J221"/>
  <c r="BK202"/>
  <c r="BK184"/>
  <c r="BK158"/>
  <c r="BK246"/>
  <c r="J234"/>
  <c r="J223"/>
  <c r="J211"/>
  <c r="J189"/>
  <c r="J169"/>
  <c r="J158"/>
  <c r="J254"/>
  <c r="J239"/>
  <c r="BK225"/>
  <c r="BK215"/>
  <c r="J202"/>
  <c r="BK189"/>
  <c r="BK173"/>
  <c r="J156"/>
  <c r="BK256"/>
  <c r="J248"/>
  <c r="BK219"/>
  <c r="J204"/>
  <c r="J195"/>
  <c r="J187"/>
  <c r="BK165"/>
  <c i="7" r="BK336"/>
  <c r="J328"/>
  <c r="BK320"/>
  <c r="BK310"/>
  <c r="BK291"/>
  <c r="BK275"/>
  <c r="J252"/>
  <c r="BK234"/>
  <c r="BK220"/>
  <c r="BK198"/>
  <c r="BK188"/>
  <c r="BK168"/>
  <c r="BK145"/>
  <c r="BK344"/>
  <c r="BK334"/>
  <c r="J306"/>
  <c r="J291"/>
  <c r="BK277"/>
  <c r="J268"/>
  <c r="J248"/>
  <c r="BK232"/>
  <c r="J218"/>
  <c r="BK202"/>
  <c r="BK184"/>
  <c r="J147"/>
  <c r="BK340"/>
  <c r="BK324"/>
  <c r="BK304"/>
  <c r="BK297"/>
  <c r="J279"/>
  <c r="BK268"/>
  <c r="BK248"/>
  <c r="BK238"/>
  <c r="BK206"/>
  <c r="BK194"/>
  <c r="J177"/>
  <c r="J168"/>
  <c r="BK150"/>
  <c r="BK316"/>
  <c r="BK312"/>
  <c r="J297"/>
  <c r="BK279"/>
  <c r="J260"/>
  <c r="J234"/>
  <c r="J220"/>
  <c r="BK208"/>
  <c r="J196"/>
  <c r="J184"/>
  <c r="BK164"/>
  <c r="BK152"/>
  <c i="8" r="BK276"/>
  <c r="J262"/>
  <c r="BK231"/>
  <c r="BK219"/>
  <c r="J211"/>
  <c r="BK197"/>
  <c r="BK177"/>
  <c r="BK166"/>
  <c r="BK148"/>
  <c r="J280"/>
  <c r="J256"/>
  <c r="J243"/>
  <c r="J233"/>
  <c r="BK213"/>
  <c r="J195"/>
  <c r="BK168"/>
  <c r="BK292"/>
  <c r="BK284"/>
  <c r="BK266"/>
  <c r="BK251"/>
  <c r="BK233"/>
  <c r="BK217"/>
  <c r="BK200"/>
  <c r="J170"/>
  <c r="J153"/>
  <c r="J284"/>
  <c r="BK274"/>
  <c r="BK264"/>
  <c r="J251"/>
  <c r="BK239"/>
  <c r="BK226"/>
  <c r="J209"/>
  <c r="J187"/>
  <c r="J174"/>
  <c r="BK162"/>
  <c r="BK153"/>
  <c i="9" r="BK487"/>
  <c r="BK473"/>
  <c r="J441"/>
  <c r="J435"/>
  <c r="J425"/>
  <c r="J411"/>
  <c r="BK401"/>
  <c r="J387"/>
  <c r="J377"/>
  <c r="J368"/>
  <c r="J358"/>
  <c r="J341"/>
  <c r="BK331"/>
  <c r="BK310"/>
  <c r="J296"/>
  <c r="J282"/>
  <c r="BK268"/>
  <c r="BK254"/>
  <c r="BK248"/>
  <c r="J218"/>
  <c r="BK210"/>
  <c r="J202"/>
  <c r="BK192"/>
  <c r="J179"/>
  <c r="BK162"/>
  <c r="J147"/>
  <c r="J471"/>
  <c r="BK447"/>
  <c r="BK425"/>
  <c r="BK391"/>
  <c r="BK370"/>
  <c r="J353"/>
  <c r="BK343"/>
  <c r="J331"/>
  <c r="BK322"/>
  <c r="BK306"/>
  <c r="J290"/>
  <c r="BK276"/>
  <c r="J252"/>
  <c r="BK230"/>
  <c r="BK212"/>
  <c r="J181"/>
  <c r="BK175"/>
  <c r="BK156"/>
  <c r="BK498"/>
  <c r="J487"/>
  <c r="BK471"/>
  <c r="BK455"/>
  <c r="BK449"/>
  <c r="J431"/>
  <c r="J419"/>
  <c r="BK411"/>
  <c r="BK393"/>
  <c r="BK368"/>
  <c r="BK349"/>
  <c r="J310"/>
  <c r="J292"/>
  <c r="BK272"/>
  <c r="J260"/>
  <c r="J242"/>
  <c r="J234"/>
  <c r="J206"/>
  <c r="BK166"/>
  <c r="J152"/>
  <c r="J492"/>
  <c r="J477"/>
  <c r="BK467"/>
  <c r="BK457"/>
  <c r="BK445"/>
  <c r="J437"/>
  <c r="BK403"/>
  <c r="BK385"/>
  <c r="BK383"/>
  <c r="BK364"/>
  <c r="BK358"/>
  <c r="BK329"/>
  <c r="BK314"/>
  <c r="BK298"/>
  <c r="J278"/>
  <c r="J272"/>
  <c r="J244"/>
  <c r="J236"/>
  <c r="BK222"/>
  <c r="J204"/>
  <c r="J190"/>
  <c r="BK158"/>
  <c i="10" r="BK267"/>
  <c r="BK249"/>
  <c r="BK234"/>
  <c r="J215"/>
  <c r="J204"/>
  <c r="J187"/>
  <c r="BK168"/>
  <c r="J154"/>
  <c r="BK259"/>
  <c r="J247"/>
  <c r="BK236"/>
  <c r="J217"/>
  <c r="BK204"/>
  <c r="J180"/>
  <c r="BK157"/>
  <c r="BK265"/>
  <c r="BK257"/>
  <c r="J234"/>
  <c r="J196"/>
  <c r="J172"/>
  <c r="J259"/>
  <c r="BK240"/>
  <c r="BK223"/>
  <c r="BK215"/>
  <c r="J194"/>
  <c r="BK172"/>
  <c r="BK159"/>
  <c i="11" r="BK558"/>
  <c r="BK548"/>
  <c r="J526"/>
  <c r="J509"/>
  <c r="BK497"/>
  <c r="BK489"/>
  <c r="BK481"/>
  <c r="J457"/>
  <c r="J441"/>
  <c r="BK433"/>
  <c r="BK425"/>
  <c r="BK410"/>
  <c r="J393"/>
  <c r="BK368"/>
  <c r="BK340"/>
  <c r="BK330"/>
  <c r="J322"/>
  <c r="BK310"/>
  <c r="J286"/>
  <c r="J280"/>
  <c r="BK264"/>
  <c r="BK248"/>
  <c r="J230"/>
  <c r="BK218"/>
  <c r="J208"/>
  <c r="J196"/>
  <c r="BK184"/>
  <c r="BK160"/>
  <c r="BK544"/>
  <c r="J534"/>
  <c r="BK522"/>
  <c r="BK507"/>
  <c r="J489"/>
  <c r="J467"/>
  <c r="BK439"/>
  <c r="J433"/>
  <c r="BK408"/>
  <c r="J389"/>
  <c r="J356"/>
  <c r="BK342"/>
  <c r="BK306"/>
  <c r="BK286"/>
  <c r="J264"/>
  <c r="BK244"/>
  <c r="BK232"/>
  <c r="J210"/>
  <c r="BK198"/>
  <c r="J186"/>
  <c r="BK149"/>
  <c r="BK147"/>
  <c r="BK536"/>
  <c r="BK534"/>
  <c r="J524"/>
  <c r="J507"/>
  <c r="J499"/>
  <c r="BK487"/>
  <c r="BK461"/>
  <c r="J431"/>
  <c r="BK414"/>
  <c r="J391"/>
  <c r="J381"/>
  <c r="J368"/>
  <c r="BK356"/>
  <c r="J348"/>
  <c r="J334"/>
  <c r="BK320"/>
  <c r="J314"/>
  <c r="J294"/>
  <c r="J274"/>
  <c r="BK258"/>
  <c r="J252"/>
  <c r="J242"/>
  <c r="J228"/>
  <c r="J214"/>
  <c r="BK173"/>
  <c r="J156"/>
  <c r="J558"/>
  <c r="J548"/>
  <c r="J538"/>
  <c r="J522"/>
  <c r="J503"/>
  <c r="J473"/>
  <c r="J459"/>
  <c r="BK445"/>
  <c r="J425"/>
  <c r="J416"/>
  <c r="J404"/>
  <c r="BK391"/>
  <c r="J385"/>
  <c r="J375"/>
  <c r="BK334"/>
  <c r="J312"/>
  <c r="J296"/>
  <c r="BK282"/>
  <c r="BK268"/>
  <c r="J236"/>
  <c r="J220"/>
  <c r="BK206"/>
  <c r="J192"/>
  <c r="BK175"/>
  <c r="J160"/>
  <c i="12" r="BK136"/>
  <c r="J138"/>
  <c r="BK145"/>
  <c r="BK147"/>
  <c r="J136"/>
  <c i="2" l="1" r="BK146"/>
  <c r="J146"/>
  <c r="J100"/>
  <c r="T155"/>
  <c r="R168"/>
  <c r="BK178"/>
  <c r="J178"/>
  <c r="J104"/>
  <c r="P191"/>
  <c r="BK198"/>
  <c r="J198"/>
  <c r="J106"/>
  <c r="R214"/>
  <c r="R239"/>
  <c r="R252"/>
  <c r="T257"/>
  <c r="P271"/>
  <c r="P270"/>
  <c i="3" r="R146"/>
  <c r="R151"/>
  <c r="R172"/>
  <c r="BK183"/>
  <c r="J183"/>
  <c r="J105"/>
  <c r="T360"/>
  <c r="P395"/>
  <c r="P424"/>
  <c r="T446"/>
  <c r="T445"/>
  <c r="T525"/>
  <c i="4" r="BK147"/>
  <c r="J147"/>
  <c r="J100"/>
  <c r="R155"/>
  <c r="R166"/>
  <c r="BK176"/>
  <c r="J176"/>
  <c r="J105"/>
  <c r="BK189"/>
  <c r="J189"/>
  <c r="J106"/>
  <c r="BK196"/>
  <c r="J196"/>
  <c r="J107"/>
  <c r="P216"/>
  <c r="BK241"/>
  <c r="J241"/>
  <c r="J109"/>
  <c r="P257"/>
  <c r="BK275"/>
  <c r="J275"/>
  <c r="J113"/>
  <c i="5" r="R146"/>
  <c r="P151"/>
  <c r="R174"/>
  <c r="R185"/>
  <c r="R334"/>
  <c r="R369"/>
  <c r="T390"/>
  <c r="R412"/>
  <c r="R411"/>
  <c r="R481"/>
  <c i="6" r="BK147"/>
  <c r="J147"/>
  <c r="J100"/>
  <c r="P155"/>
  <c r="P162"/>
  <c r="R172"/>
  <c r="BK179"/>
  <c r="J179"/>
  <c r="J106"/>
  <c r="T186"/>
  <c r="R206"/>
  <c r="R231"/>
  <c r="P236"/>
  <c r="P245"/>
  <c r="BK263"/>
  <c r="J263"/>
  <c r="J113"/>
  <c i="7" r="P144"/>
  <c r="T149"/>
  <c r="T170"/>
  <c r="T181"/>
  <c r="T180"/>
  <c r="T270"/>
  <c r="T301"/>
  <c r="P323"/>
  <c r="P322"/>
  <c i="8" r="P147"/>
  <c r="P152"/>
  <c r="P161"/>
  <c r="BK176"/>
  <c r="J176"/>
  <c r="J103"/>
  <c r="BK186"/>
  <c r="J186"/>
  <c r="J105"/>
  <c r="BK199"/>
  <c r="J199"/>
  <c r="J106"/>
  <c r="BK208"/>
  <c r="J208"/>
  <c r="J107"/>
  <c r="BK228"/>
  <c r="J228"/>
  <c r="J108"/>
  <c r="R255"/>
  <c r="R268"/>
  <c r="P273"/>
  <c r="T287"/>
  <c r="T286"/>
  <c i="9" r="R146"/>
  <c r="P151"/>
  <c r="P174"/>
  <c r="R185"/>
  <c r="T324"/>
  <c r="T355"/>
  <c r="R376"/>
  <c r="BK398"/>
  <c r="J398"/>
  <c r="J110"/>
  <c r="P491"/>
  <c i="10" r="T148"/>
  <c r="T156"/>
  <c r="R167"/>
  <c r="BK177"/>
  <c r="J177"/>
  <c r="J105"/>
  <c r="BK186"/>
  <c r="J186"/>
  <c r="J106"/>
  <c r="BK193"/>
  <c r="J193"/>
  <c r="J107"/>
  <c r="BK198"/>
  <c r="J198"/>
  <c r="J108"/>
  <c r="P206"/>
  <c r="T231"/>
  <c r="T244"/>
  <c r="BK254"/>
  <c r="J254"/>
  <c r="J114"/>
  <c i="11" r="BK146"/>
  <c r="J146"/>
  <c r="J100"/>
  <c r="T146"/>
  <c r="P151"/>
  <c r="P172"/>
  <c r="R183"/>
  <c r="P374"/>
  <c r="P395"/>
  <c r="R424"/>
  <c r="T476"/>
  <c r="T513"/>
  <c r="T560"/>
  <c i="2" r="P146"/>
  <c r="BK155"/>
  <c r="J155"/>
  <c r="J101"/>
  <c r="BK168"/>
  <c r="J168"/>
  <c r="J102"/>
  <c r="T178"/>
  <c r="R191"/>
  <c r="T198"/>
  <c r="T214"/>
  <c r="BK239"/>
  <c r="J239"/>
  <c r="J108"/>
  <c r="P252"/>
  <c r="BK257"/>
  <c r="J257"/>
  <c r="J110"/>
  <c r="T271"/>
  <c r="T270"/>
  <c i="3" r="T146"/>
  <c r="T151"/>
  <c r="T172"/>
  <c r="R183"/>
  <c r="P360"/>
  <c r="R395"/>
  <c r="R424"/>
  <c r="P446"/>
  <c r="R525"/>
  <c i="4" r="P147"/>
  <c r="T155"/>
  <c r="T166"/>
  <c r="P176"/>
  <c r="R189"/>
  <c r="R196"/>
  <c r="R216"/>
  <c r="R241"/>
  <c r="R257"/>
  <c r="R275"/>
  <c r="R274"/>
  <c i="5" r="BK146"/>
  <c r="BK151"/>
  <c r="J151"/>
  <c r="J101"/>
  <c r="BK174"/>
  <c r="J174"/>
  <c r="J102"/>
  <c r="T185"/>
  <c r="BK334"/>
  <c r="J334"/>
  <c r="J106"/>
  <c r="T369"/>
  <c r="R390"/>
  <c r="BK412"/>
  <c r="J412"/>
  <c r="J110"/>
  <c r="BK481"/>
  <c r="J481"/>
  <c r="J111"/>
  <c i="6" r="T147"/>
  <c r="R155"/>
  <c r="T162"/>
  <c r="BK172"/>
  <c r="J172"/>
  <c r="J105"/>
  <c r="T179"/>
  <c r="P186"/>
  <c r="P206"/>
  <c r="P231"/>
  <c r="R236"/>
  <c r="BK245"/>
  <c r="J245"/>
  <c r="J111"/>
  <c r="T263"/>
  <c r="T262"/>
  <c i="7" r="R144"/>
  <c r="P149"/>
  <c r="BK170"/>
  <c r="J170"/>
  <c r="J102"/>
  <c r="P181"/>
  <c r="P270"/>
  <c r="R301"/>
  <c r="T323"/>
  <c r="T322"/>
  <c i="8" r="T147"/>
  <c r="R152"/>
  <c r="T161"/>
  <c r="R176"/>
  <c r="T186"/>
  <c r="R199"/>
  <c r="P208"/>
  <c r="R228"/>
  <c r="P255"/>
  <c r="P268"/>
  <c r="BK273"/>
  <c r="J273"/>
  <c r="J111"/>
  <c r="P287"/>
  <c r="P286"/>
  <c i="9" r="P146"/>
  <c r="P145"/>
  <c r="R151"/>
  <c r="T174"/>
  <c r="P185"/>
  <c r="BK324"/>
  <c r="J324"/>
  <c r="J106"/>
  <c r="BK355"/>
  <c r="J355"/>
  <c r="J107"/>
  <c r="BK376"/>
  <c r="J376"/>
  <c r="J108"/>
  <c r="R398"/>
  <c r="R397"/>
  <c r="R491"/>
  <c i="10" r="P148"/>
  <c r="P156"/>
  <c r="P167"/>
  <c r="R177"/>
  <c r="T186"/>
  <c r="T193"/>
  <c r="T198"/>
  <c r="BK206"/>
  <c r="J206"/>
  <c r="J110"/>
  <c r="BK231"/>
  <c r="J231"/>
  <c r="J111"/>
  <c r="R244"/>
  <c r="T254"/>
  <c r="T253"/>
  <c i="11" r="R146"/>
  <c r="R151"/>
  <c r="T172"/>
  <c r="BK183"/>
  <c r="T374"/>
  <c r="T395"/>
  <c r="P424"/>
  <c r="P476"/>
  <c r="P513"/>
  <c r="P560"/>
  <c i="2" r="R146"/>
  <c r="P155"/>
  <c r="P168"/>
  <c r="P178"/>
  <c r="T191"/>
  <c r="P198"/>
  <c r="BK214"/>
  <c r="J214"/>
  <c r="J107"/>
  <c r="P239"/>
  <c r="BK252"/>
  <c r="J252"/>
  <c r="J109"/>
  <c r="P257"/>
  <c r="R271"/>
  <c r="R270"/>
  <c i="3" r="P146"/>
  <c r="P151"/>
  <c r="P172"/>
  <c r="P183"/>
  <c r="P182"/>
  <c r="BK360"/>
  <c r="J360"/>
  <c r="J106"/>
  <c r="T395"/>
  <c r="T424"/>
  <c r="R446"/>
  <c r="R445"/>
  <c r="BK525"/>
  <c r="J525"/>
  <c r="J111"/>
  <c i="4" r="R147"/>
  <c r="R146"/>
  <c r="BK155"/>
  <c r="J155"/>
  <c r="J102"/>
  <c r="BK166"/>
  <c r="J166"/>
  <c r="J103"/>
  <c r="R176"/>
  <c r="R175"/>
  <c r="P189"/>
  <c r="P196"/>
  <c r="T216"/>
  <c r="T241"/>
  <c r="BK257"/>
  <c r="J257"/>
  <c r="J111"/>
  <c r="P275"/>
  <c r="P274"/>
  <c i="5" r="T146"/>
  <c r="R151"/>
  <c r="P174"/>
  <c r="BK185"/>
  <c r="J185"/>
  <c r="J105"/>
  <c r="P334"/>
  <c r="BK369"/>
  <c r="J369"/>
  <c r="J107"/>
  <c r="P390"/>
  <c r="T412"/>
  <c r="T411"/>
  <c r="T481"/>
  <c i="6" r="P147"/>
  <c r="P146"/>
  <c r="BK155"/>
  <c r="J155"/>
  <c r="J102"/>
  <c r="BK162"/>
  <c r="J162"/>
  <c r="J103"/>
  <c r="P172"/>
  <c r="P179"/>
  <c r="BK186"/>
  <c r="J186"/>
  <c r="J107"/>
  <c r="BK206"/>
  <c r="J206"/>
  <c r="J108"/>
  <c r="BK231"/>
  <c r="J231"/>
  <c r="J109"/>
  <c r="BK236"/>
  <c r="J236"/>
  <c r="J110"/>
  <c r="R245"/>
  <c r="P263"/>
  <c r="P262"/>
  <c i="7" r="T144"/>
  <c r="T143"/>
  <c r="R149"/>
  <c r="P170"/>
  <c r="BK181"/>
  <c r="J181"/>
  <c r="J105"/>
  <c r="R270"/>
  <c r="P301"/>
  <c r="R323"/>
  <c r="R322"/>
  <c i="8" r="R147"/>
  <c r="T152"/>
  <c r="R161"/>
  <c r="T176"/>
  <c r="R186"/>
  <c r="T199"/>
  <c r="R208"/>
  <c r="P228"/>
  <c r="BK255"/>
  <c r="J255"/>
  <c r="J109"/>
  <c r="BK268"/>
  <c r="J268"/>
  <c r="J110"/>
  <c r="R273"/>
  <c r="BK287"/>
  <c r="J287"/>
  <c r="J113"/>
  <c i="9" r="T146"/>
  <c r="T151"/>
  <c r="R174"/>
  <c r="BK185"/>
  <c r="J185"/>
  <c r="J105"/>
  <c r="P324"/>
  <c r="P355"/>
  <c r="P376"/>
  <c r="T398"/>
  <c r="T397"/>
  <c r="T491"/>
  <c i="10" r="R148"/>
  <c r="R156"/>
  <c r="T167"/>
  <c r="T177"/>
  <c r="R186"/>
  <c r="R193"/>
  <c r="R198"/>
  <c r="R206"/>
  <c r="P231"/>
  <c r="BK244"/>
  <c r="J244"/>
  <c r="J112"/>
  <c r="R254"/>
  <c r="R253"/>
  <c i="11" r="T151"/>
  <c r="R172"/>
  <c r="T183"/>
  <c r="T182"/>
  <c r="R374"/>
  <c r="R395"/>
  <c r="T424"/>
  <c r="R476"/>
  <c r="R513"/>
  <c r="R560"/>
  <c i="12" r="BK131"/>
  <c r="R131"/>
  <c i="2" r="T146"/>
  <c r="R155"/>
  <c r="T168"/>
  <c r="R178"/>
  <c r="BK191"/>
  <c r="J191"/>
  <c r="J105"/>
  <c r="R198"/>
  <c r="P214"/>
  <c r="T239"/>
  <c r="T252"/>
  <c r="R257"/>
  <c r="BK271"/>
  <c r="J271"/>
  <c r="J112"/>
  <c i="3" r="BK146"/>
  <c r="J146"/>
  <c r="J100"/>
  <c r="BK151"/>
  <c r="J151"/>
  <c r="J101"/>
  <c r="BK172"/>
  <c r="J172"/>
  <c r="J102"/>
  <c r="T183"/>
  <c r="T182"/>
  <c r="T181"/>
  <c r="R360"/>
  <c r="BK395"/>
  <c r="J395"/>
  <c r="J107"/>
  <c r="BK424"/>
  <c r="J424"/>
  <c r="J108"/>
  <c r="BK446"/>
  <c r="J446"/>
  <c r="J110"/>
  <c r="P525"/>
  <c i="4" r="T147"/>
  <c r="T146"/>
  <c r="P155"/>
  <c r="P166"/>
  <c r="T176"/>
  <c r="T189"/>
  <c r="T196"/>
  <c r="BK216"/>
  <c r="J216"/>
  <c r="J108"/>
  <c r="P241"/>
  <c r="T257"/>
  <c r="T275"/>
  <c r="T274"/>
  <c i="5" r="P146"/>
  <c r="P145"/>
  <c r="T151"/>
  <c r="T174"/>
  <c r="P185"/>
  <c r="P184"/>
  <c r="P183"/>
  <c r="T334"/>
  <c r="P369"/>
  <c r="BK390"/>
  <c r="J390"/>
  <c r="J108"/>
  <c r="P412"/>
  <c r="P411"/>
  <c r="P481"/>
  <c i="6" r="R147"/>
  <c r="T155"/>
  <c r="R162"/>
  <c r="T172"/>
  <c r="R179"/>
  <c r="R186"/>
  <c r="T206"/>
  <c r="T231"/>
  <c r="T236"/>
  <c r="T245"/>
  <c r="R263"/>
  <c r="R262"/>
  <c i="7" r="BK144"/>
  <c r="J144"/>
  <c r="J100"/>
  <c r="BK149"/>
  <c r="J149"/>
  <c r="J101"/>
  <c r="R170"/>
  <c r="R181"/>
  <c r="R180"/>
  <c r="R179"/>
  <c r="BK270"/>
  <c r="J270"/>
  <c r="J106"/>
  <c r="BK301"/>
  <c r="J301"/>
  <c r="J107"/>
  <c r="BK323"/>
  <c r="J323"/>
  <c r="J109"/>
  <c i="8" r="BK147"/>
  <c r="J147"/>
  <c r="J100"/>
  <c r="BK152"/>
  <c r="J152"/>
  <c r="J101"/>
  <c r="BK161"/>
  <c r="J161"/>
  <c r="J102"/>
  <c r="P176"/>
  <c r="P186"/>
  <c r="P199"/>
  <c r="T208"/>
  <c r="T228"/>
  <c r="T255"/>
  <c r="T268"/>
  <c r="T273"/>
  <c r="R287"/>
  <c r="R286"/>
  <c i="9" r="BK146"/>
  <c r="J146"/>
  <c r="J100"/>
  <c r="BK151"/>
  <c r="J151"/>
  <c r="J101"/>
  <c r="BK174"/>
  <c r="J174"/>
  <c r="J102"/>
  <c r="T185"/>
  <c r="T184"/>
  <c r="T183"/>
  <c r="R324"/>
  <c r="R355"/>
  <c r="T376"/>
  <c r="P398"/>
  <c r="P397"/>
  <c r="BK491"/>
  <c r="J491"/>
  <c r="J111"/>
  <c i="10" r="BK148"/>
  <c r="J148"/>
  <c r="J100"/>
  <c r="BK156"/>
  <c r="J156"/>
  <c r="J102"/>
  <c r="BK167"/>
  <c r="J167"/>
  <c r="J103"/>
  <c r="P177"/>
  <c r="P186"/>
  <c r="P193"/>
  <c r="P198"/>
  <c r="T206"/>
  <c r="R231"/>
  <c r="P244"/>
  <c r="P254"/>
  <c r="P253"/>
  <c i="11" r="P146"/>
  <c r="P145"/>
  <c r="BK151"/>
  <c r="J151"/>
  <c r="J101"/>
  <c r="BK172"/>
  <c r="J172"/>
  <c r="J102"/>
  <c r="P183"/>
  <c r="P182"/>
  <c r="BK374"/>
  <c r="J374"/>
  <c r="J106"/>
  <c r="BK395"/>
  <c r="J395"/>
  <c r="J107"/>
  <c r="BK424"/>
  <c r="J424"/>
  <c r="J108"/>
  <c r="BK476"/>
  <c r="J476"/>
  <c r="J110"/>
  <c r="BK513"/>
  <c r="J513"/>
  <c r="J111"/>
  <c r="BK560"/>
  <c r="J560"/>
  <c r="J112"/>
  <c i="12" r="P131"/>
  <c r="T131"/>
  <c r="BK140"/>
  <c r="J140"/>
  <c r="J99"/>
  <c r="P140"/>
  <c r="R140"/>
  <c r="T140"/>
  <c i="9" r="BK500"/>
  <c r="J500"/>
  <c r="J112"/>
  <c i="10" r="BK203"/>
  <c r="J203"/>
  <c r="J109"/>
  <c i="4" r="BK152"/>
  <c r="J152"/>
  <c r="J101"/>
  <c r="BK254"/>
  <c r="J254"/>
  <c r="J110"/>
  <c i="5" r="BK490"/>
  <c r="J490"/>
  <c r="J112"/>
  <c i="10" r="BK153"/>
  <c r="J153"/>
  <c r="J101"/>
  <c i="3" r="BK538"/>
  <c r="J538"/>
  <c r="J112"/>
  <c i="6" r="BK152"/>
  <c r="J152"/>
  <c r="J101"/>
  <c i="7" r="BK348"/>
  <c r="J348"/>
  <c r="J110"/>
  <c i="11" r="J183"/>
  <c r="J105"/>
  <c i="12" r="J91"/>
  <c r="E119"/>
  <c r="J126"/>
  <c r="F126"/>
  <c r="BE136"/>
  <c r="BE138"/>
  <c r="BE147"/>
  <c r="BE149"/>
  <c r="BE134"/>
  <c r="BE143"/>
  <c r="BE145"/>
  <c r="BE151"/>
  <c r="J89"/>
  <c r="BE132"/>
  <c r="BE141"/>
  <c i="11" r="J140"/>
  <c r="BE152"/>
  <c r="BE158"/>
  <c r="BE160"/>
  <c r="BE162"/>
  <c r="BE164"/>
  <c r="BE166"/>
  <c r="BE179"/>
  <c r="BE200"/>
  <c r="BE202"/>
  <c r="BE208"/>
  <c r="BE212"/>
  <c r="BE214"/>
  <c r="BE228"/>
  <c r="BE230"/>
  <c r="BE242"/>
  <c r="BE244"/>
  <c r="BE250"/>
  <c r="BE254"/>
  <c r="BE258"/>
  <c r="BE260"/>
  <c r="BE264"/>
  <c r="BE274"/>
  <c r="BE288"/>
  <c r="BE302"/>
  <c r="BE304"/>
  <c r="BE324"/>
  <c r="BE326"/>
  <c r="BE338"/>
  <c r="BE366"/>
  <c r="BE370"/>
  <c r="BE379"/>
  <c r="BE408"/>
  <c r="BE431"/>
  <c r="BE435"/>
  <c r="BE437"/>
  <c r="BE449"/>
  <c r="BE451"/>
  <c r="BE469"/>
  <c r="BE485"/>
  <c r="BE487"/>
  <c r="BE489"/>
  <c r="BE497"/>
  <c r="BE503"/>
  <c r="BE505"/>
  <c r="BE514"/>
  <c r="BE530"/>
  <c r="BE546"/>
  <c r="BE548"/>
  <c r="BE552"/>
  <c r="BE563"/>
  <c r="F94"/>
  <c r="J141"/>
  <c r="BE149"/>
  <c r="BE156"/>
  <c r="BE170"/>
  <c r="BE177"/>
  <c r="BE186"/>
  <c r="BE188"/>
  <c r="BE190"/>
  <c r="BE192"/>
  <c r="BE194"/>
  <c r="BE198"/>
  <c r="BE206"/>
  <c r="BE218"/>
  <c r="BE220"/>
  <c r="BE262"/>
  <c r="BE266"/>
  <c r="BE268"/>
  <c r="BE270"/>
  <c r="BE278"/>
  <c r="BE282"/>
  <c r="BE284"/>
  <c r="BE290"/>
  <c r="BE296"/>
  <c r="BE308"/>
  <c r="BE310"/>
  <c r="BE318"/>
  <c r="BE322"/>
  <c r="BE328"/>
  <c r="BE344"/>
  <c r="BE348"/>
  <c r="BE354"/>
  <c r="BE358"/>
  <c r="BE377"/>
  <c r="BE391"/>
  <c r="BE400"/>
  <c r="BE404"/>
  <c r="BE410"/>
  <c r="BE412"/>
  <c r="BE418"/>
  <c r="BE420"/>
  <c r="BE433"/>
  <c r="BE439"/>
  <c r="BE443"/>
  <c r="BE453"/>
  <c r="BE463"/>
  <c r="BE465"/>
  <c r="BE477"/>
  <c r="BE479"/>
  <c r="BE481"/>
  <c r="BE491"/>
  <c r="BE493"/>
  <c r="BE507"/>
  <c r="BE509"/>
  <c r="BE520"/>
  <c r="BE522"/>
  <c r="BE526"/>
  <c r="BE528"/>
  <c r="BE536"/>
  <c r="BE538"/>
  <c r="BE540"/>
  <c r="BE542"/>
  <c r="BE544"/>
  <c r="BE550"/>
  <c r="BE554"/>
  <c r="BE556"/>
  <c r="BE561"/>
  <c r="J91"/>
  <c r="E132"/>
  <c r="BE154"/>
  <c r="BE168"/>
  <c r="BE173"/>
  <c r="BE175"/>
  <c r="BE184"/>
  <c r="BE210"/>
  <c r="BE216"/>
  <c r="BE224"/>
  <c r="BE240"/>
  <c r="BE256"/>
  <c r="BE276"/>
  <c r="BE280"/>
  <c r="BE286"/>
  <c r="BE298"/>
  <c r="BE312"/>
  <c r="BE314"/>
  <c r="BE316"/>
  <c r="BE320"/>
  <c r="BE330"/>
  <c r="BE334"/>
  <c r="BE336"/>
  <c r="BE340"/>
  <c r="BE346"/>
  <c r="BE352"/>
  <c r="BE360"/>
  <c r="BE368"/>
  <c r="BE372"/>
  <c r="BE375"/>
  <c r="BE387"/>
  <c r="BE389"/>
  <c r="BE393"/>
  <c r="BE396"/>
  <c r="BE398"/>
  <c r="BE414"/>
  <c r="BE422"/>
  <c r="BE425"/>
  <c r="BE427"/>
  <c r="BE429"/>
  <c r="BE441"/>
  <c r="BE455"/>
  <c r="BE461"/>
  <c r="BE471"/>
  <c r="BE483"/>
  <c r="BE495"/>
  <c r="BE499"/>
  <c r="BE501"/>
  <c r="BE516"/>
  <c r="BE518"/>
  <c r="BE524"/>
  <c r="BE147"/>
  <c r="BE196"/>
  <c r="BE204"/>
  <c r="BE222"/>
  <c r="BE226"/>
  <c r="BE232"/>
  <c r="BE234"/>
  <c r="BE236"/>
  <c r="BE238"/>
  <c r="BE246"/>
  <c r="BE248"/>
  <c r="BE252"/>
  <c r="BE272"/>
  <c r="BE292"/>
  <c r="BE294"/>
  <c r="BE300"/>
  <c r="BE306"/>
  <c r="BE332"/>
  <c r="BE342"/>
  <c r="BE350"/>
  <c r="BE356"/>
  <c r="BE362"/>
  <c r="BE364"/>
  <c r="BE381"/>
  <c r="BE383"/>
  <c r="BE385"/>
  <c r="BE402"/>
  <c r="BE406"/>
  <c r="BE416"/>
  <c r="BE445"/>
  <c r="BE447"/>
  <c r="BE457"/>
  <c r="BE459"/>
  <c r="BE467"/>
  <c r="BE473"/>
  <c r="BE511"/>
  <c r="BE532"/>
  <c r="BE534"/>
  <c r="BE558"/>
  <c i="10" r="E85"/>
  <c r="F94"/>
  <c r="BE161"/>
  <c r="BE189"/>
  <c r="BE207"/>
  <c r="BE217"/>
  <c r="BE234"/>
  <c r="BE251"/>
  <c r="BE257"/>
  <c r="BE259"/>
  <c r="BE263"/>
  <c r="BE265"/>
  <c i="9" r="BK184"/>
  <c r="J184"/>
  <c r="J104"/>
  <c i="10" r="BE154"/>
  <c r="BE157"/>
  <c r="BE163"/>
  <c r="BE168"/>
  <c r="BE178"/>
  <c r="BE180"/>
  <c r="BE182"/>
  <c r="BE184"/>
  <c r="BE187"/>
  <c r="BE191"/>
  <c r="BE201"/>
  <c r="BE204"/>
  <c r="BE211"/>
  <c r="BE219"/>
  <c r="BE221"/>
  <c r="BE223"/>
  <c r="BE227"/>
  <c r="BE229"/>
  <c r="BE236"/>
  <c r="BE242"/>
  <c r="BE245"/>
  <c r="BE247"/>
  <c r="J91"/>
  <c r="J93"/>
  <c r="BE149"/>
  <c r="BE151"/>
  <c r="BE165"/>
  <c r="BE170"/>
  <c r="BE194"/>
  <c r="BE196"/>
  <c r="BE199"/>
  <c r="BE213"/>
  <c r="BE215"/>
  <c r="BE232"/>
  <c r="BE249"/>
  <c r="BE261"/>
  <c r="BE267"/>
  <c r="BE269"/>
  <c r="J94"/>
  <c r="BE159"/>
  <c r="BE172"/>
  <c r="BE174"/>
  <c r="BE209"/>
  <c r="BE225"/>
  <c r="BE238"/>
  <c r="BE240"/>
  <c r="BE255"/>
  <c i="9" r="E85"/>
  <c r="J141"/>
  <c r="BE158"/>
  <c r="BE164"/>
  <c r="BE177"/>
  <c r="BE200"/>
  <c r="BE208"/>
  <c r="BE212"/>
  <c r="BE224"/>
  <c r="BE248"/>
  <c r="BE254"/>
  <c r="BE256"/>
  <c r="BE258"/>
  <c r="BE264"/>
  <c r="BE268"/>
  <c r="BE282"/>
  <c r="BE286"/>
  <c r="BE288"/>
  <c r="BE290"/>
  <c r="BE300"/>
  <c r="BE325"/>
  <c r="BE333"/>
  <c r="BE341"/>
  <c r="BE349"/>
  <c r="BE351"/>
  <c r="BE358"/>
  <c r="BE368"/>
  <c r="BE389"/>
  <c r="BE393"/>
  <c r="BE405"/>
  <c r="BE417"/>
  <c r="BE419"/>
  <c r="BE421"/>
  <c r="BE423"/>
  <c r="BE427"/>
  <c r="BE429"/>
  <c r="BE431"/>
  <c r="BE447"/>
  <c r="BE471"/>
  <c r="BE485"/>
  <c r="BE487"/>
  <c r="BE492"/>
  <c r="BE496"/>
  <c r="J93"/>
  <c r="F141"/>
  <c r="BE147"/>
  <c r="BE149"/>
  <c r="BE162"/>
  <c r="BE168"/>
  <c r="BE172"/>
  <c r="BE179"/>
  <c r="BE186"/>
  <c r="BE188"/>
  <c r="BE192"/>
  <c r="BE196"/>
  <c r="BE210"/>
  <c r="BE220"/>
  <c r="BE222"/>
  <c r="BE250"/>
  <c r="BE262"/>
  <c r="BE276"/>
  <c r="BE278"/>
  <c r="BE280"/>
  <c r="BE284"/>
  <c r="BE302"/>
  <c r="BE308"/>
  <c r="BE312"/>
  <c r="BE316"/>
  <c r="BE318"/>
  <c r="BE320"/>
  <c r="BE322"/>
  <c r="BE329"/>
  <c r="BE331"/>
  <c r="BE335"/>
  <c r="BE337"/>
  <c r="BE343"/>
  <c r="BE345"/>
  <c r="BE370"/>
  <c r="BE372"/>
  <c r="BE379"/>
  <c r="BE381"/>
  <c r="BE383"/>
  <c r="BE387"/>
  <c r="BE401"/>
  <c r="BE425"/>
  <c r="BE435"/>
  <c r="BE437"/>
  <c r="BE439"/>
  <c r="BE459"/>
  <c r="BE481"/>
  <c r="BE483"/>
  <c r="BE501"/>
  <c i="8" r="BK185"/>
  <c r="J185"/>
  <c r="J104"/>
  <c i="9" r="J91"/>
  <c r="BE152"/>
  <c r="BE156"/>
  <c r="BE160"/>
  <c r="BE170"/>
  <c r="BE194"/>
  <c r="BE198"/>
  <c r="BE202"/>
  <c r="BE204"/>
  <c r="BE206"/>
  <c r="BE214"/>
  <c r="BE216"/>
  <c r="BE226"/>
  <c r="BE232"/>
  <c r="BE234"/>
  <c r="BE238"/>
  <c r="BE240"/>
  <c r="BE242"/>
  <c r="BE244"/>
  <c r="BE246"/>
  <c r="BE252"/>
  <c r="BE260"/>
  <c r="BE266"/>
  <c r="BE272"/>
  <c r="BE292"/>
  <c r="BE294"/>
  <c r="BE296"/>
  <c r="BE298"/>
  <c r="BE304"/>
  <c r="BE306"/>
  <c r="BE310"/>
  <c r="BE347"/>
  <c r="BE364"/>
  <c r="BE366"/>
  <c r="BE374"/>
  <c r="BE377"/>
  <c r="BE395"/>
  <c r="BE399"/>
  <c r="BE409"/>
  <c r="BE411"/>
  <c r="BE413"/>
  <c r="BE433"/>
  <c r="BE445"/>
  <c r="BE453"/>
  <c r="BE457"/>
  <c r="BE461"/>
  <c r="BE475"/>
  <c r="BE477"/>
  <c r="BE479"/>
  <c r="BE154"/>
  <c r="BE166"/>
  <c r="BE175"/>
  <c r="BE181"/>
  <c r="BE190"/>
  <c r="BE218"/>
  <c r="BE228"/>
  <c r="BE230"/>
  <c r="BE236"/>
  <c r="BE270"/>
  <c r="BE274"/>
  <c r="BE314"/>
  <c r="BE327"/>
  <c r="BE339"/>
  <c r="BE353"/>
  <c r="BE356"/>
  <c r="BE360"/>
  <c r="BE362"/>
  <c r="BE385"/>
  <c r="BE391"/>
  <c r="BE403"/>
  <c r="BE407"/>
  <c r="BE415"/>
  <c r="BE441"/>
  <c r="BE443"/>
  <c r="BE449"/>
  <c r="BE451"/>
  <c r="BE455"/>
  <c r="BE463"/>
  <c r="BE465"/>
  <c r="BE467"/>
  <c r="BE469"/>
  <c r="BE473"/>
  <c r="BE489"/>
  <c r="BE494"/>
  <c r="BE498"/>
  <c i="8" r="F94"/>
  <c r="J142"/>
  <c r="BE170"/>
  <c r="BE177"/>
  <c r="BE202"/>
  <c r="BE204"/>
  <c r="BE209"/>
  <c r="BE211"/>
  <c r="BE215"/>
  <c r="BE231"/>
  <c r="BE239"/>
  <c r="BE247"/>
  <c r="BE258"/>
  <c r="BE260"/>
  <c r="BE280"/>
  <c r="BE290"/>
  <c r="E133"/>
  <c r="BE174"/>
  <c r="BE179"/>
  <c r="BE189"/>
  <c r="BE193"/>
  <c r="BE195"/>
  <c r="BE206"/>
  <c r="BE222"/>
  <c r="BE237"/>
  <c r="BE241"/>
  <c r="BE253"/>
  <c r="BE256"/>
  <c r="BE264"/>
  <c r="BE274"/>
  <c r="BE276"/>
  <c r="BE282"/>
  <c r="BE288"/>
  <c r="J93"/>
  <c r="J139"/>
  <c r="BE148"/>
  <c r="BE150"/>
  <c r="BE153"/>
  <c r="BE155"/>
  <c r="BE159"/>
  <c r="BE166"/>
  <c r="BE172"/>
  <c r="BE181"/>
  <c r="BE183"/>
  <c r="BE187"/>
  <c r="BE197"/>
  <c r="BE200"/>
  <c r="BE217"/>
  <c r="BE219"/>
  <c r="BE221"/>
  <c r="BE224"/>
  <c r="BE226"/>
  <c r="BE229"/>
  <c r="BE233"/>
  <c r="BE235"/>
  <c r="BE249"/>
  <c r="BE266"/>
  <c r="BE269"/>
  <c r="BE284"/>
  <c r="BE292"/>
  <c r="BE157"/>
  <c r="BE162"/>
  <c r="BE164"/>
  <c r="BE168"/>
  <c r="BE191"/>
  <c r="BE213"/>
  <c r="BE243"/>
  <c r="BE245"/>
  <c r="BE251"/>
  <c r="BE262"/>
  <c r="BE271"/>
  <c r="BE278"/>
  <c r="BE294"/>
  <c r="BE296"/>
  <c i="7" r="J94"/>
  <c r="J138"/>
  <c r="BE152"/>
  <c r="BE154"/>
  <c r="BE156"/>
  <c r="BE168"/>
  <c r="BE171"/>
  <c r="BE182"/>
  <c r="BE184"/>
  <c r="BE212"/>
  <c r="BE230"/>
  <c r="BE238"/>
  <c r="BE246"/>
  <c r="BE248"/>
  <c r="BE254"/>
  <c r="BE256"/>
  <c r="BE268"/>
  <c r="BE273"/>
  <c r="BE275"/>
  <c r="BE293"/>
  <c r="BE306"/>
  <c r="BE324"/>
  <c r="E130"/>
  <c r="F139"/>
  <c r="BE188"/>
  <c r="BE210"/>
  <c r="BE220"/>
  <c r="BE234"/>
  <c r="BE250"/>
  <c r="BE260"/>
  <c r="BE262"/>
  <c r="BE264"/>
  <c r="BE271"/>
  <c r="BE277"/>
  <c r="BE283"/>
  <c r="BE287"/>
  <c r="BE289"/>
  <c r="BE291"/>
  <c r="BE310"/>
  <c r="BE314"/>
  <c r="BE316"/>
  <c r="BE336"/>
  <c r="BE338"/>
  <c r="BE340"/>
  <c r="BE344"/>
  <c r="J91"/>
  <c r="BE145"/>
  <c r="BE150"/>
  <c r="BE158"/>
  <c r="BE166"/>
  <c r="BE173"/>
  <c r="BE175"/>
  <c r="BE186"/>
  <c r="BE190"/>
  <c r="BE192"/>
  <c r="BE194"/>
  <c r="BE196"/>
  <c r="BE198"/>
  <c r="BE200"/>
  <c r="BE204"/>
  <c r="BE206"/>
  <c r="BE208"/>
  <c r="BE218"/>
  <c r="BE224"/>
  <c r="BE226"/>
  <c r="BE240"/>
  <c r="BE242"/>
  <c r="BE244"/>
  <c r="BE252"/>
  <c r="BE279"/>
  <c r="BE285"/>
  <c r="BE299"/>
  <c r="BE302"/>
  <c r="BE308"/>
  <c r="BE318"/>
  <c r="BE320"/>
  <c r="BE326"/>
  <c r="BE328"/>
  <c r="BE342"/>
  <c r="BE349"/>
  <c r="BE147"/>
  <c r="BE160"/>
  <c r="BE162"/>
  <c r="BE164"/>
  <c r="BE177"/>
  <c r="BE202"/>
  <c r="BE214"/>
  <c r="BE216"/>
  <c r="BE222"/>
  <c r="BE228"/>
  <c r="BE232"/>
  <c r="BE236"/>
  <c r="BE258"/>
  <c r="BE266"/>
  <c r="BE281"/>
  <c r="BE295"/>
  <c r="BE297"/>
  <c r="BE304"/>
  <c r="BE312"/>
  <c r="BE330"/>
  <c r="BE332"/>
  <c r="BE334"/>
  <c r="BE346"/>
  <c i="5" r="J146"/>
  <c r="J100"/>
  <c i="6" r="J93"/>
  <c r="BE150"/>
  <c r="BE158"/>
  <c r="BE167"/>
  <c r="BE173"/>
  <c r="BE187"/>
  <c r="BE207"/>
  <c r="BE209"/>
  <c r="BE223"/>
  <c r="BE225"/>
  <c r="BE227"/>
  <c r="BE229"/>
  <c r="BE232"/>
  <c r="BE258"/>
  <c r="BE266"/>
  <c r="J91"/>
  <c r="F94"/>
  <c r="BE156"/>
  <c r="BE180"/>
  <c r="BE195"/>
  <c r="BE197"/>
  <c r="BE199"/>
  <c r="BE219"/>
  <c r="BE221"/>
  <c r="BE237"/>
  <c r="BE246"/>
  <c r="BE250"/>
  <c r="J94"/>
  <c r="E133"/>
  <c r="BE148"/>
  <c r="BE153"/>
  <c r="BE163"/>
  <c r="BE165"/>
  <c r="BE169"/>
  <c r="BE182"/>
  <c r="BE184"/>
  <c r="BE189"/>
  <c r="BE193"/>
  <c r="BE200"/>
  <c r="BE202"/>
  <c r="BE204"/>
  <c r="BE211"/>
  <c r="BE248"/>
  <c r="BE252"/>
  <c r="BE254"/>
  <c r="BE264"/>
  <c r="BE160"/>
  <c r="BE175"/>
  <c r="BE177"/>
  <c r="BE191"/>
  <c r="BE213"/>
  <c r="BE215"/>
  <c r="BE217"/>
  <c r="BE234"/>
  <c r="BE239"/>
  <c r="BE241"/>
  <c r="BE243"/>
  <c r="BE256"/>
  <c r="BE260"/>
  <c i="5" r="J138"/>
  <c r="J141"/>
  <c r="BE156"/>
  <c r="BE166"/>
  <c r="BE194"/>
  <c r="BE198"/>
  <c r="BE202"/>
  <c r="BE230"/>
  <c r="BE232"/>
  <c r="BE236"/>
  <c r="BE242"/>
  <c r="BE264"/>
  <c r="BE274"/>
  <c r="BE276"/>
  <c r="BE286"/>
  <c r="BE288"/>
  <c r="BE306"/>
  <c r="BE316"/>
  <c r="BE322"/>
  <c r="BE343"/>
  <c r="BE353"/>
  <c r="BE357"/>
  <c r="BE359"/>
  <c r="BE361"/>
  <c r="BE363"/>
  <c r="BE382"/>
  <c r="BE403"/>
  <c r="BE425"/>
  <c r="BE427"/>
  <c r="BE435"/>
  <c r="BE447"/>
  <c r="BE451"/>
  <c r="BE461"/>
  <c r="BE463"/>
  <c r="BE467"/>
  <c r="BE469"/>
  <c r="BE471"/>
  <c r="BE473"/>
  <c r="BE475"/>
  <c r="BE484"/>
  <c r="BE488"/>
  <c r="E85"/>
  <c r="J93"/>
  <c r="BE147"/>
  <c r="BE149"/>
  <c r="BE158"/>
  <c r="BE160"/>
  <c r="BE162"/>
  <c r="BE172"/>
  <c r="BE181"/>
  <c r="BE192"/>
  <c r="BE200"/>
  <c r="BE204"/>
  <c r="BE250"/>
  <c r="BE260"/>
  <c r="BE266"/>
  <c r="BE270"/>
  <c r="BE280"/>
  <c r="BE282"/>
  <c r="BE284"/>
  <c r="BE290"/>
  <c r="BE296"/>
  <c r="BE302"/>
  <c r="BE308"/>
  <c r="BE310"/>
  <c r="BE314"/>
  <c r="BE328"/>
  <c r="BE335"/>
  <c r="BE337"/>
  <c r="BE339"/>
  <c r="BE351"/>
  <c r="BE367"/>
  <c r="BE376"/>
  <c r="BE380"/>
  <c r="BE384"/>
  <c r="BE386"/>
  <c r="BE388"/>
  <c r="BE395"/>
  <c r="BE417"/>
  <c r="BE431"/>
  <c r="BE439"/>
  <c r="BE449"/>
  <c r="BE453"/>
  <c r="BE457"/>
  <c r="BE477"/>
  <c r="BE479"/>
  <c r="BE482"/>
  <c r="BE486"/>
  <c r="BE152"/>
  <c r="BE164"/>
  <c r="BE170"/>
  <c r="BE175"/>
  <c r="BE179"/>
  <c r="BE190"/>
  <c r="BE196"/>
  <c r="BE206"/>
  <c r="BE210"/>
  <c r="BE216"/>
  <c r="BE218"/>
  <c r="BE220"/>
  <c r="BE222"/>
  <c r="BE224"/>
  <c r="BE228"/>
  <c r="BE244"/>
  <c r="BE256"/>
  <c r="BE262"/>
  <c r="BE268"/>
  <c r="BE278"/>
  <c r="BE292"/>
  <c r="BE300"/>
  <c r="BE318"/>
  <c r="BE324"/>
  <c r="BE347"/>
  <c r="BE349"/>
  <c r="BE355"/>
  <c r="BE372"/>
  <c r="BE374"/>
  <c r="BE378"/>
  <c r="BE391"/>
  <c r="BE393"/>
  <c r="BE397"/>
  <c r="BE413"/>
  <c r="BE419"/>
  <c r="BE421"/>
  <c r="BE423"/>
  <c r="BE429"/>
  <c r="BE437"/>
  <c r="BE441"/>
  <c r="BE455"/>
  <c r="BE465"/>
  <c r="F94"/>
  <c r="BE154"/>
  <c r="BE168"/>
  <c r="BE177"/>
  <c r="BE186"/>
  <c r="BE188"/>
  <c r="BE208"/>
  <c r="BE212"/>
  <c r="BE214"/>
  <c r="BE226"/>
  <c r="BE234"/>
  <c r="BE238"/>
  <c r="BE240"/>
  <c r="BE246"/>
  <c r="BE248"/>
  <c r="BE252"/>
  <c r="BE254"/>
  <c r="BE258"/>
  <c r="BE272"/>
  <c r="BE294"/>
  <c r="BE298"/>
  <c r="BE304"/>
  <c r="BE312"/>
  <c r="BE320"/>
  <c r="BE326"/>
  <c r="BE330"/>
  <c r="BE332"/>
  <c r="BE341"/>
  <c r="BE345"/>
  <c r="BE365"/>
  <c r="BE370"/>
  <c r="BE399"/>
  <c r="BE401"/>
  <c r="BE405"/>
  <c r="BE407"/>
  <c r="BE409"/>
  <c r="BE415"/>
  <c r="BE433"/>
  <c r="BE443"/>
  <c r="BE445"/>
  <c r="BE459"/>
  <c r="BE491"/>
  <c i="4" r="J93"/>
  <c r="J142"/>
  <c r="BE162"/>
  <c r="BE164"/>
  <c r="BE169"/>
  <c r="BE171"/>
  <c r="BE173"/>
  <c r="BE177"/>
  <c r="BE187"/>
  <c r="BE190"/>
  <c r="BE199"/>
  <c r="BE201"/>
  <c r="BE214"/>
  <c r="BE219"/>
  <c r="BE227"/>
  <c r="BE237"/>
  <c r="BE244"/>
  <c r="BE246"/>
  <c r="BE250"/>
  <c r="BE268"/>
  <c r="BE280"/>
  <c r="E85"/>
  <c r="J139"/>
  <c r="F142"/>
  <c r="BE167"/>
  <c r="BE179"/>
  <c r="BE185"/>
  <c r="BE203"/>
  <c r="BE209"/>
  <c r="BE212"/>
  <c r="BE229"/>
  <c r="BE231"/>
  <c r="BE233"/>
  <c r="BE239"/>
  <c r="BE242"/>
  <c r="BE258"/>
  <c r="BE260"/>
  <c r="BE266"/>
  <c r="BE276"/>
  <c r="BE284"/>
  <c r="BE286"/>
  <c r="BE160"/>
  <c r="BE181"/>
  <c r="BE210"/>
  <c r="BE217"/>
  <c r="BE223"/>
  <c r="BE225"/>
  <c r="BE252"/>
  <c r="BE262"/>
  <c r="BE272"/>
  <c r="BE278"/>
  <c r="BE282"/>
  <c r="BE148"/>
  <c r="BE150"/>
  <c r="BE153"/>
  <c r="BE156"/>
  <c r="BE158"/>
  <c r="BE183"/>
  <c r="BE192"/>
  <c r="BE194"/>
  <c r="BE197"/>
  <c r="BE205"/>
  <c r="BE207"/>
  <c r="BE221"/>
  <c r="BE235"/>
  <c r="BE248"/>
  <c r="BE255"/>
  <c r="BE264"/>
  <c r="BE270"/>
  <c i="3" r="J93"/>
  <c r="J138"/>
  <c r="J141"/>
  <c r="BE147"/>
  <c r="BE170"/>
  <c r="BE175"/>
  <c r="BE186"/>
  <c r="BE192"/>
  <c r="BE196"/>
  <c r="BE202"/>
  <c r="BE210"/>
  <c r="BE216"/>
  <c r="BE246"/>
  <c r="BE258"/>
  <c r="BE260"/>
  <c r="BE272"/>
  <c r="BE298"/>
  <c r="BE302"/>
  <c r="BE304"/>
  <c r="BE324"/>
  <c r="BE338"/>
  <c r="BE340"/>
  <c r="BE342"/>
  <c r="BE344"/>
  <c r="BE361"/>
  <c r="BE371"/>
  <c r="BE377"/>
  <c r="BE385"/>
  <c r="BE387"/>
  <c r="BE393"/>
  <c r="BE398"/>
  <c r="BE435"/>
  <c r="BE437"/>
  <c r="BE439"/>
  <c r="BE457"/>
  <c r="BE459"/>
  <c r="BE463"/>
  <c r="BE465"/>
  <c r="BE467"/>
  <c r="BE477"/>
  <c r="BE487"/>
  <c r="BE493"/>
  <c r="BE505"/>
  <c r="BE511"/>
  <c r="BE521"/>
  <c r="E132"/>
  <c r="BE149"/>
  <c r="BE156"/>
  <c r="BE162"/>
  <c r="BE168"/>
  <c r="BE190"/>
  <c r="BE206"/>
  <c r="BE208"/>
  <c r="BE212"/>
  <c r="BE214"/>
  <c r="BE222"/>
  <c r="BE240"/>
  <c r="BE248"/>
  <c r="BE254"/>
  <c r="BE256"/>
  <c r="BE262"/>
  <c r="BE274"/>
  <c r="BE284"/>
  <c r="BE286"/>
  <c r="BE290"/>
  <c r="BE300"/>
  <c r="BE308"/>
  <c r="BE318"/>
  <c r="BE320"/>
  <c r="BE326"/>
  <c r="BE336"/>
  <c r="BE346"/>
  <c r="BE350"/>
  <c r="BE352"/>
  <c r="BE365"/>
  <c r="BE367"/>
  <c r="BE369"/>
  <c r="BE381"/>
  <c r="BE391"/>
  <c r="BE396"/>
  <c r="BE402"/>
  <c r="BE414"/>
  <c r="BE416"/>
  <c r="BE418"/>
  <c r="BE420"/>
  <c r="BE447"/>
  <c r="BE449"/>
  <c r="BE489"/>
  <c r="BE517"/>
  <c r="BE523"/>
  <c r="BE526"/>
  <c r="BE530"/>
  <c r="F141"/>
  <c r="BE166"/>
  <c r="BE177"/>
  <c r="BE179"/>
  <c r="BE184"/>
  <c r="BE188"/>
  <c r="BE194"/>
  <c r="BE200"/>
  <c r="BE220"/>
  <c r="BE226"/>
  <c r="BE228"/>
  <c r="BE232"/>
  <c r="BE242"/>
  <c r="BE244"/>
  <c r="BE252"/>
  <c r="BE264"/>
  <c r="BE266"/>
  <c r="BE270"/>
  <c r="BE278"/>
  <c r="BE282"/>
  <c r="BE288"/>
  <c r="BE292"/>
  <c r="BE294"/>
  <c r="BE296"/>
  <c r="BE310"/>
  <c r="BE312"/>
  <c r="BE314"/>
  <c r="BE316"/>
  <c r="BE322"/>
  <c r="BE328"/>
  <c r="BE330"/>
  <c r="BE332"/>
  <c r="BE373"/>
  <c r="BE389"/>
  <c r="BE400"/>
  <c r="BE404"/>
  <c r="BE406"/>
  <c r="BE408"/>
  <c r="BE410"/>
  <c r="BE422"/>
  <c r="BE429"/>
  <c r="BE431"/>
  <c r="BE443"/>
  <c r="BE479"/>
  <c r="BE499"/>
  <c r="BE501"/>
  <c r="BE507"/>
  <c r="BE513"/>
  <c r="BE519"/>
  <c r="BE532"/>
  <c r="BE539"/>
  <c r="BE152"/>
  <c r="BE154"/>
  <c r="BE158"/>
  <c r="BE160"/>
  <c r="BE164"/>
  <c r="BE173"/>
  <c r="BE198"/>
  <c r="BE204"/>
  <c r="BE218"/>
  <c r="BE224"/>
  <c r="BE230"/>
  <c r="BE234"/>
  <c r="BE236"/>
  <c r="BE238"/>
  <c r="BE250"/>
  <c r="BE268"/>
  <c r="BE276"/>
  <c r="BE280"/>
  <c r="BE306"/>
  <c r="BE334"/>
  <c r="BE348"/>
  <c r="BE354"/>
  <c r="BE356"/>
  <c r="BE358"/>
  <c r="BE363"/>
  <c r="BE375"/>
  <c r="BE379"/>
  <c r="BE383"/>
  <c r="BE412"/>
  <c r="BE425"/>
  <c r="BE427"/>
  <c r="BE433"/>
  <c r="BE441"/>
  <c r="BE451"/>
  <c r="BE453"/>
  <c r="BE455"/>
  <c r="BE461"/>
  <c r="BE469"/>
  <c r="BE471"/>
  <c r="BE473"/>
  <c r="BE475"/>
  <c r="BE481"/>
  <c r="BE483"/>
  <c r="BE485"/>
  <c r="BE491"/>
  <c r="BE495"/>
  <c r="BE497"/>
  <c r="BE503"/>
  <c r="BE509"/>
  <c r="BE515"/>
  <c r="BE528"/>
  <c r="BE534"/>
  <c r="BE536"/>
  <c i="2" r="BE151"/>
  <c r="BE162"/>
  <c r="BE166"/>
  <c r="BE169"/>
  <c r="BE183"/>
  <c r="BE185"/>
  <c r="BE189"/>
  <c r="BE207"/>
  <c r="BE209"/>
  <c r="BE219"/>
  <c r="BE225"/>
  <c r="BE233"/>
  <c r="BE235"/>
  <c r="BE240"/>
  <c r="BE248"/>
  <c r="BE250"/>
  <c r="BE253"/>
  <c r="BE258"/>
  <c r="BE260"/>
  <c r="BE262"/>
  <c r="BE264"/>
  <c r="BE272"/>
  <c r="BE274"/>
  <c r="BE278"/>
  <c r="BE282"/>
  <c r="J93"/>
  <c r="E132"/>
  <c r="BE147"/>
  <c r="BE156"/>
  <c r="BE164"/>
  <c r="BE171"/>
  <c r="BE196"/>
  <c r="BE199"/>
  <c r="BE201"/>
  <c r="BE211"/>
  <c r="BE215"/>
  <c r="BE221"/>
  <c r="J91"/>
  <c r="F94"/>
  <c r="BE158"/>
  <c r="BE160"/>
  <c r="BE175"/>
  <c r="BE179"/>
  <c r="BE194"/>
  <c r="BE203"/>
  <c r="BE205"/>
  <c r="BE217"/>
  <c r="BE231"/>
  <c r="BE237"/>
  <c r="BE242"/>
  <c r="BE244"/>
  <c r="BE246"/>
  <c r="BE255"/>
  <c r="BE268"/>
  <c r="BE276"/>
  <c r="BE280"/>
  <c r="J94"/>
  <c r="BE149"/>
  <c r="BE153"/>
  <c r="BE173"/>
  <c r="BE181"/>
  <c r="BE187"/>
  <c r="BE192"/>
  <c r="BE212"/>
  <c r="BE223"/>
  <c r="BE227"/>
  <c r="BE229"/>
  <c r="BE266"/>
  <c r="F40"/>
  <c i="1" r="BC96"/>
  <c i="3" r="F38"/>
  <c i="1" r="BA97"/>
  <c i="3" r="F39"/>
  <c i="1" r="BB97"/>
  <c i="5" r="J38"/>
  <c i="1" r="AW100"/>
  <c i="6" r="F39"/>
  <c i="1" r="BB102"/>
  <c i="7" r="J38"/>
  <c i="1" r="AW103"/>
  <c i="8" r="J38"/>
  <c i="1" r="AW105"/>
  <c i="9" r="F38"/>
  <c i="1" r="BA106"/>
  <c i="9" r="J38"/>
  <c i="1" r="AW106"/>
  <c i="10" r="F39"/>
  <c i="1" r="BB108"/>
  <c i="11" r="F38"/>
  <c i="1" r="BA109"/>
  <c i="2" r="J38"/>
  <c i="1" r="AW96"/>
  <c i="3" r="F41"/>
  <c i="1" r="BD97"/>
  <c i="4" r="F41"/>
  <c i="1" r="BD99"/>
  <c i="4" r="J38"/>
  <c i="1" r="AW99"/>
  <c i="5" r="F41"/>
  <c i="1" r="BD100"/>
  <c i="5" r="F38"/>
  <c i="1" r="BA100"/>
  <c i="6" r="J38"/>
  <c i="1" r="AW102"/>
  <c i="7" r="F41"/>
  <c i="1" r="BD103"/>
  <c i="8" r="F39"/>
  <c i="1" r="BB105"/>
  <c i="8" r="F38"/>
  <c i="1" r="BA105"/>
  <c i="9" r="F41"/>
  <c i="1" r="BD106"/>
  <c i="10" r="F40"/>
  <c i="1" r="BC108"/>
  <c i="10" r="J38"/>
  <c i="1" r="AW108"/>
  <c i="12" r="F38"/>
  <c i="1" r="BC110"/>
  <c i="11" r="F39"/>
  <c i="1" r="BB109"/>
  <c i="12" r="F36"/>
  <c i="1" r="BA110"/>
  <c r="AS94"/>
  <c i="2" r="F38"/>
  <c i="1" r="BA96"/>
  <c i="2" r="F39"/>
  <c i="1" r="BB96"/>
  <c i="3" r="F40"/>
  <c i="1" r="BC97"/>
  <c i="4" r="F39"/>
  <c i="1" r="BB99"/>
  <c i="4" r="F40"/>
  <c i="1" r="BC99"/>
  <c i="5" r="F39"/>
  <c i="1" r="BB100"/>
  <c i="6" r="F41"/>
  <c i="1" r="BD102"/>
  <c i="7" r="F38"/>
  <c i="1" r="BA103"/>
  <c i="7" r="F40"/>
  <c i="1" r="BC103"/>
  <c i="9" r="F40"/>
  <c i="1" r="BC106"/>
  <c i="10" r="F41"/>
  <c i="1" r="BD108"/>
  <c i="12" r="J36"/>
  <c i="1" r="AW110"/>
  <c i="11" r="F41"/>
  <c i="1" r="BD109"/>
  <c i="11" r="F40"/>
  <c i="1" r="BC109"/>
  <c i="2" r="F41"/>
  <c i="1" r="BD96"/>
  <c i="3" r="J38"/>
  <c i="1" r="AW97"/>
  <c i="4" r="F38"/>
  <c i="1" r="BA99"/>
  <c i="5" r="F40"/>
  <c i="1" r="BC100"/>
  <c i="6" r="F40"/>
  <c i="1" r="BC102"/>
  <c i="6" r="F38"/>
  <c i="1" r="BA102"/>
  <c i="7" r="F39"/>
  <c i="1" r="BB103"/>
  <c i="8" r="F41"/>
  <c i="1" r="BD105"/>
  <c i="8" r="F40"/>
  <c i="1" r="BC105"/>
  <c i="9" r="F39"/>
  <c i="1" r="BB106"/>
  <c i="10" r="F38"/>
  <c i="1" r="BA108"/>
  <c i="12" r="F37"/>
  <c i="1" r="BB110"/>
  <c i="12" r="F39"/>
  <c i="1" r="BD110"/>
  <c i="11" r="J38"/>
  <c i="1" r="AW109"/>
  <c i="8" l="1" r="P185"/>
  <c i="6" r="R146"/>
  <c i="4" r="T175"/>
  <c r="T145"/>
  <c i="12" r="BK130"/>
  <c r="BK129"/>
  <c r="J129"/>
  <c r="J96"/>
  <c r="J30"/>
  <c i="5" r="T145"/>
  <c i="2" r="R145"/>
  <c i="10" r="R176"/>
  <c i="3" r="R182"/>
  <c r="R181"/>
  <c i="11" r="R182"/>
  <c r="T145"/>
  <c i="9" r="R184"/>
  <c r="R183"/>
  <c r="R145"/>
  <c i="12" r="P130"/>
  <c r="P129"/>
  <c i="1" r="AU110"/>
  <c i="12" r="R130"/>
  <c r="R129"/>
  <c i="11" r="R475"/>
  <c i="10" r="T176"/>
  <c i="9" r="T145"/>
  <c r="T144"/>
  <c i="8" r="R146"/>
  <c i="2" r="P177"/>
  <c i="10" r="P147"/>
  <c i="7" r="P180"/>
  <c r="P179"/>
  <c r="R143"/>
  <c r="R142"/>
  <c i="5" r="T184"/>
  <c r="T183"/>
  <c r="T144"/>
  <c r="BK145"/>
  <c r="J145"/>
  <c r="J99"/>
  <c i="4" r="P146"/>
  <c i="8" r="P146"/>
  <c r="P145"/>
  <c i="1" r="AU105"/>
  <c i="6" r="R171"/>
  <c i="5" r="R145"/>
  <c i="2" r="R177"/>
  <c r="R144"/>
  <c i="10" r="P176"/>
  <c r="R147"/>
  <c r="R146"/>
  <c i="8" r="R185"/>
  <c i="6" r="P171"/>
  <c i="4" r="R145"/>
  <c i="11" r="BK182"/>
  <c r="J182"/>
  <c r="J104"/>
  <c r="R145"/>
  <c i="9" r="P184"/>
  <c r="P183"/>
  <c r="P144"/>
  <c i="1" r="AU106"/>
  <c i="8" r="T185"/>
  <c i="6" r="T146"/>
  <c i="3" r="P445"/>
  <c r="P181"/>
  <c r="T145"/>
  <c r="T144"/>
  <c i="2" r="T177"/>
  <c r="P145"/>
  <c r="P144"/>
  <c i="1" r="AU96"/>
  <c i="11" r="T475"/>
  <c r="T181"/>
  <c i="7" r="T179"/>
  <c r="P143"/>
  <c r="P142"/>
  <c i="1" r="AU103"/>
  <c i="3" r="R145"/>
  <c r="R144"/>
  <c i="12" r="T130"/>
  <c r="T129"/>
  <c i="6" r="T171"/>
  <c i="5" r="P144"/>
  <c i="1" r="AU100"/>
  <c i="2" r="T145"/>
  <c r="T144"/>
  <c i="7" r="T142"/>
  <c i="6" r="P145"/>
  <c i="1" r="AU102"/>
  <c i="3" r="P145"/>
  <c i="11" r="P475"/>
  <c r="P181"/>
  <c r="P144"/>
  <c i="1" r="AU109"/>
  <c i="8" r="T146"/>
  <c r="T145"/>
  <c i="4" r="P175"/>
  <c i="10" r="T147"/>
  <c r="T146"/>
  <c i="5" r="R184"/>
  <c r="R183"/>
  <c i="2" r="BK270"/>
  <c r="J270"/>
  <c r="J111"/>
  <c i="3" r="BK445"/>
  <c r="J445"/>
  <c r="J109"/>
  <c i="4" r="BK146"/>
  <c r="J146"/>
  <c r="J99"/>
  <c r="BK175"/>
  <c r="J175"/>
  <c r="J104"/>
  <c r="BK274"/>
  <c r="J274"/>
  <c r="J112"/>
  <c i="6" r="BK171"/>
  <c r="J171"/>
  <c r="J104"/>
  <c i="8" r="BK146"/>
  <c r="J146"/>
  <c r="J99"/>
  <c r="BK286"/>
  <c r="J286"/>
  <c r="J112"/>
  <c i="9" r="BK145"/>
  <c r="J145"/>
  <c r="J99"/>
  <c i="11" r="BK475"/>
  <c r="J475"/>
  <c r="J109"/>
  <c i="3" r="BK182"/>
  <c r="J182"/>
  <c r="J104"/>
  <c i="6" r="BK262"/>
  <c r="J262"/>
  <c r="J112"/>
  <c i="7" r="BK322"/>
  <c r="J322"/>
  <c r="J108"/>
  <c i="9" r="BK397"/>
  <c r="J397"/>
  <c r="J109"/>
  <c i="10" r="BK176"/>
  <c r="J176"/>
  <c r="J104"/>
  <c i="12" r="J131"/>
  <c r="J98"/>
  <c i="2" r="BK177"/>
  <c r="J177"/>
  <c r="J103"/>
  <c i="5" r="BK184"/>
  <c r="J184"/>
  <c r="J104"/>
  <c i="6" r="BK146"/>
  <c r="J146"/>
  <c r="J99"/>
  <c i="7" r="BK143"/>
  <c r="J143"/>
  <c r="J99"/>
  <c i="10" r="BK253"/>
  <c r="J253"/>
  <c r="J113"/>
  <c i="2" r="BK145"/>
  <c r="J145"/>
  <c r="J99"/>
  <c i="3" r="BK145"/>
  <c r="J145"/>
  <c r="J99"/>
  <c i="5" r="BK411"/>
  <c r="J411"/>
  <c r="J109"/>
  <c i="7" r="BK180"/>
  <c r="J180"/>
  <c r="J104"/>
  <c i="10" r="BK147"/>
  <c r="J147"/>
  <c r="J99"/>
  <c i="11" r="BK145"/>
  <c r="J145"/>
  <c r="J99"/>
  <c i="9" r="BK183"/>
  <c r="J183"/>
  <c r="J103"/>
  <c i="8" r="BK145"/>
  <c r="J145"/>
  <c r="J98"/>
  <c r="J32"/>
  <c i="1" r="BC98"/>
  <c r="AY98"/>
  <c r="BB101"/>
  <c r="AX101"/>
  <c i="12" r="J108"/>
  <c r="J102"/>
  <c r="J110"/>
  <c i="1" r="BB95"/>
  <c r="AX95"/>
  <c r="BD95"/>
  <c r="BA98"/>
  <c r="AW98"/>
  <c r="BB104"/>
  <c r="AX104"/>
  <c r="BC95"/>
  <c r="AY95"/>
  <c r="BB98"/>
  <c r="AX98"/>
  <c r="BD98"/>
  <c r="BC101"/>
  <c r="AY101"/>
  <c i="8" r="J122"/>
  <c r="J116"/>
  <c r="J33"/>
  <c r="J34"/>
  <c i="1" r="AG105"/>
  <c r="BD104"/>
  <c r="BA107"/>
  <c r="AW107"/>
  <c r="BD107"/>
  <c r="BA95"/>
  <c r="AW95"/>
  <c r="BA101"/>
  <c r="AW101"/>
  <c r="BD101"/>
  <c r="BA104"/>
  <c r="AW104"/>
  <c r="BC104"/>
  <c r="AY104"/>
  <c r="BB107"/>
  <c r="AX107"/>
  <c r="BC107"/>
  <c r="AY107"/>
  <c i="3" l="1" r="P144"/>
  <c i="1" r="AU97"/>
  <c i="8" r="R145"/>
  <c i="4" r="P145"/>
  <c i="1" r="AU99"/>
  <c i="11" r="T144"/>
  <c i="6" r="R145"/>
  <c r="T145"/>
  <c i="5" r="R144"/>
  <c i="10" r="P146"/>
  <c i="1" r="AU108"/>
  <c i="9" r="R144"/>
  <c i="11" r="R181"/>
  <c r="R144"/>
  <c i="12" r="BE108"/>
  <c r="J31"/>
  <c i="4" r="BK145"/>
  <c r="J145"/>
  <c r="J98"/>
  <c r="J32"/>
  <c i="11" r="BK181"/>
  <c r="J181"/>
  <c r="J103"/>
  <c i="5" r="BK183"/>
  <c r="J183"/>
  <c r="J103"/>
  <c i="7" r="BK179"/>
  <c r="J179"/>
  <c r="J103"/>
  <c i="5" r="BK144"/>
  <c r="J144"/>
  <c r="J98"/>
  <c r="J32"/>
  <c i="12" r="J130"/>
  <c r="J97"/>
  <c i="6" r="BK145"/>
  <c r="J145"/>
  <c r="J98"/>
  <c r="J32"/>
  <c i="10" r="BK146"/>
  <c r="J146"/>
  <c r="J98"/>
  <c r="J32"/>
  <c i="2" r="BK144"/>
  <c r="J144"/>
  <c r="J98"/>
  <c r="J32"/>
  <c i="3" r="BK181"/>
  <c r="J181"/>
  <c r="J103"/>
  <c i="7" r="BK142"/>
  <c r="J142"/>
  <c r="J98"/>
  <c r="J32"/>
  <c i="9" r="BK144"/>
  <c r="J144"/>
  <c r="J98"/>
  <c r="J32"/>
  <c i="8" r="BE122"/>
  <c i="1" r="AU95"/>
  <c r="AU101"/>
  <c i="5" r="J121"/>
  <c r="BE121"/>
  <c r="F37"/>
  <c i="1" r="AZ100"/>
  <c r="BA94"/>
  <c r="W30"/>
  <c r="BD94"/>
  <c r="W33"/>
  <c r="AU98"/>
  <c r="AU107"/>
  <c i="12" r="J35"/>
  <c i="1" r="AV110"/>
  <c r="AT110"/>
  <c i="2" r="J121"/>
  <c r="BE121"/>
  <c r="J37"/>
  <c i="1" r="AV96"/>
  <c r="AT96"/>
  <c i="8" r="J124"/>
  <c i="9" r="J121"/>
  <c r="BE121"/>
  <c r="F37"/>
  <c i="1" r="AZ106"/>
  <c r="BB94"/>
  <c r="W31"/>
  <c r="BC94"/>
  <c r="W32"/>
  <c r="AU104"/>
  <c i="4" r="J122"/>
  <c r="BE122"/>
  <c r="F37"/>
  <c i="1" r="AZ99"/>
  <c i="12" r="J32"/>
  <c i="1" r="AG110"/>
  <c r="AN110"/>
  <c i="6" r="J122"/>
  <c r="BE122"/>
  <c r="J37"/>
  <c i="1" r="AV102"/>
  <c r="AT102"/>
  <c i="7" r="J119"/>
  <c r="J113"/>
  <c r="J33"/>
  <c r="J34"/>
  <c i="1" r="AG103"/>
  <c i="8" r="F37"/>
  <c i="1" r="AZ105"/>
  <c i="10" r="J123"/>
  <c r="J117"/>
  <c r="J125"/>
  <c i="8" r="J37"/>
  <c i="1" r="AV105"/>
  <c r="AT105"/>
  <c r="AN105"/>
  <c i="12" l="1" r="J41"/>
  <c i="3" r="BK144"/>
  <c r="J144"/>
  <c r="J98"/>
  <c r="J32"/>
  <c i="10" r="BE123"/>
  <c i="11" r="BK144"/>
  <c r="J144"/>
  <c r="J98"/>
  <c r="J32"/>
  <c i="7" r="BE119"/>
  <c i="10" r="J33"/>
  <c i="8" r="J43"/>
  <c i="1" r="AU94"/>
  <c i="12" r="F35"/>
  <c i="1" r="AZ110"/>
  <c i="4" r="J37"/>
  <c i="1" r="AV99"/>
  <c r="AT99"/>
  <c i="4" r="J116"/>
  <c r="J124"/>
  <c i="5" r="J115"/>
  <c r="J123"/>
  <c i="11" r="J121"/>
  <c r="J115"/>
  <c r="J123"/>
  <c i="5" r="J37"/>
  <c i="1" r="AV100"/>
  <c r="AT100"/>
  <c i="9" r="J37"/>
  <c i="1" r="AV106"/>
  <c r="AT106"/>
  <c i="3" r="J121"/>
  <c r="BE121"/>
  <c r="J37"/>
  <c i="1" r="AV97"/>
  <c r="AT97"/>
  <c i="6" r="F37"/>
  <c i="1" r="AZ102"/>
  <c i="10" r="J37"/>
  <c i="1" r="AV108"/>
  <c r="AT108"/>
  <c r="AZ104"/>
  <c r="AV104"/>
  <c r="AT104"/>
  <c r="AW94"/>
  <c r="AK30"/>
  <c r="AX94"/>
  <c r="AY94"/>
  <c i="2" r="J115"/>
  <c r="J123"/>
  <c r="F37"/>
  <c i="1" r="AZ96"/>
  <c r="AZ98"/>
  <c r="AV98"/>
  <c r="AT98"/>
  <c i="9" r="J115"/>
  <c r="J123"/>
  <c i="6" r="J116"/>
  <c r="J33"/>
  <c r="J34"/>
  <c i="1" r="AG102"/>
  <c r="AN102"/>
  <c i="7" r="J121"/>
  <c r="F37"/>
  <c i="1" r="AZ103"/>
  <c i="10" r="J34"/>
  <c i="1" r="AG108"/>
  <c r="AN108"/>
  <c i="4" l="1" r="J33"/>
  <c i="5" r="J33"/>
  <c i="2" r="J33"/>
  <c i="11" r="BE121"/>
  <c i="6" r="J43"/>
  <c i="11" r="J33"/>
  <c i="10" r="J43"/>
  <c i="9" r="J33"/>
  <c i="4" r="J34"/>
  <c i="1" r="AG99"/>
  <c r="AN99"/>
  <c i="5" r="J34"/>
  <c i="1" r="AG100"/>
  <c r="AN100"/>
  <c r="AG101"/>
  <c i="10" r="F37"/>
  <c i="1" r="AZ108"/>
  <c r="AZ101"/>
  <c r="AV101"/>
  <c r="AT101"/>
  <c r="AN101"/>
  <c i="9" r="J34"/>
  <c i="1" r="AG106"/>
  <c r="AN106"/>
  <c i="2" r="J34"/>
  <c i="1" r="AG96"/>
  <c r="AN96"/>
  <c i="6" r="J124"/>
  <c i="11" r="J37"/>
  <c i="1" r="AV109"/>
  <c r="AT109"/>
  <c i="3" r="F37"/>
  <c i="1" r="AZ97"/>
  <c r="AZ95"/>
  <c r="AV95"/>
  <c r="AT95"/>
  <c i="3" r="J115"/>
  <c r="J123"/>
  <c i="7" r="J37"/>
  <c i="1" r="AV103"/>
  <c r="AT103"/>
  <c r="AN103"/>
  <c i="11" r="J34"/>
  <c i="1" r="AG109"/>
  <c r="AG107"/>
  <c i="5" l="1" r="J43"/>
  <c i="7" r="J43"/>
  <c i="2" r="J43"/>
  <c i="3" r="J33"/>
  <c i="4" r="J43"/>
  <c i="1" r="AN109"/>
  <c i="11" r="J43"/>
  <c i="9" r="J43"/>
  <c i="11" r="F37"/>
  <c i="1" r="AZ109"/>
  <c r="AZ107"/>
  <c r="AV107"/>
  <c r="AT107"/>
  <c r="AN107"/>
  <c r="AG104"/>
  <c i="3" r="J34"/>
  <c i="1" r="AG97"/>
  <c r="AN97"/>
  <c r="AG98"/>
  <c r="AN98"/>
  <c i="3" l="1" r="J43"/>
  <c i="1" r="AN104"/>
  <c r="AZ94"/>
  <c r="W29"/>
  <c r="AG95"/>
  <c r="AN95"/>
  <c l="1" r="AG94"/>
  <c r="AK26"/>
  <c r="AV94"/>
  <c r="AK29"/>
  <c l="1" r="AK35"/>
  <c r="AT94"/>
  <c l="1" r="AN94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<sst xmlns="http://schemas.openxmlformats.org/spreadsheetml/2006/main">
  <si>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</si>
  <si>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</si>
  <si>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</si>
  <si>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</si>
  <si>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</si>
  <si>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{9c26fb29-07dc-40b7-9421-551abf2d2eaf}</t>
  </si>
  <si>
    <t>0,01</t>
  </si>
  <si>
    <t>21</t>
  </si>
  <si>
    <t>15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</si>
  <si>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</si>
  <si>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</si>
  <si>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</si>
  <si>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</si>
  <si>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</si>
  <si>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56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</si>
  <si>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</si>
  <si>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</si>
  <si>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Zlepšování kvality a dostupnosti vzdělávání ZŠ Sokolovská ve Velkém Meziříčí</t>
  </si>
  <si>
    <t>KSO:</t>
  </si>
  <si>
    <t>CC-CZ:</t>
  </si>
  <si>
    <t>Místo:</t>
  </si>
  <si>
    <t xml:space="preserve">ZŠ Sokolovská </t>
  </si>
  <si>
    <t>Datum:</t>
  </si>
  <si>
    <t>21. 1. 2025</t>
  </si>
  <si>
    <t>Zadavatel:</t>
  </si>
  <si>
    <t>IČ:</t>
  </si>
  <si>
    <t>00295671</t>
  </si>
  <si>
    <t xml:space="preserve">Město Velké Meziříčí, Radnická 29/1, PSČ: 594 13 </t>
  </si>
  <si>
    <t>DIČ:</t>
  </si>
  <si>
    <t>CZ00295671</t>
  </si>
  <si>
    <t>Uchazeč:</t>
  </si>
  <si>
    <t>Vyplň údaj</t>
  </si>
  <si>
    <t>Projektant:</t>
  </si>
  <si>
    <t xml:space="preserve"> 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</si>
  <si>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</si>
  <si>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</si>
  <si>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</si>
  <si>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</si>
  <si>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</si>
  <si>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</si>
  <si>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</si>
  <si>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</si>
  <si>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</si>
  <si>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</si>
  <si>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</si>
  <si>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</si>
  <si>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</si>
  <si>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</si>
  <si>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</si>
  <si>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</si>
  <si>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</si>
  <si>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</si>
  <si>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</si>
  <si>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</si>
  <si>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</si>
  <si>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</si>
  <si>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</si>
  <si>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</si>
  <si>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</si>
  <si>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</si>
  <si>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</si>
  <si>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</si>
  <si>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</si>
  <si>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</si>
  <si>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</si>
  <si>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</si>
  <si>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</si>
  <si>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</si>
  <si>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</si>
  <si>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</si>
  <si>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</si>
  <si>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</si>
  <si>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</si>
  <si>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</si>
  <si>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</si>
  <si>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</si>
  <si>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</si>
  <si>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</si>
  <si>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</si>
  <si>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</si>
  <si>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</si>
  <si>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56-1</t>
  </si>
  <si>
    <t>Velké Meziříčí, ZŠ Sokolovská - Učebna přírodopisu, dveře č. 62</t>
  </si>
  <si>
    <t>STA</t>
  </si>
  <si>
    <t>1</t>
  </si>
  <si>
    <t>{d1f82102-ff33-47eb-8acf-ebe98e224774}</t>
  </si>
  <si>
    <t>2</t>
  </si>
  <si>
    <t>/</t>
  </si>
  <si>
    <t>56.1.1</t>
  </si>
  <si>
    <t>učebna přírodopisu, dveře č. 62 - stavba</t>
  </si>
  <si>
    <t>Soupis</t>
  </si>
  <si>
    <t>{c8ca6124-83f6-4868-8909-102b2785c501}</t>
  </si>
  <si>
    <t>56.1.2</t>
  </si>
  <si>
    <t>učebna přírodopisu, dveře č. 62 - elektro</t>
  </si>
  <si>
    <t>{37c89b60-cef2-46bc-8c1a-dd9a6a9549a2}</t>
  </si>
  <si>
    <t>56-2</t>
  </si>
  <si>
    <t>Velké Meziříčí, ZŠ Sokolovská - Jazyková učebna_robotika, dveře č.74</t>
  </si>
  <si>
    <t>{328a5c43-4d30-49e5-a1e3-4aa44a3bd16c}</t>
  </si>
  <si>
    <t>56.2.1</t>
  </si>
  <si>
    <t>jazyková učebna_robotika, dveře č.74 - stavba</t>
  </si>
  <si>
    <t>{606645e2-f983-46b8-b6ca-084598a8776e}</t>
  </si>
  <si>
    <t>56.2.2</t>
  </si>
  <si>
    <t>jazyková učebna_robotika, dveře č.74 - elektro</t>
  </si>
  <si>
    <t>{da2c62f3-bad1-447d-b1b5-4a93cda55d5e}</t>
  </si>
  <si>
    <t>56-3</t>
  </si>
  <si>
    <t>Velké Meziříčí, ZŠ Sokolovská - Knihovna, dveře č. 13</t>
  </si>
  <si>
    <t>{50ae37d9-456b-4954-9376-0160744a7ad9}</t>
  </si>
  <si>
    <t>56.3.1</t>
  </si>
  <si>
    <t>knihovna, dveře č. 13 - stavba</t>
  </si>
  <si>
    <t>{70fcbab8-22e1-477a-b410-bd2f5f3e2a34}</t>
  </si>
  <si>
    <t>56.3.2</t>
  </si>
  <si>
    <t>knihovna, dveře č. 13 - elektro</t>
  </si>
  <si>
    <t>{9dc4f989-00a7-494a-8011-a3a24db192b4}</t>
  </si>
  <si>
    <t>56-4</t>
  </si>
  <si>
    <t>Velké Meziříčí, ZŠ Sokolovská - PC učebna_jazyková učebna, dveře č.61</t>
  </si>
  <si>
    <t>{9eede7f3-821b-4a14-ab57-bb7efc4a4698}</t>
  </si>
  <si>
    <t>56.4.1</t>
  </si>
  <si>
    <t>PC učebna_jazyková učebna, dveře č.61 - stavba</t>
  </si>
  <si>
    <t>{a4bac1f5-84c7-4465-bf8f-5f7be1341bd2}</t>
  </si>
  <si>
    <t>56.4.2</t>
  </si>
  <si>
    <t>PC učebna_jazyková učebna, dveře č.61 - elektro</t>
  </si>
  <si>
    <t>{ef6bcc71-8ab0-4eff-a758-23b54229af21}</t>
  </si>
  <si>
    <t>56-5</t>
  </si>
  <si>
    <t>Velké Meziříčí, ZŠ Sokolovská - Cvičná kuchyň, dveře č. 91</t>
  </si>
  <si>
    <t>{2c9a833d-85ed-4ba5-b33a-bf16509f469a}</t>
  </si>
  <si>
    <t>56.5.1</t>
  </si>
  <si>
    <t>cvičná kuchyň, dveře č. 91 - stavba</t>
  </si>
  <si>
    <t>{3398de85-9818-449f-8787-ceb802444b8b}</t>
  </si>
  <si>
    <t>56.5.2</t>
  </si>
  <si>
    <t>cvičná kuchyň, dveře č. 91 - elektro</t>
  </si>
  <si>
    <t>{5ea19988-9ae9-4266-865b-8f517b8c6f23}</t>
  </si>
  <si>
    <t>56_S02</t>
  </si>
  <si>
    <t>ZŠ Sokolovská ve Velkém Meziříčí S02</t>
  </si>
  <si>
    <t>{fbf1ce74-de78-422c-983a-4ab12eb1132e}</t>
  </si>
  <si>
    <t>KRYCÍ LIST SOUPISU PRACÍ</t>
  </si>
  <si>
    <t>Objekt:</t>
  </si>
  <si>
    <t>56-1 - Velké Meziříčí, ZŠ Sokolovská - Učebna přírodopisu, dveře č. 62</t>
  </si>
  <si>
    <t>Soupis:</t>
  </si>
  <si>
    <t>56.1.1 - učebna přírodopisu, dveře č. 62 - stavba</t>
  </si>
  <si>
    <t>Náklady z rozpočtu</t>
  </si>
  <si>
    <t>Ostatní náklady</t>
  </si>
  <si>
    <t>REKAPITULACE ČLENĚNÍ SOUPISU PRACÍ</t>
  </si>
  <si>
    <t>Kód dílu - Popis</t>
  </si>
  <si>
    <t>Cena celkem [CZK]</t>
  </si>
  <si>
    <t>1) Náklady ze soupisu prací</t>
  </si>
  <si>
    <t>-1</t>
  </si>
  <si>
    <t>HSV - Práce a dodávky HSV</t>
  </si>
  <si>
    <t xml:space="preserve">    6 - Úpravy povrchů, podlahy a osazování výplní</t>
  </si>
  <si>
    <t xml:space="preserve">    9 - Ostatní konstrukce a práce, bourání</t>
  </si>
  <si>
    <t xml:space="preserve">    997 - Přesun sutě</t>
  </si>
  <si>
    <t>PSV - Práce a dodávky PSV</t>
  </si>
  <si>
    <t xml:space="preserve">    725 - Zdravotechnika - zařizovací předměty</t>
  </si>
  <si>
    <t xml:space="preserve">    762 - Konstrukce tesařské</t>
  </si>
  <si>
    <t xml:space="preserve">    763 - Konstrukce suché výstavby</t>
  </si>
  <si>
    <t xml:space="preserve">    776 - Podlahy povlakové</t>
  </si>
  <si>
    <t xml:space="preserve">    781 - Dokončovací práce - obklady</t>
  </si>
  <si>
    <t xml:space="preserve">    783 - Dokončovací práce - nátěry</t>
  </si>
  <si>
    <t xml:space="preserve">    784 - Dokončovací práce - malby a tapety</t>
  </si>
  <si>
    <t>N00 - Ostatní</t>
  </si>
  <si>
    <t xml:space="preserve">    N01 - Ostatní</t>
  </si>
  <si>
    <t>2) Ostatní náklady</t>
  </si>
  <si>
    <t>Zařízení staveniště</t>
  </si>
  <si>
    <t>VRN</t>
  </si>
  <si>
    <t>Projektové práce</t>
  </si>
  <si>
    <t>Územní vlivy</t>
  </si>
  <si>
    <t>Provozní vlivy</t>
  </si>
  <si>
    <t>Jiné VRN</t>
  </si>
  <si>
    <t>Kompletační činnost</t>
  </si>
  <si>
    <t>KOMPLETACNA</t>
  </si>
  <si>
    <t>Celkové náklady za stavbu 1) + 2)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</si>
  <si>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</si>
  <si>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</si>
  <si>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</si>
  <si>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</si>
  <si>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</si>
  <si>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</si>
  <si>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</si>
  <si>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</si>
  <si>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</si>
  <si>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</si>
  <si>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</si>
  <si>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</si>
  <si>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</si>
  <si>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</si>
  <si>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</si>
  <si>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</si>
  <si>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6</t>
  </si>
  <si>
    <t>Úpravy povrchů, podlahy a osazování výplní</t>
  </si>
  <si>
    <t>K</t>
  </si>
  <si>
    <t>612321111</t>
  </si>
  <si>
    <t>Vápenocementová omítka hrubá jednovrstvá zatřená vnitřních stěn nanášená ručně</t>
  </si>
  <si>
    <t>m2</t>
  </si>
  <si>
    <t>4</t>
  </si>
  <si>
    <t>-1203826303</t>
  </si>
  <si>
    <t>PP</t>
  </si>
  <si>
    <t>Omítka vápenocementová vnitřních ploch nanášená ručně jednovrstvá, tloušťky do 10 mm hrubá zatřená svislých konstrukcí stěn</t>
  </si>
  <si>
    <t>612321141</t>
  </si>
  <si>
    <t>Vápenocementová omítka štuková dvouvrstvá vnitřních stěn nanášená ručně</t>
  </si>
  <si>
    <t>-391882808</t>
  </si>
  <si>
    <t>Omítka vápenocementová vnitřních ploch nanášená ručně dvouvrstvá, tloušťky jádrové omítky do 10 mm a tloušťky štuku do 3 mm štuková svislých konstrukcí stěn</t>
  </si>
  <si>
    <t>3</t>
  </si>
  <si>
    <t>612321191</t>
  </si>
  <si>
    <t>Příplatek k vápenocementové omítce vnitřních stěn za každých dalších 5 mm tloušťky ručně</t>
  </si>
  <si>
    <t>-224908136</t>
  </si>
  <si>
    <t>Omítka vápenocementová vnitřních ploch nanášená ručně Příplatek k cenám za každých dalších i započatých 5 mm tloušťky omítky přes 10 mm stěn</t>
  </si>
  <si>
    <t>78419100.R</t>
  </si>
  <si>
    <t>Hrubý úklid - průběžný a konečný</t>
  </si>
  <si>
    <t>kpl</t>
  </si>
  <si>
    <t>512</t>
  </si>
  <si>
    <t>-1985709728</t>
  </si>
  <si>
    <t>Hrubý úklid</t>
  </si>
  <si>
    <t>9</t>
  </si>
  <si>
    <t>Ostatní konstrukce a práce, bourání</t>
  </si>
  <si>
    <t>5</t>
  </si>
  <si>
    <t>949101111</t>
  </si>
  <si>
    <t>Lešení pomocné pro objekty pozemních staveb s lešeňovou podlahou v do 1,9 m zatížení do 150 kg/m2</t>
  </si>
  <si>
    <t>1389322567</t>
  </si>
  <si>
    <t>Lešení pomocné pracovní pro objekty pozemních staveb pro zatížení do 150 kg/m2, o výšce lešeňové podlahy do 1,9 m</t>
  </si>
  <si>
    <t>96203113.R</t>
  </si>
  <si>
    <t>Bourací práce</t>
  </si>
  <si>
    <t>1035370951</t>
  </si>
  <si>
    <t>Bourací práce včetně vybourání podlahového kanálku</t>
  </si>
  <si>
    <t>7</t>
  </si>
  <si>
    <t>96203114.R</t>
  </si>
  <si>
    <t>Zapravení po bouracích pracích</t>
  </si>
  <si>
    <t>-15857838</t>
  </si>
  <si>
    <t>8</t>
  </si>
  <si>
    <t>96203115.R</t>
  </si>
  <si>
    <t>Demontáž stávajícího vybavení</t>
  </si>
  <si>
    <t>soubor</t>
  </si>
  <si>
    <t>1967214085</t>
  </si>
  <si>
    <t>Demontáž stávajícího nábytkového vybavení, včetně dveří</t>
  </si>
  <si>
    <t>96203116.R</t>
  </si>
  <si>
    <t>Zapravení po rozvodech elektra</t>
  </si>
  <si>
    <t>1436925932</t>
  </si>
  <si>
    <t>Zapravení podlah po rozvodech elektra</t>
  </si>
  <si>
    <t>10</t>
  </si>
  <si>
    <t>978011191</t>
  </si>
  <si>
    <t>Otlučení (osekání) vnitřní vápenné nebo vápenocementové omítky stropů v rozsahu přes 50 do 100 %</t>
  </si>
  <si>
    <t>1840528977</t>
  </si>
  <si>
    <t>Otlučení vápenných nebo vápenocementových omítek vnitřních ploch stropů, v rozsahu přes 50 do 100 %</t>
  </si>
  <si>
    <t>997</t>
  </si>
  <si>
    <t>Přesun sutě</t>
  </si>
  <si>
    <t>11</t>
  </si>
  <si>
    <t>997013.00R</t>
  </si>
  <si>
    <t>Ztížený vnitrostaveništní přesun suti, vybouraných hmot a materiálu v budově do vzálenosti 300m ručně</t>
  </si>
  <si>
    <t>-1682967427</t>
  </si>
  <si>
    <t>Ztížený vnitrostaveništní přesun suti, vybouraných hmot a materiálu v budově (1 až 3 patro) a venku do celkové vzálenosti 300m ručně</t>
  </si>
  <si>
    <t>12</t>
  </si>
  <si>
    <t>997013501</t>
  </si>
  <si>
    <t>Odvoz suti a vybouraných hmot na skládku nebo meziskládku do 1 km se složením</t>
  </si>
  <si>
    <t>t</t>
  </si>
  <si>
    <t>-1904149119</t>
  </si>
  <si>
    <t>Odvoz suti a vybouraných hmot na skládku nebo meziskládku se složením, na vzdálenost do 1 km</t>
  </si>
  <si>
    <t>13</t>
  </si>
  <si>
    <t>997241622</t>
  </si>
  <si>
    <t>Naložení a složení suti</t>
  </si>
  <si>
    <t>-1060290608</t>
  </si>
  <si>
    <t>Doprava vybouraných hmot, konstrukcí a suti naložení a složení suti</t>
  </si>
  <si>
    <t>14</t>
  </si>
  <si>
    <t>M</t>
  </si>
  <si>
    <t>94620250.R</t>
  </si>
  <si>
    <t>uložení odpadu směsné stavební a demoliční, včetně kontejneru</t>
  </si>
  <si>
    <t>kus</t>
  </si>
  <si>
    <t>1871401447</t>
  </si>
  <si>
    <t>Uložení odpadu odpady - skládkovné kódy dle vyhlášky MŽPb 381/2001 Sb. příloha č. 1 kód 170904 směsné stavební a demoliční</t>
  </si>
  <si>
    <t>PSV</t>
  </si>
  <si>
    <t>Práce a dodávky PSV</t>
  </si>
  <si>
    <t>725</t>
  </si>
  <si>
    <t>Zdravotechnika - zařizovací předměty</t>
  </si>
  <si>
    <t>725210821</t>
  </si>
  <si>
    <t>Demontáž umyvadel bez výtokových armatur</t>
  </si>
  <si>
    <t>16</t>
  </si>
  <si>
    <t>-1668617127</t>
  </si>
  <si>
    <t xml:space="preserve">Demontáž umyvadel  bez výtokových armatur umyvadel včetně sifonů a ostatního příslušenství</t>
  </si>
  <si>
    <t>725820801</t>
  </si>
  <si>
    <t>Demontáž baterie nástěnné do G 3 / 4</t>
  </si>
  <si>
    <t>-1352012259</t>
  </si>
  <si>
    <t xml:space="preserve">Demontáž baterií  nástěnných do G 3/4</t>
  </si>
  <si>
    <t>17</t>
  </si>
  <si>
    <t>5544100.R</t>
  </si>
  <si>
    <t>Skříňka s keramickým umyvadlem a nerezovou baterií - dodávka a montáž</t>
  </si>
  <si>
    <t>-477965334</t>
  </si>
  <si>
    <t>Skříňka s keramickým umyvadlem a nerezovou baterií - dodávka a montáž včetně sifonů a ostatního příslušenství</t>
  </si>
  <si>
    <t>18</t>
  </si>
  <si>
    <t>5413222.R</t>
  </si>
  <si>
    <t>Elektrický průtokový ohřívač vč. příslušenství. Dodávka a montáž</t>
  </si>
  <si>
    <t>-927659840</t>
  </si>
  <si>
    <t>Elektriký průtokový ohřívač vč. příslušenství. Dodávka a montáž</t>
  </si>
  <si>
    <t>19</t>
  </si>
  <si>
    <t>5000000.R</t>
  </si>
  <si>
    <t>Dodávka a montáž rozvodů topení včetně těles</t>
  </si>
  <si>
    <t>-921633315</t>
  </si>
  <si>
    <t>Dodávka a montáž rozvodů topení včetně těles klasik 33-6160, š 155mm x v 600mm x d 1600mm</t>
  </si>
  <si>
    <t>20</t>
  </si>
  <si>
    <t>72521081.R</t>
  </si>
  <si>
    <t>Vodoinstalační a topenářské práce</t>
  </si>
  <si>
    <t>-987225276</t>
  </si>
  <si>
    <t xml:space="preserve">Vodoinstalační a topenářské práce spojené s kompletním zapojením šesti kusů umyvadel na vodu a odpad. Dřezy jsou součástí dodávky nábytku. </t>
  </si>
  <si>
    <t>762</t>
  </si>
  <si>
    <t>Konstrukce tesařské</t>
  </si>
  <si>
    <t>762621120</t>
  </si>
  <si>
    <t>Osazení dveří tesařských jednokřídlových</t>
  </si>
  <si>
    <t>1089467649</t>
  </si>
  <si>
    <t>22</t>
  </si>
  <si>
    <t>0027796.R</t>
  </si>
  <si>
    <t>Dveře vnitřní hladké plné jednokřídlé 90x197 cm</t>
  </si>
  <si>
    <t>ks</t>
  </si>
  <si>
    <t>-1735556411</t>
  </si>
  <si>
    <t>23</t>
  </si>
  <si>
    <t>5491400.R</t>
  </si>
  <si>
    <t>Dodávka a montáž kování</t>
  </si>
  <si>
    <t>50913773</t>
  </si>
  <si>
    <t>763</t>
  </si>
  <si>
    <t>Konstrukce suché výstavby</t>
  </si>
  <si>
    <t>24</t>
  </si>
  <si>
    <t>763135101</t>
  </si>
  <si>
    <t>Montáž SDK kazetového podhledu z kazet 600x600 mm na zavěšenou viditelnou nosnou konstrukci</t>
  </si>
  <si>
    <t>749560032</t>
  </si>
  <si>
    <t>Montáž sádrokartonového podhledu kazetového demontovatelného, velikosti kazet 600x600 mm včetně zavěšené nosné konstrukce viditelné</t>
  </si>
  <si>
    <t>25</t>
  </si>
  <si>
    <t>59030596.R</t>
  </si>
  <si>
    <t xml:space="preserve">podhled kazetový,  600 x 600 mm</t>
  </si>
  <si>
    <t>32</t>
  </si>
  <si>
    <t>881650188</t>
  </si>
  <si>
    <t>podhled kazetový, 600 x 600 mm</t>
  </si>
  <si>
    <t>26</t>
  </si>
  <si>
    <t>517652.R</t>
  </si>
  <si>
    <t xml:space="preserve">Hlavní profil T24 - 3700mm </t>
  </si>
  <si>
    <t>m</t>
  </si>
  <si>
    <t>1947192626</t>
  </si>
  <si>
    <t>27</t>
  </si>
  <si>
    <t>517654.R</t>
  </si>
  <si>
    <t xml:space="preserve">Příčný profil T24 - 1200mm </t>
  </si>
  <si>
    <t>-1097333410</t>
  </si>
  <si>
    <t>28</t>
  </si>
  <si>
    <t>590306.R</t>
  </si>
  <si>
    <t>Profil příčný T24 32x24 dl. 600 mm</t>
  </si>
  <si>
    <t>-1152193036</t>
  </si>
  <si>
    <t>profil příčný T24 32x24 dl. 600 mm</t>
  </si>
  <si>
    <t>29</t>
  </si>
  <si>
    <t>512491.R</t>
  </si>
  <si>
    <t>Obvodový profil 3000mm</t>
  </si>
  <si>
    <t>1976830646</t>
  </si>
  <si>
    <t>30</t>
  </si>
  <si>
    <t>59030674.R</t>
  </si>
  <si>
    <t>Závěs pérový pro hlavní T profil</t>
  </si>
  <si>
    <t>1296408446</t>
  </si>
  <si>
    <t>31</t>
  </si>
  <si>
    <t>510167.R</t>
  </si>
  <si>
    <t>Drát s okem - 125 mm</t>
  </si>
  <si>
    <t>-1143824799</t>
  </si>
  <si>
    <t>776</t>
  </si>
  <si>
    <t>Podlahy povlakové</t>
  </si>
  <si>
    <t>776111116</t>
  </si>
  <si>
    <t>Odstranění zbytků lepidla z podkladu povlakových podlah broušením</t>
  </si>
  <si>
    <t>-89980764</t>
  </si>
  <si>
    <t>Příprava podkladu broušení podlah stávajícího podkladu pro odstranění lepidla (po starých krytinách)</t>
  </si>
  <si>
    <t>33</t>
  </si>
  <si>
    <t>776111311</t>
  </si>
  <si>
    <t>Vysátí podkladu povlakových podlah</t>
  </si>
  <si>
    <t>-2008955166</t>
  </si>
  <si>
    <t>Příprava podkladu vysátí podlah</t>
  </si>
  <si>
    <t>34</t>
  </si>
  <si>
    <t>776121321</t>
  </si>
  <si>
    <t>Neředěná penetrace savého podkladu povlakových podlah</t>
  </si>
  <si>
    <t>1875789347</t>
  </si>
  <si>
    <t>Příprava podkladu penetrace neředěná podlah</t>
  </si>
  <si>
    <t>35</t>
  </si>
  <si>
    <t>7761411.R</t>
  </si>
  <si>
    <t xml:space="preserve">Stěrka podlahová nivelační pro vyrovnání podkladu povlakových podlah </t>
  </si>
  <si>
    <t>-923577869</t>
  </si>
  <si>
    <t>Příprava podkladu vyrovnání samonivelační stěrkou podlah min.pevnosti 20 MPa</t>
  </si>
  <si>
    <t>36</t>
  </si>
  <si>
    <t>776410811</t>
  </si>
  <si>
    <t>Odstranění soklíků a lišt pryžových nebo plastových</t>
  </si>
  <si>
    <t>-763457021</t>
  </si>
  <si>
    <t>Demontáž soklíků nebo lišt pryžových nebo plastových</t>
  </si>
  <si>
    <t>37</t>
  </si>
  <si>
    <t>6075610.R</t>
  </si>
  <si>
    <t>PVC vinyl hybridní heterogenní zátěžový akustický, role š. 2m, útlum 15dB, tloušťka 2,60mm, nášlapná vrstva 0,70mm, zátěž 34/42, otlak do 0,05mm, Bfl S1, rozměrová stálost &lt;0,1%, protiskluz μ ≥ 0,6, bez ftalátů, certifikace IACG</t>
  </si>
  <si>
    <t>-78501801</t>
  </si>
  <si>
    <t xml:space="preserve">- heterogenní hybridní zátěžový a akustický vinyl 15 dB bez obsahu ftalátů s emisním certifikátem INDOOR AIR COMFORT GOLD, povrchová úprava – matný PUR s eXtrémní odolností dvojitě vytvrzený laserem a UV zářením,  rozměrová stálost (roztažnost) dle EN ISO 23999 je ≤ 0,1%, hodnota zbytkového otlaku (bodové zatížení) dle EN ISO 24343-1 je 0,05 mm, odolnost vůči skvrnám od chemikálií (chemická odolnost) dle EN ISO 26987 je vynikající (třída excellent), odolnost proti opotřebení dle EN 660-2: třída T, součinitel smykového tření dle ČSN hodnota µ ≥ 0,6, protiskluznost dle DIN 51130je R10,  reakce na oheň dle EN 13501-1 je Bfl – S1, barevná stálost dle EN ISO 105-B02 je 7, celková tloušťka materiálu 2,60 mm, tloušťka nášlapné vrstvy 0,70 mm,  šířka role 2m, třída zátěže 34/4</t>
  </si>
  <si>
    <t>38</t>
  </si>
  <si>
    <t>776201811</t>
  </si>
  <si>
    <t>Demontáž lepených povlakových podlah bez podložky ručně</t>
  </si>
  <si>
    <t>-1838995942</t>
  </si>
  <si>
    <t>Demontáž povlakových podlahovin lepených ručně bez podložky</t>
  </si>
  <si>
    <t>39</t>
  </si>
  <si>
    <t>776221111</t>
  </si>
  <si>
    <t>Lepení pásů z PVC standardním lepidlem</t>
  </si>
  <si>
    <t>-2004834190</t>
  </si>
  <si>
    <t>Montáž podlahovin z PVC lepením standardním lepidlem z pásů standardních</t>
  </si>
  <si>
    <t>40</t>
  </si>
  <si>
    <t>28411003</t>
  </si>
  <si>
    <t>lišta soklová PVC 30x30mm</t>
  </si>
  <si>
    <t>516809691</t>
  </si>
  <si>
    <t>41</t>
  </si>
  <si>
    <t>776223112</t>
  </si>
  <si>
    <t>Spoj povlakových podlahovin z PVC svařováním za studena</t>
  </si>
  <si>
    <t>2071041087</t>
  </si>
  <si>
    <t>Montáž podlahovin z PVC spoj podlah svařováním za studena</t>
  </si>
  <si>
    <t>42</t>
  </si>
  <si>
    <t>776421111</t>
  </si>
  <si>
    <t>Montáž obvodových lišt lepením</t>
  </si>
  <si>
    <t>-1739431885</t>
  </si>
  <si>
    <t>Montáž lišt obvodových lepených</t>
  </si>
  <si>
    <t>43</t>
  </si>
  <si>
    <t>776991121</t>
  </si>
  <si>
    <t>Základní čištění nově položených podlahovin vysátím a setřením vlhkým mopem</t>
  </si>
  <si>
    <t>-1078113608</t>
  </si>
  <si>
    <t>Ostatní práce údržba nových podlahovin po pokládce čištění základní</t>
  </si>
  <si>
    <t>781</t>
  </si>
  <si>
    <t>Dokončovací práce - obklady</t>
  </si>
  <si>
    <t>44</t>
  </si>
  <si>
    <t>781121011</t>
  </si>
  <si>
    <t>Nátěr penetrační na stěnu</t>
  </si>
  <si>
    <t>-1873362859</t>
  </si>
  <si>
    <t>Příprava podkladu před provedením obkladu nátěr penetrační na stěnu</t>
  </si>
  <si>
    <t>45</t>
  </si>
  <si>
    <t>781471810</t>
  </si>
  <si>
    <t>Demontáž obkladů z obkladaček keramických kladených do malty</t>
  </si>
  <si>
    <t>1319299758</t>
  </si>
  <si>
    <t>Demontáž obkladů z dlaždic keramických kladených do malty</t>
  </si>
  <si>
    <t>46</t>
  </si>
  <si>
    <t>781474116</t>
  </si>
  <si>
    <t>Montáž obkladů vnitřních keramických hladkých do 35 ks/m2 lepených flexibilním lepidlem</t>
  </si>
  <si>
    <t>-554094561</t>
  </si>
  <si>
    <t>Montáž obkladů vnitřních stěn z dlaždic keramických lepených flexibilním lepidlem maloformátových hladkých přes 25 do 35 ks/m2</t>
  </si>
  <si>
    <t>47</t>
  </si>
  <si>
    <t>59761026.R</t>
  </si>
  <si>
    <t>obklad keramický hladký do 12ks/m2</t>
  </si>
  <si>
    <t>2029522375</t>
  </si>
  <si>
    <t>48</t>
  </si>
  <si>
    <t>781477111</t>
  </si>
  <si>
    <t>Příplatek k montáži obkladů vnitřních keramických hladkých za plochu do 10 m2</t>
  </si>
  <si>
    <t>167090824</t>
  </si>
  <si>
    <t>Montáž obkladů vnitřních stěn z dlaždic keramických Příplatek k cenám za plochu do 10 m2 jednotlivě</t>
  </si>
  <si>
    <t>49</t>
  </si>
  <si>
    <t>7810000.R</t>
  </si>
  <si>
    <t>Zapravení stěn po demontáži obkladů</t>
  </si>
  <si>
    <t>764392320</t>
  </si>
  <si>
    <t>783</t>
  </si>
  <si>
    <t>Dokončovací práce - nátěry</t>
  </si>
  <si>
    <t>50</t>
  </si>
  <si>
    <t>7830000.R</t>
  </si>
  <si>
    <t>Adhézní můstek, dodávka a montáž</t>
  </si>
  <si>
    <t>-655878035</t>
  </si>
  <si>
    <t>51</t>
  </si>
  <si>
    <t>7830001.R</t>
  </si>
  <si>
    <t>Nátěr zárubní</t>
  </si>
  <si>
    <t>-47311941</t>
  </si>
  <si>
    <t>784</t>
  </si>
  <si>
    <t>Dokončovací práce - malby a tapety</t>
  </si>
  <si>
    <t>52</t>
  </si>
  <si>
    <t>784111001</t>
  </si>
  <si>
    <t>Oprášení (ometení ) podkladu v místnostech výšky do 3,80 m</t>
  </si>
  <si>
    <t>2052853754</t>
  </si>
  <si>
    <t>Oprášení (ometení) podkladu v místnostech výšky do 3,80 m</t>
  </si>
  <si>
    <t>53</t>
  </si>
  <si>
    <t>784111031</t>
  </si>
  <si>
    <t>Omytí podkladu v místnostech výšky do 3,80 m</t>
  </si>
  <si>
    <t>-1097475101</t>
  </si>
  <si>
    <t>54</t>
  </si>
  <si>
    <t>784121001</t>
  </si>
  <si>
    <t>Oškrabání malby v mísnostech výšky do 3,80 m</t>
  </si>
  <si>
    <t>1916028186</t>
  </si>
  <si>
    <t>Oškrabání malby v místnostech výšky do 3,80 m</t>
  </si>
  <si>
    <t>55</t>
  </si>
  <si>
    <t>784181121</t>
  </si>
  <si>
    <t>Hloubková jednonásobná penetrace podkladu v místnostech výšky do 3,80 m</t>
  </si>
  <si>
    <t>-727265364</t>
  </si>
  <si>
    <t>Penetrace podkladu jednonásobná hloubková v místnostech výšky do 3,80 m</t>
  </si>
  <si>
    <t>7840001.R</t>
  </si>
  <si>
    <t xml:space="preserve">Dvojnásobné bílé malby  ze směsí za sucha dobře otěruvzdorných v místnostech do 3,80 m</t>
  </si>
  <si>
    <t>1042792048</t>
  </si>
  <si>
    <t>Malby z malířských směsí otěruvzdorných za sucha dvojnásobné, bílé za sucha otěruvzdorné dobře v místnostech výšky do 3,80 m</t>
  </si>
  <si>
    <t>57</t>
  </si>
  <si>
    <t>7840002.R</t>
  </si>
  <si>
    <t>Lokální oprava stěn</t>
  </si>
  <si>
    <t>1187707861</t>
  </si>
  <si>
    <t>N00</t>
  </si>
  <si>
    <t>Ostatní</t>
  </si>
  <si>
    <t>N01</t>
  </si>
  <si>
    <t>58</t>
  </si>
  <si>
    <t>N010SDK.R</t>
  </si>
  <si>
    <t>SDK příčka, dodávka a montáž</t>
  </si>
  <si>
    <t>1956322372</t>
  </si>
  <si>
    <t>SDK příčka, dvojitý záklop + malba, rozměry 1400x2400mm</t>
  </si>
  <si>
    <t>59</t>
  </si>
  <si>
    <t>N0100ST.R</t>
  </si>
  <si>
    <t>Vybudování stupínku</t>
  </si>
  <si>
    <t>-1429571037</t>
  </si>
  <si>
    <t>Vybudování stupínku - nosnou konstrukci stupínku tvoří dřevěné hranoly 100/140 opláštěné OSB deskami P+D tl. 15 mm ve dvou vrstvách kladených kolmo na sebe. Spodní vrstva v podélném směru bude z nebroušených desek, druhá v příčném směru z broušených desek krytá podlahovou krytinou. Přesná tloušťka konstrukce je třeba doměřit a upravit dle stávajícího stupínku</t>
  </si>
  <si>
    <t>60</t>
  </si>
  <si>
    <t>N0100VZ.R</t>
  </si>
  <si>
    <t>Dodávka a montáž vnitřního zatemnění</t>
  </si>
  <si>
    <t>1865153482</t>
  </si>
  <si>
    <t xml:space="preserve">Dodávka a montáž vnitřního zatemnění. Látka blackout zatemňovací v provedení bez vodících lišt a bez kazety, motoricky ovládané (230 V), koncové spínače, vertikální rozměr cca 2500 mm, nutno doměřit na místě. Motor (230V) pro rolety s nastavitelnými koncovými spínači. Barva a dekor bude dle výběru investora (přepokládá se standardní). V případě, že je v půdorysu napsáno vnitřní zatemnění, jedná se o zatemnění všech oken v učebně. </t>
  </si>
  <si>
    <t>61</t>
  </si>
  <si>
    <t>N010HZV.R</t>
  </si>
  <si>
    <t>Horizontální žaluzie - velké okno D + M</t>
  </si>
  <si>
    <t>1946634038</t>
  </si>
  <si>
    <t>Horizontální žaluzie - velké okno D + M, rozměr 1700x1300 mm (velikost žaluzií nutno doměřit na místě)</t>
  </si>
  <si>
    <t>62</t>
  </si>
  <si>
    <t>N010HZM.R</t>
  </si>
  <si>
    <t>Horizontální žaluzie - malé okno, D + M</t>
  </si>
  <si>
    <t>1018567928</t>
  </si>
  <si>
    <t>Horizontální žaluzie - malé okno, D + M, rozměr 600x1300 mm (velikost žaluzií nutno doměřit na místě)</t>
  </si>
  <si>
    <t>63</t>
  </si>
  <si>
    <t>N010RKP.R</t>
  </si>
  <si>
    <t xml:space="preserve">Dodávka a montáž rekuperace včetně jednotky dle projektu VZT </t>
  </si>
  <si>
    <t>768919991</t>
  </si>
  <si>
    <t>56.1.2 - učebna přírodopisu, dveře č. 62 - elektro</t>
  </si>
  <si>
    <t xml:space="preserve">    3 - Svislé a kompletní konstrukce</t>
  </si>
  <si>
    <t xml:space="preserve">    741 - Elektroinstalace - silnoproud</t>
  </si>
  <si>
    <t xml:space="preserve">      741.01 - Silnoproudé rozvody v učebně, kabinetu</t>
  </si>
  <si>
    <t xml:space="preserve">      741.02 - nový silový přívod z rozvaděče na chodbě  do rozvaděče v učebně</t>
  </si>
  <si>
    <t xml:space="preserve">      741.03 - Provozní osvětlení</t>
  </si>
  <si>
    <t xml:space="preserve">      741.04 - stínící technika</t>
  </si>
  <si>
    <t xml:space="preserve">    742 - Elektroinstalace - slaboproud</t>
  </si>
  <si>
    <t xml:space="preserve">      742.1 - slaboproudé rozvody v učebně, kabinetu</t>
  </si>
  <si>
    <t xml:space="preserve">      742.2 - Nový LAN  přívod do učebny z aktivního prvku školy s použitím stávající LAN zásuvky ve třídě</t>
  </si>
  <si>
    <t xml:space="preserve">    0100 - Ostatní</t>
  </si>
  <si>
    <t>Svislé a kompletní konstrukce</t>
  </si>
  <si>
    <t>993121111</t>
  </si>
  <si>
    <t>Dovoz a odvoz lešení prostorového lehkého do 10 km včetně naložení a složení</t>
  </si>
  <si>
    <t>m3</t>
  </si>
  <si>
    <t>1755916652</t>
  </si>
  <si>
    <t>Dovoz a odvoz lešení včetně naložení a složení prostorového lehkého, na vzdálenost do 10 km</t>
  </si>
  <si>
    <t>993121119</t>
  </si>
  <si>
    <t>Příplatek k ceně dovozu a odvozu lešení prostorového lehkého ZKD 10 km přes 10 km</t>
  </si>
  <si>
    <t>-1822936652</t>
  </si>
  <si>
    <t>Dovoz a odvoz lešení včetně naložení a složení prostorového lehkého, na vzdálenost Příplatek k ceně za každých dalších i započatých 10 km přes 10 km</t>
  </si>
  <si>
    <t>946111113</t>
  </si>
  <si>
    <t>Montáž pojízdných věží trubkových/dílcových š přes 0,6 do 0,9 m dl do 3,2 m v přes 2,5 do 3,5 m</t>
  </si>
  <si>
    <t>1451484305</t>
  </si>
  <si>
    <t>Montáž pojízdných věží trubkových nebo dílcových s maximálním zatížením podlahy do 200 kg/m2 šířky od 0,6 do 0,9 m, délky do 3,2 m, výšky přes 2,5 m do 3,5 m</t>
  </si>
  <si>
    <t>946111213</t>
  </si>
  <si>
    <t>Příplatek k pojízdným věžím š přes 0,6 do 0,9 m dl do 3,2 m v do 3,5 m za první a ZKD den použití</t>
  </si>
  <si>
    <t>1224867222</t>
  </si>
  <si>
    <t>Montáž pojízdných věží trubkových nebo dílcových s maximálním zatížením podlahy do 200 kg/m2 Příplatek za první a každý další den použití pojízdného lešení k ceně -1113</t>
  </si>
  <si>
    <t>946111813</t>
  </si>
  <si>
    <t>Demontáž pojízdných věží trubkových/dílcových š přes 0,6 do 0,9 m dl do 3,2 m v přes 2,5 do 3,5 m</t>
  </si>
  <si>
    <t>1720960465</t>
  </si>
  <si>
    <t>Demontáž pojízdných věží trubkových nebo dílcových s maximálním zatížením podlahy do 200 kg/m2 šířky od 0,6 do 0,9 m, délky do 3,2 m, výšky přes 2,5 m do 3,5 m</t>
  </si>
  <si>
    <t>973042451</t>
  </si>
  <si>
    <t>Vysekání kapes ve zdivu z betonu pl do 0,25 m2 hl do 300 mm</t>
  </si>
  <si>
    <t>1339801954</t>
  </si>
  <si>
    <t>Vysekání výklenků nebo kapes ve zdivu betonovém kapes, plochy do 0,25 m2, hl. do 300 mm</t>
  </si>
  <si>
    <t>973046161</t>
  </si>
  <si>
    <t>Vysekání kapes ve zdivu z betonu pro špalíky a krabice do 100x100x50 mm</t>
  </si>
  <si>
    <t>-927153173</t>
  </si>
  <si>
    <t>Vysekání výklenků nebo kapes ve zdivu betonovém kapes pro špalíky a krabice, velikosti do 100x100x50 mm</t>
  </si>
  <si>
    <t>973049541</t>
  </si>
  <si>
    <t>Vysekání kapes ve zdivu z betonu pro osazování konstrukcí 200/200 mm hl do 200 mm</t>
  </si>
  <si>
    <t>671179055</t>
  </si>
  <si>
    <t>Vysekání výklenků nebo kapes ve zdivu betonovém kapes pro osazování různých konstrukcí v základech, dlažbách apod., velikosti 200/200 mm, hl. do 250 mm</t>
  </si>
  <si>
    <t>974049121</t>
  </si>
  <si>
    <t>Vysekání rýh v betonových zdech hl do 30 mm š do 30 mm</t>
  </si>
  <si>
    <t>640804932</t>
  </si>
  <si>
    <t>Vysekání rýh v betonových zdech do hl. 30 mm a šířky do 30 mm</t>
  </si>
  <si>
    <t>974049133</t>
  </si>
  <si>
    <t>Vysekání rýh v betonových zdech hl do 50 mm š do 100 mm</t>
  </si>
  <si>
    <t>920232663</t>
  </si>
  <si>
    <t>Vysekání rýh v betonových zdech do hl. 50 mm a šířky do 100 mm</t>
  </si>
  <si>
    <t>971052241</t>
  </si>
  <si>
    <t>Vybourání nebo prorážení otvorů v ŽB příčkách a zdech pl do 0,0225 m2 tl do 300 mm</t>
  </si>
  <si>
    <t>886607661</t>
  </si>
  <si>
    <t>Vybourání a prorážení otvorů v železobetonových příčkách a zdech základových nebo nadzákladových, plochy do 0,0225 m2, tl. do 300 mm</t>
  </si>
  <si>
    <t>977131111.01R</t>
  </si>
  <si>
    <t>Vrty příklepovými vrtáky D 8 mm do cihelného zdiva nebo prostého betonu</t>
  </si>
  <si>
    <t>-541479897</t>
  </si>
  <si>
    <t>Vrty příklepovými vrtáky do cihelného zdiva nebo prostého betonu průměru 8 mm</t>
  </si>
  <si>
    <t>997013213</t>
  </si>
  <si>
    <t>Vnitrostaveništní doprava suti a vybouraných hmot pro budovy v přes 9 do 12 m ručně</t>
  </si>
  <si>
    <t>-1002281675</t>
  </si>
  <si>
    <t>Vnitrostaveništní doprava suti a vybouraných hmot vodorovně do 50 m svisle ručně pro budovy a haly výšky přes 9 do 12 m</t>
  </si>
  <si>
    <t>1596499002</t>
  </si>
  <si>
    <t>997013509</t>
  </si>
  <si>
    <t>Příplatek k odvozu suti a vybouraných hmot na skládku ZKD 1 km přes 1 km</t>
  </si>
  <si>
    <t>-342010531</t>
  </si>
  <si>
    <t>Odvoz suti a vybouraných hmot na skládku nebo meziskládku se složením, na vzdálenost Příplatek k ceně za každý další i započatý 1 km přes 1 km</t>
  </si>
  <si>
    <t>997013609</t>
  </si>
  <si>
    <t>Poplatek za uložení na skládce (skládkovné) stavebního odpadu ze směsí nebo oddělených frakcí betonu, cihel a keramických výrobků kód odpadu 17 01 07</t>
  </si>
  <si>
    <t>-1688208273</t>
  </si>
  <si>
    <t>Poplatek za uložení stavebního odpadu na skládce (skládkovné) ze směsí nebo oddělených frakcí betonu, cihel a keramických výrobků zatříděného do Katalogu odpadů pod kódem 17 01 07</t>
  </si>
  <si>
    <t>741</t>
  </si>
  <si>
    <t>Elektroinstalace - silnoproud</t>
  </si>
  <si>
    <t>741.01</t>
  </si>
  <si>
    <t>Silnoproudé rozvody v učebně, kabinetu</t>
  </si>
  <si>
    <t>20230800.59R</t>
  </si>
  <si>
    <t>Montáž vypínač tří/čtyřpól výkonový pojistkový do 63 A bez zapojení vodičů</t>
  </si>
  <si>
    <t>1842638865</t>
  </si>
  <si>
    <t>Montáž spínačů tří nebo čtyřpólových vypínačů výkonových pojistkových, do 63 A</t>
  </si>
  <si>
    <t>35094.01R</t>
  </si>
  <si>
    <t>hlavní vypínač 3fázový 40A modulový na DIN</t>
  </si>
  <si>
    <t>-1723442147</t>
  </si>
  <si>
    <t>741210101</t>
  </si>
  <si>
    <t>Montáž rozváděčů litinových, hliníkových nebo plastových sestava do 50 kg</t>
  </si>
  <si>
    <t>1826009475</t>
  </si>
  <si>
    <t>Montáž rozváděčů litinových, hliníkových nebo plastových bez zapojení vodičů sestavy hmotnosti do 50 kg</t>
  </si>
  <si>
    <t>31372.01R</t>
  </si>
  <si>
    <t xml:space="preserve">rozvaděč plastový,  plechové dveře, IP30 pod omítku 48modulů</t>
  </si>
  <si>
    <t>1710965940</t>
  </si>
  <si>
    <t>rozvaděč do zdi plechové dveře IP30 pod omítku 48modulů</t>
  </si>
  <si>
    <t>31372.06R</t>
  </si>
  <si>
    <t xml:space="preserve">sada upevňovacích prvků pro montáž rozvaděče oceloplech. do  stěny</t>
  </si>
  <si>
    <t>1765047836</t>
  </si>
  <si>
    <t>741321013.01R</t>
  </si>
  <si>
    <t>Montáž proudových chráničů s nadproudovou ochranou dvoupólových nn do 63 A ve skříni se zapojením vodičů</t>
  </si>
  <si>
    <t>-865205086</t>
  </si>
  <si>
    <t>23168.01R</t>
  </si>
  <si>
    <t>Chránič s nadproudovou ochranou, 16/1N/C/003 , A, 1+N, 10kA, char.C,</t>
  </si>
  <si>
    <t>1765756829</t>
  </si>
  <si>
    <t>741322122</t>
  </si>
  <si>
    <t>Montáž svodiče přepětí nn typ 2 čtyřpólových dvoudílných s vložením modulu se zapojením vodičů</t>
  </si>
  <si>
    <t>859384971</t>
  </si>
  <si>
    <t>Montáž přepěťových ochran nn se zapojením vodičů svodiče přepětí – typ 2 čtyřpólových dvoudílných s vložením modulu</t>
  </si>
  <si>
    <t>3297.01R</t>
  </si>
  <si>
    <t>Svodič bleskových proudů typ 2, síť TN-C, vyjímat. 4modul, čtyřpól L1,2,3+N</t>
  </si>
  <si>
    <t>1219999692</t>
  </si>
  <si>
    <t>741231011</t>
  </si>
  <si>
    <t>Montáž svorkovnice do rozvaděčů - stoupačková</t>
  </si>
  <si>
    <t>1730020118</t>
  </si>
  <si>
    <t>Montáž svorkovnic do rozváděčů s popisnými štítky se zapojením vodičů na jedné straně stoupačkových</t>
  </si>
  <si>
    <t>8500187472.03R</t>
  </si>
  <si>
    <t>svorkovnice stoupací 4-pól L1,2,3,N al/cu, v bloku možnost připojení 2x2,5-35mm + 2x2,5-50mm,</t>
  </si>
  <si>
    <t>439207898</t>
  </si>
  <si>
    <t>741231012.01R</t>
  </si>
  <si>
    <t>Montáž svorkovnice HOP do rozvaděčů - ochranná se zapoj.vod.</t>
  </si>
  <si>
    <t>-1811115939</t>
  </si>
  <si>
    <t>8500187472.04R</t>
  </si>
  <si>
    <t>svorkovnice HOP pospojování možnost připojení 15x2,5-50mm,</t>
  </si>
  <si>
    <t>-1806761359</t>
  </si>
  <si>
    <t>741120401</t>
  </si>
  <si>
    <t>Montáž vodič Cu izolovaný drátovací plný a laněný žíla 0,35-6 mm2 v rozváděči (např. CY)</t>
  </si>
  <si>
    <t>1801739949</t>
  </si>
  <si>
    <t>Montáž vodičů izolovaných měděných drátovacích bez ukončení v rozváděčích plných a laněných (např. CY), průřezu žily 0,35 až 6 mm2</t>
  </si>
  <si>
    <t>41027.01R</t>
  </si>
  <si>
    <t>vodič propojovací hnědý, černý, šedý, flexibilní jádro Cu lanované izolace PVC 450/750V (H07V-K) 1x6mm2 do rozvaděče</t>
  </si>
  <si>
    <t>-584766710</t>
  </si>
  <si>
    <t>41027.02R</t>
  </si>
  <si>
    <t xml:space="preserve">vodič propojovací  modrý,  flexibilní jádro Cu lanované izolace PVC 450/750V (H07V-K) 1x6mm2 do rozvaděče</t>
  </si>
  <si>
    <t>1756307527</t>
  </si>
  <si>
    <t>41027.03R</t>
  </si>
  <si>
    <t xml:space="preserve">vodič propojovací  zeleno/žlutý,  flexibilní jádro Cu lanované izolace PVC 450/750V (H07V-K) 1x6mm2 do rozvaděče</t>
  </si>
  <si>
    <t>2033343397</t>
  </si>
  <si>
    <t>741231004</t>
  </si>
  <si>
    <t>Montáž svorkovnice do rozvaděčů - řadová vodič do 16 mm2 se zapojením vodičů</t>
  </si>
  <si>
    <t>527908304</t>
  </si>
  <si>
    <t>Montáž svorkovnic do rozváděčů s popisnými štítky se zapojením vodičů na jedné straně řadových, průřezové plochy vodičů do 16 mm2</t>
  </si>
  <si>
    <t>8500187472</t>
  </si>
  <si>
    <t>Můstek N 15× 16 mm2</t>
  </si>
  <si>
    <t>1480275871</t>
  </si>
  <si>
    <t>741320382.01R</t>
  </si>
  <si>
    <t xml:space="preserve">Montáž systému tlačítka pro nouzové odpojení zásuvek 230V studentských pracovišť,  jistič, vypínač, blokovací tlačítko  u dveří, vypínací spoušť se zapojením vodičů</t>
  </si>
  <si>
    <t>-727657775</t>
  </si>
  <si>
    <t>34535091.01R</t>
  </si>
  <si>
    <t xml:space="preserve">soubor materiálu systému nouzového tlačítka pro odpojení zásuvek 230V studentských pracovišť,  jistič-blokovací tlačítka, vypínač, vypínací spoušť a kabeláž</t>
  </si>
  <si>
    <t>467995933</t>
  </si>
  <si>
    <t>741110102.01.R</t>
  </si>
  <si>
    <t>Montáž kabelového žlabu pro silnoproud drátěného 50/50 mm</t>
  </si>
  <si>
    <t>-793273711</t>
  </si>
  <si>
    <t>00075600.01.R</t>
  </si>
  <si>
    <t>žlab kabelový drátěný galvanicky zinkovaný 50/50mm</t>
  </si>
  <si>
    <t>-1597011551</t>
  </si>
  <si>
    <t>741110122.01.R</t>
  </si>
  <si>
    <t>Montáž nosníku s konzolami nebo závitovými tyčemi pro slaboproud šířky 100 mm</t>
  </si>
  <si>
    <t>1646962364</t>
  </si>
  <si>
    <t>00075387.01.R</t>
  </si>
  <si>
    <t>nosník kabelového žlabu drátěného žárově zinkovaný 100mm</t>
  </si>
  <si>
    <t>-290628425</t>
  </si>
  <si>
    <t>0007538.01.R</t>
  </si>
  <si>
    <t>sada upevňovacích prvků pro montáž nosníku drátožlabu</t>
  </si>
  <si>
    <t>309041800</t>
  </si>
  <si>
    <t>hmoždinka, vrut, podložka</t>
  </si>
  <si>
    <t>0007538.02.R</t>
  </si>
  <si>
    <t>spojka pro instalační kanál drátěný</t>
  </si>
  <si>
    <t>230561593</t>
  </si>
  <si>
    <t>741231012.02R</t>
  </si>
  <si>
    <t>Montáž svorka - ochranného pospojování v trase drátožlabu se zapoj.vod.</t>
  </si>
  <si>
    <t>-732952405</t>
  </si>
  <si>
    <t>0007538.05.R</t>
  </si>
  <si>
    <t>spojka uzemňovací mosazná jednošroubová pro vodič do 25mm2, připojení kanál drátěný k doplňkovému uzemnění</t>
  </si>
  <si>
    <t>2094227534</t>
  </si>
  <si>
    <t>741231012.03R</t>
  </si>
  <si>
    <t xml:space="preserve">Montáž svorka - ochranného pospojování laboratorního dřezu v lavicích a katedře se zapoj.vod.a případným zhotovením otvoru šroubového spoje </t>
  </si>
  <si>
    <t>1157218241</t>
  </si>
  <si>
    <t>0007538.06.R</t>
  </si>
  <si>
    <t xml:space="preserve">spojka uzemňovací  jednošroubová pro vodič do 10mm2, připojení laboratorního dřezu a vodovodní baterie k doplňkovému uzemnění</t>
  </si>
  <si>
    <t>-2045163923</t>
  </si>
  <si>
    <t>741110541</t>
  </si>
  <si>
    <t>Montáž lišta a kanálek -přepážka podélná oddělovací</t>
  </si>
  <si>
    <t>834346574</t>
  </si>
  <si>
    <t>Montáž lišt a kanálků elektroinstalačních se spojkami, ohyby a rohy a s nasunutím do krabic doplňkové prvky přepážky podélné oddělovací</t>
  </si>
  <si>
    <t>0007538.04.R</t>
  </si>
  <si>
    <t>přepážka oddělení vedení plechová v-50mm pro instalační kanál drátěný, včetně upevňovacích prvků</t>
  </si>
  <si>
    <t>-482231201</t>
  </si>
  <si>
    <t>741120501.01R</t>
  </si>
  <si>
    <t>Montáž šňůra Cu lehká a střední do 7 žil uložená pevně (např. CGSG, CYH)</t>
  </si>
  <si>
    <t>400980423</t>
  </si>
  <si>
    <t>8500228818.01R</t>
  </si>
  <si>
    <t xml:space="preserve">Kabel flexibilní dvoulinka CYH V03VH-H 2× 1,5 rudá/černá  pro rozvody ovládání el.zámků 12V do studentských stolů</t>
  </si>
  <si>
    <t>-2138973888</t>
  </si>
  <si>
    <t>8500228820.01R</t>
  </si>
  <si>
    <t>Kabel flexibilní dvoulinka CYH V03VH-H 2× 2,5 rudá/černá pro rozvody z labor.zdroje pro zásuvky 0-24V ve studentských stolech</t>
  </si>
  <si>
    <t>-1330674264</t>
  </si>
  <si>
    <t>741130111.01R</t>
  </si>
  <si>
    <t>Ukončení šňůra přívodní pro zámek lavic 2x0,35 až 4 mm2 se zapojením páčkovou svorkovnici bez uvedení zámku do provozu</t>
  </si>
  <si>
    <t>199539817</t>
  </si>
  <si>
    <t>34562693</t>
  </si>
  <si>
    <t>svorkovnice krabicová bezšroubová jednopólová pro 2 vodiče 0,5-2,5mm2, 400V 24A</t>
  </si>
  <si>
    <t>1093585239</t>
  </si>
  <si>
    <t>741130061.01R</t>
  </si>
  <si>
    <t>Ukončení vodič izolovaný do 2,5 mm2 lisováním kabelového oka pro připojení konektoru zás.0-24V se smršťovací bužírkou</t>
  </si>
  <si>
    <t>-1476941957</t>
  </si>
  <si>
    <t>34567018</t>
  </si>
  <si>
    <t>oko kabelové Cu lisovací lehčené 2,5x3</t>
  </si>
  <si>
    <t>1397322341</t>
  </si>
  <si>
    <t>741130061.02R</t>
  </si>
  <si>
    <t xml:space="preserve">montáž a zapojení zásuvky labor.zdoje 0-24V v lavici  na připravené vodiče s lisovácím  okem, bez uvedení do provozu </t>
  </si>
  <si>
    <t>190104866</t>
  </si>
  <si>
    <t>34567018.01R</t>
  </si>
  <si>
    <t>zásuvka laboratorního zdroje 0-24V v lavici žáků, s 2x bezpečnostní zdířkou (rudá/černá) v provedení modulu 45x45mm, možnost připojení kabelovým okem</t>
  </si>
  <si>
    <t>913347095</t>
  </si>
  <si>
    <t>741134031.01R</t>
  </si>
  <si>
    <t>prozvonění vodičů po ukončení kabelů s ověřením správnosti zapojení pro počet žil do 5x2, zámků a zás.0-24V</t>
  </si>
  <si>
    <t>-5589225</t>
  </si>
  <si>
    <t>741313044.01R</t>
  </si>
  <si>
    <t xml:space="preserve">Montáž zásuvka (polo)zapuštěná  2x(2P + PE) dvojí zapojení-průběžná dvojnásobná šikmá se zapojením vodičů</t>
  </si>
  <si>
    <t>-573498265</t>
  </si>
  <si>
    <t>55242.01R</t>
  </si>
  <si>
    <t>zásuvka 230V dvojnásobná s ochrannými koliky, s clonkami, s natočenou dutinou bílá</t>
  </si>
  <si>
    <t>70278659</t>
  </si>
  <si>
    <t>55242.03R</t>
  </si>
  <si>
    <t>zásuvka 230V dvojnásobná s modulem přepěťové ochrany D typ3 opt.sig. s ochrannými koliky, s clonkami, s natočenou dutinou bílá</t>
  </si>
  <si>
    <t>263560617</t>
  </si>
  <si>
    <t>20230800.60R</t>
  </si>
  <si>
    <t xml:space="preserve">Montáž zásuvka 1-násobná 2P+PE  se zapojením vodičů</t>
  </si>
  <si>
    <t>1705153118</t>
  </si>
  <si>
    <t>64</t>
  </si>
  <si>
    <t>55202.01R</t>
  </si>
  <si>
    <t>zásuvka 230V zápustná jednonásobná s ochranným kolíkem, s clonkami, bez rámečku, bílá</t>
  </si>
  <si>
    <t>-376060109</t>
  </si>
  <si>
    <t>65</t>
  </si>
  <si>
    <t>741313042.02R</t>
  </si>
  <si>
    <t>Montáž zásuvka (polo)zapuštěná šroubové připojení 2P+PE dvojí zapojení - průběžná se zapojením vodičů ve ztížených podmínkách tech.prostoru pod výsuvy žákovských lavic a katedry</t>
  </si>
  <si>
    <t>-52718753</t>
  </si>
  <si>
    <t>Montáž zásuvka (polo)zapuštěná šroubové připojení 2P+PE dvojí zapojení - průběžná se zapojením vodičů e ztížených podmínkách tech.prostoru pod výsuvy žákovských lavic a katedry</t>
  </si>
  <si>
    <t>66</t>
  </si>
  <si>
    <t>106079.04R</t>
  </si>
  <si>
    <t xml:space="preserve">Zásuvka 45x45  1x2P+T (45x45) s natočenou dutinou, s ochranným kolíkem, zarovnané provedení  bílá</t>
  </si>
  <si>
    <t>-1670033715</t>
  </si>
  <si>
    <t>67</t>
  </si>
  <si>
    <t>741313042.03R</t>
  </si>
  <si>
    <t>Montáž zásuvka (polo)zapuštěná s přepěťovou ochranou, šroubové připojení 2P+PE dvojí zapojení - průběžná se zapojením vodičů s přispůsobením hloubky krabice</t>
  </si>
  <si>
    <t>1295520292</t>
  </si>
  <si>
    <t>68</t>
  </si>
  <si>
    <t>55202.04R</t>
  </si>
  <si>
    <t>zásuvka 230V zápustná jednonásobná s ochranným kolíkem, s clonkami, s modulem přepěťové ochrany bez rámečku, bílá</t>
  </si>
  <si>
    <t>-1879709237</t>
  </si>
  <si>
    <t>69</t>
  </si>
  <si>
    <t>358106079.12R</t>
  </si>
  <si>
    <t xml:space="preserve">Zásuvka 45x45  1x2P+T (45x45) s modulem přepěťové ochrany, s ochranným kolíkem, opt.sig.  bílá</t>
  </si>
  <si>
    <t>-949653187</t>
  </si>
  <si>
    <t>70</t>
  </si>
  <si>
    <t>741313042.01R</t>
  </si>
  <si>
    <t xml:space="preserve">Montáž zásuvka (polo)zapuštěná koncové připojení 2P+PE  se zapojením vodičů ve ztížených podmínkách v boku skříňky vedle dato zás.stand.smíšené výuky</t>
  </si>
  <si>
    <t>-1442296513</t>
  </si>
  <si>
    <t>71</t>
  </si>
  <si>
    <t>742330004.10R</t>
  </si>
  <si>
    <t>Montáž krytu zaslepovacího do zásuvkové sestavy</t>
  </si>
  <si>
    <t>-1108712266</t>
  </si>
  <si>
    <t>72</t>
  </si>
  <si>
    <t>374330004.11R</t>
  </si>
  <si>
    <t>kryt zaslepovací bez rámečku za přístroj do rámečku 81x81mm bílý</t>
  </si>
  <si>
    <t>1856309628</t>
  </si>
  <si>
    <t>73</t>
  </si>
  <si>
    <t>39059.01R</t>
  </si>
  <si>
    <t>rámeček pro elektroinstalační přístroje jednonásobný bílý</t>
  </si>
  <si>
    <t>-2092912729</t>
  </si>
  <si>
    <t>74</t>
  </si>
  <si>
    <t>39063.01R</t>
  </si>
  <si>
    <t>rámeček pro elektroinstalační přístroje pětinásobný bílý</t>
  </si>
  <si>
    <t>959329507</t>
  </si>
  <si>
    <t>75</t>
  </si>
  <si>
    <t>741112111.01R</t>
  </si>
  <si>
    <t>Montáž rozvodka nástěnná plastová čtyřhranná vodič D do 4 mm2 pro připojení el.ohřívače vody se zapojením vodičů, el.ohř.vody</t>
  </si>
  <si>
    <t>49187952</t>
  </si>
  <si>
    <t>76</t>
  </si>
  <si>
    <t>34562692.01R</t>
  </si>
  <si>
    <t>svorkovnice krabicová šroubovací pětipólová s krytem a rámečkem bílá pro 5x4 vodiče 1,5-4,0mm2, 500V pro připojení el.ohř.vody</t>
  </si>
  <si>
    <t>-535129980</t>
  </si>
  <si>
    <t xml:space="preserve">svorkovnice krabicová šroubovací pětipólová s krytem a rámečkem bílá pro pohyblivý přívod 5x vodiče 1,5-4,0mm2, 500V, s odlehčovací sponou pro připojení el.ohř.vody, </t>
  </si>
  <si>
    <t>77</t>
  </si>
  <si>
    <t>741112001</t>
  </si>
  <si>
    <t>Montáž krabice zapuštěná plastová kruhová</t>
  </si>
  <si>
    <t>-1575800797</t>
  </si>
  <si>
    <t>Montáž krabic elektroinstalačních bez napojení na trubky a lišty, demontáže a montáže víčka a přístroje protahovacích nebo odbočných zapuštěných plastových kruhových</t>
  </si>
  <si>
    <t>78</t>
  </si>
  <si>
    <t>34571451</t>
  </si>
  <si>
    <t>krabice pod omítku PVC přístrojová kruhová D 70mm hluboká</t>
  </si>
  <si>
    <t>-1700616269</t>
  </si>
  <si>
    <t>79</t>
  </si>
  <si>
    <t>741110401.01R</t>
  </si>
  <si>
    <t>Montáž instalačních kanálů 90x55 plastových jednokomorových v katedře učitele</t>
  </si>
  <si>
    <t>-1488607761</t>
  </si>
  <si>
    <t>80</t>
  </si>
  <si>
    <t>34571218.01R</t>
  </si>
  <si>
    <t>kanál elektroinstalační hranatý PVC např.90x55mm</t>
  </si>
  <si>
    <t>-1004975599</t>
  </si>
  <si>
    <t>81</t>
  </si>
  <si>
    <t>34571218.03R</t>
  </si>
  <si>
    <t>kryt spojovací kanálu elektroinstalační hranatý PVC např.90x55mm</t>
  </si>
  <si>
    <t>2016475674</t>
  </si>
  <si>
    <t>82</t>
  </si>
  <si>
    <t>1710170029</t>
  </si>
  <si>
    <t>83</t>
  </si>
  <si>
    <t>34571218.07R</t>
  </si>
  <si>
    <t>přepážka stíněná např.60 kanálu elektroinstalačního hranatého PVC 90x55mm</t>
  </si>
  <si>
    <t>-330050738</t>
  </si>
  <si>
    <t>84</t>
  </si>
  <si>
    <t>741110402.04R</t>
  </si>
  <si>
    <t xml:space="preserve">Montáž otvorů do bočních stěn stupínku  u podlahy vyfrézováním pro prostpy do lavic</t>
  </si>
  <si>
    <t>499449428</t>
  </si>
  <si>
    <t xml:space="preserve">Montáž otvorů do bočních stěn stupínku u podlahy pro prostup silnoproudé kabeláže do žákovských lavic a katedry s rozměřením budoucího rozestavení lavic a katedry </t>
  </si>
  <si>
    <t>85</t>
  </si>
  <si>
    <t>741110401.14R</t>
  </si>
  <si>
    <t>Montáž instalačních kanálů šířky 120-210 plastových dvoukomorových v katedře učitele</t>
  </si>
  <si>
    <t>1074438385</t>
  </si>
  <si>
    <t>Montáž instalačních kanálů 165x60 plastových dvoukomorových v katedře učitele</t>
  </si>
  <si>
    <t>86</t>
  </si>
  <si>
    <t>34571221.01R</t>
  </si>
  <si>
    <t>kanál elektroinstalační hranatý PVC š.120-170mm dvoukomorový</t>
  </si>
  <si>
    <t>-1754142469</t>
  </si>
  <si>
    <t>87</t>
  </si>
  <si>
    <t>34571221.02R</t>
  </si>
  <si>
    <t>kryt odbočný kanálu elektroinstalační hranatý PVC š.120-170mm</t>
  </si>
  <si>
    <t>-1027243677</t>
  </si>
  <si>
    <t>88</t>
  </si>
  <si>
    <t>741110005.01R</t>
  </si>
  <si>
    <t>montáž atipických úchytů pro montáž trubek a podlahové krabice pro silnoproudé rozvody v konstrukci stupínku pod katedrou.</t>
  </si>
  <si>
    <t>1169597082</t>
  </si>
  <si>
    <t>89</t>
  </si>
  <si>
    <t>741122122.01R</t>
  </si>
  <si>
    <t>Montáž kabel Cu plný kulatý žíla 3x1,5 až 6 mm2 pevně se zatažením (např. CYKY) ve ztížených podmínkách</t>
  </si>
  <si>
    <t>1585863863</t>
  </si>
  <si>
    <t>Montáž kabelů měděných bez ukončení uložených v trubkách, žlabech, pevně, zatažených plných kulatých nebo bezhalogenových (např. CYKY) počtu a průřezu žil 3x1,5 až 6 mm2, ve ztížených podmínkách prostupů studentských a učitelských pracovišť učeben, kabinetů</t>
  </si>
  <si>
    <t>90</t>
  </si>
  <si>
    <t>34111036</t>
  </si>
  <si>
    <t>kabel instalační jádro Cu plné izolace PVC plášť PVC 450/750V (CYKY) 3x2,5mm2</t>
  </si>
  <si>
    <t>75291081</t>
  </si>
  <si>
    <t>91</t>
  </si>
  <si>
    <t>741110043</t>
  </si>
  <si>
    <t>Montáž trubka plastová ohebná D přes 35 mm uložená pevně</t>
  </si>
  <si>
    <t>855382163</t>
  </si>
  <si>
    <t>Montáž trubek elektroinstalačních s nasunutím nebo našroubováním do krabic plastových ohebných, uložených pevně, vnější Ø přes 35 mm</t>
  </si>
  <si>
    <t>92</t>
  </si>
  <si>
    <t>1240750.01R</t>
  </si>
  <si>
    <t>trubka elektroinstalační ohebná z PVC 1240 750N 40/31,2mm</t>
  </si>
  <si>
    <t>-1581138092</t>
  </si>
  <si>
    <t>93</t>
  </si>
  <si>
    <t>741311807.01R</t>
  </si>
  <si>
    <t>Demontáž stávající silnoproudé elektroinstalace bez zachování funkčnostii</t>
  </si>
  <si>
    <t>-1091991069</t>
  </si>
  <si>
    <t>Demontáž stávající silnoproudé nepotřebné elektroinstalace bez zachování funkčnostii v odborné učebně, kabinetu a místnostech souvisejících se stavebními pracemi. Vyhledání svorek napájení okruhů obvodů zásuvek, svítidel a ostatní elekrtoinstalace. Bezpečné odpojení se zajištěním trvalého odpojení. Demontáž kabelů, krabic, přístrojů a svítidel. Odvoz a zajištění uložení demontovaných prvků v odběrovém místě elektroodpadů.</t>
  </si>
  <si>
    <t>94</t>
  </si>
  <si>
    <t>741311807.02R</t>
  </si>
  <si>
    <t>Demontáž stávající silnoproudé elektroinstalace se zachováním funkčnosti v přilehlých místnostech bez stavebních úprav</t>
  </si>
  <si>
    <t>1852567909</t>
  </si>
  <si>
    <t xml:space="preserve">Demontáž stávající silnoproudé elektroinstalace se zachováním funkčnostii v přilehlých místnostech bez stavebních úprav sousedících k odborné učebně, kabinetu a místnostech souvisejících se stavebními pracemi. Vyhledání svorek napájení okruhů obvodů zásuvek, svítidel a ostatní elekrtoinstalace. Bezpečné odpojení se zajištěním dočasného odpojení. Přepojení  kabelů, krabic, přístrojů a svítidel aby v místnostech bez stavebních úprav byla zachována funkční elektroinstalace.</t>
  </si>
  <si>
    <t>95</t>
  </si>
  <si>
    <t>741311807.12R</t>
  </si>
  <si>
    <t>Vytvoření označovacích popisových polí do zásuvek</t>
  </si>
  <si>
    <t>1151654584</t>
  </si>
  <si>
    <t>96</t>
  </si>
  <si>
    <t>311807.12R</t>
  </si>
  <si>
    <t>materiál pro výrobu označovacích polí</t>
  </si>
  <si>
    <t>505955742</t>
  </si>
  <si>
    <t>trubka elektroinstalační ohebná z PVC 1225 750N 25/18,3mm</t>
  </si>
  <si>
    <t>97</t>
  </si>
  <si>
    <t>01002001.03R</t>
  </si>
  <si>
    <t xml:space="preserve">součinnost  s dodavatelem nábytku při montáži el.inst.přístrojů</t>
  </si>
  <si>
    <t>soub</t>
  </si>
  <si>
    <t>-14969938</t>
  </si>
  <si>
    <t xml:space="preserve">Ostatní náklady související s provozem - součinnost  s dodavatelem nábytku při montáži el.inst.přístrojů, krabic, kabeláže, otvorů průchodů kabeláže v lavicích, katedře a učitelských stolů</t>
  </si>
  <si>
    <t>98</t>
  </si>
  <si>
    <t>741811011</t>
  </si>
  <si>
    <t>Kontrola rozvaděč nn silový hmotnosti do 200 kg</t>
  </si>
  <si>
    <t>1217321901</t>
  </si>
  <si>
    <t>Zkoušky a prohlídky rozvodných zařízení kontrola rozváděčů nn, (1 pole) silových, hmotnosti do 200 kg</t>
  </si>
  <si>
    <t>99</t>
  </si>
  <si>
    <t>01002000.44R</t>
  </si>
  <si>
    <t>Zadání do výroby a kontrola silového rozvaděče pro učebnu, vč. dokumentace a zkoušek výrobce</t>
  </si>
  <si>
    <t>1998217728</t>
  </si>
  <si>
    <t>Dodávka zadávací dokumentace výrobci, zkoušky, měření a prohlídka kontrola rozváděče nn u výrobce s vystavením výrobní dokumentace s kusovou zkouškou a štítkem rozvaděče.</t>
  </si>
  <si>
    <t>100</t>
  </si>
  <si>
    <t>01002000.05R</t>
  </si>
  <si>
    <t>Denní doprava pracovníků na pracoviště</t>
  </si>
  <si>
    <t>-917244236</t>
  </si>
  <si>
    <t>101</t>
  </si>
  <si>
    <t>01002000.06R</t>
  </si>
  <si>
    <t>Zkoušky a ostatní měření potřebné pro vypracování revize elektrických VTZ</t>
  </si>
  <si>
    <t>1631241266</t>
  </si>
  <si>
    <t>Zkoušky a ostatní měření potřebné pro vypracování revize VTZ</t>
  </si>
  <si>
    <t>102</t>
  </si>
  <si>
    <t>01002000.07R</t>
  </si>
  <si>
    <t xml:space="preserve">Vypracování revize elektrických VTZ </t>
  </si>
  <si>
    <t>-477073491</t>
  </si>
  <si>
    <t>103</t>
  </si>
  <si>
    <t>01002000.16R</t>
  </si>
  <si>
    <t>Vypracování dokumentace skutečného provedení elektroinstalace stavby s použitím prováděcí dokumentace</t>
  </si>
  <si>
    <t>1590241098</t>
  </si>
  <si>
    <t>104</t>
  </si>
  <si>
    <t>01002001.09R</t>
  </si>
  <si>
    <t>ohlášení, konzultace, prohlídka inspektora Technické Inspekce ČR po zhotovení elektroinstalací a žádost o vydání stanoviska zhodnocení bezpečného provozu vyhrazených tech.zařízení, organizací Technické Inspekce ČR</t>
  </si>
  <si>
    <t>-1322673656</t>
  </si>
  <si>
    <t>741.02</t>
  </si>
  <si>
    <t xml:space="preserve">nový silový přívod z rozvaděče na chodbě  do rozvaděče v učebně</t>
  </si>
  <si>
    <t>105</t>
  </si>
  <si>
    <t>741122642.01R</t>
  </si>
  <si>
    <t>Montáž kabel Cu plný kulatý žíla 5x4 až 6 mm2 uložený pevně (např. CYKY) ve ztížených podmínkách</t>
  </si>
  <si>
    <t>-508840031</t>
  </si>
  <si>
    <t>Montáž kabelů měděných bez ukončení uložených pevně plných kulatých nebo bezhalogenových (např. CYKY) počtu a průřezu žil 5x4 až 6 mm2 ve ztížených podmínkách stropních podhledů a stávajících tras školy.</t>
  </si>
  <si>
    <t>106</t>
  </si>
  <si>
    <t>34111100.01R</t>
  </si>
  <si>
    <t>kabel instalační jádro Cu plné izolace PVC plášť PVC bez barev.pruhu 450/750V (CYKY) 5x6mm2</t>
  </si>
  <si>
    <t>-1366036453</t>
  </si>
  <si>
    <t>107</t>
  </si>
  <si>
    <t>741120301.01R</t>
  </si>
  <si>
    <t xml:space="preserve">Montáž vodič Cu izolovaný plný a laněný s PVC pláštěm žíla 0,55-16 mm2 pevně (např. CY, CHAH-V) ve ztížených podmínkách </t>
  </si>
  <si>
    <t>1286646938</t>
  </si>
  <si>
    <t>Montáž vodičů izolovaných měděných bez ukončení uložených pevně plných a laněných s PVC pláštěm, bezhalogenových, ohniodolných (např. CY, CHAH-V) průřezu žíly 0,55 až 16 mm2 ve ztížených podmínkách stropních podhledů a stávajících tras školy.</t>
  </si>
  <si>
    <t>108</t>
  </si>
  <si>
    <t>34141028.01R</t>
  </si>
  <si>
    <t>vodič propojovací flexibilní jádro Cu lanované izolace PVC zeleno/žlutý 450/750V (H07V-K) 1x10mm2</t>
  </si>
  <si>
    <t>-66300459</t>
  </si>
  <si>
    <t>109</t>
  </si>
  <si>
    <t>741320115</t>
  </si>
  <si>
    <t>Montáž jističů jednopólových nn do 63 A ve skříni se zapojením vodičů</t>
  </si>
  <si>
    <t>-1922091804</t>
  </si>
  <si>
    <t>Montáž jističů se zapojením vodičů jednopólových nn do 63 A ve skříni</t>
  </si>
  <si>
    <t>110</t>
  </si>
  <si>
    <t>35822173.03R</t>
  </si>
  <si>
    <t>jistič 3-pólový 25 A vypínací charakteristika C vypínací schopnost 10 kA</t>
  </si>
  <si>
    <t>206098592</t>
  </si>
  <si>
    <t>111</t>
  </si>
  <si>
    <t>20230800.62R</t>
  </si>
  <si>
    <t xml:space="preserve">Úprava lišt kovových DIN a krytů ve stávajícím rozvaděči školy pro osazení hl.jističe sil.přívodu do učebny </t>
  </si>
  <si>
    <t>1713109255</t>
  </si>
  <si>
    <t>Úprava lišt kovových DIN a krytů ve stávajícím rozvaděči školy pro osazení hl.jističe sil.přívodu do učebny. Úprava stávajícího rozvaděče.</t>
  </si>
  <si>
    <t>112</t>
  </si>
  <si>
    <t>20230800.63R</t>
  </si>
  <si>
    <t>drobný elektromontážní materiál pro úpravu stávajícího rozvaděče pro osaz hl.jističe učebny</t>
  </si>
  <si>
    <t>-439857580</t>
  </si>
  <si>
    <t>113</t>
  </si>
  <si>
    <t>741110511</t>
  </si>
  <si>
    <t>Montáž lišta a kanálek vkládací šířky do 60 mm s víčkem</t>
  </si>
  <si>
    <t>1436870477</t>
  </si>
  <si>
    <t>Montáž lišt a kanálků elektroinstalačních se spojkami, ohyby a rohy a s nasunutím do krabic vkládacích s víčkem, šířky do 60 mm</t>
  </si>
  <si>
    <t>114</t>
  </si>
  <si>
    <t>34571002</t>
  </si>
  <si>
    <t>lišta elektroinstalační hranatá PVC např.60x40mm</t>
  </si>
  <si>
    <t>2048243460</t>
  </si>
  <si>
    <t>115</t>
  </si>
  <si>
    <t>34571229</t>
  </si>
  <si>
    <t>kryt ohybový k liště elektroinstalační hranaté PVC např.60x40mm</t>
  </si>
  <si>
    <t>-1749016961</t>
  </si>
  <si>
    <t>116</t>
  </si>
  <si>
    <t>34571237</t>
  </si>
  <si>
    <t>roh vnitřní k liště elektroinstalační hranaté PVC např.60x40mm</t>
  </si>
  <si>
    <t>1473937886</t>
  </si>
  <si>
    <t>117</t>
  </si>
  <si>
    <t>34571245</t>
  </si>
  <si>
    <t>roh vnější k liště elektroinstalační hranaté PVC 60x40mm</t>
  </si>
  <si>
    <t>-1011833809</t>
  </si>
  <si>
    <t>118</t>
  </si>
  <si>
    <t>34571289</t>
  </si>
  <si>
    <t>kryt spojovací k liště elektroinstalační hranaté PVC např.60x40mm</t>
  </si>
  <si>
    <t>1500992736</t>
  </si>
  <si>
    <t>119</t>
  </si>
  <si>
    <t>34571207</t>
  </si>
  <si>
    <t>kryt koncový k liště elektroinstalační hranaté PVC např.60x40mm</t>
  </si>
  <si>
    <t>-1358045833</t>
  </si>
  <si>
    <t>kryt koncový k liště elektroinstalační hranaté PVC 60x40mm</t>
  </si>
  <si>
    <t>120</t>
  </si>
  <si>
    <t>021055.01R</t>
  </si>
  <si>
    <t xml:space="preserve">Montáž kabelových příchytek  průměru do 40 mm s vyvrtáním otvoru do stěny</t>
  </si>
  <si>
    <t>1297374287</t>
  </si>
  <si>
    <t>Montáž příchytek pro kabely dřevěných nebo plastových kovových, průměru do 40 mm s vyvrtáním otvoru do stěny</t>
  </si>
  <si>
    <t>121</t>
  </si>
  <si>
    <t>35432541</t>
  </si>
  <si>
    <t>příchytka kabelová 14-28mm</t>
  </si>
  <si>
    <t>-787875528</t>
  </si>
  <si>
    <t>741.03</t>
  </si>
  <si>
    <t>Provozní osvětlení</t>
  </si>
  <si>
    <t>122</t>
  </si>
  <si>
    <t>796913103</t>
  </si>
  <si>
    <t>123</t>
  </si>
  <si>
    <t>23168.02R</t>
  </si>
  <si>
    <t>Chránič s nadproudovou ochranou, 10/1N/B/003 , A, 1+N, 10kA, char.B,</t>
  </si>
  <si>
    <t>1574935344</t>
  </si>
  <si>
    <t>124</t>
  </si>
  <si>
    <t>741372112.06R</t>
  </si>
  <si>
    <t xml:space="preserve">Montáž svítidlo LED interiérové  přisazené hranaté  přes 0,09 do 0,36 m2 se zapojením vodičů s přípravou</t>
  </si>
  <si>
    <t>-494304167</t>
  </si>
  <si>
    <t>Montáž svítidel s integrovaným zdrojem LED se zapojením vodičů interiérových přisazených stropních hranatých, plochy přes 0,09 do 0,36 m2, s úpravou a prodloužením vývodů, osazení krabice se svorkovnicí na vývod svítidla, přesun svítidel na lešení se zajištěním proti poškození.</t>
  </si>
  <si>
    <t>125</t>
  </si>
  <si>
    <t>34825011.02R</t>
  </si>
  <si>
    <t>prokognitivní svítidlo vestavné 600x600 mm panel svítidla s LED světelným zdrojem, cirkadiánní účinnost pro zvýšení kognitivního výkonu, vyzařující světlo blízké slunečnímu svitu, 415 – 455 nm (Blue light hazard) vyzařuje světlo max. 10%, 450 – 650 nm vyr</t>
  </si>
  <si>
    <t>-1034477223</t>
  </si>
  <si>
    <t xml:space="preserve">prokognitivní svítidlo vestavné 600x600 mm panel svítidla s LED světelným zdrojem, cirkadiánní účinnost pro zvýšení kognitivního výkonu, vyzařující světlo blízké slunečnímu svitu, 415 – 455 nm (Blue light hazard) vyzařuje světlo max. 10%, 450 – 650 nm vyrovnané zastoupení všech vlnových délek s max. odchylkou ± 15% (plnospektrální zdroj), 460 – 540 nm bez propadu světelných zdrojů (propad typický pro běžná LED), barevný tón mezi  4400 – 4800 K (denní světlo), index podání barev CRI (Ra) &gt; 91, elektrický příkon max. 80 W, energetická účinnost odpovídající nejnovějším LED technologiím, činitel oslnění UGR &lt; 20, životnost L80  &gt; 45 000 hodin, záruka min. 3 roky. Cena včetně podružného materiálu</t>
  </si>
  <si>
    <t>126</t>
  </si>
  <si>
    <t>741310231</t>
  </si>
  <si>
    <t>Montáž přepínač (polo)zapuštěný šroubové připojení 5-seriový se zapojením vodičů</t>
  </si>
  <si>
    <t>1607939064</t>
  </si>
  <si>
    <t>Montáž spínačů jedno nebo dvoupólových polozapuštěných nebo zapuštěných se zapojením vodičů šroubové připojení, pro prostředí normální přepínačů, řazení 5-sériových</t>
  </si>
  <si>
    <t>127</t>
  </si>
  <si>
    <t>34539067.01R</t>
  </si>
  <si>
    <t>přepínač sériový, řazení 5, s krytem, bez rámečku bílý</t>
  </si>
  <si>
    <t>1981028249</t>
  </si>
  <si>
    <t>128</t>
  </si>
  <si>
    <t>741310233</t>
  </si>
  <si>
    <t>Montáž přepínač (polo)zapuštěný šroubové připojení 6-střídavý se zapojením vodičů</t>
  </si>
  <si>
    <t>-212315451</t>
  </si>
  <si>
    <t>Montáž spínačů jedno nebo dvoupólových polozapuštěných nebo zapuštěných se zapojením vodičů šroubové připojení, pro prostředí normální přepínačů, řazení 6-střídavých</t>
  </si>
  <si>
    <t>129</t>
  </si>
  <si>
    <t>34539068.01R</t>
  </si>
  <si>
    <t>přepínač střídavý, řazení 6, s krytem, bez rámečku bílý</t>
  </si>
  <si>
    <t>1796313984</t>
  </si>
  <si>
    <t>130</t>
  </si>
  <si>
    <t>741310238</t>
  </si>
  <si>
    <t>Montáž přepínač (polo)zapuštěný šroubové připojení 6+6 -dvojitý střídavý se zapojením vodičů</t>
  </si>
  <si>
    <t>1373845220</t>
  </si>
  <si>
    <t>Montáž spínačů jedno nebo dvoupólových polozapuštěných nebo zapuštěných se zapojením vodičů šroubové připojení, pro prostředí normální přepínačů, řazení 6+6-dvojitých střídavých</t>
  </si>
  <si>
    <t>131</t>
  </si>
  <si>
    <t>34539072.01R</t>
  </si>
  <si>
    <t>přepínač střídavý dvojitý, řazení 6+6(6+1), s krytem, bez rámečku bílý</t>
  </si>
  <si>
    <t>-777780734</t>
  </si>
  <si>
    <t>132</t>
  </si>
  <si>
    <t>39060.01R</t>
  </si>
  <si>
    <t>rámeček pro elektroinstaleční přístroje dvojnásobný bílý</t>
  </si>
  <si>
    <t>1965418978</t>
  </si>
  <si>
    <t>133</t>
  </si>
  <si>
    <t>741122122</t>
  </si>
  <si>
    <t>Montáž kabel Cu plný kulatý žíla 3x1,5 až 6 mm2 zatažený v trubkách (např. CYKY)</t>
  </si>
  <si>
    <t>160665905</t>
  </si>
  <si>
    <t>Montáž kabelů měděných bez ukončení uložených v trubkách zatažených plných kulatých nebo bezhalogenových (např. CYKY) počtu a průřezu žil 3x1,5 až 6 mm2</t>
  </si>
  <si>
    <t>134</t>
  </si>
  <si>
    <t>34111030</t>
  </si>
  <si>
    <t>kabel instalační jádro Cu plné izolace PVC plášť PVC 450/750V (CYKY) 3x1,5mm2</t>
  </si>
  <si>
    <t>489722663</t>
  </si>
  <si>
    <t>135</t>
  </si>
  <si>
    <t>741371853.01R</t>
  </si>
  <si>
    <t>Demontáž stávajících svítidel bez zachování funkčnostii v odborné učebně, kabinetu</t>
  </si>
  <si>
    <t>-105735625</t>
  </si>
  <si>
    <t xml:space="preserve">a místnostech souvisejících se stavebními pracemi. Vyhledání svorek napájení okruhů  svítidel a ostatní. Bezpečné odpojení se zajištěním trvalého odpojení. Demontáž kabelů, krabic, přístrojů a svítidel. Odvoz a zajištění uložení demontovaných prvků v odběrovém místě elektroodpadů.</t>
  </si>
  <si>
    <t>741.04</t>
  </si>
  <si>
    <t>stínící technika</t>
  </si>
  <si>
    <t>136</t>
  </si>
  <si>
    <t>-855836454</t>
  </si>
  <si>
    <t>137</t>
  </si>
  <si>
    <t>-742709847</t>
  </si>
  <si>
    <t>138</t>
  </si>
  <si>
    <t>741122142</t>
  </si>
  <si>
    <t>Montáž kabel Cu plný kulatý žíla 5x1,5 až 2,5 mm2 zatažený v trubkách (např. CYKY)</t>
  </si>
  <si>
    <t>-645669275</t>
  </si>
  <si>
    <t>Montáž kabelů měděných bez ukončení uložených v trubkách zatažených plných kulatých nebo bezhalogenových (např. CYKY) počtu a průřezu žil 5x1,5 až 2,5 mm2</t>
  </si>
  <si>
    <t>139</t>
  </si>
  <si>
    <t>34111090.01R</t>
  </si>
  <si>
    <t>kabel instalační jádro Cu plné izolace PVC plášť PVC s barevným pruhem 450/750V (CYKY) 5x1,5mm2</t>
  </si>
  <si>
    <t>1369962199</t>
  </si>
  <si>
    <t>140</t>
  </si>
  <si>
    <t>741310221.01R</t>
  </si>
  <si>
    <t>Montáž ovládací tlačítko s ergonomií pro ovládání rolet včetně vysekání, osazení krabice a zapojením</t>
  </si>
  <si>
    <t>-2050765551</t>
  </si>
  <si>
    <t>Montáž spínačů jedno nebo dvoupólových polozapuštěných nebo zapuštěných se zapojením vodičů, pro prostředí normální spínačů, řazení 2-pro žaluzie, včetně vysekání, osazení krabice a zapojením</t>
  </si>
  <si>
    <t>141</t>
  </si>
  <si>
    <t>34539050.01R</t>
  </si>
  <si>
    <t xml:space="preserve">Ovládací tlačítko dělené s blokováním, s ergonomií  pro ovládání rolet včetně krabice a rámečku bílé</t>
  </si>
  <si>
    <t>1161769391</t>
  </si>
  <si>
    <t xml:space="preserve">spínač jedno nebo dvoupólový polozapuštěný nebo zapuštěný , pro prostředí normální , řazení 2-pro žaluzie s blokováním, včetně  krabice a rámečku bílé</t>
  </si>
  <si>
    <t>142</t>
  </si>
  <si>
    <t>741112111</t>
  </si>
  <si>
    <t>Montáž rozvodka nástěnná plastová čtyřhranná vodič D do 4 mm2</t>
  </si>
  <si>
    <t>107870177</t>
  </si>
  <si>
    <t>Montáž krabic elektroinstalačních bez napojení na trubky a lišty, demontáže a montáže víčka a přístroje rozvodek se zapojením vodičů na svorkovnici nástěnných plastových čtyřhranných pro vodiče Ø do 4 mm2</t>
  </si>
  <si>
    <t>143</t>
  </si>
  <si>
    <t>34571482</t>
  </si>
  <si>
    <t>krabice v uzavřeném provedení PVC s krytím IP 54 čtvercová 100x100mm</t>
  </si>
  <si>
    <t>-1805650097</t>
  </si>
  <si>
    <t>144</t>
  </si>
  <si>
    <t>741310221.02R</t>
  </si>
  <si>
    <t>Montáž odrušovacího členu pro ovládání stínící techniky se zapojením</t>
  </si>
  <si>
    <t>1782768062</t>
  </si>
  <si>
    <t>145</t>
  </si>
  <si>
    <t>34539050.02R</t>
  </si>
  <si>
    <t>odrušovací člen potlačení elektromagnetického rušení spínání motorů stínící techniky</t>
  </si>
  <si>
    <t>-1011267284</t>
  </si>
  <si>
    <t>742</t>
  </si>
  <si>
    <t>Elektroinstalace - slaboproud</t>
  </si>
  <si>
    <t>742.1</t>
  </si>
  <si>
    <t>slaboproudé rozvody v učebně, kabinetu</t>
  </si>
  <si>
    <t>146</t>
  </si>
  <si>
    <t>20230800.01R</t>
  </si>
  <si>
    <t xml:space="preserve">Montáž ukončení kabelu konektorem kabelů datových FTP, UTP, STP </t>
  </si>
  <si>
    <t>-123480690</t>
  </si>
  <si>
    <t>147</t>
  </si>
  <si>
    <t>20230800.02R</t>
  </si>
  <si>
    <t>prvek ukončovací datového rozvodu keystone 1xRJ45 UTP Cat6 samořezný beznástrojový</t>
  </si>
  <si>
    <t>422502783</t>
  </si>
  <si>
    <t>148</t>
  </si>
  <si>
    <t>20230800.05R</t>
  </si>
  <si>
    <t>Montáž formy kabelů datových FTP, UTP, STP s odizolováním a přípravou vodičů pro zapojení</t>
  </si>
  <si>
    <t>76363744</t>
  </si>
  <si>
    <t>149</t>
  </si>
  <si>
    <t>20230800.06R</t>
  </si>
  <si>
    <t>Montáž datové zásuvky 1xRJ45 se zapojením vodičů do keystonu</t>
  </si>
  <si>
    <t>1316513000</t>
  </si>
  <si>
    <t>150</t>
  </si>
  <si>
    <t>20230800.07R</t>
  </si>
  <si>
    <t>modul datové zásuvky Cat6 1xRJ45 22,5x45 beznástrojová se zapojením otočením</t>
  </si>
  <si>
    <t>1236039453</t>
  </si>
  <si>
    <t>151</t>
  </si>
  <si>
    <t>20230800.08R</t>
  </si>
  <si>
    <t>Montáž datové zásuvky 2xRJ45 se zapojením vodičů do kystonu</t>
  </si>
  <si>
    <t>1473736404</t>
  </si>
  <si>
    <t>152</t>
  </si>
  <si>
    <t>20230800.09R</t>
  </si>
  <si>
    <t xml:space="preserve">modul datové zásuvky 2xRJ45    včetně masky a krytu, UTP Cat6 bez keystonů</t>
  </si>
  <si>
    <t>1716589067</t>
  </si>
  <si>
    <t>153</t>
  </si>
  <si>
    <t>20230800.10R</t>
  </si>
  <si>
    <t>Montáž kabelů datových FTP, UTP, STP pro vnitřní rozvody pevně do počtu žil 15</t>
  </si>
  <si>
    <t>127184937</t>
  </si>
  <si>
    <t>154</t>
  </si>
  <si>
    <t>20230800.11R</t>
  </si>
  <si>
    <t>kabel datový jádro Cu plné plášť LSOH (U/UTP) kategorie 6 Dca-s2,d2,a1</t>
  </si>
  <si>
    <t>774410068</t>
  </si>
  <si>
    <t>155</t>
  </si>
  <si>
    <t>20230800.12R</t>
  </si>
  <si>
    <t>Certifikační měření metalického segmentu s vyhotovením certifikačního protokolu</t>
  </si>
  <si>
    <t>-1118534352</t>
  </si>
  <si>
    <t>Montáž strukturované kabeláže centrifikační měření segmentu metalického s vyhotovením protokolu</t>
  </si>
  <si>
    <t>156</t>
  </si>
  <si>
    <t>742330034</t>
  </si>
  <si>
    <t>Montáž patch panelu 24 portů neosazeného</t>
  </si>
  <si>
    <t>-2128536976</t>
  </si>
  <si>
    <t>Montáž strukturované kabeláže příslušenství a ostatní práce k rozvaděčům patch panelu 24 portů neosazeného</t>
  </si>
  <si>
    <t>157</t>
  </si>
  <si>
    <t>37451125</t>
  </si>
  <si>
    <t>patch panel neosazený kabelové pojistky 1U 24 portů 19" STP</t>
  </si>
  <si>
    <t>-1321593902</t>
  </si>
  <si>
    <t>158</t>
  </si>
  <si>
    <t>01002000.01R</t>
  </si>
  <si>
    <t>součinnost s IT technikem školy, upřesnění úpravy, přemístění a demontáže stávajících datových rozvodů</t>
  </si>
  <si>
    <t>-1715062148</t>
  </si>
  <si>
    <t>Ostatní náklady související s provozem - součinnost s IT technikem školy, upřesnění úpravy, přemístění a demontáže stávajících datových rozvodů</t>
  </si>
  <si>
    <t>159</t>
  </si>
  <si>
    <t>742330004.01R</t>
  </si>
  <si>
    <t>Montáž vnitřní konstrukce datového rozvaděče v katedře pro osazení patch panelu do 20U</t>
  </si>
  <si>
    <t>1227174062</t>
  </si>
  <si>
    <t>160</t>
  </si>
  <si>
    <t>374330004.01R</t>
  </si>
  <si>
    <t>vnitřní konstrukce datov.rozv. do katedry do 20U 19" pro upevnění patch panelu</t>
  </si>
  <si>
    <t>-945110928</t>
  </si>
  <si>
    <t>161</t>
  </si>
  <si>
    <t>742110003</t>
  </si>
  <si>
    <t>Montáž trubek pro slaboproud plastových ohebných uložených volně na příchytky</t>
  </si>
  <si>
    <t>535301831</t>
  </si>
  <si>
    <t>Montáž trubek elektroinstalačních plastových ohebných uložených volně na příchytky</t>
  </si>
  <si>
    <t>162</t>
  </si>
  <si>
    <t>742110005.01R</t>
  </si>
  <si>
    <t>montáž atipických úchytů pro montáž trubek a podlahové krabice pro slaboproudé rozvody v konstrukci stupínku pod katedrou.</t>
  </si>
  <si>
    <t>-32361983</t>
  </si>
  <si>
    <t>163</t>
  </si>
  <si>
    <t>1225750.01R</t>
  </si>
  <si>
    <t>1928476497</t>
  </si>
  <si>
    <t>164</t>
  </si>
  <si>
    <t>1545017538</t>
  </si>
  <si>
    <t>165</t>
  </si>
  <si>
    <t>742110202.01R</t>
  </si>
  <si>
    <t>Montáž podlahových krabic pro slaboproud do stupínku pod katedrou s vyřezáním otvoru</t>
  </si>
  <si>
    <t>-605424965</t>
  </si>
  <si>
    <t>166</t>
  </si>
  <si>
    <t>742110271</t>
  </si>
  <si>
    <t>Montáž víka k vestavbě přístrojové jednotky k podlahovým krabicím pro slaboproud</t>
  </si>
  <si>
    <t>1551098114</t>
  </si>
  <si>
    <t>Montáž příslušenství ke krabicím montážního víka k vestavbě přístrojové jednotky</t>
  </si>
  <si>
    <t>167</t>
  </si>
  <si>
    <t>34571574</t>
  </si>
  <si>
    <t>kryt plastový s rámečkem plast 12/18 modulů</t>
  </si>
  <si>
    <t>-1129302342</t>
  </si>
  <si>
    <t>168</t>
  </si>
  <si>
    <t>742110275</t>
  </si>
  <si>
    <t>Montáž upevňovacího límce pro podlahovou krabici do montované konstrukce pro slaboproud</t>
  </si>
  <si>
    <t>1138108585</t>
  </si>
  <si>
    <t>Montáž příslušenství ke krabicím upevňovacího límce pro podlahovou krabici do montované konstukce</t>
  </si>
  <si>
    <t>169</t>
  </si>
  <si>
    <t>742110504</t>
  </si>
  <si>
    <t>Montáž krabic pro slaboproud zapuštěných plastových odbočných kruhových s víčkem</t>
  </si>
  <si>
    <t>349779009</t>
  </si>
  <si>
    <t>Montáž krabic elektroinstalačních s víčkem zapuštěných plastových odbočných kruhových</t>
  </si>
  <si>
    <t>170</t>
  </si>
  <si>
    <t>742110505</t>
  </si>
  <si>
    <t>Montáž krabic pro slaboproud zapuštěných plastových odbočných čtyřhranných s víčkem</t>
  </si>
  <si>
    <t>-449740939</t>
  </si>
  <si>
    <t>Montáž krabic elektroinstalačních s víčkem zapuštěných plastových odbočných čtyřhranných</t>
  </si>
  <si>
    <t>171</t>
  </si>
  <si>
    <t>34571524</t>
  </si>
  <si>
    <t>krabice pod omítku PVC odbočná čtvercová 125x125mm s víčkem</t>
  </si>
  <si>
    <t>70438670</t>
  </si>
  <si>
    <t>172</t>
  </si>
  <si>
    <t>-1114209986</t>
  </si>
  <si>
    <t>173</t>
  </si>
  <si>
    <t>2034587156</t>
  </si>
  <si>
    <t>174</t>
  </si>
  <si>
    <t>742410801</t>
  </si>
  <si>
    <t>Demontáž reproduktoru podhledového nebo nástěnného nebo směrového</t>
  </si>
  <si>
    <t>1696417109</t>
  </si>
  <si>
    <t>Demontáž rozhlasu reproduktoru podhledového, nástěnného, směrového</t>
  </si>
  <si>
    <t>175</t>
  </si>
  <si>
    <t>742410801.02R</t>
  </si>
  <si>
    <t>Zajištění vodičů po demontáž reproduktoru proti poškození a zaizolování proti zkratu</t>
  </si>
  <si>
    <t>870133606</t>
  </si>
  <si>
    <t>176</t>
  </si>
  <si>
    <t>742410063.01R</t>
  </si>
  <si>
    <t>Zhotovení upevňovacích bodů vyvrtáním pro montáž reproduktoru nástěnného rozhlasu</t>
  </si>
  <si>
    <t>-555981114</t>
  </si>
  <si>
    <t>177</t>
  </si>
  <si>
    <t>742410063</t>
  </si>
  <si>
    <t>Montáž reproduktoru nástěnného rozhlasu</t>
  </si>
  <si>
    <t>672520932</t>
  </si>
  <si>
    <t>Montáž rozhlasu reproduktoru nástěnného</t>
  </si>
  <si>
    <t>178</t>
  </si>
  <si>
    <t>MAT10063.01R</t>
  </si>
  <si>
    <t>sada upevňovacích prvků pro montáž reproduktoru</t>
  </si>
  <si>
    <t>1825683777</t>
  </si>
  <si>
    <t>179</t>
  </si>
  <si>
    <t>742410121.01R</t>
  </si>
  <si>
    <t>Demontáž regulátoru hlasitosti rozhlasu</t>
  </si>
  <si>
    <t>68056504</t>
  </si>
  <si>
    <t>180</t>
  </si>
  <si>
    <t>742410121</t>
  </si>
  <si>
    <t>Montáž regulátoru hlasitosti rozhlasu</t>
  </si>
  <si>
    <t>-1217306960</t>
  </si>
  <si>
    <t>Montáž rozhlasu regulátoru hlasitosti</t>
  </si>
  <si>
    <t>181</t>
  </si>
  <si>
    <t>742410201.01R</t>
  </si>
  <si>
    <t xml:space="preserve">Kontrola funkčnosti  rozhlasu před demontáží a po zpětné montáži se zástupcem školy</t>
  </si>
  <si>
    <t>-1283694552</t>
  </si>
  <si>
    <t>182</t>
  </si>
  <si>
    <t>742410801.01R</t>
  </si>
  <si>
    <t>přesun do a z dočasného skladu, skladování demont.reproduktoru po dobu stavebních prací, s ochranou proti poškození</t>
  </si>
  <si>
    <t>-206076554</t>
  </si>
  <si>
    <t>183</t>
  </si>
  <si>
    <t>742330801.01R</t>
  </si>
  <si>
    <t>Demontáž stávajících slaboproudých rozvodů bez zachování funkčnostii</t>
  </si>
  <si>
    <t>-1948849326</t>
  </si>
  <si>
    <t xml:space="preserve">Demontáž stávajících silnoproudých rozvodů bez zachování funkčnostii v odborné učebně, kabinetu a místnostech souvisejících se stavebními pracemi. Vyhledání a odpojení dle vyjádření IT technika školy.  Bezpečné odpojení se zajištěním trvalého odpojení. Demontáž kabelů, krabic, přístrojů. Odvoz a zajištění uložení demontovaných prvků v odběrovém místě elektroodpadů.</t>
  </si>
  <si>
    <t>184</t>
  </si>
  <si>
    <t>742330801.02R</t>
  </si>
  <si>
    <t xml:space="preserve">Demontáž stávajících slaboproudých rozvodů  se zachováním funkčnosti v přilehlých místnostech bez stavebních úprav</t>
  </si>
  <si>
    <t>-1273581096</t>
  </si>
  <si>
    <t xml:space="preserve">Demontáž stávajících slaboproudých rozvodů se zachováním funkčnostii v přilehlých místnostech bez stavebních úprav sousedících k odborné učebně, kabinetu a místnostech souvisejících se stavebními pracemi.  Bezpečné odpojení se zajištěním dočasného odpojení dle doporučení IT technika školy. Přepojení  kabelů, krabic aby v místnostech bez stavebních úprav byla zachována funkční slaboproudá instalace.</t>
  </si>
  <si>
    <t>742.2</t>
  </si>
  <si>
    <t xml:space="preserve">Nový LAN  přívod do učebny z aktivního prvku školy s použitím stávající LAN zásuvky ve třídě</t>
  </si>
  <si>
    <t>185</t>
  </si>
  <si>
    <t>20230800.71R</t>
  </si>
  <si>
    <t xml:space="preserve">Zatažení LAN přivodu do katedry s použitím stávajícího  LAN přívodu v učebně  s úpravou zapojení v datovém rozvaděči a v učebně</t>
  </si>
  <si>
    <t>-762963668</t>
  </si>
  <si>
    <t>186</t>
  </si>
  <si>
    <t>20230800.72R</t>
  </si>
  <si>
    <t xml:space="preserve">Drobný montážní materiál zatažení  LAN přivodu do katedry s použitím stávajícího  LAN přívodu v učebně  s úpravou zapojení v datovém rozvaděči a v učebně. Kabel, lišty konektory, spojky, krabice</t>
  </si>
  <si>
    <t>1756173224</t>
  </si>
  <si>
    <t>187</t>
  </si>
  <si>
    <t>20230800.58R</t>
  </si>
  <si>
    <t>součinnost s IT technikem školy, pro realizaci tras LAN přívodu</t>
  </si>
  <si>
    <t>-1958770572</t>
  </si>
  <si>
    <t>188</t>
  </si>
  <si>
    <t>742330101</t>
  </si>
  <si>
    <t>Měření metalického segmentu s vyhotovením protokolu</t>
  </si>
  <si>
    <t>256937260</t>
  </si>
  <si>
    <t>Montáž strukturované kabeláže měření segmentu metalického s vyhotovením protokolu</t>
  </si>
  <si>
    <t>189</t>
  </si>
  <si>
    <t>742110161</t>
  </si>
  <si>
    <t>Montáž spony pro uchycení kabelů pro slaboproud</t>
  </si>
  <si>
    <t>-806904681</t>
  </si>
  <si>
    <t>Montáž kabelového žlabu spony pro uchycení kabelů</t>
  </si>
  <si>
    <t>190</t>
  </si>
  <si>
    <t>-336310703</t>
  </si>
  <si>
    <t>0100</t>
  </si>
  <si>
    <t>191</t>
  </si>
  <si>
    <t>01002000.13R</t>
  </si>
  <si>
    <t xml:space="preserve">Ostatní náklady související s provozem - součinnost  s dodavatelem bouracích prací  při demontáži el.rozvodů</t>
  </si>
  <si>
    <t>1348367330</t>
  </si>
  <si>
    <t xml:space="preserve">Ostatní náklady související s provozem - součinnost  s dodavatelem bouracích prací  při demontáži el.rozvodů, se zajištěním stáv.okruhů</t>
  </si>
  <si>
    <t>56-2 - Velké Meziříčí, ZŠ Sokolovská - Jazyková učebna_robotika, dveře č.74</t>
  </si>
  <si>
    <t>56.2.1 - jazyková učebna_robotika, dveře č.74 - stavba</t>
  </si>
  <si>
    <t xml:space="preserve">    2 - Zakládání</t>
  </si>
  <si>
    <t xml:space="preserve">    N01 - Nepojmenovaný díl</t>
  </si>
  <si>
    <t>Zakládání</t>
  </si>
  <si>
    <t>213141111</t>
  </si>
  <si>
    <t>Zřízení vrstvy z geotextilie v rovině nebo ve sklonu do 1:5 š do 3 m</t>
  </si>
  <si>
    <t>-494023504</t>
  </si>
  <si>
    <t>Zřízení vrstvy z geotextilie filtrační, separační, odvodňovací, ochranné, výztužné nebo protierozní v rovině nebo ve sklonu do 1:5, šířky do 3 m</t>
  </si>
  <si>
    <t>69311225.R</t>
  </si>
  <si>
    <t>geotextilie difuzně otevřená</t>
  </si>
  <si>
    <t>1615876829</t>
  </si>
  <si>
    <t xml:space="preserve">geotextilie difuzně otevřená včetně pásky </t>
  </si>
  <si>
    <t>-1250954644</t>
  </si>
  <si>
    <t>Demontáž stávajícího vybavení včetně dveří</t>
  </si>
  <si>
    <t>-1322302450</t>
  </si>
  <si>
    <t xml:space="preserve">Demontáž umyvadel  bez výtokových armatur umyvadel včetně sifonů a příslušenství</t>
  </si>
  <si>
    <t>Dodávka a montáž rozvodů topení včetně těles klasik 22-6100, š 100mm x v 600mm x d 1000mm</t>
  </si>
  <si>
    <t>Vodoinstalační a topenářské práce spojené s kompletním zapojením a nachystáním vody a odpadu k umyvadlům a topení.</t>
  </si>
  <si>
    <t>0027795.R</t>
  </si>
  <si>
    <t>Bezpečnostní dveře s bezpečnostním zámkem, 90x197 cm</t>
  </si>
  <si>
    <t>Bezpečnostní dveře s bezpečnostním zámkem, 90x197</t>
  </si>
  <si>
    <t>5491401.R</t>
  </si>
  <si>
    <t>Dodávka a montáž bezpečnostního kování</t>
  </si>
  <si>
    <t>763251122</t>
  </si>
  <si>
    <t>Sádrovláknitá podlaha tl 30 mm z podlahových prvků tl 20 mm s dřevovláknitou deskou tl 10 mm bez podsypu</t>
  </si>
  <si>
    <t>-1353009320</t>
  </si>
  <si>
    <t>Podlaha ze sádrovláknitých desek na pero a drážku z podlahových prvků tl. 20 mm podlaha tl. 30 mm s dřevovláknitou deskou tl. 10 mm</t>
  </si>
  <si>
    <t>763251391</t>
  </si>
  <si>
    <t>Příplatek k sádrovláknité podlaze za každých dalších 10 mm suchého podsypu</t>
  </si>
  <si>
    <t>1109286762</t>
  </si>
  <si>
    <t>Podlaha ze sádrovláknitých desek na pero a drážku Příplatek k cenám za každých dalších 10 mm suchého podsypu</t>
  </si>
  <si>
    <t>7760001.R</t>
  </si>
  <si>
    <t>Demontáž dřevotřískové podlahy</t>
  </si>
  <si>
    <t>710570943</t>
  </si>
  <si>
    <t>7760002.R</t>
  </si>
  <si>
    <t>Oprava podkladu po demontáži dřevěné podlahy</t>
  </si>
  <si>
    <t>296170799</t>
  </si>
  <si>
    <t>-449751778</t>
  </si>
  <si>
    <t>7840000.R</t>
  </si>
  <si>
    <t>Celoplošná stěrka</t>
  </si>
  <si>
    <t>1226338298</t>
  </si>
  <si>
    <t>Nepojmenovaný díl</t>
  </si>
  <si>
    <t>demontáž obložení</t>
  </si>
  <si>
    <t>Demontáž stávajícího dřevěného obložení</t>
  </si>
  <si>
    <t>-2121618469</t>
  </si>
  <si>
    <t>Demontáž stávajícího nábytkového vybavení</t>
  </si>
  <si>
    <t>N0100KZ.R</t>
  </si>
  <si>
    <t>Dodávka zátěžového koberce</t>
  </si>
  <si>
    <t>-1151685191</t>
  </si>
  <si>
    <t>N0100RL.R</t>
  </si>
  <si>
    <t>Dodávka a montáž rohových lišt</t>
  </si>
  <si>
    <t>-1726380150</t>
  </si>
  <si>
    <t xml:space="preserve">Dodávka a montáž rohových lišt, délka 3100 mm </t>
  </si>
  <si>
    <t>N0101VZ.R</t>
  </si>
  <si>
    <t>N011HZM.R</t>
  </si>
  <si>
    <t>Horizontální žaluzie - malé okno, D + M, rozměr 1000x760 mm (velikost žaluzií nutno doměřit na místě)</t>
  </si>
  <si>
    <t>N011RKP.R</t>
  </si>
  <si>
    <t>-1481975329</t>
  </si>
  <si>
    <t>56.2.2 - jazyková učebna_robotika, dveře č.74 - elektro</t>
  </si>
  <si>
    <t>973042241</t>
  </si>
  <si>
    <t>Vysekání kapes ve zdivu z betonu pl do 0,10 m2 hl do 150 mm</t>
  </si>
  <si>
    <t>-1599915326</t>
  </si>
  <si>
    <t>Vysekání výklenků nebo kapes ve zdivu betonovém kapes, plochy do 0,10 m2, hl. do 150 mm</t>
  </si>
  <si>
    <t>974042555.01R</t>
  </si>
  <si>
    <t>úprava podloží stávající parketové podlahy, s přípravou trasy pro chráničky hl do 100 mm š do 200 mm</t>
  </si>
  <si>
    <t>-753743723</t>
  </si>
  <si>
    <t>Vrtání otvorů příklepovými vrtáky D 8 mm do cihelného zdiva nebo prostého betonu pro osazení hmoždinek</t>
  </si>
  <si>
    <t>31372.15R</t>
  </si>
  <si>
    <t xml:space="preserve">rozvaděč oceloplechový,  plechové dveře, IP30 pod omítku 72modulů 3x24M hl.140</t>
  </si>
  <si>
    <t>-357114312</t>
  </si>
  <si>
    <t>soubor materiálu systému nouzového tlačítka pro odpojení zásuvek 230V studentských pracovišť, stop tlačítko chráněné pod sklem v červené krabici na povrchu, jistič, vypínač, vypínací spoušť a kabeláž</t>
  </si>
  <si>
    <t>39061.01R</t>
  </si>
  <si>
    <t>rámeček pro elektroinstalační přistroje trojnásobný bílý</t>
  </si>
  <si>
    <t>845821620</t>
  </si>
  <si>
    <t>106079.14R</t>
  </si>
  <si>
    <t xml:space="preserve">montážní deska 4/5M pro mechanizmy zás.vyp.2 x modul 45x45 </t>
  </si>
  <si>
    <t>1517989329</t>
  </si>
  <si>
    <t>106079.08R</t>
  </si>
  <si>
    <t xml:space="preserve">montážní deska 6/8M pro mechanizmy zás.vyp.3/4 x modul 45x45 </t>
  </si>
  <si>
    <t>1971836569</t>
  </si>
  <si>
    <t>106079.13R</t>
  </si>
  <si>
    <t>krycí rámeček 4M pro mechanizmy zás.vyp.2 x modul 45x45 bílý</t>
  </si>
  <si>
    <t>-1307747667</t>
  </si>
  <si>
    <t>106079.09R</t>
  </si>
  <si>
    <t>krycí rámeček 8M pro mechanizmy zás.vyp.4 x modul 45x45 bílý</t>
  </si>
  <si>
    <t>178718784</t>
  </si>
  <si>
    <t>741112023.01R</t>
  </si>
  <si>
    <t>Montáž krabice na povrch plastová přístrojová čtyřhranná 2-5násobná ve ztížených podmínkách tech.prostoru pod výsuvy žákovských lavic</t>
  </si>
  <si>
    <t>1387465164</t>
  </si>
  <si>
    <t>106079.15R</t>
  </si>
  <si>
    <t>povrchová montážní krabice PVC pro 4/5M pro mechanizmy zás.vyp.2x modul 45x45,v=40</t>
  </si>
  <si>
    <t>-843369753</t>
  </si>
  <si>
    <t>106079.06R</t>
  </si>
  <si>
    <t>povrchová montážní krabice PVC pro 6/8M pro mechanizmy zás.vyp.3/4x modul 45x45,v=40</t>
  </si>
  <si>
    <t>1697810113</t>
  </si>
  <si>
    <t>741920511</t>
  </si>
  <si>
    <t>Montáž nehořlavé izolační podložky na hořlavý povrch při montáži elektroinstalačních materiálů</t>
  </si>
  <si>
    <t>60619163</t>
  </si>
  <si>
    <t>34343141.10R</t>
  </si>
  <si>
    <t xml:space="preserve">podložka upevňovací nehořlavá ocelová pro upevnění do žákovského stolu s výsuvem pod vícenásobnou přístrojovou krabici 4-10M na povrchu </t>
  </si>
  <si>
    <t>1920303174</t>
  </si>
  <si>
    <t>34571465</t>
  </si>
  <si>
    <t>krabice do dutých stěn PVC přístrojová kruhová D 70mm hluboká</t>
  </si>
  <si>
    <t>1510558374</t>
  </si>
  <si>
    <t>Montáž instalačních kanálů šířky 120-210 plastových dvoukomorových v katedře učitele pro osazení zásuvek</t>
  </si>
  <si>
    <t>34571221.03R</t>
  </si>
  <si>
    <t>kryt spojovací kanálu elektroinstalační hranatý PVC š.120-170mm</t>
  </si>
  <si>
    <t>1518784400</t>
  </si>
  <si>
    <t>34571221.11R</t>
  </si>
  <si>
    <t xml:space="preserve">kryt průchodkový  kanálu elektroinstalační hranatý PVC š.120-170mm</t>
  </si>
  <si>
    <t>-1112419865</t>
  </si>
  <si>
    <t>741120301</t>
  </si>
  <si>
    <t>Montáž vodič Cu izolovaný plný a laněný s PVC pláštěm žíla 0,55-16 mm2 pevně (např. CY, CHAH-V)</t>
  </si>
  <si>
    <t>-291726837</t>
  </si>
  <si>
    <t>Montáž vodičů izolovaných měděných bez ukončení uložených pevně plných a laněných s PVC pláštěm, bezhalogenových, ohniodolných (např. CY, CHAH-V) průřezu žíly 0,55 až 16 mm2</t>
  </si>
  <si>
    <t>34140826.01R</t>
  </si>
  <si>
    <t>vodič dopl.pospojování zeleno/žlutý jádro Cu plné izolace PVC 450/750V (H07V-U) 1x6mm2</t>
  </si>
  <si>
    <t>-652198319</t>
  </si>
  <si>
    <t>741111001</t>
  </si>
  <si>
    <t>Montáž podlahových kanálů</t>
  </si>
  <si>
    <t>301144816</t>
  </si>
  <si>
    <t>Montáž systému podlahových kanálů se spojkami, ohyby a rohy a s nasunutím do krabic kanálů</t>
  </si>
  <si>
    <t>34575491.01R</t>
  </si>
  <si>
    <t>žlab kabelový pozinkovaný 2m/ks 50X62 s víkem a spojkou do podlahy</t>
  </si>
  <si>
    <t>-398003139</t>
  </si>
  <si>
    <t>34575006.01R</t>
  </si>
  <si>
    <t>kanál náškapný podlahový hliníkový s víkem elektroinstalační např. 130x18mm</t>
  </si>
  <si>
    <t>-1891397413</t>
  </si>
  <si>
    <t>37451183.01R</t>
  </si>
  <si>
    <t>modul datové zásuvky 2xRJ45 osazený keystonem s náklonem 45° včetně masky a krytu UTP Cat6</t>
  </si>
  <si>
    <t>-915268613</t>
  </si>
  <si>
    <t>37451183.02R</t>
  </si>
  <si>
    <t>modul datové zásuvky 1xRJ45 osazený keystonem s náklonem včetně masky a krytu UTP Cat6</t>
  </si>
  <si>
    <t>-2010205927</t>
  </si>
  <si>
    <t>742330004</t>
  </si>
  <si>
    <t>Montáž rozvaděče stojanového do 30U</t>
  </si>
  <si>
    <t>-556712737</t>
  </si>
  <si>
    <t>Montáž strukturované kabeláže rozvaděče stojanového do 30U</t>
  </si>
  <si>
    <t>91213.01R</t>
  </si>
  <si>
    <t>krabice pod omítku PVC odbočná čtvercová KT250 s víčkem</t>
  </si>
  <si>
    <t>2085082431</t>
  </si>
  <si>
    <t>56-3 - Velké Meziříčí, ZŠ Sokolovská - Knihovna, dveře č. 13</t>
  </si>
  <si>
    <t>56.3.1 - knihovna, dveře č. 13 - stavba</t>
  </si>
  <si>
    <t>-1857035777</t>
  </si>
  <si>
    <t>2141116031</t>
  </si>
  <si>
    <t>-1846848957</t>
  </si>
  <si>
    <t>1009712195</t>
  </si>
  <si>
    <t xml:space="preserve">Demontáž umyvadel  bez výtokových armatur umyvadel</t>
  </si>
  <si>
    <t>72521080.R</t>
  </si>
  <si>
    <t xml:space="preserve">Vodoinstalační  práce</t>
  </si>
  <si>
    <t>0027794.R</t>
  </si>
  <si>
    <t>Dveře vnitřní hladké plné jednokřídlé 80x197 cm</t>
  </si>
  <si>
    <t>-1987582642</t>
  </si>
  <si>
    <t>-442098759</t>
  </si>
  <si>
    <t>783601713</t>
  </si>
  <si>
    <t>Odmaštění vodou ředitelným odmašťovačem potrubí DN do 50 mm</t>
  </si>
  <si>
    <t>656183014</t>
  </si>
  <si>
    <t>Příprava podkladu armatur a kovových potrubí před provedením nátěru potrubí do DN 50 mm odmaštěním, odmašťovačem vodou ředitelným</t>
  </si>
  <si>
    <t>783664551</t>
  </si>
  <si>
    <t>Základní jednonásobný olejový nátěr potrubí DN do 50 mm</t>
  </si>
  <si>
    <t>694611855</t>
  </si>
  <si>
    <t>Základní nátěr armatur a kovových potrubí jednonásobný potrubí do DN 50 mm olejový</t>
  </si>
  <si>
    <t>783667611</t>
  </si>
  <si>
    <t>Krycí dvojnásobný olejový nátěr potrubí DN do 50 mm</t>
  </si>
  <si>
    <t>842772733</t>
  </si>
  <si>
    <t>Krycí nátěr (email) armatur a kovových potrubí potrubí do DN 50 mm dvojnásobný olejový</t>
  </si>
  <si>
    <t>N010VRZ.R</t>
  </si>
  <si>
    <t>Dodávka a montáž vertikálních žaluzií</t>
  </si>
  <si>
    <t>-458851551</t>
  </si>
  <si>
    <t>Dodávka a montáž vertikálních žaluzií na velikost okna 1500x2500 mm (velikost žaluzií nutno doměřit na místě)</t>
  </si>
  <si>
    <t>N012HZM.R</t>
  </si>
  <si>
    <t xml:space="preserve">Horizontální žaluzie - malé okno, D + M, rozměry 1250 x 750  mm (velikost žaluzií nutno doměřit na místě)</t>
  </si>
  <si>
    <t>56.3.2 - knihovna, dveře č. 13 - elektro</t>
  </si>
  <si>
    <t>31372.16R</t>
  </si>
  <si>
    <t xml:space="preserve">rozvaděč plastový,  plechové dveře, IP30 pod omítku 24modulů</t>
  </si>
  <si>
    <t>-9158622</t>
  </si>
  <si>
    <t>-2100202177</t>
  </si>
  <si>
    <t>741110042</t>
  </si>
  <si>
    <t>Montáž trubka plastová ohebná D přes 23 do 35 mm uložená pevně</t>
  </si>
  <si>
    <t>-1130319471</t>
  </si>
  <si>
    <t>Montáž trubek elektroinstalačních s nasunutím nebo našroubováním do krabic plastových ohebných, uložených pevně, vnější Ø přes 23 do 35 mm</t>
  </si>
  <si>
    <t>633876676</t>
  </si>
  <si>
    <t>34111100.02R</t>
  </si>
  <si>
    <t>kabel instalační jádro Cu plné izolace PVC plášť PVC bez barev.pruhu 450/750V (CYKY) 5x4mm2</t>
  </si>
  <si>
    <t>1226809733</t>
  </si>
  <si>
    <t>35822173.02R</t>
  </si>
  <si>
    <t>jistič 3-pólový 20 A vypínací charakteristika C vypínací schopnost 10 kA</t>
  </si>
  <si>
    <t>-639842123</t>
  </si>
  <si>
    <t>34825011.01R</t>
  </si>
  <si>
    <t xml:space="preserve">svítidlo vestavné stropní panelové čtvercové LED určené pro montáž do kazetových pohledů i na strop.  Teplota chromatičnosti 4000k, 230V/50Hz 52W, světelný tok 5800lm, elektronický předřadník,IP20,600x600x30mm,</t>
  </si>
  <si>
    <t>1011647892</t>
  </si>
  <si>
    <t xml:space="preserve">svítidlo vestavné stropní panelové čtvercové LED určené pro montáž do kazetových pohledů i na strop. Kryt z prizmatického optického materiálu, který zajišťuje vyzařovací úhel&gt;80°. Svítidlo tak poskytuje optimální distribuci světla v souladu s platnou normou pro osvětlení kanceláří a učeben.  Teplota chromatičnosti 4000k, 230V/50Hz 52W, světelný tok 5800lm, elektronický předřadník,IP20,600x600x30mm, činitel podání barev 80-89, zamezení oslnění UGR19, účinnost svítidla lm/W 112. Včetně podružného materiálu.</t>
  </si>
  <si>
    <t>741310201</t>
  </si>
  <si>
    <t>Montáž spínač (polo)zapuštěný šroubové připojení 1-jednopólový se zapojením vodičů</t>
  </si>
  <si>
    <t>1285406592</t>
  </si>
  <si>
    <t>Montáž spínačů jedno nebo dvoupólových polozapuštěných nebo zapuštěných se zapojením vodičů šroubové připojení, pro prostředí normální spínačů, řazení 1-jednopólových</t>
  </si>
  <si>
    <t>34539064.01R</t>
  </si>
  <si>
    <t>spínač jednopólový, řazení 1, s krytem, bez rámečku, bílý</t>
  </si>
  <si>
    <t>-1571930777</t>
  </si>
  <si>
    <t>893300011</t>
  </si>
  <si>
    <t>742330801.03R</t>
  </si>
  <si>
    <t xml:space="preserve">Vyhledání a ověření stávajících slaboproudých rozvodů  se zachováním funkčnosti</t>
  </si>
  <si>
    <t>908674468</t>
  </si>
  <si>
    <t>01002100.01R</t>
  </si>
  <si>
    <t>součinnost s technikem školy a servisní organizací při demontáži a zpětné montáži se zkouškou funkce automatu školního zvonění, organizace prací a úkonů souvisejících</t>
  </si>
  <si>
    <t>-1442011733</t>
  </si>
  <si>
    <t>34571218.20R</t>
  </si>
  <si>
    <t>drobný montážní materiál související s přepojením automatu školního zvonění</t>
  </si>
  <si>
    <t>1313134687</t>
  </si>
  <si>
    <t>56-4 - Velké Meziříčí, ZŠ Sokolovská - PC učebna_jazyková učebna, dveře č.61</t>
  </si>
  <si>
    <t>56.4.1 - PC učebna_jazyková učebna, dveře č.61 - stavba</t>
  </si>
  <si>
    <t>1057300026</t>
  </si>
  <si>
    <t>-696163013</t>
  </si>
  <si>
    <t>1317172789</t>
  </si>
  <si>
    <t>191008788</t>
  </si>
  <si>
    <t>1816334129</t>
  </si>
  <si>
    <t>655687608</t>
  </si>
  <si>
    <t>Bourací práce včetně vybourání zárubní</t>
  </si>
  <si>
    <t>Demontáž stávajícího vybavení včetně demontáže dveří</t>
  </si>
  <si>
    <t>968072455</t>
  </si>
  <si>
    <t>Vybourání kovových dveřních zárubní pl do 2 m2</t>
  </si>
  <si>
    <t>-565414078</t>
  </si>
  <si>
    <t>Vybourání kovových rámů oken s křídly, dveřních zárubní, vrat, stěn, ostění nebo obkladů dveřních zárubní, plochy do 2 m2</t>
  </si>
  <si>
    <t>-889168436</t>
  </si>
  <si>
    <t>-589504864</t>
  </si>
  <si>
    <t>-779939847</t>
  </si>
  <si>
    <t>7620000.R</t>
  </si>
  <si>
    <t>D+M Zárubeň ocelová pro zdění H 110 900 L/P</t>
  </si>
  <si>
    <t>-1097917567</t>
  </si>
  <si>
    <t xml:space="preserve">Zárubeň ocelová pro zdění H 100 900 L/P, </t>
  </si>
  <si>
    <t>-116173594</t>
  </si>
  <si>
    <t>-1970106441</t>
  </si>
  <si>
    <t>7760004.R</t>
  </si>
  <si>
    <t>Dodávka a montáž liaporu</t>
  </si>
  <si>
    <t>1367059190</t>
  </si>
  <si>
    <t>-357428517</t>
  </si>
  <si>
    <t>N0100KL.R</t>
  </si>
  <si>
    <t>vnitřní kazetová klimatizace do podhledu, venkovní jednotka, kabelový ovladač, odvod kondenzátu z vnitřní jednotky, žlab plastový, propojovací Cu potrubí, tichý chod, klimatizace vhodná do učeben</t>
  </si>
  <si>
    <t>-1123329919</t>
  </si>
  <si>
    <t>vnitřní kazetová klimatizace do podhledu, 2 vnitřní jednotky, venkovní jednotka, kabelový ovladač, odvod kondenzátu z vnitřní jednotky, žlab plastový, propojovací Cu potrubí, tichý chod, klimatizace vhodná do učeben</t>
  </si>
  <si>
    <t>N0102VZ.R</t>
  </si>
  <si>
    <t>N011HZV.R</t>
  </si>
  <si>
    <t>255708406</t>
  </si>
  <si>
    <t>N013HZM.R</t>
  </si>
  <si>
    <t>N012RKP.R</t>
  </si>
  <si>
    <t>-2063164956</t>
  </si>
  <si>
    <t>56.4.2 - PC učebna_jazyková učebna, dveře č.61 - elektro</t>
  </si>
  <si>
    <t>3457147600.01R</t>
  </si>
  <si>
    <t>krabice lištová PVC přístrojová obdelníková pod dvojzásuvku s pootočenou dutinou 105x80,5mm hluboká</t>
  </si>
  <si>
    <t>474765875</t>
  </si>
  <si>
    <t>741122641</t>
  </si>
  <si>
    <t>Montáž kabel Cu plný kulatý žíla 5x1,5 až 2,5 mm2 uložený pevně (např. CYKY)</t>
  </si>
  <si>
    <t>774817601</t>
  </si>
  <si>
    <t>Montáž kabelů měděných bez ukončení uložených pevně plných kulatých nebo bezhalogenových (např. CYKY) počtu a průřezu žil 5x1,5 až 2,5 mm2</t>
  </si>
  <si>
    <t>34111094</t>
  </si>
  <si>
    <t>kabel instalační jádro Cu plné izolace PVC plášť PVC 450/750V (CYKY) 5x2,5mm2</t>
  </si>
  <si>
    <t>-1702716563</t>
  </si>
  <si>
    <t>656544377</t>
  </si>
  <si>
    <t>34571482.01R</t>
  </si>
  <si>
    <t>el.inst.krabice se šroubovacími vývodkami provedení PVC s krytím IP 67 DUR s 5P svorkovnicí, montáž na povrch pro klimatizaci</t>
  </si>
  <si>
    <t>-1892169598</t>
  </si>
  <si>
    <t>el.inst.krabice se šroubovacími vývodkami provedení PVC s krytím IP 67 DUR s 5P svorkovnicí, montáž na povrch</t>
  </si>
  <si>
    <t>741110053.01R</t>
  </si>
  <si>
    <t>Montáž trubka plastová ohebná D 20-40 mm uložená v podlaze s upevněním pomocí ocel.pásků</t>
  </si>
  <si>
    <t>273841901</t>
  </si>
  <si>
    <t>1100321250.01R</t>
  </si>
  <si>
    <t>trubka elektroinstalační ohebná ocelová 1250N 32/26,7mm s hustým rýhováním pro odstínění a uložení silových kabelů v podlaze</t>
  </si>
  <si>
    <t>-1993430796</t>
  </si>
  <si>
    <t>742110202</t>
  </si>
  <si>
    <t>Montáž podlahových krabic pro slaboproud do mazaniny</t>
  </si>
  <si>
    <t>882627413</t>
  </si>
  <si>
    <t>Montáž podlahových krabic montovaných do mazaniny</t>
  </si>
  <si>
    <t>34571676</t>
  </si>
  <si>
    <t>sada nivelační pro podlahové krabice</t>
  </si>
  <si>
    <t>sada</t>
  </si>
  <si>
    <t>-476954457</t>
  </si>
  <si>
    <t>34571665</t>
  </si>
  <si>
    <t>adaptér montážní pro podlahové krabice do betonové podlahy 16/24 modulů</t>
  </si>
  <si>
    <t>-1831913729</t>
  </si>
  <si>
    <t>34571661</t>
  </si>
  <si>
    <t>krabice univerzální instalační do betonové podlahy 55 - 150mm</t>
  </si>
  <si>
    <t>1305994311</t>
  </si>
  <si>
    <t>-27363599</t>
  </si>
  <si>
    <t>34571008</t>
  </si>
  <si>
    <t>lišta elektroinstalační hranatá PVC 40x40mm</t>
  </si>
  <si>
    <t>-674863649</t>
  </si>
  <si>
    <t>34571288</t>
  </si>
  <si>
    <t>kryt spojovací k liště elektroinstalační hranaté PVC 40x40mm</t>
  </si>
  <si>
    <t>660533144</t>
  </si>
  <si>
    <t>34571273</t>
  </si>
  <si>
    <t>kryt odbočný k liště elektroinstalační hranaté PVC 40x40mm</t>
  </si>
  <si>
    <t>-1504053098</t>
  </si>
  <si>
    <t>34571244</t>
  </si>
  <si>
    <t>roh vnější k liště elektroinstalační hranaté PVC 40x40mm</t>
  </si>
  <si>
    <t>900243961</t>
  </si>
  <si>
    <t>34571236</t>
  </si>
  <si>
    <t>roh vnitřní k liště elektroinstalační hranaté PVC 40x40mm</t>
  </si>
  <si>
    <t>-1375348112</t>
  </si>
  <si>
    <t>56-5 - Velké Meziříčí, ZŠ Sokolovská - Cvičná kuchyň, dveře č. 91</t>
  </si>
  <si>
    <t>56.5.1 - cvičná kuchyň, dveře č. 91 - stavba</t>
  </si>
  <si>
    <t xml:space="preserve">    766 - Konstrukce truhlářské</t>
  </si>
  <si>
    <t xml:space="preserve">    767 - Konstrukce zámečnické</t>
  </si>
  <si>
    <t>-150927232</t>
  </si>
  <si>
    <t>412701154</t>
  </si>
  <si>
    <t>-1120287745</t>
  </si>
  <si>
    <t>1954270638</t>
  </si>
  <si>
    <t xml:space="preserve">Demontáž umyvadel  bez výtokových armatur umyvadel včetně sifonnů a příslušenství</t>
  </si>
  <si>
    <t>72500000.R</t>
  </si>
  <si>
    <t>Keramické umyvadlo včetně nerezové baterie. Dodávka a montáž</t>
  </si>
  <si>
    <t>-391198159</t>
  </si>
  <si>
    <t>Keramické umyvadlo včetně nerezové baterie. Dodávka a montáž včetně sifonů a příslušenství</t>
  </si>
  <si>
    <t>Vodoinstalační práce</t>
  </si>
  <si>
    <t>Vodoinstalační práce spojené se zapojením vody a odpadu ke třem umyvadlům</t>
  </si>
  <si>
    <t>1391755295</t>
  </si>
  <si>
    <t>951208518</t>
  </si>
  <si>
    <t>766</t>
  </si>
  <si>
    <t>Konstrukce truhlářské</t>
  </si>
  <si>
    <t>766682112</t>
  </si>
  <si>
    <t>Montáž zárubní obložkových pro dveře jednokřídlové tl stěny přes 170 do 350 mm</t>
  </si>
  <si>
    <t>1033053421</t>
  </si>
  <si>
    <t>Montáž zárubní dřevěných nebo plastových obložkových, pro dveře jednokřídlové, tloušťky stěny přes 170 do 350 mm</t>
  </si>
  <si>
    <t>5533100.00R</t>
  </si>
  <si>
    <t xml:space="preserve">Zárubeň jednokřídlá ocelová obložková s nadsvětlíkem </t>
  </si>
  <si>
    <t>-1557229307</t>
  </si>
  <si>
    <t xml:space="preserve">Zárubeň jednokřídlá ocelová obložková s nadsvětlíkem pro dveře plné hladké jednokřídlé 80x197 cm </t>
  </si>
  <si>
    <t>767</t>
  </si>
  <si>
    <t>Konstrukce zámečnické</t>
  </si>
  <si>
    <t>76764.00R</t>
  </si>
  <si>
    <t>Demontáž dveří včetně obložkových zárubní s nadsvětlíkem plochy do 2,5 m2</t>
  </si>
  <si>
    <t>2014225197</t>
  </si>
  <si>
    <t>N0101KL.R</t>
  </si>
  <si>
    <t>vnitřní kazetová klimatizace do podhledu, venkovní jednotka, 3 vnitřní jednotky, kabelový ovladač, odvod kondenzátu z vnitřní jednotky, žlab plastový, propojovací Cu potrubí, tichý chod, klimatizace vhodná do učeben</t>
  </si>
  <si>
    <t>208190280</t>
  </si>
  <si>
    <t>N010JRB.R</t>
  </si>
  <si>
    <t>Jeřáb pro osazení VZT jednotky na štít vedlejší střechy</t>
  </si>
  <si>
    <t>1119988985</t>
  </si>
  <si>
    <t>N010RSZ.R</t>
  </si>
  <si>
    <t>Repasy stávajících zárubní</t>
  </si>
  <si>
    <t>754492498</t>
  </si>
  <si>
    <t>N010VMR.R</t>
  </si>
  <si>
    <t>Dodávka a montáž venkovní markýzy</t>
  </si>
  <si>
    <t>-2146783809</t>
  </si>
  <si>
    <t>Vnitřní rolety, dodávka a montáž</t>
  </si>
  <si>
    <t>582933940</t>
  </si>
  <si>
    <t xml:space="preserve">Vnitřní zatemňující rolety, dodávka a montáž, rozměr 1178x780 mm (velikost rolet nutno doměřit na místě) </t>
  </si>
  <si>
    <t>N011SDK.R</t>
  </si>
  <si>
    <t xml:space="preserve">Opravy současných SDK stropů a příček. </t>
  </si>
  <si>
    <t>-381747193</t>
  </si>
  <si>
    <t xml:space="preserve">Opravy současných SDK stropů a příček. Oprava spojů mezi SDK stropem a stěnami. </t>
  </si>
  <si>
    <t>N014HZM.R</t>
  </si>
  <si>
    <t xml:space="preserve">Horizontální žaluzie - malé okno, D + M,  rozměr 1180x780 mm (velikost rolet nutno doměřit na místě) </t>
  </si>
  <si>
    <t>N010PPD.R</t>
  </si>
  <si>
    <t>D + M rozvodu VZT potrubí pro digestoře a napojení na stávající potrubí dle projektu VZT</t>
  </si>
  <si>
    <t>-444117772</t>
  </si>
  <si>
    <t>56.5.2 - cvičná kuchyň, dveře č. 91 - elektro</t>
  </si>
  <si>
    <t xml:space="preserve">      741.02.01 - výměna stáv.nevyhovujícího rozvaděče  na chodbě u dveří </t>
  </si>
  <si>
    <t xml:space="preserve">      742.2 - Nový LAN 3x přívod do učebny (katedra,displej,AP) z aktivního prvku školy</t>
  </si>
  <si>
    <t>974042555.02R</t>
  </si>
  <si>
    <t>úprava podloží stávající parketové podlahy, s přípravou trasy pro chráničky hl do 100 mm š do 50 mm</t>
  </si>
  <si>
    <t>-1398492624</t>
  </si>
  <si>
    <t>35094.02R</t>
  </si>
  <si>
    <t>hlavní vypínač 3fázový 63A modulový na DIN</t>
  </si>
  <si>
    <t>1463978053</t>
  </si>
  <si>
    <t>35831372.07R</t>
  </si>
  <si>
    <t xml:space="preserve">rozvaděč oceloplechový,  plechové dveře, IP30 pod do SDK duté stěny 96modulů</t>
  </si>
  <si>
    <t>562437373</t>
  </si>
  <si>
    <t xml:space="preserve">rozvaděč oceloplechový,  plechové dveře, IP30 pod omítku 60-72modulů</t>
  </si>
  <si>
    <t>31372.04R</t>
  </si>
  <si>
    <t>sada upevňovacích prvků pro montáž rozvaděče plast., do SDK stěny</t>
  </si>
  <si>
    <t>1288206128</t>
  </si>
  <si>
    <t>741320165</t>
  </si>
  <si>
    <t>Montáž jističů třípólových nn do 25 A ve skříni se zapojením vodičů</t>
  </si>
  <si>
    <t>951125551</t>
  </si>
  <si>
    <t>Montáž jističů se zapojením vodičů třípólových nn do 25 A ve skříni</t>
  </si>
  <si>
    <t>35822166.01R</t>
  </si>
  <si>
    <t>jistič 3-pólový 16 A vypínací charakteristika C vypínací schopnost 10 kA</t>
  </si>
  <si>
    <t>-1057780142</t>
  </si>
  <si>
    <t>35822401.01R</t>
  </si>
  <si>
    <t>jistič 3-pólový 16 A vypínací charakteristika B vypínací schopnost 10 kA</t>
  </si>
  <si>
    <t>-920777954</t>
  </si>
  <si>
    <t>741320105</t>
  </si>
  <si>
    <t>Montáž jističů jednopólových nn do 25 A ve skříni se zapojením vodičů</t>
  </si>
  <si>
    <t>886585819</t>
  </si>
  <si>
    <t>Montáž jističů se zapojením vodičů jednopólových nn do 25 A ve skříni</t>
  </si>
  <si>
    <t>35822111</t>
  </si>
  <si>
    <t>jistič 1-pólový 16 A vypínací charakteristika B vypínací schopnost 10 kA</t>
  </si>
  <si>
    <t>1566299400</t>
  </si>
  <si>
    <t>741321043</t>
  </si>
  <si>
    <t>Montáž proudových chráničů čtyřpólových nn do 63 A ve skříni se zapojením vodičů</t>
  </si>
  <si>
    <t>1369957255</t>
  </si>
  <si>
    <t>Montáž proudových chráničů se zapojením vodičů čtyřpólových nn do 63 A ve skříni</t>
  </si>
  <si>
    <t>35889206.01R</t>
  </si>
  <si>
    <t>chránič proudový 4pólový 63A pracovního proudu 0,03A 10kA</t>
  </si>
  <si>
    <t>1388423830</t>
  </si>
  <si>
    <t>741231001</t>
  </si>
  <si>
    <t>Montáž svorkovnice do rozvaděčů - řadová vodič do 2,5 mm2 se zapojením vodičů</t>
  </si>
  <si>
    <t>1732823494</t>
  </si>
  <si>
    <t>Montáž svorkovnic do rozváděčů s popisnými štítky se zapojením vodičů na jedné straně řadových, průřezové plochy vodičů do 2,5 mm2</t>
  </si>
  <si>
    <t>8500001.01R</t>
  </si>
  <si>
    <t>svorkovnice řadová 2,5mm s bočnicí a propojovací svorkou</t>
  </si>
  <si>
    <t>-1355527268</t>
  </si>
  <si>
    <t>8500001.02R</t>
  </si>
  <si>
    <t>upevňovací koncový člen pro svorkovnice řadová</t>
  </si>
  <si>
    <t>1025481238</t>
  </si>
  <si>
    <t>39062.01R</t>
  </si>
  <si>
    <t>rámeček pro elektroinstalační přístroje čtyřnásobný bílý</t>
  </si>
  <si>
    <t>-1904140042</t>
  </si>
  <si>
    <t>34343141.01R</t>
  </si>
  <si>
    <t>podložka izolační nehořlavá přístrojová 80x320x5mm</t>
  </si>
  <si>
    <t>1484943644</t>
  </si>
  <si>
    <t>741112061.01R</t>
  </si>
  <si>
    <t>Montáž krabice přístrojová zapuštěná plastová kruhová do 100x100 s víčkem a vývodem trubky pro varnou desku</t>
  </si>
  <si>
    <t>1173829525</t>
  </si>
  <si>
    <t>34562692.02R</t>
  </si>
  <si>
    <t>krabice kulatá vestavná s příslušenstvím pro připojení varné desky</t>
  </si>
  <si>
    <t>-610575961</t>
  </si>
  <si>
    <t>krabice kulatá vestavná pro připojení varné desky. Součástí je svorkovnice krabicová šroubovací pětipólová pro 5x4 vodiče 1,5-4,0mm2,víčko, trubka D=32 pro vývod kabelu, kabel 3m CGSG 5x2,5</t>
  </si>
  <si>
    <t>763101812</t>
  </si>
  <si>
    <t>Vyřezání otvoru v SDK desce v příčce nebo předsazené stěně jednoduché opláštění přes 0,01 do 0,02 m2</t>
  </si>
  <si>
    <t>-1080773138</t>
  </si>
  <si>
    <t>Vyřezání otvoru v sádrokartonové desce v příčkách nebo v předsazených stěnách s jednoduchým opláštěním velikosti otvoru přes 0,01 do 0,02 m2</t>
  </si>
  <si>
    <t>741112002</t>
  </si>
  <si>
    <t>Montáž krabice zapuštěná plastová kruhová pro sádrokartonové příčky</t>
  </si>
  <si>
    <t>-2053598879</t>
  </si>
  <si>
    <t>Montáž krabic elektroinstalačních bez napojení na trubky a lišty, demontáže a montáže víčka a přístroje protahovacích nebo odbočných zapuštěných plastových kruhových pro sádrokartonové příčky</t>
  </si>
  <si>
    <t>741110505.02R</t>
  </si>
  <si>
    <t>Montáž krabic s vyřezáním otvoru pro krabici pro slaboproud plastových odbočných čtyřhranných s víčkem pro sádrokartonové SDK příčky do 250x250mm</t>
  </si>
  <si>
    <t>-772991167</t>
  </si>
  <si>
    <t>34571472.01R</t>
  </si>
  <si>
    <t>krabice do dutých stěn PVC propojovací čtvercová 155x155mm s víčkem</t>
  </si>
  <si>
    <t>-1038730329</t>
  </si>
  <si>
    <t>741110401.13R</t>
  </si>
  <si>
    <t>Montáž instalačních kanálů 90x55 plastových jednokomorových na pracovišti žáků ve stole</t>
  </si>
  <si>
    <t>-959692591</t>
  </si>
  <si>
    <t>741110402.05R</t>
  </si>
  <si>
    <t>Montáž průchodových otvorů do bočních stěn instalačních kanálů plastových jedno-dvoukomorových vyfrézováním</t>
  </si>
  <si>
    <t>678822826</t>
  </si>
  <si>
    <t>741110053</t>
  </si>
  <si>
    <t>Montáž trubka plastová ohebná D přes 35 mm uložená volně</t>
  </si>
  <si>
    <t>-918548611</t>
  </si>
  <si>
    <t>Montáž trubek elektroinstalačních s nasunutím nebo našroubováním do krabic plastových ohebných, uložených volně, vnější Ø přes 35 mm</t>
  </si>
  <si>
    <t>1220750.01R</t>
  </si>
  <si>
    <t>trubka elektroinstalační ohebná z PVC 1220 750N 20/14,1mm</t>
  </si>
  <si>
    <t>1567599741</t>
  </si>
  <si>
    <t>1232750.01R</t>
  </si>
  <si>
    <t>trubka elektroinstalační ohebná z PVC 1232 750N 32/24,3mm</t>
  </si>
  <si>
    <t>-1424461835</t>
  </si>
  <si>
    <t>741311807.11R</t>
  </si>
  <si>
    <t>Zodolnění kotvících bodů za SDK stěnou pro osazení dotykového panelu</t>
  </si>
  <si>
    <t>-365490550</t>
  </si>
  <si>
    <t>311807.11R</t>
  </si>
  <si>
    <t>materiál pro zodolnění</t>
  </si>
  <si>
    <t>-955714400</t>
  </si>
  <si>
    <t>01002001.04R</t>
  </si>
  <si>
    <t xml:space="preserve">součinnost  s dodavatelem nábytku při montáži el.inst.přístrojů v kuchyňských linkách</t>
  </si>
  <si>
    <t>1456086300</t>
  </si>
  <si>
    <t>741122644</t>
  </si>
  <si>
    <t>Montáž kabel Cu plný kulatý žíla 5x16 mm2 uložený pevně (např. CYKY)</t>
  </si>
  <si>
    <t>-1779858998</t>
  </si>
  <si>
    <t>Montáž kabelů měděných bez ukončení uložených pevně plných kulatých nebo bezhalogenových (např. CYKY) počtu a průřezu žil 5x16 mm2</t>
  </si>
  <si>
    <t>34113035</t>
  </si>
  <si>
    <t>kabel instalační jádro Cu plné izolace PVC plášť PVC 450/750V (CYKY) 5x16mm2</t>
  </si>
  <si>
    <t>-1623411891</t>
  </si>
  <si>
    <t>34141028.03R</t>
  </si>
  <si>
    <t>vodič propojovací flexibilní jádro Cu lanované izolace PVC zeleno/žlutý 450/750V (H07V-K) 1x16mm2</t>
  </si>
  <si>
    <t>-2039045449</t>
  </si>
  <si>
    <t>35822173.05R</t>
  </si>
  <si>
    <t>jistič 3-pólový 50 A vypínací charakteristika C vypínací schopnost 10 kA</t>
  </si>
  <si>
    <t>-2019400473</t>
  </si>
  <si>
    <t>741.02.01</t>
  </si>
  <si>
    <t xml:space="preserve">výměna stáv.nevyhovujícího rozvaděče  na chodbě u dveří </t>
  </si>
  <si>
    <t>-33515444</t>
  </si>
  <si>
    <t>31372.02R</t>
  </si>
  <si>
    <t xml:space="preserve">rozvaděč plastový,  plechové dveře, IP30 pod omítku 24modulů 63A</t>
  </si>
  <si>
    <t>-1675015567</t>
  </si>
  <si>
    <t>741310561</t>
  </si>
  <si>
    <t>1470367763</t>
  </si>
  <si>
    <t>-501195546</t>
  </si>
  <si>
    <t>621173105</t>
  </si>
  <si>
    <t>-720954226</t>
  </si>
  <si>
    <t>1112805595</t>
  </si>
  <si>
    <t>893192366</t>
  </si>
  <si>
    <t>741120401.01R</t>
  </si>
  <si>
    <t xml:space="preserve">Demontáž rozvaděče úprava stávajícího zapojení s doplněním vodičů Cu 6 mm2 a svorkovnic ve stávajícím  rozváděči (např. CY)</t>
  </si>
  <si>
    <t>1538972462</t>
  </si>
  <si>
    <t>8500187472.02R</t>
  </si>
  <si>
    <t>svorkovnice stoupací 4-pól al/cu, v bloku možnost připojení 2x2,5-16mm + 2x2,5-35mm, pro úpravu ve stáv.rozv.školy</t>
  </si>
  <si>
    <t>102789365</t>
  </si>
  <si>
    <t>1259016710</t>
  </si>
  <si>
    <t>742084438</t>
  </si>
  <si>
    <t>950302102</t>
  </si>
  <si>
    <t>2068201879</t>
  </si>
  <si>
    <t>34825011.08R</t>
  </si>
  <si>
    <t>svítidlo vestavné stropní panelové čtvercové LED určené pro montáž do kazetových pohledů i na strop. Nanoprizmatický kryt. Teplota chromatičnosti 4000k, 230V/50Hz 26W, světelný tok 2800lm, elektronický předřadník,IP40,600x300x15mm, barva korpusu hliník</t>
  </si>
  <si>
    <t>1294128058</t>
  </si>
  <si>
    <t xml:space="preserve">svítidlo vestavné stropní panelové čtvercové LED určené pro montáž do kazetových pohledů i na strop. Kryt z prizmatického optického materiálu. Svítidlo tak poskytuje optimální distribuci světla v souladu s platnou normou pro osvětlení kanceláří a učeben.  Teplota chromatičnosti 4000k, 230V/50Hz 26W, světelný tok 2800lm, elektronický předřadník,IP40,600x300x15mm, zamezení oslnění UGR19. Včetně podružného materiálu.</t>
  </si>
  <si>
    <t>34825011.09R</t>
  </si>
  <si>
    <t>svítidlo vestavné stropní panelové čtvercové LED určené pro montáž do kazetových pohledů i na strop. Nanoprizmatický kryt. Teplota chromatičnosti 4000k, 230V/50Hz 50W, světelný tok 6100lm, elektronický předřadník,IP20,1200x300x15mm, barva korpusu hliník</t>
  </si>
  <si>
    <t>-1200219437</t>
  </si>
  <si>
    <t xml:space="preserve">svítidlo vestavné stropní panelové čtvercové LED určené pro montáž do kazetových pohledů i na strop. Kryt z prizmatického optického materiálu. Svítidlo tak poskytuje optimální distribuci světla v souladu s platnou normou pro osvětlení kanceláří a učeben.  Teplota chromatičnosti 4000k, 230V/50Hz 50W, světelný tok 6100lm, elektronický předřadník,IP20,1200x300x15mm, zamezení oslnění UGR19. Včetně podružného materiálu.</t>
  </si>
  <si>
    <t>34825011.10R</t>
  </si>
  <si>
    <t xml:space="preserve">rámeček určený pro montáž obdelníkových svítidel LED panelů  na strop 600x300mm hliníkový</t>
  </si>
  <si>
    <t>385403285</t>
  </si>
  <si>
    <t>34825011.11R</t>
  </si>
  <si>
    <t xml:space="preserve">rámeček určený pro montáž obdelníkových svítidel LED panelů  na strop 1200x300mm hliníkový</t>
  </si>
  <si>
    <t>-1084090290</t>
  </si>
  <si>
    <t>741110511.01R</t>
  </si>
  <si>
    <t>Montáž lišta a kanálek vkládací šířky do 60 mm s víčkem pro stropní svítidla</t>
  </si>
  <si>
    <t>-184641915</t>
  </si>
  <si>
    <t>34574019.01R</t>
  </si>
  <si>
    <t>lišta elektroinstalační vkládací oblá půlkulatá elegantní PVC např.40x19mm</t>
  </si>
  <si>
    <t>449395174</t>
  </si>
  <si>
    <t>34574019.02R</t>
  </si>
  <si>
    <t>kryt ohybový k liště elektroinstalační oblé PVC např.40x19mm</t>
  </si>
  <si>
    <t>-326792848</t>
  </si>
  <si>
    <t>34574019.03R</t>
  </si>
  <si>
    <t>roh vnitřní k liště elektroinstalační oblé PVC např.40x19mm</t>
  </si>
  <si>
    <t>1362236182</t>
  </si>
  <si>
    <t>34574019.05R</t>
  </si>
  <si>
    <t>kryt odbočný k liště elektroinstalační oblé PVC např.40x19mm</t>
  </si>
  <si>
    <t>-1073682139</t>
  </si>
  <si>
    <t>34574019.06R</t>
  </si>
  <si>
    <t>kryt spojovací k liště elektroinstalační oblé PVC např.40x19mm</t>
  </si>
  <si>
    <t>-1076471169</t>
  </si>
  <si>
    <t>34574019.07R</t>
  </si>
  <si>
    <t>kryt koncový k liště elektroinstalační oblé PVC 40x19mm</t>
  </si>
  <si>
    <t>-1251163387</t>
  </si>
  <si>
    <t>34574019.08R</t>
  </si>
  <si>
    <t>kryt průchodkový k liště elektroinstalační oblé PVC např.40x19mm</t>
  </si>
  <si>
    <t>-1923093416</t>
  </si>
  <si>
    <t>742110504.01R</t>
  </si>
  <si>
    <t>Montáž krabice zapuštěná plastová kruhová pro sádrokartonové SDK příčky</t>
  </si>
  <si>
    <t>499608359</t>
  </si>
  <si>
    <t>742110505.02R</t>
  </si>
  <si>
    <t>1311930797</t>
  </si>
  <si>
    <t>-598155559</t>
  </si>
  <si>
    <t>-797706027</t>
  </si>
  <si>
    <t>Nový LAN 3x přívod do učebny (katedra,displej,AP) z aktivního prvku školy</t>
  </si>
  <si>
    <t>742124005</t>
  </si>
  <si>
    <t>Montáž kabelů datových FTP, UTP, STP ukončení kabelu konektorem</t>
  </si>
  <si>
    <t>1996787236</t>
  </si>
  <si>
    <t>20230800.14R</t>
  </si>
  <si>
    <t>prvek ukončovací datového rozvodu keystone 1xRJ45 STP Cat6A samořezný kabelová pojistka</t>
  </si>
  <si>
    <t>1601670982</t>
  </si>
  <si>
    <t>643960756</t>
  </si>
  <si>
    <t>20230800.15R</t>
  </si>
  <si>
    <t>Montáž datové zásuvky 1xRJ45 se zapojením vodičů do kystonu</t>
  </si>
  <si>
    <t>-872374867</t>
  </si>
  <si>
    <t>20230800.16R</t>
  </si>
  <si>
    <t xml:space="preserve">modul datové zásuvky 1xRJ45    včetně masky a krytu, UTP Cat6 bez keystonů</t>
  </si>
  <si>
    <t>-1155625497</t>
  </si>
  <si>
    <t>20230800.56R</t>
  </si>
  <si>
    <t>Úprava zapojení ve stávajícím datovém rozvaděči</t>
  </si>
  <si>
    <t>1003145837</t>
  </si>
  <si>
    <t>20230800.57R</t>
  </si>
  <si>
    <t>Drobný montážní materiál LAN přívodu</t>
  </si>
  <si>
    <t>996665200</t>
  </si>
  <si>
    <t>-562064964</t>
  </si>
  <si>
    <t>-1613667726</t>
  </si>
  <si>
    <t>742124003</t>
  </si>
  <si>
    <t>Montáž kabelů datových FTP, UTP, STP pro vnitřní rozvody pevně</t>
  </si>
  <si>
    <t>184919475</t>
  </si>
  <si>
    <t>34121263.03R</t>
  </si>
  <si>
    <t>kabel datový jádro Cu plné plášť LSOH (U/FTP) kategorie 6A B2ca-s1a,d1,a1</t>
  </si>
  <si>
    <t>-1297484360</t>
  </si>
  <si>
    <t>192</t>
  </si>
  <si>
    <t>1943995445</t>
  </si>
  <si>
    <t>193</t>
  </si>
  <si>
    <t>444546915</t>
  </si>
  <si>
    <t>194</t>
  </si>
  <si>
    <t>2004878608</t>
  </si>
  <si>
    <t>195</t>
  </si>
  <si>
    <t>-59256418</t>
  </si>
  <si>
    <t>196</t>
  </si>
  <si>
    <t>120726980</t>
  </si>
  <si>
    <t>197</t>
  </si>
  <si>
    <t>347558920</t>
  </si>
  <si>
    <t>198</t>
  </si>
  <si>
    <t>34571228</t>
  </si>
  <si>
    <t>kryt ohybový k liště elektroinstalační hranaté PVC 40x40mm</t>
  </si>
  <si>
    <t>858829681</t>
  </si>
  <si>
    <t>199</t>
  </si>
  <si>
    <t>34571206</t>
  </si>
  <si>
    <t>kryt koncový k liště elektroinstalační hranaté PVC 40x40mm</t>
  </si>
  <si>
    <t>-1531111273</t>
  </si>
  <si>
    <t>200</t>
  </si>
  <si>
    <t>741920443.01R</t>
  </si>
  <si>
    <t xml:space="preserve">Mont.ucpávka prostupu kabelového svazku tmelem otvor D 140 mm zaplnění prostupu kabely z 10% stropem tl 150 mm požární odolnost EI 90, včetně osazení požárního štítku a vypracování dokumentace </t>
  </si>
  <si>
    <t>1255690721</t>
  </si>
  <si>
    <t>201</t>
  </si>
  <si>
    <t>35920443.01R</t>
  </si>
  <si>
    <t>zpevňující protipožární tmel EI90 těsnění prostupů kabelů a kabelových svazků stropem, vč.označ.štítku a minerální vaty</t>
  </si>
  <si>
    <t>1869500965</t>
  </si>
  <si>
    <t>202</t>
  </si>
  <si>
    <t>203</t>
  </si>
  <si>
    <t>01002001.25R</t>
  </si>
  <si>
    <t xml:space="preserve">drobné stavební  práce po provedení  protahovacích otvorů pro kabeláž ve stávajících SDK stěnách</t>
  </si>
  <si>
    <t>-2121642197</t>
  </si>
  <si>
    <t>56_S02 - ZŠ Sokolovská ve Velkém Meziříčí S02</t>
  </si>
  <si>
    <t>PSV - Zednické a malířské práce</t>
  </si>
  <si>
    <t xml:space="preserve">    783 - Zednické práce </t>
  </si>
  <si>
    <t xml:space="preserve">    784 - Malířské práce</t>
  </si>
  <si>
    <t>Zednické a malířské práce</t>
  </si>
  <si>
    <t xml:space="preserve">Zednické práce </t>
  </si>
  <si>
    <t>784121.R</t>
  </si>
  <si>
    <t>Oškrabání malby v místnostech</t>
  </si>
  <si>
    <t>2127311677</t>
  </si>
  <si>
    <t xml:space="preserve">Oškrabání malby v místnostech </t>
  </si>
  <si>
    <t>612142001</t>
  </si>
  <si>
    <t>Pletivo sklovláknité vnitřních stěn vtlačené do tmelu</t>
  </si>
  <si>
    <t>706591899</t>
  </si>
  <si>
    <t>Pletivo vnitřních ploch v ploše nebo pruzích, na plném podkladu sklovláknité vtlačené do tmelu včetně tmelu stěn</t>
  </si>
  <si>
    <t>612311131</t>
  </si>
  <si>
    <t>Vápenný štuk vnitřních stěn tloušťky do 3 mm</t>
  </si>
  <si>
    <t>-746806314</t>
  </si>
  <si>
    <t>Vápenný štuk vnitřních ploch tloušťky do 3 mm svislých konstrukcí stěn</t>
  </si>
  <si>
    <t>Hloubková jednonásobná bezbarvá penetrace podkladu v místnostech v do 3,80 m</t>
  </si>
  <si>
    <t>348258045</t>
  </si>
  <si>
    <t>Penetrace podkladu jednonásobná hloubková akrylátová bezbarvá v místnostech výšky do 3,80 m</t>
  </si>
  <si>
    <t>Malířské práce</t>
  </si>
  <si>
    <t>-1343424482</t>
  </si>
  <si>
    <t>784221001</t>
  </si>
  <si>
    <t>Jednonásobné bílé malby ze směsí za sucha dobře otěruvzdorných v místnostech do 3,80 m</t>
  </si>
  <si>
    <t>1733110748</t>
  </si>
  <si>
    <t>Malby z malířských směsí otěruvzdorných za sucha jednonásobné, bílé za sucha otěruvzdorné dobře v místnostech výšky do 3,80 m</t>
  </si>
  <si>
    <t>784221055</t>
  </si>
  <si>
    <t>Příplatek k cenám 1x maleb za sucha otěruvzdorných za barevnou malbu v odstínu sytém</t>
  </si>
  <si>
    <t>-1389717227</t>
  </si>
  <si>
    <t>Malby z malířských směsí otěruvzdorných za sucha Příplatek k cenám jednonásobných maleb na tónovacích automatech, v odstínu sytém</t>
  </si>
  <si>
    <t>784200.R</t>
  </si>
  <si>
    <t>Základní dvojnásobná bílá malba v místnostech</t>
  </si>
  <si>
    <t>-1231223814</t>
  </si>
  <si>
    <t>784220.R</t>
  </si>
  <si>
    <t>Příplatek k cenám 2x maleb za barevnou malbu v odstínu sytém</t>
  </si>
  <si>
    <t>63677549</t>
  </si>
  <si>
    <t>784221.R</t>
  </si>
  <si>
    <t>Nátěr olejových soklů</t>
  </si>
  <si>
    <t>-1387858468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</si>
</sst>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8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8"/>
      <color theme="10"/>
      <name val="Wingdings 2"/>
    </font>
    <font>
      <b/>
      <sz val="10"/>
      <color rgb="FF003366"/>
      <name val="Arial CE"/>
    </font>
    <font>
      <sz val="10"/>
      <color rgb="FF3366FF"/>
      <name val="Arial CE"/>
    </font>
    <font>
      <sz val="10"/>
      <color rgb="FF464646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7" fillId="0" borderId="0" applyNumberFormat="0" applyFill="0" applyBorder="0" applyAlignment="0" applyProtection="0"/>
  </cellStyleXfs>
  <cellXfs count="276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0" fillId="0" borderId="0" xfId="0" applyFont="1" applyAlignment="1" applyProtection="1">
      <alignment horizontal="lef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3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3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4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4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5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5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6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4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18" fillId="0" borderId="14" xfId="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18" fillId="0" borderId="14" xfId="0" applyFont="1" applyBorder="1" applyAlignment="1" applyProtection="1">
      <alignment horizontal="left" vertical="center"/>
    </xf>
    <xf numFmtId="0" fontId="18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19" fillId="4" borderId="6" xfId="0" applyFont="1" applyFill="1" applyBorder="1" applyAlignment="1" applyProtection="1">
      <alignment horizontal="center" vertical="center"/>
    </xf>
    <xf numFmtId="0" fontId="19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19" fillId="4" borderId="7" xfId="0" applyFont="1" applyFill="1" applyBorder="1" applyAlignment="1" applyProtection="1">
      <alignment horizontal="center" vertical="center"/>
    </xf>
    <xf numFmtId="0" fontId="19" fillId="4" borderId="7" xfId="0" applyFont="1" applyFill="1" applyBorder="1" applyAlignment="1" applyProtection="1">
      <alignment horizontal="right" vertical="center"/>
    </xf>
    <xf numFmtId="0" fontId="19" fillId="4" borderId="8" xfId="0" applyFont="1" applyFill="1" applyBorder="1" applyAlignment="1" applyProtection="1">
      <alignment horizontal="left" vertical="center"/>
    </xf>
    <xf numFmtId="0" fontId="19" fillId="4" borderId="0" xfId="0" applyFont="1" applyFill="1" applyAlignment="1" applyProtection="1">
      <alignment horizontal="center" vertical="center"/>
    </xf>
    <xf numFmtId="0" fontId="20" fillId="0" borderId="16" xfId="0" applyFont="1" applyBorder="1" applyAlignment="1" applyProtection="1">
      <alignment horizontal="center" vertical="center" wrapText="1"/>
    </xf>
    <xf numFmtId="0" fontId="20" fillId="0" borderId="17" xfId="0" applyFont="1" applyBorder="1" applyAlignment="1" applyProtection="1">
      <alignment horizontal="center" vertical="center" wrapText="1"/>
    </xf>
    <xf numFmtId="0" fontId="20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1" fillId="0" borderId="0" xfId="0" applyFont="1" applyAlignment="1" applyProtection="1">
      <alignment horizontal="left" vertical="center"/>
    </xf>
    <xf numFmtId="0" fontId="21" fillId="0" borderId="0" xfId="0" applyFont="1" applyAlignment="1" applyProtection="1">
      <alignment vertical="center"/>
    </xf>
    <xf numFmtId="4" fontId="21" fillId="0" borderId="0" xfId="0" applyNumberFormat="1" applyFont="1" applyAlignment="1" applyProtection="1">
      <alignment horizontal="right" vertical="center"/>
    </xf>
    <xf numFmtId="4" fontId="21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17" fillId="0" borderId="14" xfId="0" applyNumberFormat="1" applyFont="1" applyBorder="1" applyAlignment="1" applyProtection="1">
      <alignment vertical="center"/>
    </xf>
    <xf numFmtId="4" fontId="17" fillId="0" borderId="0" xfId="0" applyNumberFormat="1" applyFont="1" applyBorder="1" applyAlignment="1" applyProtection="1">
      <alignment vertical="center"/>
    </xf>
    <xf numFmtId="166" fontId="17" fillId="0" borderId="0" xfId="0" applyNumberFormat="1" applyFont="1" applyBorder="1" applyAlignment="1" applyProtection="1">
      <alignment vertical="center"/>
    </xf>
    <xf numFmtId="4" fontId="17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5" fillId="0" borderId="3" xfId="0" applyFont="1" applyBorder="1" applyAlignment="1" applyProtection="1">
      <alignment vertical="center"/>
    </xf>
    <xf numFmtId="0" fontId="23" fillId="0" borderId="0" xfId="0" applyFont="1" applyAlignment="1" applyProtection="1">
      <alignment vertical="center"/>
    </xf>
    <xf numFmtId="0" fontId="23" fillId="0" borderId="0" xfId="0" applyFont="1" applyAlignment="1" applyProtection="1">
      <alignment horizontal="left" vertical="center" wrapText="1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5" fillId="0" borderId="14" xfId="0" applyNumberFormat="1" applyFont="1" applyBorder="1" applyAlignment="1" applyProtection="1">
      <alignment vertical="center"/>
    </xf>
    <xf numFmtId="4" fontId="25" fillId="0" borderId="0" xfId="0" applyNumberFormat="1" applyFont="1" applyBorder="1" applyAlignment="1" applyProtection="1">
      <alignment vertical="center"/>
    </xf>
    <xf numFmtId="166" fontId="25" fillId="0" borderId="0" xfId="0" applyNumberFormat="1" applyFont="1" applyBorder="1" applyAlignment="1" applyProtection="1">
      <alignment vertical="center"/>
    </xf>
    <xf numFmtId="4" fontId="25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7" fillId="0" borderId="0" xfId="0" applyFont="1" applyAlignment="1" applyProtection="1">
      <alignment vertical="center"/>
    </xf>
    <xf numFmtId="0" fontId="27" fillId="0" borderId="0" xfId="0" applyFont="1" applyAlignment="1" applyProtection="1">
      <alignment horizontal="left" vertical="center" wrapText="1"/>
    </xf>
    <xf numFmtId="4" fontId="7" fillId="0" borderId="0" xfId="0" applyNumberFormat="1" applyFont="1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4" fontId="1" fillId="0" borderId="14" xfId="0" applyNumberFormat="1" applyFont="1" applyBorder="1" applyAlignment="1" applyProtection="1">
      <alignment vertical="center"/>
    </xf>
    <xf numFmtId="4" fontId="1" fillId="0" borderId="0" xfId="0" applyNumberFormat="1" applyFont="1" applyBorder="1" applyAlignment="1" applyProtection="1">
      <alignment vertical="center"/>
    </xf>
    <xf numFmtId="166" fontId="1" fillId="0" borderId="0" xfId="0" applyNumberFormat="1" applyFont="1" applyBorder="1" applyAlignment="1" applyProtection="1">
      <alignment vertical="center"/>
    </xf>
    <xf numFmtId="4" fontId="1" fillId="0" borderId="15" xfId="0" applyNumberFormat="1" applyFont="1" applyBorder="1" applyAlignment="1" applyProtection="1">
      <alignment vertical="center"/>
    </xf>
    <xf numFmtId="0" fontId="2" fillId="0" borderId="0" xfId="0" applyFont="1" applyAlignment="1">
      <alignment horizontal="left" vertical="center"/>
    </xf>
    <xf numFmtId="4" fontId="25" fillId="0" borderId="19" xfId="0" applyNumberFormat="1" applyFont="1" applyBorder="1" applyAlignment="1" applyProtection="1">
      <alignment vertical="center"/>
    </xf>
    <xf numFmtId="4" fontId="25" fillId="0" borderId="20" xfId="0" applyNumberFormat="1" applyFont="1" applyBorder="1" applyAlignment="1" applyProtection="1">
      <alignment vertical="center"/>
    </xf>
    <xf numFmtId="166" fontId="25" fillId="0" borderId="20" xfId="0" applyNumberFormat="1" applyFont="1" applyBorder="1" applyAlignment="1" applyProtection="1">
      <alignment vertical="center"/>
    </xf>
    <xf numFmtId="4" fontId="25" fillId="0" borderId="21" xfId="0" applyNumberFormat="1" applyFont="1" applyBorder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0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4" fontId="2" fillId="0" borderId="0" xfId="0" applyNumberFormat="1" applyFont="1" applyAlignment="1">
      <alignment vertical="center"/>
    </xf>
    <xf numFmtId="0" fontId="29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4" fontId="21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18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6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19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19" fillId="4" borderId="0" xfId="0" applyFont="1" applyFill="1" applyAlignment="1" applyProtection="1">
      <alignment horizontal="right" vertical="center"/>
    </xf>
    <xf numFmtId="0" fontId="30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4" fontId="30" fillId="0" borderId="0" xfId="0" applyNumberFormat="1" applyFont="1" applyAlignment="1" applyProtection="1">
      <alignment vertical="center"/>
    </xf>
    <xf numFmtId="0" fontId="20" fillId="0" borderId="0" xfId="0" applyFont="1" applyAlignment="1">
      <alignment horizontal="center" vertical="center"/>
    </xf>
    <xf numFmtId="0" fontId="7" fillId="2" borderId="0" xfId="0" applyFont="1" applyFill="1" applyAlignment="1" applyProtection="1">
      <alignment horizontal="left" vertical="center"/>
      <protection locked="0"/>
    </xf>
    <xf numFmtId="0" fontId="7" fillId="0" borderId="0" xfId="0" applyFont="1" applyAlignment="1" applyProtection="1">
      <alignment horizontal="left" vertical="center"/>
    </xf>
    <xf numFmtId="4" fontId="7" fillId="2" borderId="0" xfId="0" applyNumberFormat="1" applyFont="1" applyFill="1" applyAlignment="1" applyProtection="1">
      <alignment vertical="center"/>
      <protection locked="0"/>
    </xf>
    <xf numFmtId="0" fontId="0" fillId="0" borderId="3" xfId="0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0" fillId="0" borderId="0" xfId="0" applyFont="1" applyAlignment="1" applyProtection="1">
      <alignment vertical="center"/>
      <protection locked="0"/>
    </xf>
    <xf numFmtId="0" fontId="0" fillId="0" borderId="0" xfId="0" applyFont="1" applyAlignment="1" applyProtection="1">
      <alignment horizontal="left" vertical="center"/>
      <protection locked="0"/>
    </xf>
    <xf numFmtId="4" fontId="0" fillId="0" borderId="0" xfId="0" applyNumberFormat="1" applyFont="1" applyAlignment="1" applyProtection="1">
      <alignment vertical="center"/>
      <protection locked="0"/>
    </xf>
    <xf numFmtId="0" fontId="21" fillId="4" borderId="0" xfId="0" applyFont="1" applyFill="1" applyAlignment="1" applyProtection="1">
      <alignment horizontal="left" vertical="center"/>
    </xf>
    <xf numFmtId="4" fontId="21" fillId="4" borderId="0" xfId="0" applyNumberFormat="1" applyFont="1" applyFill="1" applyAlignment="1" applyProtection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19" fillId="4" borderId="16" xfId="0" applyFont="1" applyFill="1" applyBorder="1" applyAlignment="1" applyProtection="1">
      <alignment horizontal="center" vertical="center" wrapText="1"/>
    </xf>
    <xf numFmtId="0" fontId="19" fillId="4" borderId="17" xfId="0" applyFont="1" applyFill="1" applyBorder="1" applyAlignment="1" applyProtection="1">
      <alignment horizontal="center" vertical="center" wrapText="1"/>
    </xf>
    <xf numFmtId="0" fontId="19" fillId="4" borderId="18" xfId="0" applyFont="1" applyFill="1" applyBorder="1" applyAlignment="1" applyProtection="1">
      <alignment horizontal="center" vertical="center" wrapText="1"/>
    </xf>
    <xf numFmtId="0" fontId="19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1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1" fillId="0" borderId="12" xfId="0" applyNumberFormat="1" applyFont="1" applyBorder="1" applyAlignment="1" applyProtection="1"/>
    <xf numFmtId="166" fontId="31" fillId="0" borderId="13" xfId="0" applyNumberFormat="1" applyFont="1" applyBorder="1" applyAlignment="1" applyProtection="1"/>
    <xf numFmtId="4" fontId="32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19" fillId="0" borderId="22" xfId="0" applyFont="1" applyBorder="1" applyAlignment="1" applyProtection="1">
      <alignment horizontal="center" vertical="center"/>
    </xf>
    <xf numFmtId="49" fontId="19" fillId="0" borderId="22" xfId="0" applyNumberFormat="1" applyFont="1" applyBorder="1" applyAlignment="1" applyProtection="1">
      <alignment horizontal="left" vertical="center" wrapText="1"/>
    </xf>
    <xf numFmtId="0" fontId="19" fillId="0" borderId="22" xfId="0" applyFont="1" applyBorder="1" applyAlignment="1" applyProtection="1">
      <alignment horizontal="left" vertical="center" wrapText="1"/>
    </xf>
    <xf numFmtId="0" fontId="19" fillId="0" borderId="22" xfId="0" applyFont="1" applyBorder="1" applyAlignment="1" applyProtection="1">
      <alignment horizontal="center" vertical="center" wrapText="1"/>
    </xf>
    <xf numFmtId="167" fontId="19" fillId="0" borderId="22" xfId="0" applyNumberFormat="1" applyFont="1" applyBorder="1" applyAlignment="1" applyProtection="1">
      <alignment vertical="center"/>
    </xf>
    <xf numFmtId="4" fontId="19" fillId="2" borderId="22" xfId="0" applyNumberFormat="1" applyFont="1" applyFill="1" applyBorder="1" applyAlignment="1" applyProtection="1">
      <alignment vertical="center"/>
      <protection locked="0"/>
    </xf>
    <xf numFmtId="4" fontId="19" fillId="0" borderId="22" xfId="0" applyNumberFormat="1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0" fillId="2" borderId="14" xfId="0" applyFont="1" applyFill="1" applyBorder="1" applyAlignment="1" applyProtection="1">
      <alignment horizontal="left" vertical="center"/>
      <protection locked="0"/>
    </xf>
    <xf numFmtId="0" fontId="20" fillId="0" borderId="0" xfId="0" applyFont="1" applyBorder="1" applyAlignment="1" applyProtection="1">
      <alignment horizontal="center" vertical="center"/>
    </xf>
    <xf numFmtId="166" fontId="20" fillId="0" borderId="0" xfId="0" applyNumberFormat="1" applyFont="1" applyBorder="1" applyAlignment="1" applyProtection="1">
      <alignment vertical="center"/>
    </xf>
    <xf numFmtId="166" fontId="20" fillId="0" borderId="15" xfId="0" applyNumberFormat="1" applyFont="1" applyBorder="1" applyAlignment="1" applyProtection="1">
      <alignment vertical="center"/>
    </xf>
    <xf numFmtId="0" fontId="19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3" fillId="0" borderId="0" xfId="0" applyFont="1" applyAlignment="1" applyProtection="1">
      <alignment horizontal="left" vertical="center"/>
    </xf>
    <xf numFmtId="0" fontId="34" fillId="0" borderId="0" xfId="0" applyFont="1" applyAlignment="1" applyProtection="1">
      <alignment horizontal="left" vertical="center" wrapText="1"/>
    </xf>
    <xf numFmtId="0" fontId="0" fillId="0" borderId="14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35" fillId="0" borderId="22" xfId="0" applyFont="1" applyBorder="1" applyAlignment="1" applyProtection="1">
      <alignment horizontal="center" vertical="center"/>
    </xf>
    <xf numFmtId="49" fontId="35" fillId="0" borderId="22" xfId="0" applyNumberFormat="1" applyFont="1" applyBorder="1" applyAlignment="1" applyProtection="1">
      <alignment horizontal="left" vertical="center" wrapText="1"/>
    </xf>
    <xf numFmtId="0" fontId="35" fillId="0" borderId="22" xfId="0" applyFont="1" applyBorder="1" applyAlignment="1" applyProtection="1">
      <alignment horizontal="left" vertical="center" wrapText="1"/>
    </xf>
    <xf numFmtId="0" fontId="35" fillId="0" borderId="22" xfId="0" applyFont="1" applyBorder="1" applyAlignment="1" applyProtection="1">
      <alignment horizontal="center" vertical="center" wrapText="1"/>
    </xf>
    <xf numFmtId="167" fontId="35" fillId="0" borderId="22" xfId="0" applyNumberFormat="1" applyFont="1" applyBorder="1" applyAlignment="1" applyProtection="1">
      <alignment vertical="center"/>
    </xf>
    <xf numFmtId="4" fontId="35" fillId="2" borderId="22" xfId="0" applyNumberFormat="1" applyFont="1" applyFill="1" applyBorder="1" applyAlignment="1" applyProtection="1">
      <alignment vertical="center"/>
      <protection locked="0"/>
    </xf>
    <xf numFmtId="4" fontId="35" fillId="0" borderId="22" xfId="0" applyNumberFormat="1" applyFont="1" applyBorder="1" applyAlignment="1" applyProtection="1">
      <alignment vertical="center"/>
    </xf>
    <xf numFmtId="0" fontId="36" fillId="0" borderId="22" xfId="0" applyFont="1" applyBorder="1" applyAlignment="1" applyProtection="1">
      <alignment vertical="center"/>
    </xf>
    <xf numFmtId="0" fontId="36" fillId="0" borderId="3" xfId="0" applyFont="1" applyBorder="1" applyAlignment="1">
      <alignment vertical="center"/>
    </xf>
    <xf numFmtId="0" fontId="35" fillId="2" borderId="14" xfId="0" applyFont="1" applyFill="1" applyBorder="1" applyAlignment="1" applyProtection="1">
      <alignment horizontal="left" vertical="center"/>
      <protection locked="0"/>
    </xf>
    <xf numFmtId="0" fontId="35" fillId="0" borderId="0" xfId="0" applyFont="1" applyBorder="1" applyAlignment="1" applyProtection="1">
      <alignment horizontal="center" vertical="center"/>
    </xf>
    <xf numFmtId="0" fontId="20" fillId="2" borderId="19" xfId="0" applyFont="1" applyFill="1" applyBorder="1" applyAlignment="1" applyProtection="1">
      <alignment horizontal="left" vertical="center"/>
      <protection locked="0"/>
    </xf>
    <xf numFmtId="0" fontId="20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0" fillId="0" borderId="20" xfId="0" applyNumberFormat="1" applyFont="1" applyBorder="1" applyAlignment="1" applyProtection="1">
      <alignment vertical="center"/>
    </xf>
    <xf numFmtId="166" fontId="20" fillId="0" borderId="21" xfId="0" applyNumberFormat="1" applyFont="1" applyBorder="1" applyAlignment="1" applyProtection="1">
      <alignment vertical="center"/>
    </xf>
    <xf numFmtId="0" fontId="0" fillId="0" borderId="19" xfId="0" applyFont="1" applyBorder="1" applyAlignment="1" applyProtection="1">
      <alignment vertical="center"/>
    </xf>
    <xf numFmtId="0" fontId="0" fillId="0" borderId="20" xfId="0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worksheet" Target="worksheets/sheet10.xml" /><Relationship Id="rId11" Type="http://schemas.openxmlformats.org/officeDocument/2006/relationships/worksheet" Target="worksheets/sheet11.xml" /><Relationship Id="rId12" Type="http://schemas.openxmlformats.org/officeDocument/2006/relationships/worksheet" Target="worksheets/sheet12.xml" /><Relationship Id="rId13" Type="http://schemas.openxmlformats.org/officeDocument/2006/relationships/styles" Target="styles.xml" /><Relationship Id="rId14" Type="http://schemas.openxmlformats.org/officeDocument/2006/relationships/theme" Target="theme/theme1.xml" /><Relationship Id="rId15" Type="http://schemas.openxmlformats.org/officeDocument/2006/relationships/calcChain" Target="calcChain.xml" /><Relationship Id="rId16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10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1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1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6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7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8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9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10.xml.rels>&#65279;<?xml version="1.0" encoding="utf-8"?><Relationships xmlns="http://schemas.openxmlformats.org/package/2006/relationships"><Relationship Id="rId1" Type="http://schemas.openxmlformats.org/officeDocument/2006/relationships/drawing" Target="../drawings/drawing10.xml" /></Relationships>
</file>

<file path=xl/worksheets/_rels/sheet11.xml.rels>&#65279;<?xml version="1.0" encoding="utf-8"?><Relationships xmlns="http://schemas.openxmlformats.org/package/2006/relationships"><Relationship Id="rId1" Type="http://schemas.openxmlformats.org/officeDocument/2006/relationships/drawing" Target="../drawings/drawing11.xml" /></Relationships>
</file>

<file path=xl/worksheets/_rels/sheet12.xml.rels>&#65279;<?xml version="1.0" encoding="utf-8"?><Relationships xmlns="http://schemas.openxmlformats.org/package/2006/relationships"><Relationship Id="rId1" Type="http://schemas.openxmlformats.org/officeDocument/2006/relationships/drawing" Target="../drawings/drawing12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drawing" Target="../drawings/drawing6.xml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drawing" Target="../drawings/drawing7.xml" /></Relationships>
</file>

<file path=xl/worksheets/_rels/sheet8.xml.rels>&#65279;<?xml version="1.0" encoding="utf-8"?><Relationships xmlns="http://schemas.openxmlformats.org/package/2006/relationships"><Relationship Id="rId1" Type="http://schemas.openxmlformats.org/officeDocument/2006/relationships/drawing" Target="../drawings/drawing8.xml" /></Relationships>
</file>

<file path=xl/worksheets/_rels/sheet9.xml.rels>&#65279;<?xml version="1.0" encoding="utf-8"?><Relationships xmlns="http://schemas.openxmlformats.org/package/2006/relationships"><Relationship Id="rId1" Type="http://schemas.openxmlformats.org/officeDocument/2006/relationships/drawing" Target="../drawings/drawing9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3" t="s">
        <v>0</v>
      </c>
      <c r="AZ1" s="13" t="s">
        <v>1</v>
      </c>
      <c r="BA1" s="13" t="s">
        <v>2</v>
      </c>
      <c r="BB1" s="13" t="s">
        <v>3</v>
      </c>
      <c r="BT1" s="13" t="s">
        <v>4</v>
      </c>
      <c r="BU1" s="13" t="s">
        <v>4</v>
      </c>
      <c r="BV1" s="13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4" t="s">
        <v>6</v>
      </c>
      <c r="BT2" s="14" t="s">
        <v>7</v>
      </c>
    </row>
    <row r="3" s="1" customFormat="1" ht="6.96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14" t="s">
        <v>6</v>
      </c>
      <c r="BT3" s="14" t="s">
        <v>8</v>
      </c>
    </row>
    <row r="4" s="1" customFormat="1" ht="24.96" customHeight="1">
      <c r="B4" s="18"/>
      <c r="C4" s="19"/>
      <c r="D4" s="20" t="s">
        <v>9</v>
      </c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7"/>
      <c r="AS4" s="21" t="s">
        <v>10</v>
      </c>
      <c r="BE4" s="22" t="s">
        <v>11</v>
      </c>
      <c r="BS4" s="14" t="s">
        <v>12</v>
      </c>
    </row>
    <row r="5" s="1" customFormat="1" ht="12" customHeight="1">
      <c r="B5" s="18"/>
      <c r="C5" s="19"/>
      <c r="D5" s="23" t="s">
        <v>13</v>
      </c>
      <c r="E5" s="19"/>
      <c r="F5" s="19"/>
      <c r="G5" s="19"/>
      <c r="H5" s="19"/>
      <c r="I5" s="19"/>
      <c r="J5" s="19"/>
      <c r="K5" s="24" t="s">
        <v>14</v>
      </c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7"/>
      <c r="BE5" s="25" t="s">
        <v>15</v>
      </c>
      <c r="BS5" s="14" t="s">
        <v>6</v>
      </c>
    </row>
    <row r="6" s="1" customFormat="1" ht="36.96" customHeight="1">
      <c r="B6" s="18"/>
      <c r="C6" s="19"/>
      <c r="D6" s="26" t="s">
        <v>16</v>
      </c>
      <c r="E6" s="19"/>
      <c r="F6" s="19"/>
      <c r="G6" s="19"/>
      <c r="H6" s="19"/>
      <c r="I6" s="19"/>
      <c r="J6" s="19"/>
      <c r="K6" s="27" t="s">
        <v>17</v>
      </c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7"/>
      <c r="BE6" s="28"/>
      <c r="BS6" s="14" t="s">
        <v>6</v>
      </c>
    </row>
    <row r="7" s="1" customFormat="1" ht="12" customHeight="1">
      <c r="B7" s="18"/>
      <c r="C7" s="19"/>
      <c r="D7" s="29" t="s">
        <v>18</v>
      </c>
      <c r="E7" s="19"/>
      <c r="F7" s="19"/>
      <c r="G7" s="19"/>
      <c r="H7" s="19"/>
      <c r="I7" s="19"/>
      <c r="J7" s="19"/>
      <c r="K7" s="24" t="s">
        <v>1</v>
      </c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29" t="s">
        <v>19</v>
      </c>
      <c r="AL7" s="19"/>
      <c r="AM7" s="19"/>
      <c r="AN7" s="24" t="s">
        <v>1</v>
      </c>
      <c r="AO7" s="19"/>
      <c r="AP7" s="19"/>
      <c r="AQ7" s="19"/>
      <c r="AR7" s="17"/>
      <c r="BE7" s="28"/>
      <c r="BS7" s="14" t="s">
        <v>6</v>
      </c>
    </row>
    <row r="8" s="1" customFormat="1" ht="12" customHeight="1">
      <c r="B8" s="18"/>
      <c r="C8" s="19"/>
      <c r="D8" s="29" t="s">
        <v>20</v>
      </c>
      <c r="E8" s="19"/>
      <c r="F8" s="19"/>
      <c r="G8" s="19"/>
      <c r="H8" s="19"/>
      <c r="I8" s="19"/>
      <c r="J8" s="19"/>
      <c r="K8" s="24" t="s">
        <v>21</v>
      </c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29" t="s">
        <v>22</v>
      </c>
      <c r="AL8" s="19"/>
      <c r="AM8" s="19"/>
      <c r="AN8" s="30" t="s">
        <v>23</v>
      </c>
      <c r="AO8" s="19"/>
      <c r="AP8" s="19"/>
      <c r="AQ8" s="19"/>
      <c r="AR8" s="17"/>
      <c r="BE8" s="28"/>
      <c r="BS8" s="14" t="s">
        <v>6</v>
      </c>
    </row>
    <row r="9" s="1" customFormat="1" ht="14.4" customHeight="1">
      <c r="B9" s="18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7"/>
      <c r="BE9" s="28"/>
      <c r="BS9" s="14" t="s">
        <v>6</v>
      </c>
    </row>
    <row r="10" s="1" customFormat="1" ht="12" customHeight="1">
      <c r="B10" s="18"/>
      <c r="C10" s="19"/>
      <c r="D10" s="29" t="s">
        <v>24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29" t="s">
        <v>25</v>
      </c>
      <c r="AL10" s="19"/>
      <c r="AM10" s="19"/>
      <c r="AN10" s="24" t="s">
        <v>26</v>
      </c>
      <c r="AO10" s="19"/>
      <c r="AP10" s="19"/>
      <c r="AQ10" s="19"/>
      <c r="AR10" s="17"/>
      <c r="BE10" s="28"/>
      <c r="BS10" s="14" t="s">
        <v>6</v>
      </c>
    </row>
    <row r="11" s="1" customFormat="1" ht="18.48" customHeight="1">
      <c r="B11" s="18"/>
      <c r="C11" s="19"/>
      <c r="D11" s="19"/>
      <c r="E11" s="24" t="s">
        <v>27</v>
      </c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29" t="s">
        <v>28</v>
      </c>
      <c r="AL11" s="19"/>
      <c r="AM11" s="19"/>
      <c r="AN11" s="24" t="s">
        <v>29</v>
      </c>
      <c r="AO11" s="19"/>
      <c r="AP11" s="19"/>
      <c r="AQ11" s="19"/>
      <c r="AR11" s="17"/>
      <c r="BE11" s="28"/>
      <c r="BS11" s="14" t="s">
        <v>6</v>
      </c>
    </row>
    <row r="12" s="1" customFormat="1" ht="6.96" customHeight="1">
      <c r="B12" s="18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7"/>
      <c r="BE12" s="28"/>
      <c r="BS12" s="14" t="s">
        <v>6</v>
      </c>
    </row>
    <row r="13" s="1" customFormat="1" ht="12" customHeight="1">
      <c r="B13" s="18"/>
      <c r="C13" s="19"/>
      <c r="D13" s="29" t="s">
        <v>30</v>
      </c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29" t="s">
        <v>25</v>
      </c>
      <c r="AL13" s="19"/>
      <c r="AM13" s="19"/>
      <c r="AN13" s="31" t="s">
        <v>31</v>
      </c>
      <c r="AO13" s="19"/>
      <c r="AP13" s="19"/>
      <c r="AQ13" s="19"/>
      <c r="AR13" s="17"/>
      <c r="BE13" s="28"/>
      <c r="BS13" s="14" t="s">
        <v>6</v>
      </c>
    </row>
    <row r="14">
      <c r="B14" s="18"/>
      <c r="C14" s="19"/>
      <c r="D14" s="19"/>
      <c r="E14" s="31" t="s">
        <v>31</v>
      </c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29" t="s">
        <v>28</v>
      </c>
      <c r="AL14" s="19"/>
      <c r="AM14" s="19"/>
      <c r="AN14" s="31" t="s">
        <v>31</v>
      </c>
      <c r="AO14" s="19"/>
      <c r="AP14" s="19"/>
      <c r="AQ14" s="19"/>
      <c r="AR14" s="17"/>
      <c r="BE14" s="28"/>
      <c r="BS14" s="14" t="s">
        <v>6</v>
      </c>
    </row>
    <row r="15" s="1" customFormat="1" ht="6.96" customHeight="1">
      <c r="B15" s="18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7"/>
      <c r="BE15" s="28"/>
      <c r="BS15" s="14" t="s">
        <v>4</v>
      </c>
    </row>
    <row r="16" s="1" customFormat="1" ht="12" customHeight="1">
      <c r="B16" s="18"/>
      <c r="C16" s="19"/>
      <c r="D16" s="29" t="s">
        <v>32</v>
      </c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29" t="s">
        <v>25</v>
      </c>
      <c r="AL16" s="19"/>
      <c r="AM16" s="19"/>
      <c r="AN16" s="24" t="s">
        <v>1</v>
      </c>
      <c r="AO16" s="19"/>
      <c r="AP16" s="19"/>
      <c r="AQ16" s="19"/>
      <c r="AR16" s="17"/>
      <c r="BE16" s="28"/>
      <c r="BS16" s="14" t="s">
        <v>4</v>
      </c>
    </row>
    <row r="17" s="1" customFormat="1" ht="18.48" customHeight="1">
      <c r="B17" s="18"/>
      <c r="C17" s="19"/>
      <c r="D17" s="19"/>
      <c r="E17" s="24" t="s">
        <v>33</v>
      </c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29" t="s">
        <v>28</v>
      </c>
      <c r="AL17" s="19"/>
      <c r="AM17" s="19"/>
      <c r="AN17" s="24" t="s">
        <v>1</v>
      </c>
      <c r="AO17" s="19"/>
      <c r="AP17" s="19"/>
      <c r="AQ17" s="19"/>
      <c r="AR17" s="17"/>
      <c r="BE17" s="28"/>
      <c r="BS17" s="14" t="s">
        <v>34</v>
      </c>
    </row>
    <row r="18" s="1" customFormat="1" ht="6.96" customHeight="1">
      <c r="B18" s="18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7"/>
      <c r="BE18" s="28"/>
      <c r="BS18" s="14" t="s">
        <v>6</v>
      </c>
    </row>
    <row r="19" s="1" customFormat="1" ht="12" customHeight="1">
      <c r="B19" s="18"/>
      <c r="C19" s="19"/>
      <c r="D19" s="29" t="s">
        <v>35</v>
      </c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29" t="s">
        <v>25</v>
      </c>
      <c r="AL19" s="19"/>
      <c r="AM19" s="19"/>
      <c r="AN19" s="24" t="s">
        <v>1</v>
      </c>
      <c r="AO19" s="19"/>
      <c r="AP19" s="19"/>
      <c r="AQ19" s="19"/>
      <c r="AR19" s="17"/>
      <c r="BE19" s="28"/>
      <c r="BS19" s="14" t="s">
        <v>6</v>
      </c>
    </row>
    <row r="20" s="1" customFormat="1" ht="18.48" customHeight="1">
      <c r="B20" s="18"/>
      <c r="C20" s="19"/>
      <c r="D20" s="19"/>
      <c r="E20" s="24" t="s">
        <v>33</v>
      </c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29" t="s">
        <v>28</v>
      </c>
      <c r="AL20" s="19"/>
      <c r="AM20" s="19"/>
      <c r="AN20" s="24" t="s">
        <v>1</v>
      </c>
      <c r="AO20" s="19"/>
      <c r="AP20" s="19"/>
      <c r="AQ20" s="19"/>
      <c r="AR20" s="17"/>
      <c r="BE20" s="28"/>
      <c r="BS20" s="14" t="s">
        <v>34</v>
      </c>
    </row>
    <row r="21" s="1" customFormat="1" ht="6.96" customHeight="1">
      <c r="B21" s="18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7"/>
      <c r="BE21" s="28"/>
    </row>
    <row r="22" s="1" customFormat="1" ht="12" customHeight="1">
      <c r="B22" s="18"/>
      <c r="C22" s="19"/>
      <c r="D22" s="29" t="s">
        <v>36</v>
      </c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7"/>
      <c r="BE22" s="28"/>
    </row>
    <row r="23" s="1" customFormat="1" ht="16.5" customHeight="1">
      <c r="B23" s="18"/>
      <c r="C23" s="19"/>
      <c r="D23" s="19"/>
      <c r="E23" s="33" t="s">
        <v>1</v>
      </c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19"/>
      <c r="AP23" s="19"/>
      <c r="AQ23" s="19"/>
      <c r="AR23" s="17"/>
      <c r="BE23" s="28"/>
    </row>
    <row r="24" s="1" customFormat="1" ht="6.96" customHeight="1">
      <c r="B24" s="18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7"/>
      <c r="BE24" s="28"/>
    </row>
    <row r="25" s="1" customFormat="1" ht="6.96" customHeight="1">
      <c r="B25" s="18"/>
      <c r="C25" s="19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19"/>
      <c r="AQ25" s="19"/>
      <c r="AR25" s="17"/>
      <c r="BE25" s="28"/>
    </row>
    <row r="26" s="2" customFormat="1" ht="25.92" customHeight="1">
      <c r="A26" s="35"/>
      <c r="B26" s="36"/>
      <c r="C26" s="37"/>
      <c r="D26" s="38" t="s">
        <v>37</v>
      </c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40">
        <f>ROUND(AG94,2)</f>
        <v>0</v>
      </c>
      <c r="AL26" s="39"/>
      <c r="AM26" s="39"/>
      <c r="AN26" s="39"/>
      <c r="AO26" s="39"/>
      <c r="AP26" s="37"/>
      <c r="AQ26" s="37"/>
      <c r="AR26" s="41"/>
      <c r="BE26" s="28"/>
    </row>
    <row r="27" s="2" customFormat="1" ht="6.96" customHeight="1">
      <c r="A27" s="35"/>
      <c r="B27" s="36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41"/>
      <c r="BE27" s="28"/>
    </row>
    <row r="28" s="2" customFormat="1">
      <c r="A28" s="35"/>
      <c r="B28" s="36"/>
      <c r="C28" s="37"/>
      <c r="D28" s="37"/>
      <c r="E28" s="37"/>
      <c r="F28" s="37"/>
      <c r="G28" s="37"/>
      <c r="H28" s="37"/>
      <c r="I28" s="37"/>
      <c r="J28" s="37"/>
      <c r="K28" s="37"/>
      <c r="L28" s="42" t="s">
        <v>38</v>
      </c>
      <c r="M28" s="42"/>
      <c r="N28" s="42"/>
      <c r="O28" s="42"/>
      <c r="P28" s="42"/>
      <c r="Q28" s="37"/>
      <c r="R28" s="37"/>
      <c r="S28" s="37"/>
      <c r="T28" s="37"/>
      <c r="U28" s="37"/>
      <c r="V28" s="37"/>
      <c r="W28" s="42" t="s">
        <v>39</v>
      </c>
      <c r="X28" s="42"/>
      <c r="Y28" s="42"/>
      <c r="Z28" s="42"/>
      <c r="AA28" s="42"/>
      <c r="AB28" s="42"/>
      <c r="AC28" s="42"/>
      <c r="AD28" s="42"/>
      <c r="AE28" s="42"/>
      <c r="AF28" s="37"/>
      <c r="AG28" s="37"/>
      <c r="AH28" s="37"/>
      <c r="AI28" s="37"/>
      <c r="AJ28" s="37"/>
      <c r="AK28" s="42" t="s">
        <v>40</v>
      </c>
      <c r="AL28" s="42"/>
      <c r="AM28" s="42"/>
      <c r="AN28" s="42"/>
      <c r="AO28" s="42"/>
      <c r="AP28" s="37"/>
      <c r="AQ28" s="37"/>
      <c r="AR28" s="41"/>
      <c r="BE28" s="28"/>
    </row>
    <row r="29" s="3" customFormat="1" ht="14.4" customHeight="1">
      <c r="A29" s="3"/>
      <c r="B29" s="43"/>
      <c r="C29" s="44"/>
      <c r="D29" s="29" t="s">
        <v>41</v>
      </c>
      <c r="E29" s="44"/>
      <c r="F29" s="29" t="s">
        <v>42</v>
      </c>
      <c r="G29" s="44"/>
      <c r="H29" s="44"/>
      <c r="I29" s="44"/>
      <c r="J29" s="44"/>
      <c r="K29" s="44"/>
      <c r="L29" s="45">
        <v>0.20999999999999999</v>
      </c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6">
        <f>ROUND(AZ94, 2)</f>
        <v>0</v>
      </c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4"/>
      <c r="AK29" s="46">
        <f>ROUND(AV94, 2)</f>
        <v>0</v>
      </c>
      <c r="AL29" s="44"/>
      <c r="AM29" s="44"/>
      <c r="AN29" s="44"/>
      <c r="AO29" s="44"/>
      <c r="AP29" s="44"/>
      <c r="AQ29" s="44"/>
      <c r="AR29" s="47"/>
      <c r="BE29" s="48"/>
    </row>
    <row r="30" s="3" customFormat="1" ht="14.4" customHeight="1">
      <c r="A30" s="3"/>
      <c r="B30" s="43"/>
      <c r="C30" s="44"/>
      <c r="D30" s="44"/>
      <c r="E30" s="44"/>
      <c r="F30" s="29" t="s">
        <v>43</v>
      </c>
      <c r="G30" s="44"/>
      <c r="H30" s="44"/>
      <c r="I30" s="44"/>
      <c r="J30" s="44"/>
      <c r="K30" s="44"/>
      <c r="L30" s="45">
        <v>0.14999999999999999</v>
      </c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6">
        <f>ROUND(BA94, 2)</f>
        <v>0</v>
      </c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6">
        <f>ROUND(AW94, 2)</f>
        <v>0</v>
      </c>
      <c r="AL30" s="44"/>
      <c r="AM30" s="44"/>
      <c r="AN30" s="44"/>
      <c r="AO30" s="44"/>
      <c r="AP30" s="44"/>
      <c r="AQ30" s="44"/>
      <c r="AR30" s="47"/>
      <c r="BE30" s="48"/>
    </row>
    <row r="31" hidden="1" s="3" customFormat="1" ht="14.4" customHeight="1">
      <c r="A31" s="3"/>
      <c r="B31" s="43"/>
      <c r="C31" s="44"/>
      <c r="D31" s="44"/>
      <c r="E31" s="44"/>
      <c r="F31" s="29" t="s">
        <v>44</v>
      </c>
      <c r="G31" s="44"/>
      <c r="H31" s="44"/>
      <c r="I31" s="44"/>
      <c r="J31" s="44"/>
      <c r="K31" s="44"/>
      <c r="L31" s="45">
        <v>0.20999999999999999</v>
      </c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6">
        <f>ROUND(BB94, 2)</f>
        <v>0</v>
      </c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6">
        <v>0</v>
      </c>
      <c r="AL31" s="44"/>
      <c r="AM31" s="44"/>
      <c r="AN31" s="44"/>
      <c r="AO31" s="44"/>
      <c r="AP31" s="44"/>
      <c r="AQ31" s="44"/>
      <c r="AR31" s="47"/>
      <c r="BE31" s="48"/>
    </row>
    <row r="32" hidden="1" s="3" customFormat="1" ht="14.4" customHeight="1">
      <c r="A32" s="3"/>
      <c r="B32" s="43"/>
      <c r="C32" s="44"/>
      <c r="D32" s="44"/>
      <c r="E32" s="44"/>
      <c r="F32" s="29" t="s">
        <v>45</v>
      </c>
      <c r="G32" s="44"/>
      <c r="H32" s="44"/>
      <c r="I32" s="44"/>
      <c r="J32" s="44"/>
      <c r="K32" s="44"/>
      <c r="L32" s="45">
        <v>0.14999999999999999</v>
      </c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6">
        <f>ROUND(BC94, 2)</f>
        <v>0</v>
      </c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6">
        <v>0</v>
      </c>
      <c r="AL32" s="44"/>
      <c r="AM32" s="44"/>
      <c r="AN32" s="44"/>
      <c r="AO32" s="44"/>
      <c r="AP32" s="44"/>
      <c r="AQ32" s="44"/>
      <c r="AR32" s="47"/>
      <c r="BE32" s="48"/>
    </row>
    <row r="33" hidden="1" s="3" customFormat="1" ht="14.4" customHeight="1">
      <c r="A33" s="3"/>
      <c r="B33" s="43"/>
      <c r="C33" s="44"/>
      <c r="D33" s="44"/>
      <c r="E33" s="44"/>
      <c r="F33" s="29" t="s">
        <v>46</v>
      </c>
      <c r="G33" s="44"/>
      <c r="H33" s="44"/>
      <c r="I33" s="44"/>
      <c r="J33" s="44"/>
      <c r="K33" s="44"/>
      <c r="L33" s="45">
        <v>0</v>
      </c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6">
        <f>ROUND(BD94, 2)</f>
        <v>0</v>
      </c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  <c r="AI33" s="44"/>
      <c r="AJ33" s="44"/>
      <c r="AK33" s="46">
        <v>0</v>
      </c>
      <c r="AL33" s="44"/>
      <c r="AM33" s="44"/>
      <c r="AN33" s="44"/>
      <c r="AO33" s="44"/>
      <c r="AP33" s="44"/>
      <c r="AQ33" s="44"/>
      <c r="AR33" s="47"/>
      <c r="BE33" s="48"/>
    </row>
    <row r="34" s="2" customFormat="1" ht="6.96" customHeight="1">
      <c r="A34" s="35"/>
      <c r="B34" s="36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41"/>
      <c r="BE34" s="28"/>
    </row>
    <row r="35" s="2" customFormat="1" ht="25.92" customHeight="1">
      <c r="A35" s="35"/>
      <c r="B35" s="36"/>
      <c r="C35" s="49"/>
      <c r="D35" s="50" t="s">
        <v>47</v>
      </c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2" t="s">
        <v>48</v>
      </c>
      <c r="U35" s="51"/>
      <c r="V35" s="51"/>
      <c r="W35" s="51"/>
      <c r="X35" s="53" t="s">
        <v>49</v>
      </c>
      <c r="Y35" s="51"/>
      <c r="Z35" s="51"/>
      <c r="AA35" s="51"/>
      <c r="AB35" s="51"/>
      <c r="AC35" s="51"/>
      <c r="AD35" s="51"/>
      <c r="AE35" s="51"/>
      <c r="AF35" s="51"/>
      <c r="AG35" s="51"/>
      <c r="AH35" s="51"/>
      <c r="AI35" s="51"/>
      <c r="AJ35" s="51"/>
      <c r="AK35" s="54">
        <f>SUM(AK26:AK33)</f>
        <v>0</v>
      </c>
      <c r="AL35" s="51"/>
      <c r="AM35" s="51"/>
      <c r="AN35" s="51"/>
      <c r="AO35" s="55"/>
      <c r="AP35" s="49"/>
      <c r="AQ35" s="49"/>
      <c r="AR35" s="41"/>
      <c r="BE35" s="35"/>
    </row>
    <row r="36" s="2" customFormat="1" ht="6.96" customHeight="1">
      <c r="A36" s="35"/>
      <c r="B36" s="36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41"/>
      <c r="BE36" s="35"/>
    </row>
    <row r="37" s="2" customFormat="1" ht="14.4" customHeight="1">
      <c r="A37" s="35"/>
      <c r="B37" s="36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41"/>
      <c r="BE37" s="35"/>
    </row>
    <row r="38" s="1" customFormat="1" ht="14.4" customHeight="1">
      <c r="B38" s="18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  <c r="AR38" s="17"/>
    </row>
    <row r="39" s="1" customFormat="1" ht="14.4" customHeight="1">
      <c r="B39" s="18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7"/>
    </row>
    <row r="40" s="1" customFormat="1" ht="14.4" customHeight="1">
      <c r="B40" s="18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7"/>
    </row>
    <row r="41" s="1" customFormat="1" ht="14.4" customHeight="1">
      <c r="B41" s="18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7"/>
    </row>
    <row r="42" s="1" customFormat="1" ht="14.4" customHeight="1">
      <c r="B42" s="18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  <c r="AR42" s="17"/>
    </row>
    <row r="43" s="1" customFormat="1" ht="14.4" customHeight="1">
      <c r="B43" s="18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7"/>
    </row>
    <row r="44" s="1" customFormat="1" ht="14.4" customHeight="1">
      <c r="B44" s="18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19"/>
      <c r="AR44" s="17"/>
    </row>
    <row r="45" s="1" customFormat="1" ht="14.4" customHeight="1">
      <c r="B45" s="18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7"/>
    </row>
    <row r="46" s="1" customFormat="1" ht="14.4" customHeight="1">
      <c r="B46" s="18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7"/>
    </row>
    <row r="47" s="1" customFormat="1" ht="14.4" customHeight="1">
      <c r="B47" s="18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  <c r="AR47" s="17"/>
    </row>
    <row r="48" s="1" customFormat="1" ht="14.4" customHeight="1">
      <c r="B48" s="18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19"/>
      <c r="AR48" s="17"/>
    </row>
    <row r="49" s="2" customFormat="1" ht="14.4" customHeight="1">
      <c r="B49" s="56"/>
      <c r="C49" s="57"/>
      <c r="D49" s="58" t="s">
        <v>50</v>
      </c>
      <c r="E49" s="59"/>
      <c r="F49" s="59"/>
      <c r="G49" s="59"/>
      <c r="H49" s="59"/>
      <c r="I49" s="59"/>
      <c r="J49" s="59"/>
      <c r="K49" s="59"/>
      <c r="L49" s="59"/>
      <c r="M49" s="59"/>
      <c r="N49" s="59"/>
      <c r="O49" s="59"/>
      <c r="P49" s="59"/>
      <c r="Q49" s="59"/>
      <c r="R49" s="59"/>
      <c r="S49" s="59"/>
      <c r="T49" s="59"/>
      <c r="U49" s="59"/>
      <c r="V49" s="59"/>
      <c r="W49" s="59"/>
      <c r="X49" s="59"/>
      <c r="Y49" s="59"/>
      <c r="Z49" s="59"/>
      <c r="AA49" s="59"/>
      <c r="AB49" s="59"/>
      <c r="AC49" s="59"/>
      <c r="AD49" s="59"/>
      <c r="AE49" s="59"/>
      <c r="AF49" s="59"/>
      <c r="AG49" s="59"/>
      <c r="AH49" s="58" t="s">
        <v>51</v>
      </c>
      <c r="AI49" s="59"/>
      <c r="AJ49" s="59"/>
      <c r="AK49" s="59"/>
      <c r="AL49" s="59"/>
      <c r="AM49" s="59"/>
      <c r="AN49" s="59"/>
      <c r="AO49" s="59"/>
      <c r="AP49" s="57"/>
      <c r="AQ49" s="57"/>
      <c r="AR49" s="60"/>
    </row>
    <row r="50">
      <c r="B50" s="18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  <c r="AP50" s="19"/>
      <c r="AQ50" s="19"/>
      <c r="AR50" s="17"/>
    </row>
    <row r="51">
      <c r="B51" s="18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  <c r="AP51" s="19"/>
      <c r="AQ51" s="19"/>
      <c r="AR51" s="17"/>
    </row>
    <row r="52">
      <c r="B52" s="18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  <c r="AP52" s="19"/>
      <c r="AQ52" s="19"/>
      <c r="AR52" s="17"/>
    </row>
    <row r="53">
      <c r="B53" s="18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  <c r="AP53" s="19"/>
      <c r="AQ53" s="19"/>
      <c r="AR53" s="17"/>
    </row>
    <row r="54">
      <c r="B54" s="18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  <c r="AP54" s="19"/>
      <c r="AQ54" s="19"/>
      <c r="AR54" s="17"/>
    </row>
    <row r="55">
      <c r="B55" s="18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  <c r="AP55" s="19"/>
      <c r="AQ55" s="19"/>
      <c r="AR55" s="17"/>
    </row>
    <row r="56">
      <c r="B56" s="18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7"/>
    </row>
    <row r="57">
      <c r="B57" s="18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7"/>
    </row>
    <row r="58">
      <c r="B58" s="18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  <c r="AP58" s="19"/>
      <c r="AQ58" s="19"/>
      <c r="AR58" s="17"/>
    </row>
    <row r="59">
      <c r="B59" s="18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19"/>
      <c r="AQ59" s="19"/>
      <c r="AR59" s="17"/>
    </row>
    <row r="60" s="2" customFormat="1">
      <c r="A60" s="35"/>
      <c r="B60" s="36"/>
      <c r="C60" s="37"/>
      <c r="D60" s="61" t="s">
        <v>52</v>
      </c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61" t="s">
        <v>53</v>
      </c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39"/>
      <c r="AH60" s="61" t="s">
        <v>52</v>
      </c>
      <c r="AI60" s="39"/>
      <c r="AJ60" s="39"/>
      <c r="AK60" s="39"/>
      <c r="AL60" s="39"/>
      <c r="AM60" s="61" t="s">
        <v>53</v>
      </c>
      <c r="AN60" s="39"/>
      <c r="AO60" s="39"/>
      <c r="AP60" s="37"/>
      <c r="AQ60" s="37"/>
      <c r="AR60" s="41"/>
      <c r="BE60" s="35"/>
    </row>
    <row r="61">
      <c r="B61" s="18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  <c r="AP61" s="19"/>
      <c r="AQ61" s="19"/>
      <c r="AR61" s="17"/>
    </row>
    <row r="62">
      <c r="B62" s="18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  <c r="AP62" s="19"/>
      <c r="AQ62" s="19"/>
      <c r="AR62" s="17"/>
    </row>
    <row r="63">
      <c r="B63" s="18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  <c r="AO63" s="19"/>
      <c r="AP63" s="19"/>
      <c r="AQ63" s="19"/>
      <c r="AR63" s="17"/>
    </row>
    <row r="64" s="2" customFormat="1">
      <c r="A64" s="35"/>
      <c r="B64" s="36"/>
      <c r="C64" s="37"/>
      <c r="D64" s="58" t="s">
        <v>54</v>
      </c>
      <c r="E64" s="62"/>
      <c r="F64" s="62"/>
      <c r="G64" s="62"/>
      <c r="H64" s="62"/>
      <c r="I64" s="62"/>
      <c r="J64" s="62"/>
      <c r="K64" s="62"/>
      <c r="L64" s="62"/>
      <c r="M64" s="62"/>
      <c r="N64" s="62"/>
      <c r="O64" s="62"/>
      <c r="P64" s="62"/>
      <c r="Q64" s="62"/>
      <c r="R64" s="62"/>
      <c r="S64" s="62"/>
      <c r="T64" s="62"/>
      <c r="U64" s="62"/>
      <c r="V64" s="62"/>
      <c r="W64" s="62"/>
      <c r="X64" s="62"/>
      <c r="Y64" s="62"/>
      <c r="Z64" s="62"/>
      <c r="AA64" s="62"/>
      <c r="AB64" s="62"/>
      <c r="AC64" s="62"/>
      <c r="AD64" s="62"/>
      <c r="AE64" s="62"/>
      <c r="AF64" s="62"/>
      <c r="AG64" s="62"/>
      <c r="AH64" s="58" t="s">
        <v>55</v>
      </c>
      <c r="AI64" s="62"/>
      <c r="AJ64" s="62"/>
      <c r="AK64" s="62"/>
      <c r="AL64" s="62"/>
      <c r="AM64" s="62"/>
      <c r="AN64" s="62"/>
      <c r="AO64" s="62"/>
      <c r="AP64" s="37"/>
      <c r="AQ64" s="37"/>
      <c r="AR64" s="41"/>
      <c r="BE64" s="35"/>
    </row>
    <row r="65">
      <c r="B65" s="18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  <c r="AP65" s="19"/>
      <c r="AQ65" s="19"/>
      <c r="AR65" s="17"/>
    </row>
    <row r="66">
      <c r="B66" s="18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  <c r="AP66" s="19"/>
      <c r="AQ66" s="19"/>
      <c r="AR66" s="17"/>
    </row>
    <row r="67">
      <c r="B67" s="18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AO67" s="19"/>
      <c r="AP67" s="19"/>
      <c r="AQ67" s="19"/>
      <c r="AR67" s="17"/>
    </row>
    <row r="68">
      <c r="B68" s="18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  <c r="AP68" s="19"/>
      <c r="AQ68" s="19"/>
      <c r="AR68" s="17"/>
    </row>
    <row r="69">
      <c r="B69" s="18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  <c r="AO69" s="19"/>
      <c r="AP69" s="19"/>
      <c r="AQ69" s="19"/>
      <c r="AR69" s="17"/>
    </row>
    <row r="70">
      <c r="B70" s="18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  <c r="AP70" s="19"/>
      <c r="AQ70" s="19"/>
      <c r="AR70" s="17"/>
    </row>
    <row r="71">
      <c r="B71" s="18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  <c r="AP71" s="19"/>
      <c r="AQ71" s="19"/>
      <c r="AR71" s="17"/>
    </row>
    <row r="72">
      <c r="B72" s="18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  <c r="AP72" s="19"/>
      <c r="AQ72" s="19"/>
      <c r="AR72" s="17"/>
    </row>
    <row r="73">
      <c r="B73" s="18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  <c r="AP73" s="19"/>
      <c r="AQ73" s="19"/>
      <c r="AR73" s="17"/>
    </row>
    <row r="74">
      <c r="B74" s="18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  <c r="AP74" s="19"/>
      <c r="AQ74" s="19"/>
      <c r="AR74" s="17"/>
    </row>
    <row r="75" s="2" customFormat="1">
      <c r="A75" s="35"/>
      <c r="B75" s="36"/>
      <c r="C75" s="37"/>
      <c r="D75" s="61" t="s">
        <v>52</v>
      </c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61" t="s">
        <v>53</v>
      </c>
      <c r="W75" s="39"/>
      <c r="X75" s="39"/>
      <c r="Y75" s="39"/>
      <c r="Z75" s="39"/>
      <c r="AA75" s="39"/>
      <c r="AB75" s="39"/>
      <c r="AC75" s="39"/>
      <c r="AD75" s="39"/>
      <c r="AE75" s="39"/>
      <c r="AF75" s="39"/>
      <c r="AG75" s="39"/>
      <c r="AH75" s="61" t="s">
        <v>52</v>
      </c>
      <c r="AI75" s="39"/>
      <c r="AJ75" s="39"/>
      <c r="AK75" s="39"/>
      <c r="AL75" s="39"/>
      <c r="AM75" s="61" t="s">
        <v>53</v>
      </c>
      <c r="AN75" s="39"/>
      <c r="AO75" s="39"/>
      <c r="AP75" s="37"/>
      <c r="AQ75" s="37"/>
      <c r="AR75" s="41"/>
      <c r="BE75" s="35"/>
    </row>
    <row r="76" s="2" customFormat="1">
      <c r="A76" s="35"/>
      <c r="B76" s="36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7"/>
      <c r="AP76" s="37"/>
      <c r="AQ76" s="37"/>
      <c r="AR76" s="41"/>
      <c r="BE76" s="35"/>
    </row>
    <row r="77" s="2" customFormat="1" ht="6.96" customHeight="1">
      <c r="A77" s="35"/>
      <c r="B77" s="63"/>
      <c r="C77" s="64"/>
      <c r="D77" s="64"/>
      <c r="E77" s="64"/>
      <c r="F77" s="64"/>
      <c r="G77" s="64"/>
      <c r="H77" s="64"/>
      <c r="I77" s="64"/>
      <c r="J77" s="64"/>
      <c r="K77" s="64"/>
      <c r="L77" s="64"/>
      <c r="M77" s="64"/>
      <c r="N77" s="64"/>
      <c r="O77" s="64"/>
      <c r="P77" s="64"/>
      <c r="Q77" s="64"/>
      <c r="R77" s="64"/>
      <c r="S77" s="64"/>
      <c r="T77" s="64"/>
      <c r="U77" s="64"/>
      <c r="V77" s="64"/>
      <c r="W77" s="64"/>
      <c r="X77" s="64"/>
      <c r="Y77" s="64"/>
      <c r="Z77" s="64"/>
      <c r="AA77" s="64"/>
      <c r="AB77" s="64"/>
      <c r="AC77" s="64"/>
      <c r="AD77" s="64"/>
      <c r="AE77" s="64"/>
      <c r="AF77" s="64"/>
      <c r="AG77" s="64"/>
      <c r="AH77" s="64"/>
      <c r="AI77" s="64"/>
      <c r="AJ77" s="64"/>
      <c r="AK77" s="64"/>
      <c r="AL77" s="64"/>
      <c r="AM77" s="64"/>
      <c r="AN77" s="64"/>
      <c r="AO77" s="64"/>
      <c r="AP77" s="64"/>
      <c r="AQ77" s="64"/>
      <c r="AR77" s="41"/>
      <c r="BE77" s="35"/>
    </row>
    <row r="81" s="2" customFormat="1" ht="6.96" customHeight="1">
      <c r="A81" s="35"/>
      <c r="B81" s="65"/>
      <c r="C81" s="66"/>
      <c r="D81" s="66"/>
      <c r="E81" s="66"/>
      <c r="F81" s="66"/>
      <c r="G81" s="66"/>
      <c r="H81" s="66"/>
      <c r="I81" s="66"/>
      <c r="J81" s="66"/>
      <c r="K81" s="66"/>
      <c r="L81" s="66"/>
      <c r="M81" s="66"/>
      <c r="N81" s="66"/>
      <c r="O81" s="66"/>
      <c r="P81" s="66"/>
      <c r="Q81" s="66"/>
      <c r="R81" s="66"/>
      <c r="S81" s="66"/>
      <c r="T81" s="66"/>
      <c r="U81" s="66"/>
      <c r="V81" s="66"/>
      <c r="W81" s="66"/>
      <c r="X81" s="66"/>
      <c r="Y81" s="66"/>
      <c r="Z81" s="66"/>
      <c r="AA81" s="66"/>
      <c r="AB81" s="66"/>
      <c r="AC81" s="66"/>
      <c r="AD81" s="66"/>
      <c r="AE81" s="66"/>
      <c r="AF81" s="66"/>
      <c r="AG81" s="66"/>
      <c r="AH81" s="66"/>
      <c r="AI81" s="66"/>
      <c r="AJ81" s="66"/>
      <c r="AK81" s="66"/>
      <c r="AL81" s="66"/>
      <c r="AM81" s="66"/>
      <c r="AN81" s="66"/>
      <c r="AO81" s="66"/>
      <c r="AP81" s="66"/>
      <c r="AQ81" s="66"/>
      <c r="AR81" s="41"/>
      <c r="BE81" s="35"/>
    </row>
    <row r="82" s="2" customFormat="1" ht="24.96" customHeight="1">
      <c r="A82" s="35"/>
      <c r="B82" s="36"/>
      <c r="C82" s="20" t="s">
        <v>56</v>
      </c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  <c r="AN82" s="37"/>
      <c r="AO82" s="37"/>
      <c r="AP82" s="37"/>
      <c r="AQ82" s="37"/>
      <c r="AR82" s="41"/>
      <c r="BE82" s="35"/>
    </row>
    <row r="83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  <c r="AM83" s="37"/>
      <c r="AN83" s="37"/>
      <c r="AO83" s="37"/>
      <c r="AP83" s="37"/>
      <c r="AQ83" s="37"/>
      <c r="AR83" s="41"/>
      <c r="BE83" s="35"/>
    </row>
    <row r="84" s="4" customFormat="1" ht="12" customHeight="1">
      <c r="A84" s="4"/>
      <c r="B84" s="67"/>
      <c r="C84" s="29" t="s">
        <v>13</v>
      </c>
      <c r="D84" s="68"/>
      <c r="E84" s="68"/>
      <c r="F84" s="68"/>
      <c r="G84" s="68"/>
      <c r="H84" s="68"/>
      <c r="I84" s="68"/>
      <c r="J84" s="68"/>
      <c r="K84" s="68"/>
      <c r="L84" s="68" t="str">
        <f>K5</f>
        <v>56</v>
      </c>
      <c r="M84" s="68"/>
      <c r="N84" s="68"/>
      <c r="O84" s="68"/>
      <c r="P84" s="68"/>
      <c r="Q84" s="68"/>
      <c r="R84" s="68"/>
      <c r="S84" s="68"/>
      <c r="T84" s="68"/>
      <c r="U84" s="68"/>
      <c r="V84" s="68"/>
      <c r="W84" s="68"/>
      <c r="X84" s="68"/>
      <c r="Y84" s="68"/>
      <c r="Z84" s="68"/>
      <c r="AA84" s="68"/>
      <c r="AB84" s="68"/>
      <c r="AC84" s="68"/>
      <c r="AD84" s="68"/>
      <c r="AE84" s="68"/>
      <c r="AF84" s="68"/>
      <c r="AG84" s="68"/>
      <c r="AH84" s="68"/>
      <c r="AI84" s="68"/>
      <c r="AJ84" s="68"/>
      <c r="AK84" s="68"/>
      <c r="AL84" s="68"/>
      <c r="AM84" s="68"/>
      <c r="AN84" s="68"/>
      <c r="AO84" s="68"/>
      <c r="AP84" s="68"/>
      <c r="AQ84" s="68"/>
      <c r="AR84" s="69"/>
      <c r="BE84" s="4"/>
    </row>
    <row r="85" s="5" customFormat="1" ht="36.96" customHeight="1">
      <c r="A85" s="5"/>
      <c r="B85" s="70"/>
      <c r="C85" s="71" t="s">
        <v>16</v>
      </c>
      <c r="D85" s="72"/>
      <c r="E85" s="72"/>
      <c r="F85" s="72"/>
      <c r="G85" s="72"/>
      <c r="H85" s="72"/>
      <c r="I85" s="72"/>
      <c r="J85" s="72"/>
      <c r="K85" s="72"/>
      <c r="L85" s="73" t="str">
        <f>K6</f>
        <v>Zlepšování kvality a dostupnosti vzdělávání ZŠ Sokolovská ve Velkém Meziříčí</v>
      </c>
      <c r="M85" s="72"/>
      <c r="N85" s="72"/>
      <c r="O85" s="72"/>
      <c r="P85" s="72"/>
      <c r="Q85" s="72"/>
      <c r="R85" s="72"/>
      <c r="S85" s="72"/>
      <c r="T85" s="72"/>
      <c r="U85" s="72"/>
      <c r="V85" s="72"/>
      <c r="W85" s="72"/>
      <c r="X85" s="72"/>
      <c r="Y85" s="72"/>
      <c r="Z85" s="72"/>
      <c r="AA85" s="72"/>
      <c r="AB85" s="72"/>
      <c r="AC85" s="72"/>
      <c r="AD85" s="72"/>
      <c r="AE85" s="72"/>
      <c r="AF85" s="72"/>
      <c r="AG85" s="72"/>
      <c r="AH85" s="72"/>
      <c r="AI85" s="72"/>
      <c r="AJ85" s="72"/>
      <c r="AK85" s="72"/>
      <c r="AL85" s="72"/>
      <c r="AM85" s="72"/>
      <c r="AN85" s="72"/>
      <c r="AO85" s="72"/>
      <c r="AP85" s="72"/>
      <c r="AQ85" s="72"/>
      <c r="AR85" s="74"/>
      <c r="BE85" s="5"/>
    </row>
    <row r="86" s="2" customFormat="1" ht="6.96" customHeight="1">
      <c r="A86" s="35"/>
      <c r="B86" s="36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  <c r="AM86" s="37"/>
      <c r="AN86" s="37"/>
      <c r="AO86" s="37"/>
      <c r="AP86" s="37"/>
      <c r="AQ86" s="37"/>
      <c r="AR86" s="41"/>
      <c r="BE86" s="35"/>
    </row>
    <row r="87" s="2" customFormat="1" ht="12" customHeight="1">
      <c r="A87" s="35"/>
      <c r="B87" s="36"/>
      <c r="C87" s="29" t="s">
        <v>20</v>
      </c>
      <c r="D87" s="37"/>
      <c r="E87" s="37"/>
      <c r="F87" s="37"/>
      <c r="G87" s="37"/>
      <c r="H87" s="37"/>
      <c r="I87" s="37"/>
      <c r="J87" s="37"/>
      <c r="K87" s="37"/>
      <c r="L87" s="75" t="str">
        <f>IF(K8="","",K8)</f>
        <v xml:space="preserve">ZŠ Sokolovská </v>
      </c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29" t="s">
        <v>22</v>
      </c>
      <c r="AJ87" s="37"/>
      <c r="AK87" s="37"/>
      <c r="AL87" s="37"/>
      <c r="AM87" s="76" t="str">
        <f>IF(AN8= "","",AN8)</f>
        <v>21. 1. 2025</v>
      </c>
      <c r="AN87" s="76"/>
      <c r="AO87" s="37"/>
      <c r="AP87" s="37"/>
      <c r="AQ87" s="37"/>
      <c r="AR87" s="41"/>
      <c r="BE87" s="35"/>
    </row>
    <row r="88" s="2" customFormat="1" ht="6.96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  <c r="AL88" s="37"/>
      <c r="AM88" s="37"/>
      <c r="AN88" s="37"/>
      <c r="AO88" s="37"/>
      <c r="AP88" s="37"/>
      <c r="AQ88" s="37"/>
      <c r="AR88" s="41"/>
      <c r="BE88" s="35"/>
    </row>
    <row r="89" s="2" customFormat="1" ht="15.15" customHeight="1">
      <c r="A89" s="35"/>
      <c r="B89" s="36"/>
      <c r="C89" s="29" t="s">
        <v>24</v>
      </c>
      <c r="D89" s="37"/>
      <c r="E89" s="37"/>
      <c r="F89" s="37"/>
      <c r="G89" s="37"/>
      <c r="H89" s="37"/>
      <c r="I89" s="37"/>
      <c r="J89" s="37"/>
      <c r="K89" s="37"/>
      <c r="L89" s="68" t="str">
        <f>IF(E11= "","",E11)</f>
        <v xml:space="preserve">Město Velké Meziříčí, Radnická 29/1, PSČ: 594 13 </v>
      </c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29" t="s">
        <v>32</v>
      </c>
      <c r="AJ89" s="37"/>
      <c r="AK89" s="37"/>
      <c r="AL89" s="37"/>
      <c r="AM89" s="77" t="str">
        <f>IF(E17="","",E17)</f>
        <v xml:space="preserve"> </v>
      </c>
      <c r="AN89" s="68"/>
      <c r="AO89" s="68"/>
      <c r="AP89" s="68"/>
      <c r="AQ89" s="37"/>
      <c r="AR89" s="41"/>
      <c r="AS89" s="78" t="s">
        <v>57</v>
      </c>
      <c r="AT89" s="79"/>
      <c r="AU89" s="80"/>
      <c r="AV89" s="80"/>
      <c r="AW89" s="80"/>
      <c r="AX89" s="80"/>
      <c r="AY89" s="80"/>
      <c r="AZ89" s="80"/>
      <c r="BA89" s="80"/>
      <c r="BB89" s="80"/>
      <c r="BC89" s="80"/>
      <c r="BD89" s="81"/>
      <c r="BE89" s="35"/>
    </row>
    <row r="90" s="2" customFormat="1" ht="15.15" customHeight="1">
      <c r="A90" s="35"/>
      <c r="B90" s="36"/>
      <c r="C90" s="29" t="s">
        <v>30</v>
      </c>
      <c r="D90" s="37"/>
      <c r="E90" s="37"/>
      <c r="F90" s="37"/>
      <c r="G90" s="37"/>
      <c r="H90" s="37"/>
      <c r="I90" s="37"/>
      <c r="J90" s="37"/>
      <c r="K90" s="37"/>
      <c r="L90" s="68" t="str">
        <f>IF(E14= "Vyplň údaj","",E14)</f>
        <v/>
      </c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29" t="s">
        <v>35</v>
      </c>
      <c r="AJ90" s="37"/>
      <c r="AK90" s="37"/>
      <c r="AL90" s="37"/>
      <c r="AM90" s="77" t="str">
        <f>IF(E20="","",E20)</f>
        <v xml:space="preserve"> </v>
      </c>
      <c r="AN90" s="68"/>
      <c r="AO90" s="68"/>
      <c r="AP90" s="68"/>
      <c r="AQ90" s="37"/>
      <c r="AR90" s="41"/>
      <c r="AS90" s="82"/>
      <c r="AT90" s="83"/>
      <c r="AU90" s="84"/>
      <c r="AV90" s="84"/>
      <c r="AW90" s="84"/>
      <c r="AX90" s="84"/>
      <c r="AY90" s="84"/>
      <c r="AZ90" s="84"/>
      <c r="BA90" s="84"/>
      <c r="BB90" s="84"/>
      <c r="BC90" s="84"/>
      <c r="BD90" s="85"/>
      <c r="BE90" s="35"/>
    </row>
    <row r="91" s="2" customFormat="1" ht="10.8" customHeight="1">
      <c r="A91" s="35"/>
      <c r="B91" s="36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7"/>
      <c r="AL91" s="37"/>
      <c r="AM91" s="37"/>
      <c r="AN91" s="37"/>
      <c r="AO91" s="37"/>
      <c r="AP91" s="37"/>
      <c r="AQ91" s="37"/>
      <c r="AR91" s="41"/>
      <c r="AS91" s="86"/>
      <c r="AT91" s="87"/>
      <c r="AU91" s="88"/>
      <c r="AV91" s="88"/>
      <c r="AW91" s="88"/>
      <c r="AX91" s="88"/>
      <c r="AY91" s="88"/>
      <c r="AZ91" s="88"/>
      <c r="BA91" s="88"/>
      <c r="BB91" s="88"/>
      <c r="BC91" s="88"/>
      <c r="BD91" s="89"/>
      <c r="BE91" s="35"/>
    </row>
    <row r="92" s="2" customFormat="1" ht="29.28" customHeight="1">
      <c r="A92" s="35"/>
      <c r="B92" s="36"/>
      <c r="C92" s="90" t="s">
        <v>58</v>
      </c>
      <c r="D92" s="91"/>
      <c r="E92" s="91"/>
      <c r="F92" s="91"/>
      <c r="G92" s="91"/>
      <c r="H92" s="92"/>
      <c r="I92" s="93" t="s">
        <v>59</v>
      </c>
      <c r="J92" s="91"/>
      <c r="K92" s="91"/>
      <c r="L92" s="91"/>
      <c r="M92" s="91"/>
      <c r="N92" s="91"/>
      <c r="O92" s="91"/>
      <c r="P92" s="91"/>
      <c r="Q92" s="91"/>
      <c r="R92" s="91"/>
      <c r="S92" s="91"/>
      <c r="T92" s="91"/>
      <c r="U92" s="91"/>
      <c r="V92" s="91"/>
      <c r="W92" s="91"/>
      <c r="X92" s="91"/>
      <c r="Y92" s="91"/>
      <c r="Z92" s="91"/>
      <c r="AA92" s="91"/>
      <c r="AB92" s="91"/>
      <c r="AC92" s="91"/>
      <c r="AD92" s="91"/>
      <c r="AE92" s="91"/>
      <c r="AF92" s="91"/>
      <c r="AG92" s="94" t="s">
        <v>60</v>
      </c>
      <c r="AH92" s="91"/>
      <c r="AI92" s="91"/>
      <c r="AJ92" s="91"/>
      <c r="AK92" s="91"/>
      <c r="AL92" s="91"/>
      <c r="AM92" s="91"/>
      <c r="AN92" s="93" t="s">
        <v>61</v>
      </c>
      <c r="AO92" s="91"/>
      <c r="AP92" s="95"/>
      <c r="AQ92" s="96" t="s">
        <v>62</v>
      </c>
      <c r="AR92" s="41"/>
      <c r="AS92" s="97" t="s">
        <v>63</v>
      </c>
      <c r="AT92" s="98" t="s">
        <v>64</v>
      </c>
      <c r="AU92" s="98" t="s">
        <v>65</v>
      </c>
      <c r="AV92" s="98" t="s">
        <v>66</v>
      </c>
      <c r="AW92" s="98" t="s">
        <v>67</v>
      </c>
      <c r="AX92" s="98" t="s">
        <v>68</v>
      </c>
      <c r="AY92" s="98" t="s">
        <v>69</v>
      </c>
      <c r="AZ92" s="98" t="s">
        <v>70</v>
      </c>
      <c r="BA92" s="98" t="s">
        <v>71</v>
      </c>
      <c r="BB92" s="98" t="s">
        <v>72</v>
      </c>
      <c r="BC92" s="98" t="s">
        <v>73</v>
      </c>
      <c r="BD92" s="99" t="s">
        <v>74</v>
      </c>
      <c r="BE92" s="35"/>
    </row>
    <row r="93" s="2" customFormat="1" ht="10.8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37"/>
      <c r="AH93" s="37"/>
      <c r="AI93" s="37"/>
      <c r="AJ93" s="37"/>
      <c r="AK93" s="37"/>
      <c r="AL93" s="37"/>
      <c r="AM93" s="37"/>
      <c r="AN93" s="37"/>
      <c r="AO93" s="37"/>
      <c r="AP93" s="37"/>
      <c r="AQ93" s="37"/>
      <c r="AR93" s="41"/>
      <c r="AS93" s="100"/>
      <c r="AT93" s="101"/>
      <c r="AU93" s="101"/>
      <c r="AV93" s="101"/>
      <c r="AW93" s="101"/>
      <c r="AX93" s="101"/>
      <c r="AY93" s="101"/>
      <c r="AZ93" s="101"/>
      <c r="BA93" s="101"/>
      <c r="BB93" s="101"/>
      <c r="BC93" s="101"/>
      <c r="BD93" s="102"/>
      <c r="BE93" s="35"/>
    </row>
    <row r="94" s="6" customFormat="1" ht="32.4" customHeight="1">
      <c r="A94" s="6"/>
      <c r="B94" s="103"/>
      <c r="C94" s="104" t="s">
        <v>75</v>
      </c>
      <c r="D94" s="105"/>
      <c r="E94" s="105"/>
      <c r="F94" s="105"/>
      <c r="G94" s="105"/>
      <c r="H94" s="105"/>
      <c r="I94" s="105"/>
      <c r="J94" s="105"/>
      <c r="K94" s="105"/>
      <c r="L94" s="105"/>
      <c r="M94" s="105"/>
      <c r="N94" s="105"/>
      <c r="O94" s="105"/>
      <c r="P94" s="105"/>
      <c r="Q94" s="105"/>
      <c r="R94" s="105"/>
      <c r="S94" s="105"/>
      <c r="T94" s="105"/>
      <c r="U94" s="105"/>
      <c r="V94" s="105"/>
      <c r="W94" s="105"/>
      <c r="X94" s="105"/>
      <c r="Y94" s="105"/>
      <c r="Z94" s="105"/>
      <c r="AA94" s="105"/>
      <c r="AB94" s="105"/>
      <c r="AC94" s="105"/>
      <c r="AD94" s="105"/>
      <c r="AE94" s="105"/>
      <c r="AF94" s="105"/>
      <c r="AG94" s="106">
        <f>ROUND(AG95+AG98+AG101+AG104+AG107+AG110,2)</f>
        <v>0</v>
      </c>
      <c r="AH94" s="106"/>
      <c r="AI94" s="106"/>
      <c r="AJ94" s="106"/>
      <c r="AK94" s="106"/>
      <c r="AL94" s="106"/>
      <c r="AM94" s="106"/>
      <c r="AN94" s="107">
        <f>SUM(AG94,AT94)</f>
        <v>0</v>
      </c>
      <c r="AO94" s="107"/>
      <c r="AP94" s="107"/>
      <c r="AQ94" s="108" t="s">
        <v>1</v>
      </c>
      <c r="AR94" s="109"/>
      <c r="AS94" s="110">
        <f>ROUND(AS95+AS98+AS101+AS104+AS107+AS110,2)</f>
        <v>0</v>
      </c>
      <c r="AT94" s="111">
        <f>ROUND(SUM(AV94:AW94),2)</f>
        <v>0</v>
      </c>
      <c r="AU94" s="112">
        <f>ROUND(AU95+AU98+AU101+AU104+AU107+AU110,5)</f>
        <v>0</v>
      </c>
      <c r="AV94" s="111">
        <f>ROUND(AZ94*L29,2)</f>
        <v>0</v>
      </c>
      <c r="AW94" s="111">
        <f>ROUND(BA94*L30,2)</f>
        <v>0</v>
      </c>
      <c r="AX94" s="111">
        <f>ROUND(BB94*L29,2)</f>
        <v>0</v>
      </c>
      <c r="AY94" s="111">
        <f>ROUND(BC94*L30,2)</f>
        <v>0</v>
      </c>
      <c r="AZ94" s="111">
        <f>ROUND(AZ95+AZ98+AZ101+AZ104+AZ107+AZ110,2)</f>
        <v>0</v>
      </c>
      <c r="BA94" s="111">
        <f>ROUND(BA95+BA98+BA101+BA104+BA107+BA110,2)</f>
        <v>0</v>
      </c>
      <c r="BB94" s="111">
        <f>ROUND(BB95+BB98+BB101+BB104+BB107+BB110,2)</f>
        <v>0</v>
      </c>
      <c r="BC94" s="111">
        <f>ROUND(BC95+BC98+BC101+BC104+BC107+BC110,2)</f>
        <v>0</v>
      </c>
      <c r="BD94" s="113">
        <f>ROUND(BD95+BD98+BD101+BD104+BD107+BD110,2)</f>
        <v>0</v>
      </c>
      <c r="BE94" s="6"/>
      <c r="BS94" s="114" t="s">
        <v>76</v>
      </c>
      <c r="BT94" s="114" t="s">
        <v>77</v>
      </c>
      <c r="BU94" s="115" t="s">
        <v>78</v>
      </c>
      <c r="BV94" s="114" t="s">
        <v>79</v>
      </c>
      <c r="BW94" s="114" t="s">
        <v>5</v>
      </c>
      <c r="BX94" s="114" t="s">
        <v>80</v>
      </c>
      <c r="CL94" s="114" t="s">
        <v>1</v>
      </c>
    </row>
    <row r="95" s="7" customFormat="1" ht="24.75" customHeight="1">
      <c r="A95" s="7"/>
      <c r="B95" s="116"/>
      <c r="C95" s="117"/>
      <c r="D95" s="118" t="s">
        <v>81</v>
      </c>
      <c r="E95" s="118"/>
      <c r="F95" s="118"/>
      <c r="G95" s="118"/>
      <c r="H95" s="118"/>
      <c r="I95" s="119"/>
      <c r="J95" s="118" t="s">
        <v>82</v>
      </c>
      <c r="K95" s="118"/>
      <c r="L95" s="118"/>
      <c r="M95" s="118"/>
      <c r="N95" s="118"/>
      <c r="O95" s="118"/>
      <c r="P95" s="118"/>
      <c r="Q95" s="118"/>
      <c r="R95" s="118"/>
      <c r="S95" s="118"/>
      <c r="T95" s="118"/>
      <c r="U95" s="118"/>
      <c r="V95" s="118"/>
      <c r="W95" s="118"/>
      <c r="X95" s="118"/>
      <c r="Y95" s="118"/>
      <c r="Z95" s="118"/>
      <c r="AA95" s="118"/>
      <c r="AB95" s="118"/>
      <c r="AC95" s="118"/>
      <c r="AD95" s="118"/>
      <c r="AE95" s="118"/>
      <c r="AF95" s="118"/>
      <c r="AG95" s="120">
        <f>ROUND(SUM(AG96:AG97),2)</f>
        <v>0</v>
      </c>
      <c r="AH95" s="119"/>
      <c r="AI95" s="119"/>
      <c r="AJ95" s="119"/>
      <c r="AK95" s="119"/>
      <c r="AL95" s="119"/>
      <c r="AM95" s="119"/>
      <c r="AN95" s="121">
        <f>SUM(AG95,AT95)</f>
        <v>0</v>
      </c>
      <c r="AO95" s="119"/>
      <c r="AP95" s="119"/>
      <c r="AQ95" s="122" t="s">
        <v>83</v>
      </c>
      <c r="AR95" s="123"/>
      <c r="AS95" s="124">
        <f>ROUND(SUM(AS96:AS97),2)</f>
        <v>0</v>
      </c>
      <c r="AT95" s="125">
        <f>ROUND(SUM(AV95:AW95),2)</f>
        <v>0</v>
      </c>
      <c r="AU95" s="126">
        <f>ROUND(SUM(AU96:AU97),5)</f>
        <v>0</v>
      </c>
      <c r="AV95" s="125">
        <f>ROUND(AZ95*L29,2)</f>
        <v>0</v>
      </c>
      <c r="AW95" s="125">
        <f>ROUND(BA95*L30,2)</f>
        <v>0</v>
      </c>
      <c r="AX95" s="125">
        <f>ROUND(BB95*L29,2)</f>
        <v>0</v>
      </c>
      <c r="AY95" s="125">
        <f>ROUND(BC95*L30,2)</f>
        <v>0</v>
      </c>
      <c r="AZ95" s="125">
        <f>ROUND(SUM(AZ96:AZ97),2)</f>
        <v>0</v>
      </c>
      <c r="BA95" s="125">
        <f>ROUND(SUM(BA96:BA97),2)</f>
        <v>0</v>
      </c>
      <c r="BB95" s="125">
        <f>ROUND(SUM(BB96:BB97),2)</f>
        <v>0</v>
      </c>
      <c r="BC95" s="125">
        <f>ROUND(SUM(BC96:BC97),2)</f>
        <v>0</v>
      </c>
      <c r="BD95" s="127">
        <f>ROUND(SUM(BD96:BD97),2)</f>
        <v>0</v>
      </c>
      <c r="BE95" s="7"/>
      <c r="BS95" s="128" t="s">
        <v>76</v>
      </c>
      <c r="BT95" s="128" t="s">
        <v>84</v>
      </c>
      <c r="BU95" s="128" t="s">
        <v>78</v>
      </c>
      <c r="BV95" s="128" t="s">
        <v>79</v>
      </c>
      <c r="BW95" s="128" t="s">
        <v>85</v>
      </c>
      <c r="BX95" s="128" t="s">
        <v>5</v>
      </c>
      <c r="CL95" s="128" t="s">
        <v>1</v>
      </c>
      <c r="CM95" s="128" t="s">
        <v>86</v>
      </c>
    </row>
    <row r="96" s="4" customFormat="1" ht="16.5" customHeight="1">
      <c r="A96" s="129" t="s">
        <v>87</v>
      </c>
      <c r="B96" s="67"/>
      <c r="C96" s="130"/>
      <c r="D96" s="130"/>
      <c r="E96" s="131" t="s">
        <v>88</v>
      </c>
      <c r="F96" s="131"/>
      <c r="G96" s="131"/>
      <c r="H96" s="131"/>
      <c r="I96" s="131"/>
      <c r="J96" s="130"/>
      <c r="K96" s="131" t="s">
        <v>89</v>
      </c>
      <c r="L96" s="131"/>
      <c r="M96" s="131"/>
      <c r="N96" s="131"/>
      <c r="O96" s="131"/>
      <c r="P96" s="131"/>
      <c r="Q96" s="131"/>
      <c r="R96" s="131"/>
      <c r="S96" s="131"/>
      <c r="T96" s="131"/>
      <c r="U96" s="131"/>
      <c r="V96" s="131"/>
      <c r="W96" s="131"/>
      <c r="X96" s="131"/>
      <c r="Y96" s="131"/>
      <c r="Z96" s="131"/>
      <c r="AA96" s="131"/>
      <c r="AB96" s="131"/>
      <c r="AC96" s="131"/>
      <c r="AD96" s="131"/>
      <c r="AE96" s="131"/>
      <c r="AF96" s="131"/>
      <c r="AG96" s="132">
        <f>'56.1.1 - učebna přírodopi...'!J34</f>
        <v>0</v>
      </c>
      <c r="AH96" s="130"/>
      <c r="AI96" s="130"/>
      <c r="AJ96" s="130"/>
      <c r="AK96" s="130"/>
      <c r="AL96" s="130"/>
      <c r="AM96" s="130"/>
      <c r="AN96" s="132">
        <f>SUM(AG96,AT96)</f>
        <v>0</v>
      </c>
      <c r="AO96" s="130"/>
      <c r="AP96" s="130"/>
      <c r="AQ96" s="133" t="s">
        <v>90</v>
      </c>
      <c r="AR96" s="69"/>
      <c r="AS96" s="134">
        <v>0</v>
      </c>
      <c r="AT96" s="135">
        <f>ROUND(SUM(AV96:AW96),2)</f>
        <v>0</v>
      </c>
      <c r="AU96" s="136">
        <f>'56.1.1 - učebna přírodopi...'!P144</f>
        <v>0</v>
      </c>
      <c r="AV96" s="135">
        <f>'56.1.1 - učebna přírodopi...'!J37</f>
        <v>0</v>
      </c>
      <c r="AW96" s="135">
        <f>'56.1.1 - učebna přírodopi...'!J38</f>
        <v>0</v>
      </c>
      <c r="AX96" s="135">
        <f>'56.1.1 - učebna přírodopi...'!J39</f>
        <v>0</v>
      </c>
      <c r="AY96" s="135">
        <f>'56.1.1 - učebna přírodopi...'!J40</f>
        <v>0</v>
      </c>
      <c r="AZ96" s="135">
        <f>'56.1.1 - učebna přírodopi...'!F37</f>
        <v>0</v>
      </c>
      <c r="BA96" s="135">
        <f>'56.1.1 - učebna přírodopi...'!F38</f>
        <v>0</v>
      </c>
      <c r="BB96" s="135">
        <f>'56.1.1 - učebna přírodopi...'!F39</f>
        <v>0</v>
      </c>
      <c r="BC96" s="135">
        <f>'56.1.1 - učebna přírodopi...'!F40</f>
        <v>0</v>
      </c>
      <c r="BD96" s="137">
        <f>'56.1.1 - učebna přírodopi...'!F41</f>
        <v>0</v>
      </c>
      <c r="BE96" s="4"/>
      <c r="BT96" s="138" t="s">
        <v>86</v>
      </c>
      <c r="BV96" s="138" t="s">
        <v>79</v>
      </c>
      <c r="BW96" s="138" t="s">
        <v>91</v>
      </c>
      <c r="BX96" s="138" t="s">
        <v>85</v>
      </c>
      <c r="CL96" s="138" t="s">
        <v>1</v>
      </c>
    </row>
    <row r="97" s="4" customFormat="1" ht="16.5" customHeight="1">
      <c r="A97" s="129" t="s">
        <v>87</v>
      </c>
      <c r="B97" s="67"/>
      <c r="C97" s="130"/>
      <c r="D97" s="130"/>
      <c r="E97" s="131" t="s">
        <v>92</v>
      </c>
      <c r="F97" s="131"/>
      <c r="G97" s="131"/>
      <c r="H97" s="131"/>
      <c r="I97" s="131"/>
      <c r="J97" s="130"/>
      <c r="K97" s="131" t="s">
        <v>93</v>
      </c>
      <c r="L97" s="131"/>
      <c r="M97" s="131"/>
      <c r="N97" s="131"/>
      <c r="O97" s="131"/>
      <c r="P97" s="131"/>
      <c r="Q97" s="131"/>
      <c r="R97" s="131"/>
      <c r="S97" s="131"/>
      <c r="T97" s="131"/>
      <c r="U97" s="131"/>
      <c r="V97" s="131"/>
      <c r="W97" s="131"/>
      <c r="X97" s="131"/>
      <c r="Y97" s="131"/>
      <c r="Z97" s="131"/>
      <c r="AA97" s="131"/>
      <c r="AB97" s="131"/>
      <c r="AC97" s="131"/>
      <c r="AD97" s="131"/>
      <c r="AE97" s="131"/>
      <c r="AF97" s="131"/>
      <c r="AG97" s="132">
        <f>'56.1.2 - učebna přírodopi...'!J34</f>
        <v>0</v>
      </c>
      <c r="AH97" s="130"/>
      <c r="AI97" s="130"/>
      <c r="AJ97" s="130"/>
      <c r="AK97" s="130"/>
      <c r="AL97" s="130"/>
      <c r="AM97" s="130"/>
      <c r="AN97" s="132">
        <f>SUM(AG97,AT97)</f>
        <v>0</v>
      </c>
      <c r="AO97" s="130"/>
      <c r="AP97" s="130"/>
      <c r="AQ97" s="133" t="s">
        <v>90</v>
      </c>
      <c r="AR97" s="69"/>
      <c r="AS97" s="134">
        <v>0</v>
      </c>
      <c r="AT97" s="135">
        <f>ROUND(SUM(AV97:AW97),2)</f>
        <v>0</v>
      </c>
      <c r="AU97" s="136">
        <f>'56.1.2 - učebna přírodopi...'!P144</f>
        <v>0</v>
      </c>
      <c r="AV97" s="135">
        <f>'56.1.2 - učebna přírodopi...'!J37</f>
        <v>0</v>
      </c>
      <c r="AW97" s="135">
        <f>'56.1.2 - učebna přírodopi...'!J38</f>
        <v>0</v>
      </c>
      <c r="AX97" s="135">
        <f>'56.1.2 - učebna přírodopi...'!J39</f>
        <v>0</v>
      </c>
      <c r="AY97" s="135">
        <f>'56.1.2 - učebna přírodopi...'!J40</f>
        <v>0</v>
      </c>
      <c r="AZ97" s="135">
        <f>'56.1.2 - učebna přírodopi...'!F37</f>
        <v>0</v>
      </c>
      <c r="BA97" s="135">
        <f>'56.1.2 - učebna přírodopi...'!F38</f>
        <v>0</v>
      </c>
      <c r="BB97" s="135">
        <f>'56.1.2 - učebna přírodopi...'!F39</f>
        <v>0</v>
      </c>
      <c r="BC97" s="135">
        <f>'56.1.2 - učebna přírodopi...'!F40</f>
        <v>0</v>
      </c>
      <c r="BD97" s="137">
        <f>'56.1.2 - učebna přírodopi...'!F41</f>
        <v>0</v>
      </c>
      <c r="BE97" s="4"/>
      <c r="BT97" s="138" t="s">
        <v>86</v>
      </c>
      <c r="BV97" s="138" t="s">
        <v>79</v>
      </c>
      <c r="BW97" s="138" t="s">
        <v>94</v>
      </c>
      <c r="BX97" s="138" t="s">
        <v>85</v>
      </c>
      <c r="CL97" s="138" t="s">
        <v>1</v>
      </c>
    </row>
    <row r="98" s="7" customFormat="1" ht="24.75" customHeight="1">
      <c r="A98" s="7"/>
      <c r="B98" s="116"/>
      <c r="C98" s="117"/>
      <c r="D98" s="118" t="s">
        <v>95</v>
      </c>
      <c r="E98" s="118"/>
      <c r="F98" s="118"/>
      <c r="G98" s="118"/>
      <c r="H98" s="118"/>
      <c r="I98" s="119"/>
      <c r="J98" s="118" t="s">
        <v>96</v>
      </c>
      <c r="K98" s="118"/>
      <c r="L98" s="118"/>
      <c r="M98" s="118"/>
      <c r="N98" s="118"/>
      <c r="O98" s="118"/>
      <c r="P98" s="118"/>
      <c r="Q98" s="118"/>
      <c r="R98" s="118"/>
      <c r="S98" s="118"/>
      <c r="T98" s="118"/>
      <c r="U98" s="118"/>
      <c r="V98" s="118"/>
      <c r="W98" s="118"/>
      <c r="X98" s="118"/>
      <c r="Y98" s="118"/>
      <c r="Z98" s="118"/>
      <c r="AA98" s="118"/>
      <c r="AB98" s="118"/>
      <c r="AC98" s="118"/>
      <c r="AD98" s="118"/>
      <c r="AE98" s="118"/>
      <c r="AF98" s="118"/>
      <c r="AG98" s="120">
        <f>ROUND(SUM(AG99:AG100),2)</f>
        <v>0</v>
      </c>
      <c r="AH98" s="119"/>
      <c r="AI98" s="119"/>
      <c r="AJ98" s="119"/>
      <c r="AK98" s="119"/>
      <c r="AL98" s="119"/>
      <c r="AM98" s="119"/>
      <c r="AN98" s="121">
        <f>SUM(AG98,AT98)</f>
        <v>0</v>
      </c>
      <c r="AO98" s="119"/>
      <c r="AP98" s="119"/>
      <c r="AQ98" s="122" t="s">
        <v>83</v>
      </c>
      <c r="AR98" s="123"/>
      <c r="AS98" s="124">
        <f>ROUND(SUM(AS99:AS100),2)</f>
        <v>0</v>
      </c>
      <c r="AT98" s="125">
        <f>ROUND(SUM(AV98:AW98),2)</f>
        <v>0</v>
      </c>
      <c r="AU98" s="126">
        <f>ROUND(SUM(AU99:AU100),5)</f>
        <v>0</v>
      </c>
      <c r="AV98" s="125">
        <f>ROUND(AZ98*L29,2)</f>
        <v>0</v>
      </c>
      <c r="AW98" s="125">
        <f>ROUND(BA98*L30,2)</f>
        <v>0</v>
      </c>
      <c r="AX98" s="125">
        <f>ROUND(BB98*L29,2)</f>
        <v>0</v>
      </c>
      <c r="AY98" s="125">
        <f>ROUND(BC98*L30,2)</f>
        <v>0</v>
      </c>
      <c r="AZ98" s="125">
        <f>ROUND(SUM(AZ99:AZ100),2)</f>
        <v>0</v>
      </c>
      <c r="BA98" s="125">
        <f>ROUND(SUM(BA99:BA100),2)</f>
        <v>0</v>
      </c>
      <c r="BB98" s="125">
        <f>ROUND(SUM(BB99:BB100),2)</f>
        <v>0</v>
      </c>
      <c r="BC98" s="125">
        <f>ROUND(SUM(BC99:BC100),2)</f>
        <v>0</v>
      </c>
      <c r="BD98" s="127">
        <f>ROUND(SUM(BD99:BD100),2)</f>
        <v>0</v>
      </c>
      <c r="BE98" s="7"/>
      <c r="BS98" s="128" t="s">
        <v>76</v>
      </c>
      <c r="BT98" s="128" t="s">
        <v>84</v>
      </c>
      <c r="BU98" s="128" t="s">
        <v>78</v>
      </c>
      <c r="BV98" s="128" t="s">
        <v>79</v>
      </c>
      <c r="BW98" s="128" t="s">
        <v>97</v>
      </c>
      <c r="BX98" s="128" t="s">
        <v>5</v>
      </c>
      <c r="CL98" s="128" t="s">
        <v>1</v>
      </c>
      <c r="CM98" s="128" t="s">
        <v>86</v>
      </c>
    </row>
    <row r="99" s="4" customFormat="1" ht="23.25" customHeight="1">
      <c r="A99" s="129" t="s">
        <v>87</v>
      </c>
      <c r="B99" s="67"/>
      <c r="C99" s="130"/>
      <c r="D99" s="130"/>
      <c r="E99" s="131" t="s">
        <v>98</v>
      </c>
      <c r="F99" s="131"/>
      <c r="G99" s="131"/>
      <c r="H99" s="131"/>
      <c r="I99" s="131"/>
      <c r="J99" s="130"/>
      <c r="K99" s="131" t="s">
        <v>99</v>
      </c>
      <c r="L99" s="131"/>
      <c r="M99" s="131"/>
      <c r="N99" s="131"/>
      <c r="O99" s="131"/>
      <c r="P99" s="131"/>
      <c r="Q99" s="131"/>
      <c r="R99" s="131"/>
      <c r="S99" s="131"/>
      <c r="T99" s="131"/>
      <c r="U99" s="131"/>
      <c r="V99" s="131"/>
      <c r="W99" s="131"/>
      <c r="X99" s="131"/>
      <c r="Y99" s="131"/>
      <c r="Z99" s="131"/>
      <c r="AA99" s="131"/>
      <c r="AB99" s="131"/>
      <c r="AC99" s="131"/>
      <c r="AD99" s="131"/>
      <c r="AE99" s="131"/>
      <c r="AF99" s="131"/>
      <c r="AG99" s="132">
        <f>'56.2.1 - jazyková učebna_...'!J34</f>
        <v>0</v>
      </c>
      <c r="AH99" s="130"/>
      <c r="AI99" s="130"/>
      <c r="AJ99" s="130"/>
      <c r="AK99" s="130"/>
      <c r="AL99" s="130"/>
      <c r="AM99" s="130"/>
      <c r="AN99" s="132">
        <f>SUM(AG99,AT99)</f>
        <v>0</v>
      </c>
      <c r="AO99" s="130"/>
      <c r="AP99" s="130"/>
      <c r="AQ99" s="133" t="s">
        <v>90</v>
      </c>
      <c r="AR99" s="69"/>
      <c r="AS99" s="134">
        <v>0</v>
      </c>
      <c r="AT99" s="135">
        <f>ROUND(SUM(AV99:AW99),2)</f>
        <v>0</v>
      </c>
      <c r="AU99" s="136">
        <f>'56.2.1 - jazyková učebna_...'!P145</f>
        <v>0</v>
      </c>
      <c r="AV99" s="135">
        <f>'56.2.1 - jazyková učebna_...'!J37</f>
        <v>0</v>
      </c>
      <c r="AW99" s="135">
        <f>'56.2.1 - jazyková učebna_...'!J38</f>
        <v>0</v>
      </c>
      <c r="AX99" s="135">
        <f>'56.2.1 - jazyková učebna_...'!J39</f>
        <v>0</v>
      </c>
      <c r="AY99" s="135">
        <f>'56.2.1 - jazyková učebna_...'!J40</f>
        <v>0</v>
      </c>
      <c r="AZ99" s="135">
        <f>'56.2.1 - jazyková učebna_...'!F37</f>
        <v>0</v>
      </c>
      <c r="BA99" s="135">
        <f>'56.2.1 - jazyková učebna_...'!F38</f>
        <v>0</v>
      </c>
      <c r="BB99" s="135">
        <f>'56.2.1 - jazyková učebna_...'!F39</f>
        <v>0</v>
      </c>
      <c r="BC99" s="135">
        <f>'56.2.1 - jazyková učebna_...'!F40</f>
        <v>0</v>
      </c>
      <c r="BD99" s="137">
        <f>'56.2.1 - jazyková učebna_...'!F41</f>
        <v>0</v>
      </c>
      <c r="BE99" s="4"/>
      <c r="BT99" s="138" t="s">
        <v>86</v>
      </c>
      <c r="BV99" s="138" t="s">
        <v>79</v>
      </c>
      <c r="BW99" s="138" t="s">
        <v>100</v>
      </c>
      <c r="BX99" s="138" t="s">
        <v>97</v>
      </c>
      <c r="CL99" s="138" t="s">
        <v>1</v>
      </c>
    </row>
    <row r="100" s="4" customFormat="1" ht="23.25" customHeight="1">
      <c r="A100" s="129" t="s">
        <v>87</v>
      </c>
      <c r="B100" s="67"/>
      <c r="C100" s="130"/>
      <c r="D100" s="130"/>
      <c r="E100" s="131" t="s">
        <v>101</v>
      </c>
      <c r="F100" s="131"/>
      <c r="G100" s="131"/>
      <c r="H100" s="131"/>
      <c r="I100" s="131"/>
      <c r="J100" s="130"/>
      <c r="K100" s="131" t="s">
        <v>102</v>
      </c>
      <c r="L100" s="131"/>
      <c r="M100" s="131"/>
      <c r="N100" s="131"/>
      <c r="O100" s="131"/>
      <c r="P100" s="131"/>
      <c r="Q100" s="131"/>
      <c r="R100" s="131"/>
      <c r="S100" s="131"/>
      <c r="T100" s="131"/>
      <c r="U100" s="131"/>
      <c r="V100" s="131"/>
      <c r="W100" s="131"/>
      <c r="X100" s="131"/>
      <c r="Y100" s="131"/>
      <c r="Z100" s="131"/>
      <c r="AA100" s="131"/>
      <c r="AB100" s="131"/>
      <c r="AC100" s="131"/>
      <c r="AD100" s="131"/>
      <c r="AE100" s="131"/>
      <c r="AF100" s="131"/>
      <c r="AG100" s="132">
        <f>'56.2.2 - jazyková učebna_...'!J34</f>
        <v>0</v>
      </c>
      <c r="AH100" s="130"/>
      <c r="AI100" s="130"/>
      <c r="AJ100" s="130"/>
      <c r="AK100" s="130"/>
      <c r="AL100" s="130"/>
      <c r="AM100" s="130"/>
      <c r="AN100" s="132">
        <f>SUM(AG100,AT100)</f>
        <v>0</v>
      </c>
      <c r="AO100" s="130"/>
      <c r="AP100" s="130"/>
      <c r="AQ100" s="133" t="s">
        <v>90</v>
      </c>
      <c r="AR100" s="69"/>
      <c r="AS100" s="134">
        <v>0</v>
      </c>
      <c r="AT100" s="135">
        <f>ROUND(SUM(AV100:AW100),2)</f>
        <v>0</v>
      </c>
      <c r="AU100" s="136">
        <f>'56.2.2 - jazyková učebna_...'!P144</f>
        <v>0</v>
      </c>
      <c r="AV100" s="135">
        <f>'56.2.2 - jazyková učebna_...'!J37</f>
        <v>0</v>
      </c>
      <c r="AW100" s="135">
        <f>'56.2.2 - jazyková učebna_...'!J38</f>
        <v>0</v>
      </c>
      <c r="AX100" s="135">
        <f>'56.2.2 - jazyková učebna_...'!J39</f>
        <v>0</v>
      </c>
      <c r="AY100" s="135">
        <f>'56.2.2 - jazyková učebna_...'!J40</f>
        <v>0</v>
      </c>
      <c r="AZ100" s="135">
        <f>'56.2.2 - jazyková učebna_...'!F37</f>
        <v>0</v>
      </c>
      <c r="BA100" s="135">
        <f>'56.2.2 - jazyková učebna_...'!F38</f>
        <v>0</v>
      </c>
      <c r="BB100" s="135">
        <f>'56.2.2 - jazyková učebna_...'!F39</f>
        <v>0</v>
      </c>
      <c r="BC100" s="135">
        <f>'56.2.2 - jazyková učebna_...'!F40</f>
        <v>0</v>
      </c>
      <c r="BD100" s="137">
        <f>'56.2.2 - jazyková učebna_...'!F41</f>
        <v>0</v>
      </c>
      <c r="BE100" s="4"/>
      <c r="BT100" s="138" t="s">
        <v>86</v>
      </c>
      <c r="BV100" s="138" t="s">
        <v>79</v>
      </c>
      <c r="BW100" s="138" t="s">
        <v>103</v>
      </c>
      <c r="BX100" s="138" t="s">
        <v>97</v>
      </c>
      <c r="CL100" s="138" t="s">
        <v>1</v>
      </c>
    </row>
    <row r="101" s="7" customFormat="1" ht="24.75" customHeight="1">
      <c r="A101" s="7"/>
      <c r="B101" s="116"/>
      <c r="C101" s="117"/>
      <c r="D101" s="118" t="s">
        <v>104</v>
      </c>
      <c r="E101" s="118"/>
      <c r="F101" s="118"/>
      <c r="G101" s="118"/>
      <c r="H101" s="118"/>
      <c r="I101" s="119"/>
      <c r="J101" s="118" t="s">
        <v>105</v>
      </c>
      <c r="K101" s="118"/>
      <c r="L101" s="118"/>
      <c r="M101" s="118"/>
      <c r="N101" s="118"/>
      <c r="O101" s="118"/>
      <c r="P101" s="118"/>
      <c r="Q101" s="118"/>
      <c r="R101" s="118"/>
      <c r="S101" s="118"/>
      <c r="T101" s="118"/>
      <c r="U101" s="118"/>
      <c r="V101" s="118"/>
      <c r="W101" s="118"/>
      <c r="X101" s="118"/>
      <c r="Y101" s="118"/>
      <c r="Z101" s="118"/>
      <c r="AA101" s="118"/>
      <c r="AB101" s="118"/>
      <c r="AC101" s="118"/>
      <c r="AD101" s="118"/>
      <c r="AE101" s="118"/>
      <c r="AF101" s="118"/>
      <c r="AG101" s="120">
        <f>ROUND(SUM(AG102:AG103),2)</f>
        <v>0</v>
      </c>
      <c r="AH101" s="119"/>
      <c r="AI101" s="119"/>
      <c r="AJ101" s="119"/>
      <c r="AK101" s="119"/>
      <c r="AL101" s="119"/>
      <c r="AM101" s="119"/>
      <c r="AN101" s="121">
        <f>SUM(AG101,AT101)</f>
        <v>0</v>
      </c>
      <c r="AO101" s="119"/>
      <c r="AP101" s="119"/>
      <c r="AQ101" s="122" t="s">
        <v>83</v>
      </c>
      <c r="AR101" s="123"/>
      <c r="AS101" s="124">
        <f>ROUND(SUM(AS102:AS103),2)</f>
        <v>0</v>
      </c>
      <c r="AT101" s="125">
        <f>ROUND(SUM(AV101:AW101),2)</f>
        <v>0</v>
      </c>
      <c r="AU101" s="126">
        <f>ROUND(SUM(AU102:AU103),5)</f>
        <v>0</v>
      </c>
      <c r="AV101" s="125">
        <f>ROUND(AZ101*L29,2)</f>
        <v>0</v>
      </c>
      <c r="AW101" s="125">
        <f>ROUND(BA101*L30,2)</f>
        <v>0</v>
      </c>
      <c r="AX101" s="125">
        <f>ROUND(BB101*L29,2)</f>
        <v>0</v>
      </c>
      <c r="AY101" s="125">
        <f>ROUND(BC101*L30,2)</f>
        <v>0</v>
      </c>
      <c r="AZ101" s="125">
        <f>ROUND(SUM(AZ102:AZ103),2)</f>
        <v>0</v>
      </c>
      <c r="BA101" s="125">
        <f>ROUND(SUM(BA102:BA103),2)</f>
        <v>0</v>
      </c>
      <c r="BB101" s="125">
        <f>ROUND(SUM(BB102:BB103),2)</f>
        <v>0</v>
      </c>
      <c r="BC101" s="125">
        <f>ROUND(SUM(BC102:BC103),2)</f>
        <v>0</v>
      </c>
      <c r="BD101" s="127">
        <f>ROUND(SUM(BD102:BD103),2)</f>
        <v>0</v>
      </c>
      <c r="BE101" s="7"/>
      <c r="BS101" s="128" t="s">
        <v>76</v>
      </c>
      <c r="BT101" s="128" t="s">
        <v>84</v>
      </c>
      <c r="BU101" s="128" t="s">
        <v>78</v>
      </c>
      <c r="BV101" s="128" t="s">
        <v>79</v>
      </c>
      <c r="BW101" s="128" t="s">
        <v>106</v>
      </c>
      <c r="BX101" s="128" t="s">
        <v>5</v>
      </c>
      <c r="CL101" s="128" t="s">
        <v>1</v>
      </c>
      <c r="CM101" s="128" t="s">
        <v>86</v>
      </c>
    </row>
    <row r="102" s="4" customFormat="1" ht="16.5" customHeight="1">
      <c r="A102" s="129" t="s">
        <v>87</v>
      </c>
      <c r="B102" s="67"/>
      <c r="C102" s="130"/>
      <c r="D102" s="130"/>
      <c r="E102" s="131" t="s">
        <v>107</v>
      </c>
      <c r="F102" s="131"/>
      <c r="G102" s="131"/>
      <c r="H102" s="131"/>
      <c r="I102" s="131"/>
      <c r="J102" s="130"/>
      <c r="K102" s="131" t="s">
        <v>108</v>
      </c>
      <c r="L102" s="131"/>
      <c r="M102" s="131"/>
      <c r="N102" s="131"/>
      <c r="O102" s="131"/>
      <c r="P102" s="131"/>
      <c r="Q102" s="131"/>
      <c r="R102" s="131"/>
      <c r="S102" s="131"/>
      <c r="T102" s="131"/>
      <c r="U102" s="131"/>
      <c r="V102" s="131"/>
      <c r="W102" s="131"/>
      <c r="X102" s="131"/>
      <c r="Y102" s="131"/>
      <c r="Z102" s="131"/>
      <c r="AA102" s="131"/>
      <c r="AB102" s="131"/>
      <c r="AC102" s="131"/>
      <c r="AD102" s="131"/>
      <c r="AE102" s="131"/>
      <c r="AF102" s="131"/>
      <c r="AG102" s="132">
        <f>'56.3.1 - knihovna, dveře ...'!J34</f>
        <v>0</v>
      </c>
      <c r="AH102" s="130"/>
      <c r="AI102" s="130"/>
      <c r="AJ102" s="130"/>
      <c r="AK102" s="130"/>
      <c r="AL102" s="130"/>
      <c r="AM102" s="130"/>
      <c r="AN102" s="132">
        <f>SUM(AG102,AT102)</f>
        <v>0</v>
      </c>
      <c r="AO102" s="130"/>
      <c r="AP102" s="130"/>
      <c r="AQ102" s="133" t="s">
        <v>90</v>
      </c>
      <c r="AR102" s="69"/>
      <c r="AS102" s="134">
        <v>0</v>
      </c>
      <c r="AT102" s="135">
        <f>ROUND(SUM(AV102:AW102),2)</f>
        <v>0</v>
      </c>
      <c r="AU102" s="136">
        <f>'56.3.1 - knihovna, dveře ...'!P145</f>
        <v>0</v>
      </c>
      <c r="AV102" s="135">
        <f>'56.3.1 - knihovna, dveře ...'!J37</f>
        <v>0</v>
      </c>
      <c r="AW102" s="135">
        <f>'56.3.1 - knihovna, dveře ...'!J38</f>
        <v>0</v>
      </c>
      <c r="AX102" s="135">
        <f>'56.3.1 - knihovna, dveře ...'!J39</f>
        <v>0</v>
      </c>
      <c r="AY102" s="135">
        <f>'56.3.1 - knihovna, dveře ...'!J40</f>
        <v>0</v>
      </c>
      <c r="AZ102" s="135">
        <f>'56.3.1 - knihovna, dveře ...'!F37</f>
        <v>0</v>
      </c>
      <c r="BA102" s="135">
        <f>'56.3.1 - knihovna, dveře ...'!F38</f>
        <v>0</v>
      </c>
      <c r="BB102" s="135">
        <f>'56.3.1 - knihovna, dveře ...'!F39</f>
        <v>0</v>
      </c>
      <c r="BC102" s="135">
        <f>'56.3.1 - knihovna, dveře ...'!F40</f>
        <v>0</v>
      </c>
      <c r="BD102" s="137">
        <f>'56.3.1 - knihovna, dveře ...'!F41</f>
        <v>0</v>
      </c>
      <c r="BE102" s="4"/>
      <c r="BT102" s="138" t="s">
        <v>86</v>
      </c>
      <c r="BV102" s="138" t="s">
        <v>79</v>
      </c>
      <c r="BW102" s="138" t="s">
        <v>109</v>
      </c>
      <c r="BX102" s="138" t="s">
        <v>106</v>
      </c>
      <c r="CL102" s="138" t="s">
        <v>1</v>
      </c>
    </row>
    <row r="103" s="4" customFormat="1" ht="16.5" customHeight="1">
      <c r="A103" s="129" t="s">
        <v>87</v>
      </c>
      <c r="B103" s="67"/>
      <c r="C103" s="130"/>
      <c r="D103" s="130"/>
      <c r="E103" s="131" t="s">
        <v>110</v>
      </c>
      <c r="F103" s="131"/>
      <c r="G103" s="131"/>
      <c r="H103" s="131"/>
      <c r="I103" s="131"/>
      <c r="J103" s="130"/>
      <c r="K103" s="131" t="s">
        <v>111</v>
      </c>
      <c r="L103" s="131"/>
      <c r="M103" s="131"/>
      <c r="N103" s="131"/>
      <c r="O103" s="131"/>
      <c r="P103" s="131"/>
      <c r="Q103" s="131"/>
      <c r="R103" s="131"/>
      <c r="S103" s="131"/>
      <c r="T103" s="131"/>
      <c r="U103" s="131"/>
      <c r="V103" s="131"/>
      <c r="W103" s="131"/>
      <c r="X103" s="131"/>
      <c r="Y103" s="131"/>
      <c r="Z103" s="131"/>
      <c r="AA103" s="131"/>
      <c r="AB103" s="131"/>
      <c r="AC103" s="131"/>
      <c r="AD103" s="131"/>
      <c r="AE103" s="131"/>
      <c r="AF103" s="131"/>
      <c r="AG103" s="132">
        <f>'56.3.2 - knihovna, dveře ...'!J34</f>
        <v>0</v>
      </c>
      <c r="AH103" s="130"/>
      <c r="AI103" s="130"/>
      <c r="AJ103" s="130"/>
      <c r="AK103" s="130"/>
      <c r="AL103" s="130"/>
      <c r="AM103" s="130"/>
      <c r="AN103" s="132">
        <f>SUM(AG103,AT103)</f>
        <v>0</v>
      </c>
      <c r="AO103" s="130"/>
      <c r="AP103" s="130"/>
      <c r="AQ103" s="133" t="s">
        <v>90</v>
      </c>
      <c r="AR103" s="69"/>
      <c r="AS103" s="134">
        <v>0</v>
      </c>
      <c r="AT103" s="135">
        <f>ROUND(SUM(AV103:AW103),2)</f>
        <v>0</v>
      </c>
      <c r="AU103" s="136">
        <f>'56.3.2 - knihovna, dveře ...'!P142</f>
        <v>0</v>
      </c>
      <c r="AV103" s="135">
        <f>'56.3.2 - knihovna, dveře ...'!J37</f>
        <v>0</v>
      </c>
      <c r="AW103" s="135">
        <f>'56.3.2 - knihovna, dveře ...'!J38</f>
        <v>0</v>
      </c>
      <c r="AX103" s="135">
        <f>'56.3.2 - knihovna, dveře ...'!J39</f>
        <v>0</v>
      </c>
      <c r="AY103" s="135">
        <f>'56.3.2 - knihovna, dveře ...'!J40</f>
        <v>0</v>
      </c>
      <c r="AZ103" s="135">
        <f>'56.3.2 - knihovna, dveře ...'!F37</f>
        <v>0</v>
      </c>
      <c r="BA103" s="135">
        <f>'56.3.2 - knihovna, dveře ...'!F38</f>
        <v>0</v>
      </c>
      <c r="BB103" s="135">
        <f>'56.3.2 - knihovna, dveře ...'!F39</f>
        <v>0</v>
      </c>
      <c r="BC103" s="135">
        <f>'56.3.2 - knihovna, dveře ...'!F40</f>
        <v>0</v>
      </c>
      <c r="BD103" s="137">
        <f>'56.3.2 - knihovna, dveře ...'!F41</f>
        <v>0</v>
      </c>
      <c r="BE103" s="4"/>
      <c r="BT103" s="138" t="s">
        <v>86</v>
      </c>
      <c r="BV103" s="138" t="s">
        <v>79</v>
      </c>
      <c r="BW103" s="138" t="s">
        <v>112</v>
      </c>
      <c r="BX103" s="138" t="s">
        <v>106</v>
      </c>
      <c r="CL103" s="138" t="s">
        <v>1</v>
      </c>
    </row>
    <row r="104" s="7" customFormat="1" ht="24.75" customHeight="1">
      <c r="A104" s="7"/>
      <c r="B104" s="116"/>
      <c r="C104" s="117"/>
      <c r="D104" s="118" t="s">
        <v>113</v>
      </c>
      <c r="E104" s="118"/>
      <c r="F104" s="118"/>
      <c r="G104" s="118"/>
      <c r="H104" s="118"/>
      <c r="I104" s="119"/>
      <c r="J104" s="118" t="s">
        <v>114</v>
      </c>
      <c r="K104" s="118"/>
      <c r="L104" s="118"/>
      <c r="M104" s="118"/>
      <c r="N104" s="118"/>
      <c r="O104" s="118"/>
      <c r="P104" s="118"/>
      <c r="Q104" s="118"/>
      <c r="R104" s="118"/>
      <c r="S104" s="118"/>
      <c r="T104" s="118"/>
      <c r="U104" s="118"/>
      <c r="V104" s="118"/>
      <c r="W104" s="118"/>
      <c r="X104" s="118"/>
      <c r="Y104" s="118"/>
      <c r="Z104" s="118"/>
      <c r="AA104" s="118"/>
      <c r="AB104" s="118"/>
      <c r="AC104" s="118"/>
      <c r="AD104" s="118"/>
      <c r="AE104" s="118"/>
      <c r="AF104" s="118"/>
      <c r="AG104" s="120">
        <f>ROUND(SUM(AG105:AG106),2)</f>
        <v>0</v>
      </c>
      <c r="AH104" s="119"/>
      <c r="AI104" s="119"/>
      <c r="AJ104" s="119"/>
      <c r="AK104" s="119"/>
      <c r="AL104" s="119"/>
      <c r="AM104" s="119"/>
      <c r="AN104" s="121">
        <f>SUM(AG104,AT104)</f>
        <v>0</v>
      </c>
      <c r="AO104" s="119"/>
      <c r="AP104" s="119"/>
      <c r="AQ104" s="122" t="s">
        <v>83</v>
      </c>
      <c r="AR104" s="123"/>
      <c r="AS104" s="124">
        <f>ROUND(SUM(AS105:AS106),2)</f>
        <v>0</v>
      </c>
      <c r="AT104" s="125">
        <f>ROUND(SUM(AV104:AW104),2)</f>
        <v>0</v>
      </c>
      <c r="AU104" s="126">
        <f>ROUND(SUM(AU105:AU106),5)</f>
        <v>0</v>
      </c>
      <c r="AV104" s="125">
        <f>ROUND(AZ104*L29,2)</f>
        <v>0</v>
      </c>
      <c r="AW104" s="125">
        <f>ROUND(BA104*L30,2)</f>
        <v>0</v>
      </c>
      <c r="AX104" s="125">
        <f>ROUND(BB104*L29,2)</f>
        <v>0</v>
      </c>
      <c r="AY104" s="125">
        <f>ROUND(BC104*L30,2)</f>
        <v>0</v>
      </c>
      <c r="AZ104" s="125">
        <f>ROUND(SUM(AZ105:AZ106),2)</f>
        <v>0</v>
      </c>
      <c r="BA104" s="125">
        <f>ROUND(SUM(BA105:BA106),2)</f>
        <v>0</v>
      </c>
      <c r="BB104" s="125">
        <f>ROUND(SUM(BB105:BB106),2)</f>
        <v>0</v>
      </c>
      <c r="BC104" s="125">
        <f>ROUND(SUM(BC105:BC106),2)</f>
        <v>0</v>
      </c>
      <c r="BD104" s="127">
        <f>ROUND(SUM(BD105:BD106),2)</f>
        <v>0</v>
      </c>
      <c r="BE104" s="7"/>
      <c r="BS104" s="128" t="s">
        <v>76</v>
      </c>
      <c r="BT104" s="128" t="s">
        <v>84</v>
      </c>
      <c r="BU104" s="128" t="s">
        <v>78</v>
      </c>
      <c r="BV104" s="128" t="s">
        <v>79</v>
      </c>
      <c r="BW104" s="128" t="s">
        <v>115</v>
      </c>
      <c r="BX104" s="128" t="s">
        <v>5</v>
      </c>
      <c r="CL104" s="128" t="s">
        <v>1</v>
      </c>
      <c r="CM104" s="128" t="s">
        <v>86</v>
      </c>
    </row>
    <row r="105" s="4" customFormat="1" ht="23.25" customHeight="1">
      <c r="A105" s="129" t="s">
        <v>87</v>
      </c>
      <c r="B105" s="67"/>
      <c r="C105" s="130"/>
      <c r="D105" s="130"/>
      <c r="E105" s="131" t="s">
        <v>116</v>
      </c>
      <c r="F105" s="131"/>
      <c r="G105" s="131"/>
      <c r="H105" s="131"/>
      <c r="I105" s="131"/>
      <c r="J105" s="130"/>
      <c r="K105" s="131" t="s">
        <v>117</v>
      </c>
      <c r="L105" s="131"/>
      <c r="M105" s="131"/>
      <c r="N105" s="131"/>
      <c r="O105" s="131"/>
      <c r="P105" s="131"/>
      <c r="Q105" s="131"/>
      <c r="R105" s="131"/>
      <c r="S105" s="131"/>
      <c r="T105" s="131"/>
      <c r="U105" s="131"/>
      <c r="V105" s="131"/>
      <c r="W105" s="131"/>
      <c r="X105" s="131"/>
      <c r="Y105" s="131"/>
      <c r="Z105" s="131"/>
      <c r="AA105" s="131"/>
      <c r="AB105" s="131"/>
      <c r="AC105" s="131"/>
      <c r="AD105" s="131"/>
      <c r="AE105" s="131"/>
      <c r="AF105" s="131"/>
      <c r="AG105" s="132">
        <f>'56.4.1 - PC učebna_jazyko...'!J34</f>
        <v>0</v>
      </c>
      <c r="AH105" s="130"/>
      <c r="AI105" s="130"/>
      <c r="AJ105" s="130"/>
      <c r="AK105" s="130"/>
      <c r="AL105" s="130"/>
      <c r="AM105" s="130"/>
      <c r="AN105" s="132">
        <f>SUM(AG105,AT105)</f>
        <v>0</v>
      </c>
      <c r="AO105" s="130"/>
      <c r="AP105" s="130"/>
      <c r="AQ105" s="133" t="s">
        <v>90</v>
      </c>
      <c r="AR105" s="69"/>
      <c r="AS105" s="134">
        <v>0</v>
      </c>
      <c r="AT105" s="135">
        <f>ROUND(SUM(AV105:AW105),2)</f>
        <v>0</v>
      </c>
      <c r="AU105" s="136">
        <f>'56.4.1 - PC učebna_jazyko...'!P145</f>
        <v>0</v>
      </c>
      <c r="AV105" s="135">
        <f>'56.4.1 - PC učebna_jazyko...'!J37</f>
        <v>0</v>
      </c>
      <c r="AW105" s="135">
        <f>'56.4.1 - PC učebna_jazyko...'!J38</f>
        <v>0</v>
      </c>
      <c r="AX105" s="135">
        <f>'56.4.1 - PC učebna_jazyko...'!J39</f>
        <v>0</v>
      </c>
      <c r="AY105" s="135">
        <f>'56.4.1 - PC učebna_jazyko...'!J40</f>
        <v>0</v>
      </c>
      <c r="AZ105" s="135">
        <f>'56.4.1 - PC učebna_jazyko...'!F37</f>
        <v>0</v>
      </c>
      <c r="BA105" s="135">
        <f>'56.4.1 - PC učebna_jazyko...'!F38</f>
        <v>0</v>
      </c>
      <c r="BB105" s="135">
        <f>'56.4.1 - PC učebna_jazyko...'!F39</f>
        <v>0</v>
      </c>
      <c r="BC105" s="135">
        <f>'56.4.1 - PC učebna_jazyko...'!F40</f>
        <v>0</v>
      </c>
      <c r="BD105" s="137">
        <f>'56.4.1 - PC učebna_jazyko...'!F41</f>
        <v>0</v>
      </c>
      <c r="BE105" s="4"/>
      <c r="BT105" s="138" t="s">
        <v>86</v>
      </c>
      <c r="BV105" s="138" t="s">
        <v>79</v>
      </c>
      <c r="BW105" s="138" t="s">
        <v>118</v>
      </c>
      <c r="BX105" s="138" t="s">
        <v>115</v>
      </c>
      <c r="CL105" s="138" t="s">
        <v>1</v>
      </c>
    </row>
    <row r="106" s="4" customFormat="1" ht="23.25" customHeight="1">
      <c r="A106" s="129" t="s">
        <v>87</v>
      </c>
      <c r="B106" s="67"/>
      <c r="C106" s="130"/>
      <c r="D106" s="130"/>
      <c r="E106" s="131" t="s">
        <v>119</v>
      </c>
      <c r="F106" s="131"/>
      <c r="G106" s="131"/>
      <c r="H106" s="131"/>
      <c r="I106" s="131"/>
      <c r="J106" s="130"/>
      <c r="K106" s="131" t="s">
        <v>120</v>
      </c>
      <c r="L106" s="131"/>
      <c r="M106" s="131"/>
      <c r="N106" s="131"/>
      <c r="O106" s="131"/>
      <c r="P106" s="131"/>
      <c r="Q106" s="131"/>
      <c r="R106" s="131"/>
      <c r="S106" s="131"/>
      <c r="T106" s="131"/>
      <c r="U106" s="131"/>
      <c r="V106" s="131"/>
      <c r="W106" s="131"/>
      <c r="X106" s="131"/>
      <c r="Y106" s="131"/>
      <c r="Z106" s="131"/>
      <c r="AA106" s="131"/>
      <c r="AB106" s="131"/>
      <c r="AC106" s="131"/>
      <c r="AD106" s="131"/>
      <c r="AE106" s="131"/>
      <c r="AF106" s="131"/>
      <c r="AG106" s="132">
        <f>'56.4.2 - PC učebna_jazyko...'!J34</f>
        <v>0</v>
      </c>
      <c r="AH106" s="130"/>
      <c r="AI106" s="130"/>
      <c r="AJ106" s="130"/>
      <c r="AK106" s="130"/>
      <c r="AL106" s="130"/>
      <c r="AM106" s="130"/>
      <c r="AN106" s="132">
        <f>SUM(AG106,AT106)</f>
        <v>0</v>
      </c>
      <c r="AO106" s="130"/>
      <c r="AP106" s="130"/>
      <c r="AQ106" s="133" t="s">
        <v>90</v>
      </c>
      <c r="AR106" s="69"/>
      <c r="AS106" s="134">
        <v>0</v>
      </c>
      <c r="AT106" s="135">
        <f>ROUND(SUM(AV106:AW106),2)</f>
        <v>0</v>
      </c>
      <c r="AU106" s="136">
        <f>'56.4.2 - PC učebna_jazyko...'!P144</f>
        <v>0</v>
      </c>
      <c r="AV106" s="135">
        <f>'56.4.2 - PC učebna_jazyko...'!J37</f>
        <v>0</v>
      </c>
      <c r="AW106" s="135">
        <f>'56.4.2 - PC učebna_jazyko...'!J38</f>
        <v>0</v>
      </c>
      <c r="AX106" s="135">
        <f>'56.4.2 - PC učebna_jazyko...'!J39</f>
        <v>0</v>
      </c>
      <c r="AY106" s="135">
        <f>'56.4.2 - PC učebna_jazyko...'!J40</f>
        <v>0</v>
      </c>
      <c r="AZ106" s="135">
        <f>'56.4.2 - PC učebna_jazyko...'!F37</f>
        <v>0</v>
      </c>
      <c r="BA106" s="135">
        <f>'56.4.2 - PC učebna_jazyko...'!F38</f>
        <v>0</v>
      </c>
      <c r="BB106" s="135">
        <f>'56.4.2 - PC učebna_jazyko...'!F39</f>
        <v>0</v>
      </c>
      <c r="BC106" s="135">
        <f>'56.4.2 - PC učebna_jazyko...'!F40</f>
        <v>0</v>
      </c>
      <c r="BD106" s="137">
        <f>'56.4.2 - PC učebna_jazyko...'!F41</f>
        <v>0</v>
      </c>
      <c r="BE106" s="4"/>
      <c r="BT106" s="138" t="s">
        <v>86</v>
      </c>
      <c r="BV106" s="138" t="s">
        <v>79</v>
      </c>
      <c r="BW106" s="138" t="s">
        <v>121</v>
      </c>
      <c r="BX106" s="138" t="s">
        <v>115</v>
      </c>
      <c r="CL106" s="138" t="s">
        <v>1</v>
      </c>
    </row>
    <row r="107" s="7" customFormat="1" ht="24.75" customHeight="1">
      <c r="A107" s="7"/>
      <c r="B107" s="116"/>
      <c r="C107" s="117"/>
      <c r="D107" s="118" t="s">
        <v>122</v>
      </c>
      <c r="E107" s="118"/>
      <c r="F107" s="118"/>
      <c r="G107" s="118"/>
      <c r="H107" s="118"/>
      <c r="I107" s="119"/>
      <c r="J107" s="118" t="s">
        <v>123</v>
      </c>
      <c r="K107" s="118"/>
      <c r="L107" s="118"/>
      <c r="M107" s="118"/>
      <c r="N107" s="118"/>
      <c r="O107" s="118"/>
      <c r="P107" s="118"/>
      <c r="Q107" s="118"/>
      <c r="R107" s="118"/>
      <c r="S107" s="118"/>
      <c r="T107" s="118"/>
      <c r="U107" s="118"/>
      <c r="V107" s="118"/>
      <c r="W107" s="118"/>
      <c r="X107" s="118"/>
      <c r="Y107" s="118"/>
      <c r="Z107" s="118"/>
      <c r="AA107" s="118"/>
      <c r="AB107" s="118"/>
      <c r="AC107" s="118"/>
      <c r="AD107" s="118"/>
      <c r="AE107" s="118"/>
      <c r="AF107" s="118"/>
      <c r="AG107" s="120">
        <f>ROUND(SUM(AG108:AG109),2)</f>
        <v>0</v>
      </c>
      <c r="AH107" s="119"/>
      <c r="AI107" s="119"/>
      <c r="AJ107" s="119"/>
      <c r="AK107" s="119"/>
      <c r="AL107" s="119"/>
      <c r="AM107" s="119"/>
      <c r="AN107" s="121">
        <f>SUM(AG107,AT107)</f>
        <v>0</v>
      </c>
      <c r="AO107" s="119"/>
      <c r="AP107" s="119"/>
      <c r="AQ107" s="122" t="s">
        <v>83</v>
      </c>
      <c r="AR107" s="123"/>
      <c r="AS107" s="124">
        <f>ROUND(SUM(AS108:AS109),2)</f>
        <v>0</v>
      </c>
      <c r="AT107" s="125">
        <f>ROUND(SUM(AV107:AW107),2)</f>
        <v>0</v>
      </c>
      <c r="AU107" s="126">
        <f>ROUND(SUM(AU108:AU109),5)</f>
        <v>0</v>
      </c>
      <c r="AV107" s="125">
        <f>ROUND(AZ107*L29,2)</f>
        <v>0</v>
      </c>
      <c r="AW107" s="125">
        <f>ROUND(BA107*L30,2)</f>
        <v>0</v>
      </c>
      <c r="AX107" s="125">
        <f>ROUND(BB107*L29,2)</f>
        <v>0</v>
      </c>
      <c r="AY107" s="125">
        <f>ROUND(BC107*L30,2)</f>
        <v>0</v>
      </c>
      <c r="AZ107" s="125">
        <f>ROUND(SUM(AZ108:AZ109),2)</f>
        <v>0</v>
      </c>
      <c r="BA107" s="125">
        <f>ROUND(SUM(BA108:BA109),2)</f>
        <v>0</v>
      </c>
      <c r="BB107" s="125">
        <f>ROUND(SUM(BB108:BB109),2)</f>
        <v>0</v>
      </c>
      <c r="BC107" s="125">
        <f>ROUND(SUM(BC108:BC109),2)</f>
        <v>0</v>
      </c>
      <c r="BD107" s="127">
        <f>ROUND(SUM(BD108:BD109),2)</f>
        <v>0</v>
      </c>
      <c r="BE107" s="7"/>
      <c r="BS107" s="128" t="s">
        <v>76</v>
      </c>
      <c r="BT107" s="128" t="s">
        <v>84</v>
      </c>
      <c r="BU107" s="128" t="s">
        <v>78</v>
      </c>
      <c r="BV107" s="128" t="s">
        <v>79</v>
      </c>
      <c r="BW107" s="128" t="s">
        <v>124</v>
      </c>
      <c r="BX107" s="128" t="s">
        <v>5</v>
      </c>
      <c r="CL107" s="128" t="s">
        <v>1</v>
      </c>
      <c r="CM107" s="128" t="s">
        <v>86</v>
      </c>
    </row>
    <row r="108" s="4" customFormat="1" ht="16.5" customHeight="1">
      <c r="A108" s="129" t="s">
        <v>87</v>
      </c>
      <c r="B108" s="67"/>
      <c r="C108" s="130"/>
      <c r="D108" s="130"/>
      <c r="E108" s="131" t="s">
        <v>125</v>
      </c>
      <c r="F108" s="131"/>
      <c r="G108" s="131"/>
      <c r="H108" s="131"/>
      <c r="I108" s="131"/>
      <c r="J108" s="130"/>
      <c r="K108" s="131" t="s">
        <v>126</v>
      </c>
      <c r="L108" s="131"/>
      <c r="M108" s="131"/>
      <c r="N108" s="131"/>
      <c r="O108" s="131"/>
      <c r="P108" s="131"/>
      <c r="Q108" s="131"/>
      <c r="R108" s="131"/>
      <c r="S108" s="131"/>
      <c r="T108" s="131"/>
      <c r="U108" s="131"/>
      <c r="V108" s="131"/>
      <c r="W108" s="131"/>
      <c r="X108" s="131"/>
      <c r="Y108" s="131"/>
      <c r="Z108" s="131"/>
      <c r="AA108" s="131"/>
      <c r="AB108" s="131"/>
      <c r="AC108" s="131"/>
      <c r="AD108" s="131"/>
      <c r="AE108" s="131"/>
      <c r="AF108" s="131"/>
      <c r="AG108" s="132">
        <f>'56.5.1 - cvičná kuchyň, d...'!J34</f>
        <v>0</v>
      </c>
      <c r="AH108" s="130"/>
      <c r="AI108" s="130"/>
      <c r="AJ108" s="130"/>
      <c r="AK108" s="130"/>
      <c r="AL108" s="130"/>
      <c r="AM108" s="130"/>
      <c r="AN108" s="132">
        <f>SUM(AG108,AT108)</f>
        <v>0</v>
      </c>
      <c r="AO108" s="130"/>
      <c r="AP108" s="130"/>
      <c r="AQ108" s="133" t="s">
        <v>90</v>
      </c>
      <c r="AR108" s="69"/>
      <c r="AS108" s="134">
        <v>0</v>
      </c>
      <c r="AT108" s="135">
        <f>ROUND(SUM(AV108:AW108),2)</f>
        <v>0</v>
      </c>
      <c r="AU108" s="136">
        <f>'56.5.1 - cvičná kuchyň, d...'!P146</f>
        <v>0</v>
      </c>
      <c r="AV108" s="135">
        <f>'56.5.1 - cvičná kuchyň, d...'!J37</f>
        <v>0</v>
      </c>
      <c r="AW108" s="135">
        <f>'56.5.1 - cvičná kuchyň, d...'!J38</f>
        <v>0</v>
      </c>
      <c r="AX108" s="135">
        <f>'56.5.1 - cvičná kuchyň, d...'!J39</f>
        <v>0</v>
      </c>
      <c r="AY108" s="135">
        <f>'56.5.1 - cvičná kuchyň, d...'!J40</f>
        <v>0</v>
      </c>
      <c r="AZ108" s="135">
        <f>'56.5.1 - cvičná kuchyň, d...'!F37</f>
        <v>0</v>
      </c>
      <c r="BA108" s="135">
        <f>'56.5.1 - cvičná kuchyň, d...'!F38</f>
        <v>0</v>
      </c>
      <c r="BB108" s="135">
        <f>'56.5.1 - cvičná kuchyň, d...'!F39</f>
        <v>0</v>
      </c>
      <c r="BC108" s="135">
        <f>'56.5.1 - cvičná kuchyň, d...'!F40</f>
        <v>0</v>
      </c>
      <c r="BD108" s="137">
        <f>'56.5.1 - cvičná kuchyň, d...'!F41</f>
        <v>0</v>
      </c>
      <c r="BE108" s="4"/>
      <c r="BT108" s="138" t="s">
        <v>86</v>
      </c>
      <c r="BV108" s="138" t="s">
        <v>79</v>
      </c>
      <c r="BW108" s="138" t="s">
        <v>127</v>
      </c>
      <c r="BX108" s="138" t="s">
        <v>124</v>
      </c>
      <c r="CL108" s="138" t="s">
        <v>1</v>
      </c>
    </row>
    <row r="109" s="4" customFormat="1" ht="16.5" customHeight="1">
      <c r="A109" s="129" t="s">
        <v>87</v>
      </c>
      <c r="B109" s="67"/>
      <c r="C109" s="130"/>
      <c r="D109" s="130"/>
      <c r="E109" s="131" t="s">
        <v>128</v>
      </c>
      <c r="F109" s="131"/>
      <c r="G109" s="131"/>
      <c r="H109" s="131"/>
      <c r="I109" s="131"/>
      <c r="J109" s="130"/>
      <c r="K109" s="131" t="s">
        <v>129</v>
      </c>
      <c r="L109" s="131"/>
      <c r="M109" s="131"/>
      <c r="N109" s="131"/>
      <c r="O109" s="131"/>
      <c r="P109" s="131"/>
      <c r="Q109" s="131"/>
      <c r="R109" s="131"/>
      <c r="S109" s="131"/>
      <c r="T109" s="131"/>
      <c r="U109" s="131"/>
      <c r="V109" s="131"/>
      <c r="W109" s="131"/>
      <c r="X109" s="131"/>
      <c r="Y109" s="131"/>
      <c r="Z109" s="131"/>
      <c r="AA109" s="131"/>
      <c r="AB109" s="131"/>
      <c r="AC109" s="131"/>
      <c r="AD109" s="131"/>
      <c r="AE109" s="131"/>
      <c r="AF109" s="131"/>
      <c r="AG109" s="132">
        <f>'56.5.2 - cvičná kuchyň, d...'!J34</f>
        <v>0</v>
      </c>
      <c r="AH109" s="130"/>
      <c r="AI109" s="130"/>
      <c r="AJ109" s="130"/>
      <c r="AK109" s="130"/>
      <c r="AL109" s="130"/>
      <c r="AM109" s="130"/>
      <c r="AN109" s="132">
        <f>SUM(AG109,AT109)</f>
        <v>0</v>
      </c>
      <c r="AO109" s="130"/>
      <c r="AP109" s="130"/>
      <c r="AQ109" s="133" t="s">
        <v>90</v>
      </c>
      <c r="AR109" s="69"/>
      <c r="AS109" s="134">
        <v>0</v>
      </c>
      <c r="AT109" s="135">
        <f>ROUND(SUM(AV109:AW109),2)</f>
        <v>0</v>
      </c>
      <c r="AU109" s="136">
        <f>'56.5.2 - cvičná kuchyň, d...'!P144</f>
        <v>0</v>
      </c>
      <c r="AV109" s="135">
        <f>'56.5.2 - cvičná kuchyň, d...'!J37</f>
        <v>0</v>
      </c>
      <c r="AW109" s="135">
        <f>'56.5.2 - cvičná kuchyň, d...'!J38</f>
        <v>0</v>
      </c>
      <c r="AX109" s="135">
        <f>'56.5.2 - cvičná kuchyň, d...'!J39</f>
        <v>0</v>
      </c>
      <c r="AY109" s="135">
        <f>'56.5.2 - cvičná kuchyň, d...'!J40</f>
        <v>0</v>
      </c>
      <c r="AZ109" s="135">
        <f>'56.5.2 - cvičná kuchyň, d...'!F37</f>
        <v>0</v>
      </c>
      <c r="BA109" s="135">
        <f>'56.5.2 - cvičná kuchyň, d...'!F38</f>
        <v>0</v>
      </c>
      <c r="BB109" s="135">
        <f>'56.5.2 - cvičná kuchyň, d...'!F39</f>
        <v>0</v>
      </c>
      <c r="BC109" s="135">
        <f>'56.5.2 - cvičná kuchyň, d...'!F40</f>
        <v>0</v>
      </c>
      <c r="BD109" s="137">
        <f>'56.5.2 - cvičná kuchyň, d...'!F41</f>
        <v>0</v>
      </c>
      <c r="BE109" s="4"/>
      <c r="BT109" s="138" t="s">
        <v>86</v>
      </c>
      <c r="BV109" s="138" t="s">
        <v>79</v>
      </c>
      <c r="BW109" s="138" t="s">
        <v>130</v>
      </c>
      <c r="BX109" s="138" t="s">
        <v>124</v>
      </c>
      <c r="CL109" s="138" t="s">
        <v>1</v>
      </c>
    </row>
    <row r="110" s="7" customFormat="1" ht="16.5" customHeight="1">
      <c r="A110" s="129" t="s">
        <v>87</v>
      </c>
      <c r="B110" s="116"/>
      <c r="C110" s="117"/>
      <c r="D110" s="118" t="s">
        <v>131</v>
      </c>
      <c r="E110" s="118"/>
      <c r="F110" s="118"/>
      <c r="G110" s="118"/>
      <c r="H110" s="118"/>
      <c r="I110" s="119"/>
      <c r="J110" s="118" t="s">
        <v>132</v>
      </c>
      <c r="K110" s="118"/>
      <c r="L110" s="118"/>
      <c r="M110" s="118"/>
      <c r="N110" s="118"/>
      <c r="O110" s="118"/>
      <c r="P110" s="118"/>
      <c r="Q110" s="118"/>
      <c r="R110" s="118"/>
      <c r="S110" s="118"/>
      <c r="T110" s="118"/>
      <c r="U110" s="118"/>
      <c r="V110" s="118"/>
      <c r="W110" s="118"/>
      <c r="X110" s="118"/>
      <c r="Y110" s="118"/>
      <c r="Z110" s="118"/>
      <c r="AA110" s="118"/>
      <c r="AB110" s="118"/>
      <c r="AC110" s="118"/>
      <c r="AD110" s="118"/>
      <c r="AE110" s="118"/>
      <c r="AF110" s="118"/>
      <c r="AG110" s="121">
        <f>'56_S02 - ZŠ Sokolovská ve...'!J32</f>
        <v>0</v>
      </c>
      <c r="AH110" s="119"/>
      <c r="AI110" s="119"/>
      <c r="AJ110" s="119"/>
      <c r="AK110" s="119"/>
      <c r="AL110" s="119"/>
      <c r="AM110" s="119"/>
      <c r="AN110" s="121">
        <f>SUM(AG110,AT110)</f>
        <v>0</v>
      </c>
      <c r="AO110" s="119"/>
      <c r="AP110" s="119"/>
      <c r="AQ110" s="122" t="s">
        <v>83</v>
      </c>
      <c r="AR110" s="123"/>
      <c r="AS110" s="139">
        <v>0</v>
      </c>
      <c r="AT110" s="140">
        <f>ROUND(SUM(AV110:AW110),2)</f>
        <v>0</v>
      </c>
      <c r="AU110" s="141">
        <f>'56_S02 - ZŠ Sokolovská ve...'!P129</f>
        <v>0</v>
      </c>
      <c r="AV110" s="140">
        <f>'56_S02 - ZŠ Sokolovská ve...'!J35</f>
        <v>0</v>
      </c>
      <c r="AW110" s="140">
        <f>'56_S02 - ZŠ Sokolovská ve...'!J36</f>
        <v>0</v>
      </c>
      <c r="AX110" s="140">
        <f>'56_S02 - ZŠ Sokolovská ve...'!J37</f>
        <v>0</v>
      </c>
      <c r="AY110" s="140">
        <f>'56_S02 - ZŠ Sokolovská ve...'!J38</f>
        <v>0</v>
      </c>
      <c r="AZ110" s="140">
        <f>'56_S02 - ZŠ Sokolovská ve...'!F35</f>
        <v>0</v>
      </c>
      <c r="BA110" s="140">
        <f>'56_S02 - ZŠ Sokolovská ve...'!F36</f>
        <v>0</v>
      </c>
      <c r="BB110" s="140">
        <f>'56_S02 - ZŠ Sokolovská ve...'!F37</f>
        <v>0</v>
      </c>
      <c r="BC110" s="140">
        <f>'56_S02 - ZŠ Sokolovská ve...'!F38</f>
        <v>0</v>
      </c>
      <c r="BD110" s="142">
        <f>'56_S02 - ZŠ Sokolovská ve...'!F39</f>
        <v>0</v>
      </c>
      <c r="BE110" s="7"/>
      <c r="BT110" s="128" t="s">
        <v>84</v>
      </c>
      <c r="BV110" s="128" t="s">
        <v>79</v>
      </c>
      <c r="BW110" s="128" t="s">
        <v>133</v>
      </c>
      <c r="BX110" s="128" t="s">
        <v>5</v>
      </c>
      <c r="CL110" s="128" t="s">
        <v>1</v>
      </c>
      <c r="CM110" s="128" t="s">
        <v>86</v>
      </c>
    </row>
    <row r="111" s="2" customFormat="1" ht="30" customHeight="1">
      <c r="A111" s="35"/>
      <c r="B111" s="36"/>
      <c r="C111" s="37"/>
      <c r="D111" s="37"/>
      <c r="E111" s="37"/>
      <c r="F111" s="37"/>
      <c r="G111" s="37"/>
      <c r="H111" s="37"/>
      <c r="I111" s="37"/>
      <c r="J111" s="37"/>
      <c r="K111" s="37"/>
      <c r="L111" s="37"/>
      <c r="M111" s="37"/>
      <c r="N111" s="37"/>
      <c r="O111" s="37"/>
      <c r="P111" s="37"/>
      <c r="Q111" s="37"/>
      <c r="R111" s="37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  <c r="AF111" s="37"/>
      <c r="AG111" s="37"/>
      <c r="AH111" s="37"/>
      <c r="AI111" s="37"/>
      <c r="AJ111" s="37"/>
      <c r="AK111" s="37"/>
      <c r="AL111" s="37"/>
      <c r="AM111" s="37"/>
      <c r="AN111" s="37"/>
      <c r="AO111" s="37"/>
      <c r="AP111" s="37"/>
      <c r="AQ111" s="37"/>
      <c r="AR111" s="41"/>
      <c r="AS111" s="35"/>
      <c r="AT111" s="35"/>
      <c r="AU111" s="35"/>
      <c r="AV111" s="35"/>
      <c r="AW111" s="35"/>
      <c r="AX111" s="35"/>
      <c r="AY111" s="35"/>
      <c r="AZ111" s="35"/>
      <c r="BA111" s="35"/>
      <c r="BB111" s="35"/>
      <c r="BC111" s="35"/>
      <c r="BD111" s="35"/>
      <c r="BE111" s="35"/>
    </row>
    <row r="112" s="2" customFormat="1" ht="6.96" customHeight="1">
      <c r="A112" s="35"/>
      <c r="B112" s="63"/>
      <c r="C112" s="64"/>
      <c r="D112" s="64"/>
      <c r="E112" s="64"/>
      <c r="F112" s="64"/>
      <c r="G112" s="64"/>
      <c r="H112" s="64"/>
      <c r="I112" s="64"/>
      <c r="J112" s="64"/>
      <c r="K112" s="64"/>
      <c r="L112" s="64"/>
      <c r="M112" s="64"/>
      <c r="N112" s="64"/>
      <c r="O112" s="64"/>
      <c r="P112" s="64"/>
      <c r="Q112" s="64"/>
      <c r="R112" s="64"/>
      <c r="S112" s="64"/>
      <c r="T112" s="64"/>
      <c r="U112" s="64"/>
      <c r="V112" s="64"/>
      <c r="W112" s="64"/>
      <c r="X112" s="64"/>
      <c r="Y112" s="64"/>
      <c r="Z112" s="64"/>
      <c r="AA112" s="64"/>
      <c r="AB112" s="64"/>
      <c r="AC112" s="64"/>
      <c r="AD112" s="64"/>
      <c r="AE112" s="64"/>
      <c r="AF112" s="64"/>
      <c r="AG112" s="64"/>
      <c r="AH112" s="64"/>
      <c r="AI112" s="64"/>
      <c r="AJ112" s="64"/>
      <c r="AK112" s="64"/>
      <c r="AL112" s="64"/>
      <c r="AM112" s="64"/>
      <c r="AN112" s="64"/>
      <c r="AO112" s="64"/>
      <c r="AP112" s="64"/>
      <c r="AQ112" s="64"/>
      <c r="AR112" s="41"/>
      <c r="AS112" s="35"/>
      <c r="AT112" s="35"/>
      <c r="AU112" s="35"/>
      <c r="AV112" s="35"/>
      <c r="AW112" s="35"/>
      <c r="AX112" s="35"/>
      <c r="AY112" s="35"/>
      <c r="AZ112" s="35"/>
      <c r="BA112" s="35"/>
      <c r="BB112" s="35"/>
      <c r="BC112" s="35"/>
      <c r="BD112" s="35"/>
      <c r="BE112" s="35"/>
    </row>
  </sheetData>
  <sheetProtection sheet="1" formatColumns="0" formatRows="0" objects="1" scenarios="1" spinCount="100000" saltValue="xbShpa76sPvx/kHWYdVhbdHaLylFZzZ11MI4+6Q0pAR3SORHrIB7PzjyKrrBA5cuC7/zXiDpjBwCo56Btz705Q==" hashValue="KdMzHHAGEE7D/z0zcGVAORF/7fGAVDgbBbds8i4AhNeIkxGZgwu3dlACPzdIl8vCAnliH6Pa3YhTeluG9r1Ehw==" algorithmName="SHA-512" password="C6F1"/>
  <mergeCells count="102">
    <mergeCell ref="C92:G92"/>
    <mergeCell ref="D104:H104"/>
    <mergeCell ref="D98:H98"/>
    <mergeCell ref="D95:H95"/>
    <mergeCell ref="D101:H101"/>
    <mergeCell ref="E99:I99"/>
    <mergeCell ref="E96:I96"/>
    <mergeCell ref="E100:I100"/>
    <mergeCell ref="E102:I102"/>
    <mergeCell ref="E103:I103"/>
    <mergeCell ref="E97:I97"/>
    <mergeCell ref="I92:AF92"/>
    <mergeCell ref="J101:AF101"/>
    <mergeCell ref="J95:AF95"/>
    <mergeCell ref="J98:AF98"/>
    <mergeCell ref="J104:AF104"/>
    <mergeCell ref="K97:AF97"/>
    <mergeCell ref="K100:AF100"/>
    <mergeCell ref="K102:AF102"/>
    <mergeCell ref="K99:AF99"/>
    <mergeCell ref="K103:AF103"/>
    <mergeCell ref="K96:AF96"/>
    <mergeCell ref="L85:AO85"/>
    <mergeCell ref="E105:I105"/>
    <mergeCell ref="K105:AF105"/>
    <mergeCell ref="E106:I106"/>
    <mergeCell ref="K106:AF106"/>
    <mergeCell ref="D107:H107"/>
    <mergeCell ref="J107:AF107"/>
    <mergeCell ref="E108:I108"/>
    <mergeCell ref="K108:AF108"/>
    <mergeCell ref="E109:I109"/>
    <mergeCell ref="K109:AF109"/>
    <mergeCell ref="D110:H110"/>
    <mergeCell ref="J110:AF110"/>
    <mergeCell ref="AG94:AM94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AK29:AO29"/>
    <mergeCell ref="L29:P29"/>
    <mergeCell ref="W29:AE29"/>
    <mergeCell ref="W30:AE30"/>
    <mergeCell ref="AK30:AO30"/>
    <mergeCell ref="L30:P30"/>
    <mergeCell ref="AK31:AO31"/>
    <mergeCell ref="W31:AE31"/>
    <mergeCell ref="L31:P31"/>
    <mergeCell ref="L32:P32"/>
    <mergeCell ref="W32:AE32"/>
    <mergeCell ref="AK32:AO32"/>
    <mergeCell ref="L33:P33"/>
    <mergeCell ref="AK33:AO33"/>
    <mergeCell ref="W33:AE33"/>
    <mergeCell ref="AK35:AO35"/>
    <mergeCell ref="X35:AB35"/>
    <mergeCell ref="AR2:BE2"/>
    <mergeCell ref="AG98:AM98"/>
    <mergeCell ref="AG104:AM104"/>
    <mergeCell ref="AG103:AM103"/>
    <mergeCell ref="AG102:AM102"/>
    <mergeCell ref="AG101:AM101"/>
    <mergeCell ref="AG97:AM97"/>
    <mergeCell ref="AG100:AM100"/>
    <mergeCell ref="AG92:AM92"/>
    <mergeCell ref="AG95:AM95"/>
    <mergeCell ref="AG99:AM99"/>
    <mergeCell ref="AG96:AM96"/>
    <mergeCell ref="AM87:AN87"/>
    <mergeCell ref="AM89:AP89"/>
    <mergeCell ref="AM90:AP90"/>
    <mergeCell ref="AN95:AP95"/>
    <mergeCell ref="AN97:AP97"/>
    <mergeCell ref="AN104:AP104"/>
    <mergeCell ref="AN103:AP103"/>
    <mergeCell ref="AN96:AP96"/>
    <mergeCell ref="AN92:AP92"/>
    <mergeCell ref="AN102:AP102"/>
    <mergeCell ref="AN99:AP99"/>
    <mergeCell ref="AN101:AP101"/>
    <mergeCell ref="AN100:AP100"/>
    <mergeCell ref="AN98:AP98"/>
    <mergeCell ref="AS89:AT91"/>
    <mergeCell ref="AN105:AP105"/>
    <mergeCell ref="AG105:AM105"/>
    <mergeCell ref="AN106:AP106"/>
    <mergeCell ref="AG106:AM106"/>
    <mergeCell ref="AN107:AP107"/>
    <mergeCell ref="AG107:AM107"/>
    <mergeCell ref="AN108:AP108"/>
    <mergeCell ref="AG108:AM108"/>
    <mergeCell ref="AN109:AP109"/>
    <mergeCell ref="AG109:AM109"/>
    <mergeCell ref="AN110:AP110"/>
    <mergeCell ref="AG110:AM110"/>
    <mergeCell ref="AN94:AP94"/>
  </mergeCells>
  <hyperlinks>
    <hyperlink ref="A96" location="'56.1.1 - učebna přírodopi...'!C2" display="/"/>
    <hyperlink ref="A97" location="'56.1.2 - učebna přírodopi...'!C2" display="/"/>
    <hyperlink ref="A99" location="'56.2.1 - jazyková učebna_...'!C2" display="/"/>
    <hyperlink ref="A100" location="'56.2.2 - jazyková učebna_...'!C2" display="/"/>
    <hyperlink ref="A102" location="'56.3.1 - knihovna, dveře ...'!C2" display="/"/>
    <hyperlink ref="A103" location="'56.3.2 - knihovna, dveře ...'!C2" display="/"/>
    <hyperlink ref="A105" location="'56.4.1 - PC učebna_jazyko...'!C2" display="/"/>
    <hyperlink ref="A106" location="'56.4.2 - PC učebna_jazyko...'!C2" display="/"/>
    <hyperlink ref="A108" location="'56.5.1 - cvičná kuchyň, d...'!C2" display="/"/>
    <hyperlink ref="A109" location="'56.5.2 - cvičná kuchyň, d...'!C2" display="/"/>
    <hyperlink ref="A110" location="'56_S02 - ZŠ Sokolovská ve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10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4" t="s">
        <v>127</v>
      </c>
    </row>
    <row r="3" s="1" customFormat="1" ht="6.96" customHeight="1">
      <c r="B3" s="143"/>
      <c r="C3" s="144"/>
      <c r="D3" s="144"/>
      <c r="E3" s="144"/>
      <c r="F3" s="144"/>
      <c r="G3" s="144"/>
      <c r="H3" s="144"/>
      <c r="I3" s="144"/>
      <c r="J3" s="144"/>
      <c r="K3" s="144"/>
      <c r="L3" s="17"/>
      <c r="AT3" s="14" t="s">
        <v>86</v>
      </c>
    </row>
    <row r="4" s="1" customFormat="1" ht="24.96" customHeight="1">
      <c r="B4" s="17"/>
      <c r="D4" s="145" t="s">
        <v>134</v>
      </c>
      <c r="L4" s="17"/>
      <c r="M4" s="146" t="s">
        <v>10</v>
      </c>
      <c r="AT4" s="14" t="s">
        <v>4</v>
      </c>
    </row>
    <row r="5" s="1" customFormat="1" ht="6.96" customHeight="1">
      <c r="B5" s="17"/>
      <c r="L5" s="17"/>
    </row>
    <row r="6" s="1" customFormat="1" ht="12" customHeight="1">
      <c r="B6" s="17"/>
      <c r="D6" s="147" t="s">
        <v>16</v>
      </c>
      <c r="L6" s="17"/>
    </row>
    <row r="7" s="1" customFormat="1" ht="26.25" customHeight="1">
      <c r="B7" s="17"/>
      <c r="E7" s="148" t="str">
        <f>'Rekapitulace stavby'!K6</f>
        <v>Zlepšování kvality a dostupnosti vzdělávání ZŠ Sokolovská ve Velkém Meziříčí</v>
      </c>
      <c r="F7" s="147"/>
      <c r="G7" s="147"/>
      <c r="H7" s="147"/>
      <c r="L7" s="17"/>
    </row>
    <row r="8" s="1" customFormat="1" ht="12" customHeight="1">
      <c r="B8" s="17"/>
      <c r="D8" s="147" t="s">
        <v>135</v>
      </c>
      <c r="L8" s="17"/>
    </row>
    <row r="9" s="2" customFormat="1" ht="16.5" customHeight="1">
      <c r="A9" s="35"/>
      <c r="B9" s="41"/>
      <c r="C9" s="35"/>
      <c r="D9" s="35"/>
      <c r="E9" s="148" t="s">
        <v>1597</v>
      </c>
      <c r="F9" s="35"/>
      <c r="G9" s="35"/>
      <c r="H9" s="35"/>
      <c r="I9" s="35"/>
      <c r="J9" s="35"/>
      <c r="K9" s="35"/>
      <c r="L9" s="60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="2" customFormat="1" ht="12" customHeight="1">
      <c r="A10" s="35"/>
      <c r="B10" s="41"/>
      <c r="C10" s="35"/>
      <c r="D10" s="147" t="s">
        <v>137</v>
      </c>
      <c r="E10" s="35"/>
      <c r="F10" s="35"/>
      <c r="G10" s="35"/>
      <c r="H10" s="35"/>
      <c r="I10" s="35"/>
      <c r="J10" s="35"/>
      <c r="K10" s="35"/>
      <c r="L10" s="60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="2" customFormat="1" ht="16.5" customHeight="1">
      <c r="A11" s="35"/>
      <c r="B11" s="41"/>
      <c r="C11" s="35"/>
      <c r="D11" s="35"/>
      <c r="E11" s="149" t="s">
        <v>1598</v>
      </c>
      <c r="F11" s="35"/>
      <c r="G11" s="35"/>
      <c r="H11" s="35"/>
      <c r="I11" s="35"/>
      <c r="J11" s="35"/>
      <c r="K11" s="35"/>
      <c r="L11" s="60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="2" customFormat="1">
      <c r="A12" s="35"/>
      <c r="B12" s="41"/>
      <c r="C12" s="35"/>
      <c r="D12" s="35"/>
      <c r="E12" s="35"/>
      <c r="F12" s="35"/>
      <c r="G12" s="35"/>
      <c r="H12" s="35"/>
      <c r="I12" s="35"/>
      <c r="J12" s="35"/>
      <c r="K12" s="35"/>
      <c r="L12" s="60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="2" customFormat="1" ht="12" customHeight="1">
      <c r="A13" s="35"/>
      <c r="B13" s="41"/>
      <c r="C13" s="35"/>
      <c r="D13" s="147" t="s">
        <v>18</v>
      </c>
      <c r="E13" s="35"/>
      <c r="F13" s="138" t="s">
        <v>1</v>
      </c>
      <c r="G13" s="35"/>
      <c r="H13" s="35"/>
      <c r="I13" s="147" t="s">
        <v>19</v>
      </c>
      <c r="J13" s="138" t="s">
        <v>1</v>
      </c>
      <c r="K13" s="35"/>
      <c r="L13" s="60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="2" customFormat="1" ht="12" customHeight="1">
      <c r="A14" s="35"/>
      <c r="B14" s="41"/>
      <c r="C14" s="35"/>
      <c r="D14" s="147" t="s">
        <v>20</v>
      </c>
      <c r="E14" s="35"/>
      <c r="F14" s="138" t="s">
        <v>21</v>
      </c>
      <c r="G14" s="35"/>
      <c r="H14" s="35"/>
      <c r="I14" s="147" t="s">
        <v>22</v>
      </c>
      <c r="J14" s="150" t="str">
        <f>'Rekapitulace stavby'!AN8</f>
        <v>21. 1. 2025</v>
      </c>
      <c r="K14" s="35"/>
      <c r="L14" s="60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="2" customFormat="1" ht="10.8" customHeight="1">
      <c r="A15" s="35"/>
      <c r="B15" s="41"/>
      <c r="C15" s="35"/>
      <c r="D15" s="35"/>
      <c r="E15" s="35"/>
      <c r="F15" s="35"/>
      <c r="G15" s="35"/>
      <c r="H15" s="35"/>
      <c r="I15" s="35"/>
      <c r="J15" s="35"/>
      <c r="K15" s="35"/>
      <c r="L15" s="60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="2" customFormat="1" ht="12" customHeight="1">
      <c r="A16" s="35"/>
      <c r="B16" s="41"/>
      <c r="C16" s="35"/>
      <c r="D16" s="147" t="s">
        <v>24</v>
      </c>
      <c r="E16" s="35"/>
      <c r="F16" s="35"/>
      <c r="G16" s="35"/>
      <c r="H16" s="35"/>
      <c r="I16" s="147" t="s">
        <v>25</v>
      </c>
      <c r="J16" s="138" t="s">
        <v>26</v>
      </c>
      <c r="K16" s="35"/>
      <c r="L16" s="60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="2" customFormat="1" ht="18" customHeight="1">
      <c r="A17" s="35"/>
      <c r="B17" s="41"/>
      <c r="C17" s="35"/>
      <c r="D17" s="35"/>
      <c r="E17" s="138" t="s">
        <v>27</v>
      </c>
      <c r="F17" s="35"/>
      <c r="G17" s="35"/>
      <c r="H17" s="35"/>
      <c r="I17" s="147" t="s">
        <v>28</v>
      </c>
      <c r="J17" s="138" t="s">
        <v>29</v>
      </c>
      <c r="K17" s="35"/>
      <c r="L17" s="60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="2" customFormat="1" ht="6.96" customHeight="1">
      <c r="A18" s="35"/>
      <c r="B18" s="41"/>
      <c r="C18" s="35"/>
      <c r="D18" s="35"/>
      <c r="E18" s="35"/>
      <c r="F18" s="35"/>
      <c r="G18" s="35"/>
      <c r="H18" s="35"/>
      <c r="I18" s="35"/>
      <c r="J18" s="35"/>
      <c r="K18" s="35"/>
      <c r="L18" s="60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="2" customFormat="1" ht="12" customHeight="1">
      <c r="A19" s="35"/>
      <c r="B19" s="41"/>
      <c r="C19" s="35"/>
      <c r="D19" s="147" t="s">
        <v>30</v>
      </c>
      <c r="E19" s="35"/>
      <c r="F19" s="35"/>
      <c r="G19" s="35"/>
      <c r="H19" s="35"/>
      <c r="I19" s="147" t="s">
        <v>25</v>
      </c>
      <c r="J19" s="30" t="str">
        <f>'Rekapitulace stavby'!AN13</f>
        <v>Vyplň údaj</v>
      </c>
      <c r="K19" s="35"/>
      <c r="L19" s="60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="2" customFormat="1" ht="18" customHeight="1">
      <c r="A20" s="35"/>
      <c r="B20" s="41"/>
      <c r="C20" s="35"/>
      <c r="D20" s="35"/>
      <c r="E20" s="30" t="str">
        <f>'Rekapitulace stavby'!E14</f>
        <v>Vyplň údaj</v>
      </c>
      <c r="F20" s="138"/>
      <c r="G20" s="138"/>
      <c r="H20" s="138"/>
      <c r="I20" s="147" t="s">
        <v>28</v>
      </c>
      <c r="J20" s="30" t="str">
        <f>'Rekapitulace stavby'!AN14</f>
        <v>Vyplň údaj</v>
      </c>
      <c r="K20" s="35"/>
      <c r="L20" s="60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="2" customFormat="1" ht="6.96" customHeight="1">
      <c r="A21" s="35"/>
      <c r="B21" s="41"/>
      <c r="C21" s="35"/>
      <c r="D21" s="35"/>
      <c r="E21" s="35"/>
      <c r="F21" s="35"/>
      <c r="G21" s="35"/>
      <c r="H21" s="35"/>
      <c r="I21" s="35"/>
      <c r="J21" s="35"/>
      <c r="K21" s="35"/>
      <c r="L21" s="60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="2" customFormat="1" ht="12" customHeight="1">
      <c r="A22" s="35"/>
      <c r="B22" s="41"/>
      <c r="C22" s="35"/>
      <c r="D22" s="147" t="s">
        <v>32</v>
      </c>
      <c r="E22" s="35"/>
      <c r="F22" s="35"/>
      <c r="G22" s="35"/>
      <c r="H22" s="35"/>
      <c r="I22" s="147" t="s">
        <v>25</v>
      </c>
      <c r="J22" s="138" t="str">
        <f>IF('Rekapitulace stavby'!AN16="","",'Rekapitulace stavby'!AN16)</f>
        <v/>
      </c>
      <c r="K22" s="35"/>
      <c r="L22" s="60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="2" customFormat="1" ht="18" customHeight="1">
      <c r="A23" s="35"/>
      <c r="B23" s="41"/>
      <c r="C23" s="35"/>
      <c r="D23" s="35"/>
      <c r="E23" s="138" t="str">
        <f>IF('Rekapitulace stavby'!E17="","",'Rekapitulace stavby'!E17)</f>
        <v xml:space="preserve"> </v>
      </c>
      <c r="F23" s="35"/>
      <c r="G23" s="35"/>
      <c r="H23" s="35"/>
      <c r="I23" s="147" t="s">
        <v>28</v>
      </c>
      <c r="J23" s="138" t="str">
        <f>IF('Rekapitulace stavby'!AN17="","",'Rekapitulace stavby'!AN17)</f>
        <v/>
      </c>
      <c r="K23" s="35"/>
      <c r="L23" s="60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="2" customFormat="1" ht="6.96" customHeight="1">
      <c r="A24" s="35"/>
      <c r="B24" s="41"/>
      <c r="C24" s="35"/>
      <c r="D24" s="35"/>
      <c r="E24" s="35"/>
      <c r="F24" s="35"/>
      <c r="G24" s="35"/>
      <c r="H24" s="35"/>
      <c r="I24" s="35"/>
      <c r="J24" s="35"/>
      <c r="K24" s="35"/>
      <c r="L24" s="60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="2" customFormat="1" ht="12" customHeight="1">
      <c r="A25" s="35"/>
      <c r="B25" s="41"/>
      <c r="C25" s="35"/>
      <c r="D25" s="147" t="s">
        <v>35</v>
      </c>
      <c r="E25" s="35"/>
      <c r="F25" s="35"/>
      <c r="G25" s="35"/>
      <c r="H25" s="35"/>
      <c r="I25" s="147" t="s">
        <v>25</v>
      </c>
      <c r="J25" s="138" t="str">
        <f>IF('Rekapitulace stavby'!AN19="","",'Rekapitulace stavby'!AN19)</f>
        <v/>
      </c>
      <c r="K25" s="35"/>
      <c r="L25" s="60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="2" customFormat="1" ht="18" customHeight="1">
      <c r="A26" s="35"/>
      <c r="B26" s="41"/>
      <c r="C26" s="35"/>
      <c r="D26" s="35"/>
      <c r="E26" s="138" t="str">
        <f>IF('Rekapitulace stavby'!E20="","",'Rekapitulace stavby'!E20)</f>
        <v xml:space="preserve"> </v>
      </c>
      <c r="F26" s="35"/>
      <c r="G26" s="35"/>
      <c r="H26" s="35"/>
      <c r="I26" s="147" t="s">
        <v>28</v>
      </c>
      <c r="J26" s="138" t="str">
        <f>IF('Rekapitulace stavby'!AN20="","",'Rekapitulace stavby'!AN20)</f>
        <v/>
      </c>
      <c r="K26" s="35"/>
      <c r="L26" s="60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="2" customFormat="1" ht="6.96" customHeight="1">
      <c r="A27" s="35"/>
      <c r="B27" s="41"/>
      <c r="C27" s="35"/>
      <c r="D27" s="35"/>
      <c r="E27" s="35"/>
      <c r="F27" s="35"/>
      <c r="G27" s="35"/>
      <c r="H27" s="35"/>
      <c r="I27" s="35"/>
      <c r="J27" s="35"/>
      <c r="K27" s="35"/>
      <c r="L27" s="60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</row>
    <row r="28" s="2" customFormat="1" ht="12" customHeight="1">
      <c r="A28" s="35"/>
      <c r="B28" s="41"/>
      <c r="C28" s="35"/>
      <c r="D28" s="147" t="s">
        <v>36</v>
      </c>
      <c r="E28" s="35"/>
      <c r="F28" s="35"/>
      <c r="G28" s="35"/>
      <c r="H28" s="35"/>
      <c r="I28" s="35"/>
      <c r="J28" s="35"/>
      <c r="K28" s="35"/>
      <c r="L28" s="60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="8" customFormat="1" ht="16.5" customHeight="1">
      <c r="A29" s="151"/>
      <c r="B29" s="152"/>
      <c r="C29" s="151"/>
      <c r="D29" s="151"/>
      <c r="E29" s="153" t="s">
        <v>1</v>
      </c>
      <c r="F29" s="153"/>
      <c r="G29" s="153"/>
      <c r="H29" s="153"/>
      <c r="I29" s="151"/>
      <c r="J29" s="151"/>
      <c r="K29" s="151"/>
      <c r="L29" s="154"/>
      <c r="S29" s="151"/>
      <c r="T29" s="151"/>
      <c r="U29" s="151"/>
      <c r="V29" s="151"/>
      <c r="W29" s="151"/>
      <c r="X29" s="151"/>
      <c r="Y29" s="151"/>
      <c r="Z29" s="151"/>
      <c r="AA29" s="151"/>
      <c r="AB29" s="151"/>
      <c r="AC29" s="151"/>
      <c r="AD29" s="151"/>
      <c r="AE29" s="151"/>
    </row>
    <row r="30" s="2" customFormat="1" ht="6.96" customHeight="1">
      <c r="A30" s="35"/>
      <c r="B30" s="41"/>
      <c r="C30" s="35"/>
      <c r="D30" s="35"/>
      <c r="E30" s="35"/>
      <c r="F30" s="35"/>
      <c r="G30" s="35"/>
      <c r="H30" s="35"/>
      <c r="I30" s="35"/>
      <c r="J30" s="35"/>
      <c r="K30" s="35"/>
      <c r="L30" s="60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="2" customFormat="1" ht="6.96" customHeight="1">
      <c r="A31" s="35"/>
      <c r="B31" s="41"/>
      <c r="C31" s="35"/>
      <c r="D31" s="155"/>
      <c r="E31" s="155"/>
      <c r="F31" s="155"/>
      <c r="G31" s="155"/>
      <c r="H31" s="155"/>
      <c r="I31" s="155"/>
      <c r="J31" s="155"/>
      <c r="K31" s="155"/>
      <c r="L31" s="60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="2" customFormat="1" ht="14.4" customHeight="1">
      <c r="A32" s="35"/>
      <c r="B32" s="41"/>
      <c r="C32" s="35"/>
      <c r="D32" s="138" t="s">
        <v>139</v>
      </c>
      <c r="E32" s="35"/>
      <c r="F32" s="35"/>
      <c r="G32" s="35"/>
      <c r="H32" s="35"/>
      <c r="I32" s="35"/>
      <c r="J32" s="156">
        <f>J98</f>
        <v>0</v>
      </c>
      <c r="K32" s="35"/>
      <c r="L32" s="60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="2" customFormat="1" ht="14.4" customHeight="1">
      <c r="A33" s="35"/>
      <c r="B33" s="41"/>
      <c r="C33" s="35"/>
      <c r="D33" s="157" t="s">
        <v>140</v>
      </c>
      <c r="E33" s="35"/>
      <c r="F33" s="35"/>
      <c r="G33" s="35"/>
      <c r="H33" s="35"/>
      <c r="I33" s="35"/>
      <c r="J33" s="156">
        <f>J117</f>
        <v>0</v>
      </c>
      <c r="K33" s="35"/>
      <c r="L33" s="60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="2" customFormat="1" ht="25.44" customHeight="1">
      <c r="A34" s="35"/>
      <c r="B34" s="41"/>
      <c r="C34" s="35"/>
      <c r="D34" s="158" t="s">
        <v>37</v>
      </c>
      <c r="E34" s="35"/>
      <c r="F34" s="35"/>
      <c r="G34" s="35"/>
      <c r="H34" s="35"/>
      <c r="I34" s="35"/>
      <c r="J34" s="159">
        <f>ROUND(J32 + J33, 2)</f>
        <v>0</v>
      </c>
      <c r="K34" s="35"/>
      <c r="L34" s="60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="2" customFormat="1" ht="6.96" customHeight="1">
      <c r="A35" s="35"/>
      <c r="B35" s="41"/>
      <c r="C35" s="35"/>
      <c r="D35" s="155"/>
      <c r="E35" s="155"/>
      <c r="F35" s="155"/>
      <c r="G35" s="155"/>
      <c r="H35" s="155"/>
      <c r="I35" s="155"/>
      <c r="J35" s="155"/>
      <c r="K35" s="155"/>
      <c r="L35" s="60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="2" customFormat="1" ht="14.4" customHeight="1">
      <c r="A36" s="35"/>
      <c r="B36" s="41"/>
      <c r="C36" s="35"/>
      <c r="D36" s="35"/>
      <c r="E36" s="35"/>
      <c r="F36" s="160" t="s">
        <v>39</v>
      </c>
      <c r="G36" s="35"/>
      <c r="H36" s="35"/>
      <c r="I36" s="160" t="s">
        <v>38</v>
      </c>
      <c r="J36" s="160" t="s">
        <v>40</v>
      </c>
      <c r="K36" s="35"/>
      <c r="L36" s="60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="2" customFormat="1" ht="14.4" customHeight="1">
      <c r="A37" s="35"/>
      <c r="B37" s="41"/>
      <c r="C37" s="35"/>
      <c r="D37" s="161" t="s">
        <v>41</v>
      </c>
      <c r="E37" s="147" t="s">
        <v>42</v>
      </c>
      <c r="F37" s="162">
        <f>ROUND((SUM(BE117:BE124) + SUM(BE146:BE270)),  2)</f>
        <v>0</v>
      </c>
      <c r="G37" s="35"/>
      <c r="H37" s="35"/>
      <c r="I37" s="163">
        <v>0.20999999999999999</v>
      </c>
      <c r="J37" s="162">
        <f>ROUND(((SUM(BE117:BE124) + SUM(BE146:BE270))*I37),  2)</f>
        <v>0</v>
      </c>
      <c r="K37" s="35"/>
      <c r="L37" s="60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="2" customFormat="1" ht="14.4" customHeight="1">
      <c r="A38" s="35"/>
      <c r="B38" s="41"/>
      <c r="C38" s="35"/>
      <c r="D38" s="35"/>
      <c r="E38" s="147" t="s">
        <v>43</v>
      </c>
      <c r="F38" s="162">
        <f>ROUND((SUM(BF117:BF124) + SUM(BF146:BF270)),  2)</f>
        <v>0</v>
      </c>
      <c r="G38" s="35"/>
      <c r="H38" s="35"/>
      <c r="I38" s="163">
        <v>0.14999999999999999</v>
      </c>
      <c r="J38" s="162">
        <f>ROUND(((SUM(BF117:BF124) + SUM(BF146:BF270))*I38),  2)</f>
        <v>0</v>
      </c>
      <c r="K38" s="35"/>
      <c r="L38" s="60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hidden="1" s="2" customFormat="1" ht="14.4" customHeight="1">
      <c r="A39" s="35"/>
      <c r="B39" s="41"/>
      <c r="C39" s="35"/>
      <c r="D39" s="35"/>
      <c r="E39" s="147" t="s">
        <v>44</v>
      </c>
      <c r="F39" s="162">
        <f>ROUND((SUM(BG117:BG124) + SUM(BG146:BG270)),  2)</f>
        <v>0</v>
      </c>
      <c r="G39" s="35"/>
      <c r="H39" s="35"/>
      <c r="I39" s="163">
        <v>0.20999999999999999</v>
      </c>
      <c r="J39" s="162">
        <f>0</f>
        <v>0</v>
      </c>
      <c r="K39" s="35"/>
      <c r="L39" s="60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hidden="1" s="2" customFormat="1" ht="14.4" customHeight="1">
      <c r="A40" s="35"/>
      <c r="B40" s="41"/>
      <c r="C40" s="35"/>
      <c r="D40" s="35"/>
      <c r="E40" s="147" t="s">
        <v>45</v>
      </c>
      <c r="F40" s="162">
        <f>ROUND((SUM(BH117:BH124) + SUM(BH146:BH270)),  2)</f>
        <v>0</v>
      </c>
      <c r="G40" s="35"/>
      <c r="H40" s="35"/>
      <c r="I40" s="163">
        <v>0.14999999999999999</v>
      </c>
      <c r="J40" s="162">
        <f>0</f>
        <v>0</v>
      </c>
      <c r="K40" s="35"/>
      <c r="L40" s="60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hidden="1" s="2" customFormat="1" ht="14.4" customHeight="1">
      <c r="A41" s="35"/>
      <c r="B41" s="41"/>
      <c r="C41" s="35"/>
      <c r="D41" s="35"/>
      <c r="E41" s="147" t="s">
        <v>46</v>
      </c>
      <c r="F41" s="162">
        <f>ROUND((SUM(BI117:BI124) + SUM(BI146:BI270)),  2)</f>
        <v>0</v>
      </c>
      <c r="G41" s="35"/>
      <c r="H41" s="35"/>
      <c r="I41" s="163">
        <v>0</v>
      </c>
      <c r="J41" s="162">
        <f>0</f>
        <v>0</v>
      </c>
      <c r="K41" s="35"/>
      <c r="L41" s="60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</row>
    <row r="42" s="2" customFormat="1" ht="6.96" customHeight="1">
      <c r="A42" s="35"/>
      <c r="B42" s="41"/>
      <c r="C42" s="35"/>
      <c r="D42" s="35"/>
      <c r="E42" s="35"/>
      <c r="F42" s="35"/>
      <c r="G42" s="35"/>
      <c r="H42" s="35"/>
      <c r="I42" s="35"/>
      <c r="J42" s="35"/>
      <c r="K42" s="35"/>
      <c r="L42" s="60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</row>
    <row r="43" s="2" customFormat="1" ht="25.44" customHeight="1">
      <c r="A43" s="35"/>
      <c r="B43" s="41"/>
      <c r="C43" s="164"/>
      <c r="D43" s="165" t="s">
        <v>47</v>
      </c>
      <c r="E43" s="166"/>
      <c r="F43" s="166"/>
      <c r="G43" s="167" t="s">
        <v>48</v>
      </c>
      <c r="H43" s="168" t="s">
        <v>49</v>
      </c>
      <c r="I43" s="166"/>
      <c r="J43" s="169">
        <f>SUM(J34:J41)</f>
        <v>0</v>
      </c>
      <c r="K43" s="170"/>
      <c r="L43" s="60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</row>
    <row r="44" s="2" customFormat="1" ht="14.4" customHeight="1">
      <c r="A44" s="35"/>
      <c r="B44" s="41"/>
      <c r="C44" s="35"/>
      <c r="D44" s="35"/>
      <c r="E44" s="35"/>
      <c r="F44" s="35"/>
      <c r="G44" s="35"/>
      <c r="H44" s="35"/>
      <c r="I44" s="35"/>
      <c r="J44" s="35"/>
      <c r="K44" s="35"/>
      <c r="L44" s="60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</row>
    <row r="45" s="1" customFormat="1" ht="14.4" customHeight="1">
      <c r="B45" s="17"/>
      <c r="L45" s="17"/>
    </row>
    <row r="46" s="1" customFormat="1" ht="14.4" customHeight="1">
      <c r="B46" s="17"/>
      <c r="L46" s="17"/>
    </row>
    <row r="47" s="1" customFormat="1" ht="14.4" customHeight="1">
      <c r="B47" s="17"/>
      <c r="L47" s="17"/>
    </row>
    <row r="48" s="1" customFormat="1" ht="14.4" customHeight="1">
      <c r="B48" s="17"/>
      <c r="L48" s="17"/>
    </row>
    <row r="49" s="1" customFormat="1" ht="14.4" customHeight="1">
      <c r="B49" s="17"/>
      <c r="L49" s="17"/>
    </row>
    <row r="50" s="2" customFormat="1" ht="14.4" customHeight="1">
      <c r="B50" s="60"/>
      <c r="D50" s="171" t="s">
        <v>50</v>
      </c>
      <c r="E50" s="172"/>
      <c r="F50" s="172"/>
      <c r="G50" s="171" t="s">
        <v>51</v>
      </c>
      <c r="H50" s="172"/>
      <c r="I50" s="172"/>
      <c r="J50" s="172"/>
      <c r="K50" s="172"/>
      <c r="L50" s="60"/>
    </row>
    <row r="51">
      <c r="B51" s="17"/>
      <c r="L51" s="17"/>
    </row>
    <row r="52">
      <c r="B52" s="17"/>
      <c r="L52" s="17"/>
    </row>
    <row r="53">
      <c r="B53" s="17"/>
      <c r="L53" s="17"/>
    </row>
    <row r="54">
      <c r="B54" s="17"/>
      <c r="L54" s="17"/>
    </row>
    <row r="55">
      <c r="B55" s="17"/>
      <c r="L55" s="17"/>
    </row>
    <row r="56">
      <c r="B56" s="17"/>
      <c r="L56" s="17"/>
    </row>
    <row r="57">
      <c r="B57" s="17"/>
      <c r="L57" s="17"/>
    </row>
    <row r="58">
      <c r="B58" s="17"/>
      <c r="L58" s="17"/>
    </row>
    <row r="59">
      <c r="B59" s="17"/>
      <c r="L59" s="17"/>
    </row>
    <row r="60">
      <c r="B60" s="17"/>
      <c r="L60" s="17"/>
    </row>
    <row r="61" s="2" customFormat="1">
      <c r="A61" s="35"/>
      <c r="B61" s="41"/>
      <c r="C61" s="35"/>
      <c r="D61" s="173" t="s">
        <v>52</v>
      </c>
      <c r="E61" s="174"/>
      <c r="F61" s="175" t="s">
        <v>53</v>
      </c>
      <c r="G61" s="173" t="s">
        <v>52</v>
      </c>
      <c r="H61" s="174"/>
      <c r="I61" s="174"/>
      <c r="J61" s="176" t="s">
        <v>53</v>
      </c>
      <c r="K61" s="174"/>
      <c r="L61" s="60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>
      <c r="B62" s="17"/>
      <c r="L62" s="17"/>
    </row>
    <row r="63">
      <c r="B63" s="17"/>
      <c r="L63" s="17"/>
    </row>
    <row r="64">
      <c r="B64" s="17"/>
      <c r="L64" s="17"/>
    </row>
    <row r="65" s="2" customFormat="1">
      <c r="A65" s="35"/>
      <c r="B65" s="41"/>
      <c r="C65" s="35"/>
      <c r="D65" s="171" t="s">
        <v>54</v>
      </c>
      <c r="E65" s="177"/>
      <c r="F65" s="177"/>
      <c r="G65" s="171" t="s">
        <v>55</v>
      </c>
      <c r="H65" s="177"/>
      <c r="I65" s="177"/>
      <c r="J65" s="177"/>
      <c r="K65" s="177"/>
      <c r="L65" s="60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>
      <c r="B66" s="17"/>
      <c r="L66" s="17"/>
    </row>
    <row r="67">
      <c r="B67" s="17"/>
      <c r="L67" s="17"/>
    </row>
    <row r="68">
      <c r="B68" s="17"/>
      <c r="L68" s="17"/>
    </row>
    <row r="69">
      <c r="B69" s="17"/>
      <c r="L69" s="17"/>
    </row>
    <row r="70">
      <c r="B70" s="17"/>
      <c r="L70" s="17"/>
    </row>
    <row r="71">
      <c r="B71" s="17"/>
      <c r="L71" s="17"/>
    </row>
    <row r="72">
      <c r="B72" s="17"/>
      <c r="L72" s="17"/>
    </row>
    <row r="73">
      <c r="B73" s="17"/>
      <c r="L73" s="17"/>
    </row>
    <row r="74">
      <c r="B74" s="17"/>
      <c r="L74" s="17"/>
    </row>
    <row r="75">
      <c r="B75" s="17"/>
      <c r="L75" s="17"/>
    </row>
    <row r="76" s="2" customFormat="1">
      <c r="A76" s="35"/>
      <c r="B76" s="41"/>
      <c r="C76" s="35"/>
      <c r="D76" s="173" t="s">
        <v>52</v>
      </c>
      <c r="E76" s="174"/>
      <c r="F76" s="175" t="s">
        <v>53</v>
      </c>
      <c r="G76" s="173" t="s">
        <v>52</v>
      </c>
      <c r="H76" s="174"/>
      <c r="I76" s="174"/>
      <c r="J76" s="176" t="s">
        <v>53</v>
      </c>
      <c r="K76" s="174"/>
      <c r="L76" s="60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="2" customFormat="1" ht="14.4" customHeight="1">
      <c r="A77" s="35"/>
      <c r="B77" s="178"/>
      <c r="C77" s="179"/>
      <c r="D77" s="179"/>
      <c r="E77" s="179"/>
      <c r="F77" s="179"/>
      <c r="G77" s="179"/>
      <c r="H77" s="179"/>
      <c r="I77" s="179"/>
      <c r="J77" s="179"/>
      <c r="K77" s="179"/>
      <c r="L77" s="60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="2" customFormat="1" ht="6.96" customHeight="1">
      <c r="A81" s="35"/>
      <c r="B81" s="180"/>
      <c r="C81" s="181"/>
      <c r="D81" s="181"/>
      <c r="E81" s="181"/>
      <c r="F81" s="181"/>
      <c r="G81" s="181"/>
      <c r="H81" s="181"/>
      <c r="I81" s="181"/>
      <c r="J81" s="181"/>
      <c r="K81" s="181"/>
      <c r="L81" s="60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="2" customFormat="1" ht="24.96" customHeight="1">
      <c r="A82" s="35"/>
      <c r="B82" s="36"/>
      <c r="C82" s="20" t="s">
        <v>141</v>
      </c>
      <c r="D82" s="37"/>
      <c r="E82" s="37"/>
      <c r="F82" s="37"/>
      <c r="G82" s="37"/>
      <c r="H82" s="37"/>
      <c r="I82" s="37"/>
      <c r="J82" s="37"/>
      <c r="K82" s="37"/>
      <c r="L82" s="60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60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="2" customFormat="1" ht="12" customHeight="1">
      <c r="A84" s="35"/>
      <c r="B84" s="36"/>
      <c r="C84" s="29" t="s">
        <v>16</v>
      </c>
      <c r="D84" s="37"/>
      <c r="E84" s="37"/>
      <c r="F84" s="37"/>
      <c r="G84" s="37"/>
      <c r="H84" s="37"/>
      <c r="I84" s="37"/>
      <c r="J84" s="37"/>
      <c r="K84" s="37"/>
      <c r="L84" s="60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="2" customFormat="1" ht="26.25" customHeight="1">
      <c r="A85" s="35"/>
      <c r="B85" s="36"/>
      <c r="C85" s="37"/>
      <c r="D85" s="37"/>
      <c r="E85" s="182" t="str">
        <f>E7</f>
        <v>Zlepšování kvality a dostupnosti vzdělávání ZŠ Sokolovská ve Velkém Meziříčí</v>
      </c>
      <c r="F85" s="29"/>
      <c r="G85" s="29"/>
      <c r="H85" s="29"/>
      <c r="I85" s="37"/>
      <c r="J85" s="37"/>
      <c r="K85" s="37"/>
      <c r="L85" s="60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="1" customFormat="1" ht="12" customHeight="1">
      <c r="B86" s="18"/>
      <c r="C86" s="29" t="s">
        <v>135</v>
      </c>
      <c r="D86" s="19"/>
      <c r="E86" s="19"/>
      <c r="F86" s="19"/>
      <c r="G86" s="19"/>
      <c r="H86" s="19"/>
      <c r="I86" s="19"/>
      <c r="J86" s="19"/>
      <c r="K86" s="19"/>
      <c r="L86" s="17"/>
    </row>
    <row r="87" s="2" customFormat="1" ht="16.5" customHeight="1">
      <c r="A87" s="35"/>
      <c r="B87" s="36"/>
      <c r="C87" s="37"/>
      <c r="D87" s="37"/>
      <c r="E87" s="182" t="s">
        <v>1597</v>
      </c>
      <c r="F87" s="37"/>
      <c r="G87" s="37"/>
      <c r="H87" s="37"/>
      <c r="I87" s="37"/>
      <c r="J87" s="37"/>
      <c r="K87" s="37"/>
      <c r="L87" s="60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="2" customFormat="1" ht="12" customHeight="1">
      <c r="A88" s="35"/>
      <c r="B88" s="36"/>
      <c r="C88" s="29" t="s">
        <v>137</v>
      </c>
      <c r="D88" s="37"/>
      <c r="E88" s="37"/>
      <c r="F88" s="37"/>
      <c r="G88" s="37"/>
      <c r="H88" s="37"/>
      <c r="I88" s="37"/>
      <c r="J88" s="37"/>
      <c r="K88" s="37"/>
      <c r="L88" s="60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="2" customFormat="1" ht="16.5" customHeight="1">
      <c r="A89" s="35"/>
      <c r="B89" s="36"/>
      <c r="C89" s="37"/>
      <c r="D89" s="37"/>
      <c r="E89" s="73" t="str">
        <f>E11</f>
        <v>56.5.1 - cvičná kuchyň, dveře č. 91 - stavba</v>
      </c>
      <c r="F89" s="37"/>
      <c r="G89" s="37"/>
      <c r="H89" s="37"/>
      <c r="I89" s="37"/>
      <c r="J89" s="37"/>
      <c r="K89" s="37"/>
      <c r="L89" s="60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="2" customFormat="1" ht="6.96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60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="2" customFormat="1" ht="12" customHeight="1">
      <c r="A91" s="35"/>
      <c r="B91" s="36"/>
      <c r="C91" s="29" t="s">
        <v>20</v>
      </c>
      <c r="D91" s="37"/>
      <c r="E91" s="37"/>
      <c r="F91" s="24" t="str">
        <f>F14</f>
        <v xml:space="preserve">ZŠ Sokolovská </v>
      </c>
      <c r="G91" s="37"/>
      <c r="H91" s="37"/>
      <c r="I91" s="29" t="s">
        <v>22</v>
      </c>
      <c r="J91" s="76" t="str">
        <f>IF(J14="","",J14)</f>
        <v>21. 1. 2025</v>
      </c>
      <c r="K91" s="37"/>
      <c r="L91" s="60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="2" customFormat="1" ht="6.96" customHeight="1">
      <c r="A92" s="35"/>
      <c r="B92" s="36"/>
      <c r="C92" s="37"/>
      <c r="D92" s="37"/>
      <c r="E92" s="37"/>
      <c r="F92" s="37"/>
      <c r="G92" s="37"/>
      <c r="H92" s="37"/>
      <c r="I92" s="37"/>
      <c r="J92" s="37"/>
      <c r="K92" s="37"/>
      <c r="L92" s="60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="2" customFormat="1" ht="15.15" customHeight="1">
      <c r="A93" s="35"/>
      <c r="B93" s="36"/>
      <c r="C93" s="29" t="s">
        <v>24</v>
      </c>
      <c r="D93" s="37"/>
      <c r="E93" s="37"/>
      <c r="F93" s="24" t="str">
        <f>E17</f>
        <v xml:space="preserve">Město Velké Meziříčí, Radnická 29/1, PSČ: 594 13 </v>
      </c>
      <c r="G93" s="37"/>
      <c r="H93" s="37"/>
      <c r="I93" s="29" t="s">
        <v>32</v>
      </c>
      <c r="J93" s="33" t="str">
        <f>E23</f>
        <v xml:space="preserve"> </v>
      </c>
      <c r="K93" s="37"/>
      <c r="L93" s="60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="2" customFormat="1" ht="15.15" customHeight="1">
      <c r="A94" s="35"/>
      <c r="B94" s="36"/>
      <c r="C94" s="29" t="s">
        <v>30</v>
      </c>
      <c r="D94" s="37"/>
      <c r="E94" s="37"/>
      <c r="F94" s="24" t="str">
        <f>IF(E20="","",E20)</f>
        <v>Vyplň údaj</v>
      </c>
      <c r="G94" s="37"/>
      <c r="H94" s="37"/>
      <c r="I94" s="29" t="s">
        <v>35</v>
      </c>
      <c r="J94" s="33" t="str">
        <f>E26</f>
        <v xml:space="preserve"> </v>
      </c>
      <c r="K94" s="37"/>
      <c r="L94" s="60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="2" customFormat="1" ht="10.32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60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="2" customFormat="1" ht="29.28" customHeight="1">
      <c r="A96" s="35"/>
      <c r="B96" s="36"/>
      <c r="C96" s="183" t="s">
        <v>142</v>
      </c>
      <c r="D96" s="184"/>
      <c r="E96" s="184"/>
      <c r="F96" s="184"/>
      <c r="G96" s="184"/>
      <c r="H96" s="184"/>
      <c r="I96" s="184"/>
      <c r="J96" s="185" t="s">
        <v>143</v>
      </c>
      <c r="K96" s="184"/>
      <c r="L96" s="60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</row>
    <row r="97" s="2" customFormat="1" ht="10.32" customHeight="1">
      <c r="A97" s="35"/>
      <c r="B97" s="36"/>
      <c r="C97" s="37"/>
      <c r="D97" s="37"/>
      <c r="E97" s="37"/>
      <c r="F97" s="37"/>
      <c r="G97" s="37"/>
      <c r="H97" s="37"/>
      <c r="I97" s="37"/>
      <c r="J97" s="37"/>
      <c r="K97" s="37"/>
      <c r="L97" s="60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</row>
    <row r="98" s="2" customFormat="1" ht="22.8" customHeight="1">
      <c r="A98" s="35"/>
      <c r="B98" s="36"/>
      <c r="C98" s="186" t="s">
        <v>144</v>
      </c>
      <c r="D98" s="37"/>
      <c r="E98" s="37"/>
      <c r="F98" s="37"/>
      <c r="G98" s="37"/>
      <c r="H98" s="37"/>
      <c r="I98" s="37"/>
      <c r="J98" s="107">
        <f>J146</f>
        <v>0</v>
      </c>
      <c r="K98" s="37"/>
      <c r="L98" s="60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U98" s="14" t="s">
        <v>145</v>
      </c>
    </row>
    <row r="99" s="9" customFormat="1" ht="24.96" customHeight="1">
      <c r="A99" s="9"/>
      <c r="B99" s="187"/>
      <c r="C99" s="188"/>
      <c r="D99" s="189" t="s">
        <v>146</v>
      </c>
      <c r="E99" s="190"/>
      <c r="F99" s="190"/>
      <c r="G99" s="190"/>
      <c r="H99" s="190"/>
      <c r="I99" s="190"/>
      <c r="J99" s="191">
        <f>J147</f>
        <v>0</v>
      </c>
      <c r="K99" s="188"/>
      <c r="L99" s="192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93"/>
      <c r="C100" s="130"/>
      <c r="D100" s="194" t="s">
        <v>1300</v>
      </c>
      <c r="E100" s="195"/>
      <c r="F100" s="195"/>
      <c r="G100" s="195"/>
      <c r="H100" s="195"/>
      <c r="I100" s="195"/>
      <c r="J100" s="196">
        <f>J148</f>
        <v>0</v>
      </c>
      <c r="K100" s="130"/>
      <c r="L100" s="197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93"/>
      <c r="C101" s="130"/>
      <c r="D101" s="194" t="s">
        <v>147</v>
      </c>
      <c r="E101" s="195"/>
      <c r="F101" s="195"/>
      <c r="G101" s="195"/>
      <c r="H101" s="195"/>
      <c r="I101" s="195"/>
      <c r="J101" s="196">
        <f>J153</f>
        <v>0</v>
      </c>
      <c r="K101" s="130"/>
      <c r="L101" s="197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93"/>
      <c r="C102" s="130"/>
      <c r="D102" s="194" t="s">
        <v>148</v>
      </c>
      <c r="E102" s="195"/>
      <c r="F102" s="195"/>
      <c r="G102" s="195"/>
      <c r="H102" s="195"/>
      <c r="I102" s="195"/>
      <c r="J102" s="196">
        <f>J156</f>
        <v>0</v>
      </c>
      <c r="K102" s="130"/>
      <c r="L102" s="197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93"/>
      <c r="C103" s="130"/>
      <c r="D103" s="194" t="s">
        <v>149</v>
      </c>
      <c r="E103" s="195"/>
      <c r="F103" s="195"/>
      <c r="G103" s="195"/>
      <c r="H103" s="195"/>
      <c r="I103" s="195"/>
      <c r="J103" s="196">
        <f>J167</f>
        <v>0</v>
      </c>
      <c r="K103" s="130"/>
      <c r="L103" s="197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9" customFormat="1" ht="24.96" customHeight="1">
      <c r="A104" s="9"/>
      <c r="B104" s="187"/>
      <c r="C104" s="188"/>
      <c r="D104" s="189" t="s">
        <v>150</v>
      </c>
      <c r="E104" s="190"/>
      <c r="F104" s="190"/>
      <c r="G104" s="190"/>
      <c r="H104" s="190"/>
      <c r="I104" s="190"/>
      <c r="J104" s="191">
        <f>J176</f>
        <v>0</v>
      </c>
      <c r="K104" s="188"/>
      <c r="L104" s="192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</row>
    <row r="105" s="10" customFormat="1" ht="19.92" customHeight="1">
      <c r="A105" s="10"/>
      <c r="B105" s="193"/>
      <c r="C105" s="130"/>
      <c r="D105" s="194" t="s">
        <v>151</v>
      </c>
      <c r="E105" s="195"/>
      <c r="F105" s="195"/>
      <c r="G105" s="195"/>
      <c r="H105" s="195"/>
      <c r="I105" s="195"/>
      <c r="J105" s="196">
        <f>J177</f>
        <v>0</v>
      </c>
      <c r="K105" s="130"/>
      <c r="L105" s="197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93"/>
      <c r="C106" s="130"/>
      <c r="D106" s="194" t="s">
        <v>152</v>
      </c>
      <c r="E106" s="195"/>
      <c r="F106" s="195"/>
      <c r="G106" s="195"/>
      <c r="H106" s="195"/>
      <c r="I106" s="195"/>
      <c r="J106" s="196">
        <f>J186</f>
        <v>0</v>
      </c>
      <c r="K106" s="130"/>
      <c r="L106" s="197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193"/>
      <c r="C107" s="130"/>
      <c r="D107" s="194" t="s">
        <v>153</v>
      </c>
      <c r="E107" s="195"/>
      <c r="F107" s="195"/>
      <c r="G107" s="195"/>
      <c r="H107" s="195"/>
      <c r="I107" s="195"/>
      <c r="J107" s="196">
        <f>J193</f>
        <v>0</v>
      </c>
      <c r="K107" s="130"/>
      <c r="L107" s="197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10" customFormat="1" ht="19.92" customHeight="1">
      <c r="A108" s="10"/>
      <c r="B108" s="193"/>
      <c r="C108" s="130"/>
      <c r="D108" s="194" t="s">
        <v>1599</v>
      </c>
      <c r="E108" s="195"/>
      <c r="F108" s="195"/>
      <c r="G108" s="195"/>
      <c r="H108" s="195"/>
      <c r="I108" s="195"/>
      <c r="J108" s="196">
        <f>J198</f>
        <v>0</v>
      </c>
      <c r="K108" s="130"/>
      <c r="L108" s="197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10" customFormat="1" ht="19.92" customHeight="1">
      <c r="A109" s="10"/>
      <c r="B109" s="193"/>
      <c r="C109" s="130"/>
      <c r="D109" s="194" t="s">
        <v>1600</v>
      </c>
      <c r="E109" s="195"/>
      <c r="F109" s="195"/>
      <c r="G109" s="195"/>
      <c r="H109" s="195"/>
      <c r="I109" s="195"/>
      <c r="J109" s="196">
        <f>J203</f>
        <v>0</v>
      </c>
      <c r="K109" s="130"/>
      <c r="L109" s="197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10" customFormat="1" ht="19.92" customHeight="1">
      <c r="A110" s="10"/>
      <c r="B110" s="193"/>
      <c r="C110" s="130"/>
      <c r="D110" s="194" t="s">
        <v>154</v>
      </c>
      <c r="E110" s="195"/>
      <c r="F110" s="195"/>
      <c r="G110" s="195"/>
      <c r="H110" s="195"/>
      <c r="I110" s="195"/>
      <c r="J110" s="196">
        <f>J206</f>
        <v>0</v>
      </c>
      <c r="K110" s="130"/>
      <c r="L110" s="197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</row>
    <row r="111" s="10" customFormat="1" ht="19.92" customHeight="1">
      <c r="A111" s="10"/>
      <c r="B111" s="193"/>
      <c r="C111" s="130"/>
      <c r="D111" s="194" t="s">
        <v>155</v>
      </c>
      <c r="E111" s="195"/>
      <c r="F111" s="195"/>
      <c r="G111" s="195"/>
      <c r="H111" s="195"/>
      <c r="I111" s="195"/>
      <c r="J111" s="196">
        <f>J231</f>
        <v>0</v>
      </c>
      <c r="K111" s="130"/>
      <c r="L111" s="197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</row>
    <row r="112" s="10" customFormat="1" ht="19.92" customHeight="1">
      <c r="A112" s="10"/>
      <c r="B112" s="193"/>
      <c r="C112" s="130"/>
      <c r="D112" s="194" t="s">
        <v>157</v>
      </c>
      <c r="E112" s="195"/>
      <c r="F112" s="195"/>
      <c r="G112" s="195"/>
      <c r="H112" s="195"/>
      <c r="I112" s="195"/>
      <c r="J112" s="196">
        <f>J244</f>
        <v>0</v>
      </c>
      <c r="K112" s="130"/>
      <c r="L112" s="197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</row>
    <row r="113" s="9" customFormat="1" ht="24.96" customHeight="1">
      <c r="A113" s="9"/>
      <c r="B113" s="187"/>
      <c r="C113" s="188"/>
      <c r="D113" s="189" t="s">
        <v>158</v>
      </c>
      <c r="E113" s="190"/>
      <c r="F113" s="190"/>
      <c r="G113" s="190"/>
      <c r="H113" s="190"/>
      <c r="I113" s="190"/>
      <c r="J113" s="191">
        <f>J253</f>
        <v>0</v>
      </c>
      <c r="K113" s="188"/>
      <c r="L113" s="192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</row>
    <row r="114" s="10" customFormat="1" ht="19.92" customHeight="1">
      <c r="A114" s="10"/>
      <c r="B114" s="193"/>
      <c r="C114" s="130"/>
      <c r="D114" s="194" t="s">
        <v>159</v>
      </c>
      <c r="E114" s="195"/>
      <c r="F114" s="195"/>
      <c r="G114" s="195"/>
      <c r="H114" s="195"/>
      <c r="I114" s="195"/>
      <c r="J114" s="196">
        <f>J254</f>
        <v>0</v>
      </c>
      <c r="K114" s="130"/>
      <c r="L114" s="197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</row>
    <row r="115" s="2" customFormat="1" ht="21.84" customHeight="1">
      <c r="A115" s="35"/>
      <c r="B115" s="36"/>
      <c r="C115" s="37"/>
      <c r="D115" s="37"/>
      <c r="E115" s="37"/>
      <c r="F115" s="37"/>
      <c r="G115" s="37"/>
      <c r="H115" s="37"/>
      <c r="I115" s="37"/>
      <c r="J115" s="37"/>
      <c r="K115" s="37"/>
      <c r="L115" s="60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="2" customFormat="1" ht="6.96" customHeight="1">
      <c r="A116" s="35"/>
      <c r="B116" s="36"/>
      <c r="C116" s="37"/>
      <c r="D116" s="37"/>
      <c r="E116" s="37"/>
      <c r="F116" s="37"/>
      <c r="G116" s="37"/>
      <c r="H116" s="37"/>
      <c r="I116" s="37"/>
      <c r="J116" s="37"/>
      <c r="K116" s="37"/>
      <c r="L116" s="60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="2" customFormat="1" ht="29.28" customHeight="1">
      <c r="A117" s="35"/>
      <c r="B117" s="36"/>
      <c r="C117" s="186" t="s">
        <v>160</v>
      </c>
      <c r="D117" s="37"/>
      <c r="E117" s="37"/>
      <c r="F117" s="37"/>
      <c r="G117" s="37"/>
      <c r="H117" s="37"/>
      <c r="I117" s="37"/>
      <c r="J117" s="198">
        <f>ROUND(J118 + J119 + J120 + J121 + J122 + J123,2)</f>
        <v>0</v>
      </c>
      <c r="K117" s="37"/>
      <c r="L117" s="60"/>
      <c r="N117" s="199" t="s">
        <v>41</v>
      </c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="2" customFormat="1" ht="18" customHeight="1">
      <c r="A118" s="35"/>
      <c r="B118" s="36"/>
      <c r="C118" s="37"/>
      <c r="D118" s="200" t="s">
        <v>161</v>
      </c>
      <c r="E118" s="201"/>
      <c r="F118" s="201"/>
      <c r="G118" s="37"/>
      <c r="H118" s="37"/>
      <c r="I118" s="37"/>
      <c r="J118" s="202">
        <v>0</v>
      </c>
      <c r="K118" s="37"/>
      <c r="L118" s="203"/>
      <c r="M118" s="204"/>
      <c r="N118" s="205" t="s">
        <v>42</v>
      </c>
      <c r="O118" s="204"/>
      <c r="P118" s="204"/>
      <c r="Q118" s="204"/>
      <c r="R118" s="204"/>
      <c r="S118" s="206"/>
      <c r="T118" s="206"/>
      <c r="U118" s="206"/>
      <c r="V118" s="206"/>
      <c r="W118" s="206"/>
      <c r="X118" s="206"/>
      <c r="Y118" s="206"/>
      <c r="Z118" s="206"/>
      <c r="AA118" s="206"/>
      <c r="AB118" s="206"/>
      <c r="AC118" s="206"/>
      <c r="AD118" s="206"/>
      <c r="AE118" s="206"/>
      <c r="AF118" s="204"/>
      <c r="AG118" s="204"/>
      <c r="AH118" s="204"/>
      <c r="AI118" s="204"/>
      <c r="AJ118" s="204"/>
      <c r="AK118" s="204"/>
      <c r="AL118" s="204"/>
      <c r="AM118" s="204"/>
      <c r="AN118" s="204"/>
      <c r="AO118" s="204"/>
      <c r="AP118" s="204"/>
      <c r="AQ118" s="204"/>
      <c r="AR118" s="204"/>
      <c r="AS118" s="204"/>
      <c r="AT118" s="204"/>
      <c r="AU118" s="204"/>
      <c r="AV118" s="204"/>
      <c r="AW118" s="204"/>
      <c r="AX118" s="204"/>
      <c r="AY118" s="207" t="s">
        <v>162</v>
      </c>
      <c r="AZ118" s="204"/>
      <c r="BA118" s="204"/>
      <c r="BB118" s="204"/>
      <c r="BC118" s="204"/>
      <c r="BD118" s="204"/>
      <c r="BE118" s="208">
        <f>IF(N118="základní",J118,0)</f>
        <v>0</v>
      </c>
      <c r="BF118" s="208">
        <f>IF(N118="snížená",J118,0)</f>
        <v>0</v>
      </c>
      <c r="BG118" s="208">
        <f>IF(N118="zákl. přenesená",J118,0)</f>
        <v>0</v>
      </c>
      <c r="BH118" s="208">
        <f>IF(N118="sníž. přenesená",J118,0)</f>
        <v>0</v>
      </c>
      <c r="BI118" s="208">
        <f>IF(N118="nulová",J118,0)</f>
        <v>0</v>
      </c>
      <c r="BJ118" s="207" t="s">
        <v>84</v>
      </c>
      <c r="BK118" s="204"/>
      <c r="BL118" s="204"/>
      <c r="BM118" s="204"/>
    </row>
    <row r="119" s="2" customFormat="1" ht="18" customHeight="1">
      <c r="A119" s="35"/>
      <c r="B119" s="36"/>
      <c r="C119" s="37"/>
      <c r="D119" s="200" t="s">
        <v>163</v>
      </c>
      <c r="E119" s="201"/>
      <c r="F119" s="201"/>
      <c r="G119" s="37"/>
      <c r="H119" s="37"/>
      <c r="I119" s="37"/>
      <c r="J119" s="202">
        <v>0</v>
      </c>
      <c r="K119" s="37"/>
      <c r="L119" s="203"/>
      <c r="M119" s="204"/>
      <c r="N119" s="205" t="s">
        <v>42</v>
      </c>
      <c r="O119" s="204"/>
      <c r="P119" s="204"/>
      <c r="Q119" s="204"/>
      <c r="R119" s="204"/>
      <c r="S119" s="206"/>
      <c r="T119" s="206"/>
      <c r="U119" s="206"/>
      <c r="V119" s="206"/>
      <c r="W119" s="206"/>
      <c r="X119" s="206"/>
      <c r="Y119" s="206"/>
      <c r="Z119" s="206"/>
      <c r="AA119" s="206"/>
      <c r="AB119" s="206"/>
      <c r="AC119" s="206"/>
      <c r="AD119" s="206"/>
      <c r="AE119" s="206"/>
      <c r="AF119" s="204"/>
      <c r="AG119" s="204"/>
      <c r="AH119" s="204"/>
      <c r="AI119" s="204"/>
      <c r="AJ119" s="204"/>
      <c r="AK119" s="204"/>
      <c r="AL119" s="204"/>
      <c r="AM119" s="204"/>
      <c r="AN119" s="204"/>
      <c r="AO119" s="204"/>
      <c r="AP119" s="204"/>
      <c r="AQ119" s="204"/>
      <c r="AR119" s="204"/>
      <c r="AS119" s="204"/>
      <c r="AT119" s="204"/>
      <c r="AU119" s="204"/>
      <c r="AV119" s="204"/>
      <c r="AW119" s="204"/>
      <c r="AX119" s="204"/>
      <c r="AY119" s="207" t="s">
        <v>162</v>
      </c>
      <c r="AZ119" s="204"/>
      <c r="BA119" s="204"/>
      <c r="BB119" s="204"/>
      <c r="BC119" s="204"/>
      <c r="BD119" s="204"/>
      <c r="BE119" s="208">
        <f>IF(N119="základní",J119,0)</f>
        <v>0</v>
      </c>
      <c r="BF119" s="208">
        <f>IF(N119="snížená",J119,0)</f>
        <v>0</v>
      </c>
      <c r="BG119" s="208">
        <f>IF(N119="zákl. přenesená",J119,0)</f>
        <v>0</v>
      </c>
      <c r="BH119" s="208">
        <f>IF(N119="sníž. přenesená",J119,0)</f>
        <v>0</v>
      </c>
      <c r="BI119" s="208">
        <f>IF(N119="nulová",J119,0)</f>
        <v>0</v>
      </c>
      <c r="BJ119" s="207" t="s">
        <v>84</v>
      </c>
      <c r="BK119" s="204"/>
      <c r="BL119" s="204"/>
      <c r="BM119" s="204"/>
    </row>
    <row r="120" s="2" customFormat="1" ht="18" customHeight="1">
      <c r="A120" s="35"/>
      <c r="B120" s="36"/>
      <c r="C120" s="37"/>
      <c r="D120" s="200" t="s">
        <v>164</v>
      </c>
      <c r="E120" s="201"/>
      <c r="F120" s="201"/>
      <c r="G120" s="37"/>
      <c r="H120" s="37"/>
      <c r="I120" s="37"/>
      <c r="J120" s="202">
        <v>0</v>
      </c>
      <c r="K120" s="37"/>
      <c r="L120" s="203"/>
      <c r="M120" s="204"/>
      <c r="N120" s="205" t="s">
        <v>42</v>
      </c>
      <c r="O120" s="204"/>
      <c r="P120" s="204"/>
      <c r="Q120" s="204"/>
      <c r="R120" s="204"/>
      <c r="S120" s="206"/>
      <c r="T120" s="206"/>
      <c r="U120" s="206"/>
      <c r="V120" s="206"/>
      <c r="W120" s="206"/>
      <c r="X120" s="206"/>
      <c r="Y120" s="206"/>
      <c r="Z120" s="206"/>
      <c r="AA120" s="206"/>
      <c r="AB120" s="206"/>
      <c r="AC120" s="206"/>
      <c r="AD120" s="206"/>
      <c r="AE120" s="206"/>
      <c r="AF120" s="204"/>
      <c r="AG120" s="204"/>
      <c r="AH120" s="204"/>
      <c r="AI120" s="204"/>
      <c r="AJ120" s="204"/>
      <c r="AK120" s="204"/>
      <c r="AL120" s="204"/>
      <c r="AM120" s="204"/>
      <c r="AN120" s="204"/>
      <c r="AO120" s="204"/>
      <c r="AP120" s="204"/>
      <c r="AQ120" s="204"/>
      <c r="AR120" s="204"/>
      <c r="AS120" s="204"/>
      <c r="AT120" s="204"/>
      <c r="AU120" s="204"/>
      <c r="AV120" s="204"/>
      <c r="AW120" s="204"/>
      <c r="AX120" s="204"/>
      <c r="AY120" s="207" t="s">
        <v>162</v>
      </c>
      <c r="AZ120" s="204"/>
      <c r="BA120" s="204"/>
      <c r="BB120" s="204"/>
      <c r="BC120" s="204"/>
      <c r="BD120" s="204"/>
      <c r="BE120" s="208">
        <f>IF(N120="základní",J120,0)</f>
        <v>0</v>
      </c>
      <c r="BF120" s="208">
        <f>IF(N120="snížená",J120,0)</f>
        <v>0</v>
      </c>
      <c r="BG120" s="208">
        <f>IF(N120="zákl. přenesená",J120,0)</f>
        <v>0</v>
      </c>
      <c r="BH120" s="208">
        <f>IF(N120="sníž. přenesená",J120,0)</f>
        <v>0</v>
      </c>
      <c r="BI120" s="208">
        <f>IF(N120="nulová",J120,0)</f>
        <v>0</v>
      </c>
      <c r="BJ120" s="207" t="s">
        <v>84</v>
      </c>
      <c r="BK120" s="204"/>
      <c r="BL120" s="204"/>
      <c r="BM120" s="204"/>
    </row>
    <row r="121" s="2" customFormat="1" ht="18" customHeight="1">
      <c r="A121" s="35"/>
      <c r="B121" s="36"/>
      <c r="C121" s="37"/>
      <c r="D121" s="200" t="s">
        <v>165</v>
      </c>
      <c r="E121" s="201"/>
      <c r="F121" s="201"/>
      <c r="G121" s="37"/>
      <c r="H121" s="37"/>
      <c r="I121" s="37"/>
      <c r="J121" s="202">
        <v>0</v>
      </c>
      <c r="K121" s="37"/>
      <c r="L121" s="203"/>
      <c r="M121" s="204"/>
      <c r="N121" s="205" t="s">
        <v>42</v>
      </c>
      <c r="O121" s="204"/>
      <c r="P121" s="204"/>
      <c r="Q121" s="204"/>
      <c r="R121" s="204"/>
      <c r="S121" s="206"/>
      <c r="T121" s="206"/>
      <c r="U121" s="206"/>
      <c r="V121" s="206"/>
      <c r="W121" s="206"/>
      <c r="X121" s="206"/>
      <c r="Y121" s="206"/>
      <c r="Z121" s="206"/>
      <c r="AA121" s="206"/>
      <c r="AB121" s="206"/>
      <c r="AC121" s="206"/>
      <c r="AD121" s="206"/>
      <c r="AE121" s="206"/>
      <c r="AF121" s="204"/>
      <c r="AG121" s="204"/>
      <c r="AH121" s="204"/>
      <c r="AI121" s="204"/>
      <c r="AJ121" s="204"/>
      <c r="AK121" s="204"/>
      <c r="AL121" s="204"/>
      <c r="AM121" s="204"/>
      <c r="AN121" s="204"/>
      <c r="AO121" s="204"/>
      <c r="AP121" s="204"/>
      <c r="AQ121" s="204"/>
      <c r="AR121" s="204"/>
      <c r="AS121" s="204"/>
      <c r="AT121" s="204"/>
      <c r="AU121" s="204"/>
      <c r="AV121" s="204"/>
      <c r="AW121" s="204"/>
      <c r="AX121" s="204"/>
      <c r="AY121" s="207" t="s">
        <v>162</v>
      </c>
      <c r="AZ121" s="204"/>
      <c r="BA121" s="204"/>
      <c r="BB121" s="204"/>
      <c r="BC121" s="204"/>
      <c r="BD121" s="204"/>
      <c r="BE121" s="208">
        <f>IF(N121="základní",J121,0)</f>
        <v>0</v>
      </c>
      <c r="BF121" s="208">
        <f>IF(N121="snížená",J121,0)</f>
        <v>0</v>
      </c>
      <c r="BG121" s="208">
        <f>IF(N121="zákl. přenesená",J121,0)</f>
        <v>0</v>
      </c>
      <c r="BH121" s="208">
        <f>IF(N121="sníž. přenesená",J121,0)</f>
        <v>0</v>
      </c>
      <c r="BI121" s="208">
        <f>IF(N121="nulová",J121,0)</f>
        <v>0</v>
      </c>
      <c r="BJ121" s="207" t="s">
        <v>84</v>
      </c>
      <c r="BK121" s="204"/>
      <c r="BL121" s="204"/>
      <c r="BM121" s="204"/>
    </row>
    <row r="122" s="2" customFormat="1" ht="18" customHeight="1">
      <c r="A122" s="35"/>
      <c r="B122" s="36"/>
      <c r="C122" s="37"/>
      <c r="D122" s="200" t="s">
        <v>166</v>
      </c>
      <c r="E122" s="201"/>
      <c r="F122" s="201"/>
      <c r="G122" s="37"/>
      <c r="H122" s="37"/>
      <c r="I122" s="37"/>
      <c r="J122" s="202">
        <v>0</v>
      </c>
      <c r="K122" s="37"/>
      <c r="L122" s="203"/>
      <c r="M122" s="204"/>
      <c r="N122" s="205" t="s">
        <v>42</v>
      </c>
      <c r="O122" s="204"/>
      <c r="P122" s="204"/>
      <c r="Q122" s="204"/>
      <c r="R122" s="204"/>
      <c r="S122" s="206"/>
      <c r="T122" s="206"/>
      <c r="U122" s="206"/>
      <c r="V122" s="206"/>
      <c r="W122" s="206"/>
      <c r="X122" s="206"/>
      <c r="Y122" s="206"/>
      <c r="Z122" s="206"/>
      <c r="AA122" s="206"/>
      <c r="AB122" s="206"/>
      <c r="AC122" s="206"/>
      <c r="AD122" s="206"/>
      <c r="AE122" s="206"/>
      <c r="AF122" s="204"/>
      <c r="AG122" s="204"/>
      <c r="AH122" s="204"/>
      <c r="AI122" s="204"/>
      <c r="AJ122" s="204"/>
      <c r="AK122" s="204"/>
      <c r="AL122" s="204"/>
      <c r="AM122" s="204"/>
      <c r="AN122" s="204"/>
      <c r="AO122" s="204"/>
      <c r="AP122" s="204"/>
      <c r="AQ122" s="204"/>
      <c r="AR122" s="204"/>
      <c r="AS122" s="204"/>
      <c r="AT122" s="204"/>
      <c r="AU122" s="204"/>
      <c r="AV122" s="204"/>
      <c r="AW122" s="204"/>
      <c r="AX122" s="204"/>
      <c r="AY122" s="207" t="s">
        <v>162</v>
      </c>
      <c r="AZ122" s="204"/>
      <c r="BA122" s="204"/>
      <c r="BB122" s="204"/>
      <c r="BC122" s="204"/>
      <c r="BD122" s="204"/>
      <c r="BE122" s="208">
        <f>IF(N122="základní",J122,0)</f>
        <v>0</v>
      </c>
      <c r="BF122" s="208">
        <f>IF(N122="snížená",J122,0)</f>
        <v>0</v>
      </c>
      <c r="BG122" s="208">
        <f>IF(N122="zákl. přenesená",J122,0)</f>
        <v>0</v>
      </c>
      <c r="BH122" s="208">
        <f>IF(N122="sníž. přenesená",J122,0)</f>
        <v>0</v>
      </c>
      <c r="BI122" s="208">
        <f>IF(N122="nulová",J122,0)</f>
        <v>0</v>
      </c>
      <c r="BJ122" s="207" t="s">
        <v>84</v>
      </c>
      <c r="BK122" s="204"/>
      <c r="BL122" s="204"/>
      <c r="BM122" s="204"/>
    </row>
    <row r="123" s="2" customFormat="1" ht="18" customHeight="1">
      <c r="A123" s="35"/>
      <c r="B123" s="36"/>
      <c r="C123" s="37"/>
      <c r="D123" s="201" t="s">
        <v>167</v>
      </c>
      <c r="E123" s="37"/>
      <c r="F123" s="37"/>
      <c r="G123" s="37"/>
      <c r="H123" s="37"/>
      <c r="I123" s="37"/>
      <c r="J123" s="202">
        <f>ROUND(J32*T123,2)</f>
        <v>0</v>
      </c>
      <c r="K123" s="37"/>
      <c r="L123" s="203"/>
      <c r="M123" s="204"/>
      <c r="N123" s="205" t="s">
        <v>42</v>
      </c>
      <c r="O123" s="204"/>
      <c r="P123" s="204"/>
      <c r="Q123" s="204"/>
      <c r="R123" s="204"/>
      <c r="S123" s="206"/>
      <c r="T123" s="206"/>
      <c r="U123" s="206"/>
      <c r="V123" s="206"/>
      <c r="W123" s="206"/>
      <c r="X123" s="206"/>
      <c r="Y123" s="206"/>
      <c r="Z123" s="206"/>
      <c r="AA123" s="206"/>
      <c r="AB123" s="206"/>
      <c r="AC123" s="206"/>
      <c r="AD123" s="206"/>
      <c r="AE123" s="206"/>
      <c r="AF123" s="204"/>
      <c r="AG123" s="204"/>
      <c r="AH123" s="204"/>
      <c r="AI123" s="204"/>
      <c r="AJ123" s="204"/>
      <c r="AK123" s="204"/>
      <c r="AL123" s="204"/>
      <c r="AM123" s="204"/>
      <c r="AN123" s="204"/>
      <c r="AO123" s="204"/>
      <c r="AP123" s="204"/>
      <c r="AQ123" s="204"/>
      <c r="AR123" s="204"/>
      <c r="AS123" s="204"/>
      <c r="AT123" s="204"/>
      <c r="AU123" s="204"/>
      <c r="AV123" s="204"/>
      <c r="AW123" s="204"/>
      <c r="AX123" s="204"/>
      <c r="AY123" s="207" t="s">
        <v>168</v>
      </c>
      <c r="AZ123" s="204"/>
      <c r="BA123" s="204"/>
      <c r="BB123" s="204"/>
      <c r="BC123" s="204"/>
      <c r="BD123" s="204"/>
      <c r="BE123" s="208">
        <f>IF(N123="základní",J123,0)</f>
        <v>0</v>
      </c>
      <c r="BF123" s="208">
        <f>IF(N123="snížená",J123,0)</f>
        <v>0</v>
      </c>
      <c r="BG123" s="208">
        <f>IF(N123="zákl. přenesená",J123,0)</f>
        <v>0</v>
      </c>
      <c r="BH123" s="208">
        <f>IF(N123="sníž. přenesená",J123,0)</f>
        <v>0</v>
      </c>
      <c r="BI123" s="208">
        <f>IF(N123="nulová",J123,0)</f>
        <v>0</v>
      </c>
      <c r="BJ123" s="207" t="s">
        <v>84</v>
      </c>
      <c r="BK123" s="204"/>
      <c r="BL123" s="204"/>
      <c r="BM123" s="204"/>
    </row>
    <row r="124" s="2" customFormat="1">
      <c r="A124" s="35"/>
      <c r="B124" s="36"/>
      <c r="C124" s="37"/>
      <c r="D124" s="37"/>
      <c r="E124" s="37"/>
      <c r="F124" s="37"/>
      <c r="G124" s="37"/>
      <c r="H124" s="37"/>
      <c r="I124" s="37"/>
      <c r="J124" s="37"/>
      <c r="K124" s="37"/>
      <c r="L124" s="60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</row>
    <row r="125" s="2" customFormat="1" ht="29.28" customHeight="1">
      <c r="A125" s="35"/>
      <c r="B125" s="36"/>
      <c r="C125" s="209" t="s">
        <v>169</v>
      </c>
      <c r="D125" s="184"/>
      <c r="E125" s="184"/>
      <c r="F125" s="184"/>
      <c r="G125" s="184"/>
      <c r="H125" s="184"/>
      <c r="I125" s="184"/>
      <c r="J125" s="210">
        <f>ROUND(J98+J117,2)</f>
        <v>0</v>
      </c>
      <c r="K125" s="184"/>
      <c r="L125" s="60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</row>
    <row r="126" s="2" customFormat="1" ht="6.96" customHeight="1">
      <c r="A126" s="35"/>
      <c r="B126" s="63"/>
      <c r="C126" s="64"/>
      <c r="D126" s="64"/>
      <c r="E126" s="64"/>
      <c r="F126" s="64"/>
      <c r="G126" s="64"/>
      <c r="H126" s="64"/>
      <c r="I126" s="64"/>
      <c r="J126" s="64"/>
      <c r="K126" s="64"/>
      <c r="L126" s="60"/>
      <c r="S126" s="35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</row>
    <row r="130" s="2" customFormat="1" ht="6.96" customHeight="1">
      <c r="A130" s="35"/>
      <c r="B130" s="65"/>
      <c r="C130" s="66"/>
      <c r="D130" s="66"/>
      <c r="E130" s="66"/>
      <c r="F130" s="66"/>
      <c r="G130" s="66"/>
      <c r="H130" s="66"/>
      <c r="I130" s="66"/>
      <c r="J130" s="66"/>
      <c r="K130" s="66"/>
      <c r="L130" s="60"/>
      <c r="S130" s="35"/>
      <c r="T130" s="35"/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</row>
    <row r="131" s="2" customFormat="1" ht="24.96" customHeight="1">
      <c r="A131" s="35"/>
      <c r="B131" s="36"/>
      <c r="C131" s="20" t="s">
        <v>170</v>
      </c>
      <c r="D131" s="37"/>
      <c r="E131" s="37"/>
      <c r="F131" s="37"/>
      <c r="G131" s="37"/>
      <c r="H131" s="37"/>
      <c r="I131" s="37"/>
      <c r="J131" s="37"/>
      <c r="K131" s="37"/>
      <c r="L131" s="60"/>
      <c r="S131" s="35"/>
      <c r="T131" s="35"/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</row>
    <row r="132" s="2" customFormat="1" ht="6.96" customHeight="1">
      <c r="A132" s="35"/>
      <c r="B132" s="36"/>
      <c r="C132" s="37"/>
      <c r="D132" s="37"/>
      <c r="E132" s="37"/>
      <c r="F132" s="37"/>
      <c r="G132" s="37"/>
      <c r="H132" s="37"/>
      <c r="I132" s="37"/>
      <c r="J132" s="37"/>
      <c r="K132" s="37"/>
      <c r="L132" s="60"/>
      <c r="S132" s="35"/>
      <c r="T132" s="35"/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</row>
    <row r="133" s="2" customFormat="1" ht="12" customHeight="1">
      <c r="A133" s="35"/>
      <c r="B133" s="36"/>
      <c r="C133" s="29" t="s">
        <v>16</v>
      </c>
      <c r="D133" s="37"/>
      <c r="E133" s="37"/>
      <c r="F133" s="37"/>
      <c r="G133" s="37"/>
      <c r="H133" s="37"/>
      <c r="I133" s="37"/>
      <c r="J133" s="37"/>
      <c r="K133" s="37"/>
      <c r="L133" s="60"/>
      <c r="S133" s="35"/>
      <c r="T133" s="35"/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</row>
    <row r="134" s="2" customFormat="1" ht="26.25" customHeight="1">
      <c r="A134" s="35"/>
      <c r="B134" s="36"/>
      <c r="C134" s="37"/>
      <c r="D134" s="37"/>
      <c r="E134" s="182" t="str">
        <f>E7</f>
        <v>Zlepšování kvality a dostupnosti vzdělávání ZŠ Sokolovská ve Velkém Meziříčí</v>
      </c>
      <c r="F134" s="29"/>
      <c r="G134" s="29"/>
      <c r="H134" s="29"/>
      <c r="I134" s="37"/>
      <c r="J134" s="37"/>
      <c r="K134" s="37"/>
      <c r="L134" s="60"/>
      <c r="S134" s="35"/>
      <c r="T134" s="35"/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</row>
    <row r="135" s="1" customFormat="1" ht="12" customHeight="1">
      <c r="B135" s="18"/>
      <c r="C135" s="29" t="s">
        <v>135</v>
      </c>
      <c r="D135" s="19"/>
      <c r="E135" s="19"/>
      <c r="F135" s="19"/>
      <c r="G135" s="19"/>
      <c r="H135" s="19"/>
      <c r="I135" s="19"/>
      <c r="J135" s="19"/>
      <c r="K135" s="19"/>
      <c r="L135" s="17"/>
    </row>
    <row r="136" s="2" customFormat="1" ht="16.5" customHeight="1">
      <c r="A136" s="35"/>
      <c r="B136" s="36"/>
      <c r="C136" s="37"/>
      <c r="D136" s="37"/>
      <c r="E136" s="182" t="s">
        <v>1597</v>
      </c>
      <c r="F136" s="37"/>
      <c r="G136" s="37"/>
      <c r="H136" s="37"/>
      <c r="I136" s="37"/>
      <c r="J136" s="37"/>
      <c r="K136" s="37"/>
      <c r="L136" s="60"/>
      <c r="S136" s="35"/>
      <c r="T136" s="35"/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</row>
    <row r="137" s="2" customFormat="1" ht="12" customHeight="1">
      <c r="A137" s="35"/>
      <c r="B137" s="36"/>
      <c r="C137" s="29" t="s">
        <v>137</v>
      </c>
      <c r="D137" s="37"/>
      <c r="E137" s="37"/>
      <c r="F137" s="37"/>
      <c r="G137" s="37"/>
      <c r="H137" s="37"/>
      <c r="I137" s="37"/>
      <c r="J137" s="37"/>
      <c r="K137" s="37"/>
      <c r="L137" s="60"/>
      <c r="S137" s="35"/>
      <c r="T137" s="35"/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</row>
    <row r="138" s="2" customFormat="1" ht="16.5" customHeight="1">
      <c r="A138" s="35"/>
      <c r="B138" s="36"/>
      <c r="C138" s="37"/>
      <c r="D138" s="37"/>
      <c r="E138" s="73" t="str">
        <f>E11</f>
        <v>56.5.1 - cvičná kuchyň, dveře č. 91 - stavba</v>
      </c>
      <c r="F138" s="37"/>
      <c r="G138" s="37"/>
      <c r="H138" s="37"/>
      <c r="I138" s="37"/>
      <c r="J138" s="37"/>
      <c r="K138" s="37"/>
      <c r="L138" s="60"/>
      <c r="S138" s="35"/>
      <c r="T138" s="35"/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</row>
    <row r="139" s="2" customFormat="1" ht="6.96" customHeight="1">
      <c r="A139" s="35"/>
      <c r="B139" s="36"/>
      <c r="C139" s="37"/>
      <c r="D139" s="37"/>
      <c r="E139" s="37"/>
      <c r="F139" s="37"/>
      <c r="G139" s="37"/>
      <c r="H139" s="37"/>
      <c r="I139" s="37"/>
      <c r="J139" s="37"/>
      <c r="K139" s="37"/>
      <c r="L139" s="60"/>
      <c r="S139" s="35"/>
      <c r="T139" s="35"/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</row>
    <row r="140" s="2" customFormat="1" ht="12" customHeight="1">
      <c r="A140" s="35"/>
      <c r="B140" s="36"/>
      <c r="C140" s="29" t="s">
        <v>20</v>
      </c>
      <c r="D140" s="37"/>
      <c r="E140" s="37"/>
      <c r="F140" s="24" t="str">
        <f>F14</f>
        <v xml:space="preserve">ZŠ Sokolovská </v>
      </c>
      <c r="G140" s="37"/>
      <c r="H140" s="37"/>
      <c r="I140" s="29" t="s">
        <v>22</v>
      </c>
      <c r="J140" s="76" t="str">
        <f>IF(J14="","",J14)</f>
        <v>21. 1. 2025</v>
      </c>
      <c r="K140" s="37"/>
      <c r="L140" s="60"/>
      <c r="S140" s="35"/>
      <c r="T140" s="35"/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</row>
    <row r="141" s="2" customFormat="1" ht="6.96" customHeight="1">
      <c r="A141" s="35"/>
      <c r="B141" s="36"/>
      <c r="C141" s="37"/>
      <c r="D141" s="37"/>
      <c r="E141" s="37"/>
      <c r="F141" s="37"/>
      <c r="G141" s="37"/>
      <c r="H141" s="37"/>
      <c r="I141" s="37"/>
      <c r="J141" s="37"/>
      <c r="K141" s="37"/>
      <c r="L141" s="60"/>
      <c r="S141" s="35"/>
      <c r="T141" s="35"/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</row>
    <row r="142" s="2" customFormat="1" ht="15.15" customHeight="1">
      <c r="A142" s="35"/>
      <c r="B142" s="36"/>
      <c r="C142" s="29" t="s">
        <v>24</v>
      </c>
      <c r="D142" s="37"/>
      <c r="E142" s="37"/>
      <c r="F142" s="24" t="str">
        <f>E17</f>
        <v xml:space="preserve">Město Velké Meziříčí, Radnická 29/1, PSČ: 594 13 </v>
      </c>
      <c r="G142" s="37"/>
      <c r="H142" s="37"/>
      <c r="I142" s="29" t="s">
        <v>32</v>
      </c>
      <c r="J142" s="33" t="str">
        <f>E23</f>
        <v xml:space="preserve"> </v>
      </c>
      <c r="K142" s="37"/>
      <c r="L142" s="60"/>
      <c r="S142" s="35"/>
      <c r="T142" s="35"/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</row>
    <row r="143" s="2" customFormat="1" ht="15.15" customHeight="1">
      <c r="A143" s="35"/>
      <c r="B143" s="36"/>
      <c r="C143" s="29" t="s">
        <v>30</v>
      </c>
      <c r="D143" s="37"/>
      <c r="E143" s="37"/>
      <c r="F143" s="24" t="str">
        <f>IF(E20="","",E20)</f>
        <v>Vyplň údaj</v>
      </c>
      <c r="G143" s="37"/>
      <c r="H143" s="37"/>
      <c r="I143" s="29" t="s">
        <v>35</v>
      </c>
      <c r="J143" s="33" t="str">
        <f>E26</f>
        <v xml:space="preserve"> </v>
      </c>
      <c r="K143" s="37"/>
      <c r="L143" s="60"/>
      <c r="S143" s="35"/>
      <c r="T143" s="35"/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</row>
    <row r="144" s="2" customFormat="1" ht="10.32" customHeight="1">
      <c r="A144" s="35"/>
      <c r="B144" s="36"/>
      <c r="C144" s="37"/>
      <c r="D144" s="37"/>
      <c r="E144" s="37"/>
      <c r="F144" s="37"/>
      <c r="G144" s="37"/>
      <c r="H144" s="37"/>
      <c r="I144" s="37"/>
      <c r="J144" s="37"/>
      <c r="K144" s="37"/>
      <c r="L144" s="60"/>
      <c r="S144" s="35"/>
      <c r="T144" s="35"/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</row>
    <row r="145" s="11" customFormat="1" ht="29.28" customHeight="1">
      <c r="A145" s="211"/>
      <c r="B145" s="212"/>
      <c r="C145" s="213" t="s">
        <v>171</v>
      </c>
      <c r="D145" s="214" t="s">
        <v>62</v>
      </c>
      <c r="E145" s="214" t="s">
        <v>58</v>
      </c>
      <c r="F145" s="214" t="s">
        <v>59</v>
      </c>
      <c r="G145" s="214" t="s">
        <v>172</v>
      </c>
      <c r="H145" s="214" t="s">
        <v>173</v>
      </c>
      <c r="I145" s="214" t="s">
        <v>174</v>
      </c>
      <c r="J145" s="215" t="s">
        <v>143</v>
      </c>
      <c r="K145" s="216" t="s">
        <v>175</v>
      </c>
      <c r="L145" s="217"/>
      <c r="M145" s="97" t="s">
        <v>1</v>
      </c>
      <c r="N145" s="98" t="s">
        <v>41</v>
      </c>
      <c r="O145" s="98" t="s">
        <v>176</v>
      </c>
      <c r="P145" s="98" t="s">
        <v>177</v>
      </c>
      <c r="Q145" s="98" t="s">
        <v>178</v>
      </c>
      <c r="R145" s="98" t="s">
        <v>179</v>
      </c>
      <c r="S145" s="98" t="s">
        <v>180</v>
      </c>
      <c r="T145" s="99" t="s">
        <v>181</v>
      </c>
      <c r="U145" s="211"/>
      <c r="V145" s="211"/>
      <c r="W145" s="211"/>
      <c r="X145" s="211"/>
      <c r="Y145" s="211"/>
      <c r="Z145" s="211"/>
      <c r="AA145" s="211"/>
      <c r="AB145" s="211"/>
      <c r="AC145" s="211"/>
      <c r="AD145" s="211"/>
      <c r="AE145" s="211"/>
    </row>
    <row r="146" s="2" customFormat="1" ht="22.8" customHeight="1">
      <c r="A146" s="35"/>
      <c r="B146" s="36"/>
      <c r="C146" s="104" t="s">
        <v>182</v>
      </c>
      <c r="D146" s="37"/>
      <c r="E146" s="37"/>
      <c r="F146" s="37"/>
      <c r="G146" s="37"/>
      <c r="H146" s="37"/>
      <c r="I146" s="37"/>
      <c r="J146" s="218">
        <f>BK146</f>
        <v>0</v>
      </c>
      <c r="K146" s="37"/>
      <c r="L146" s="41"/>
      <c r="M146" s="100"/>
      <c r="N146" s="219"/>
      <c r="O146" s="101"/>
      <c r="P146" s="220">
        <f>P147+P176+P253</f>
        <v>0</v>
      </c>
      <c r="Q146" s="101"/>
      <c r="R146" s="220">
        <f>R147+R176+R253</f>
        <v>7.6421001000000004</v>
      </c>
      <c r="S146" s="101"/>
      <c r="T146" s="221">
        <f>T147+T176+T253</f>
        <v>0.56084000000000001</v>
      </c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T146" s="14" t="s">
        <v>76</v>
      </c>
      <c r="AU146" s="14" t="s">
        <v>145</v>
      </c>
      <c r="BK146" s="222">
        <f>BK147+BK176+BK253</f>
        <v>0</v>
      </c>
    </row>
    <row r="147" s="12" customFormat="1" ht="25.92" customHeight="1">
      <c r="A147" s="12"/>
      <c r="B147" s="223"/>
      <c r="C147" s="224"/>
      <c r="D147" s="225" t="s">
        <v>76</v>
      </c>
      <c r="E147" s="226" t="s">
        <v>183</v>
      </c>
      <c r="F147" s="226" t="s">
        <v>184</v>
      </c>
      <c r="G147" s="224"/>
      <c r="H147" s="224"/>
      <c r="I147" s="227"/>
      <c r="J147" s="228">
        <f>BK147</f>
        <v>0</v>
      </c>
      <c r="K147" s="224"/>
      <c r="L147" s="229"/>
      <c r="M147" s="230"/>
      <c r="N147" s="231"/>
      <c r="O147" s="231"/>
      <c r="P147" s="232">
        <f>P148+P153+P156+P167</f>
        <v>0</v>
      </c>
      <c r="Q147" s="231"/>
      <c r="R147" s="232">
        <f>R148+R153+R156+R167</f>
        <v>0.032670100000000001</v>
      </c>
      <c r="S147" s="231"/>
      <c r="T147" s="233">
        <f>T148+T153+T156+T167</f>
        <v>0</v>
      </c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R147" s="234" t="s">
        <v>84</v>
      </c>
      <c r="AT147" s="235" t="s">
        <v>76</v>
      </c>
      <c r="AU147" s="235" t="s">
        <v>77</v>
      </c>
      <c r="AY147" s="234" t="s">
        <v>185</v>
      </c>
      <c r="BK147" s="236">
        <f>BK148+BK153+BK156+BK167</f>
        <v>0</v>
      </c>
    </row>
    <row r="148" s="12" customFormat="1" ht="22.8" customHeight="1">
      <c r="A148" s="12"/>
      <c r="B148" s="223"/>
      <c r="C148" s="224"/>
      <c r="D148" s="225" t="s">
        <v>76</v>
      </c>
      <c r="E148" s="237" t="s">
        <v>86</v>
      </c>
      <c r="F148" s="237" t="s">
        <v>1302</v>
      </c>
      <c r="G148" s="224"/>
      <c r="H148" s="224"/>
      <c r="I148" s="227"/>
      <c r="J148" s="238">
        <f>BK148</f>
        <v>0</v>
      </c>
      <c r="K148" s="224"/>
      <c r="L148" s="229"/>
      <c r="M148" s="230"/>
      <c r="N148" s="231"/>
      <c r="O148" s="231"/>
      <c r="P148" s="232">
        <f>SUM(P149:P152)</f>
        <v>0</v>
      </c>
      <c r="Q148" s="231"/>
      <c r="R148" s="232">
        <f>SUM(R149:R152)</f>
        <v>0.019800100000000001</v>
      </c>
      <c r="S148" s="231"/>
      <c r="T148" s="233">
        <f>SUM(T149:T152)</f>
        <v>0</v>
      </c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R148" s="234" t="s">
        <v>84</v>
      </c>
      <c r="AT148" s="235" t="s">
        <v>76</v>
      </c>
      <c r="AU148" s="235" t="s">
        <v>84</v>
      </c>
      <c r="AY148" s="234" t="s">
        <v>185</v>
      </c>
      <c r="BK148" s="236">
        <f>SUM(BK149:BK152)</f>
        <v>0</v>
      </c>
    </row>
    <row r="149" s="2" customFormat="1" ht="24.15" customHeight="1">
      <c r="A149" s="35"/>
      <c r="B149" s="36"/>
      <c r="C149" s="239" t="s">
        <v>84</v>
      </c>
      <c r="D149" s="239" t="s">
        <v>188</v>
      </c>
      <c r="E149" s="240" t="s">
        <v>1303</v>
      </c>
      <c r="F149" s="241" t="s">
        <v>1304</v>
      </c>
      <c r="G149" s="242" t="s">
        <v>191</v>
      </c>
      <c r="H149" s="243">
        <v>99</v>
      </c>
      <c r="I149" s="244"/>
      <c r="J149" s="245">
        <f>ROUND(I149*H149,2)</f>
        <v>0</v>
      </c>
      <c r="K149" s="246"/>
      <c r="L149" s="41"/>
      <c r="M149" s="247" t="s">
        <v>1</v>
      </c>
      <c r="N149" s="248" t="s">
        <v>42</v>
      </c>
      <c r="O149" s="88"/>
      <c r="P149" s="249">
        <f>O149*H149</f>
        <v>0</v>
      </c>
      <c r="Q149" s="249">
        <v>0.00010000000000000001</v>
      </c>
      <c r="R149" s="249">
        <f>Q149*H149</f>
        <v>0.0099000000000000008</v>
      </c>
      <c r="S149" s="249">
        <v>0</v>
      </c>
      <c r="T149" s="250">
        <f>S149*H149</f>
        <v>0</v>
      </c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R149" s="251" t="s">
        <v>192</v>
      </c>
      <c r="AT149" s="251" t="s">
        <v>188</v>
      </c>
      <c r="AU149" s="251" t="s">
        <v>86</v>
      </c>
      <c r="AY149" s="14" t="s">
        <v>185</v>
      </c>
      <c r="BE149" s="252">
        <f>IF(N149="základní",J149,0)</f>
        <v>0</v>
      </c>
      <c r="BF149" s="252">
        <f>IF(N149="snížená",J149,0)</f>
        <v>0</v>
      </c>
      <c r="BG149" s="252">
        <f>IF(N149="zákl. přenesená",J149,0)</f>
        <v>0</v>
      </c>
      <c r="BH149" s="252">
        <f>IF(N149="sníž. přenesená",J149,0)</f>
        <v>0</v>
      </c>
      <c r="BI149" s="252">
        <f>IF(N149="nulová",J149,0)</f>
        <v>0</v>
      </c>
      <c r="BJ149" s="14" t="s">
        <v>84</v>
      </c>
      <c r="BK149" s="252">
        <f>ROUND(I149*H149,2)</f>
        <v>0</v>
      </c>
      <c r="BL149" s="14" t="s">
        <v>192</v>
      </c>
      <c r="BM149" s="251" t="s">
        <v>1601</v>
      </c>
    </row>
    <row r="150" s="2" customFormat="1">
      <c r="A150" s="35"/>
      <c r="B150" s="36"/>
      <c r="C150" s="37"/>
      <c r="D150" s="253" t="s">
        <v>194</v>
      </c>
      <c r="E150" s="37"/>
      <c r="F150" s="254" t="s">
        <v>1306</v>
      </c>
      <c r="G150" s="37"/>
      <c r="H150" s="37"/>
      <c r="I150" s="206"/>
      <c r="J150" s="37"/>
      <c r="K150" s="37"/>
      <c r="L150" s="41"/>
      <c r="M150" s="255"/>
      <c r="N150" s="256"/>
      <c r="O150" s="88"/>
      <c r="P150" s="88"/>
      <c r="Q150" s="88"/>
      <c r="R150" s="88"/>
      <c r="S150" s="88"/>
      <c r="T150" s="89"/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T150" s="14" t="s">
        <v>194</v>
      </c>
      <c r="AU150" s="14" t="s">
        <v>86</v>
      </c>
    </row>
    <row r="151" s="2" customFormat="1" ht="16.5" customHeight="1">
      <c r="A151" s="35"/>
      <c r="B151" s="36"/>
      <c r="C151" s="257" t="s">
        <v>86</v>
      </c>
      <c r="D151" s="257" t="s">
        <v>260</v>
      </c>
      <c r="E151" s="258" t="s">
        <v>1307</v>
      </c>
      <c r="F151" s="259" t="s">
        <v>1308</v>
      </c>
      <c r="G151" s="260" t="s">
        <v>191</v>
      </c>
      <c r="H151" s="261">
        <v>99.001000000000005</v>
      </c>
      <c r="I151" s="262"/>
      <c r="J151" s="263">
        <f>ROUND(I151*H151,2)</f>
        <v>0</v>
      </c>
      <c r="K151" s="264"/>
      <c r="L151" s="265"/>
      <c r="M151" s="266" t="s">
        <v>1</v>
      </c>
      <c r="N151" s="267" t="s">
        <v>42</v>
      </c>
      <c r="O151" s="88"/>
      <c r="P151" s="249">
        <f>O151*H151</f>
        <v>0</v>
      </c>
      <c r="Q151" s="249">
        <v>0.00010000000000000001</v>
      </c>
      <c r="R151" s="249">
        <f>Q151*H151</f>
        <v>0.0099001000000000002</v>
      </c>
      <c r="S151" s="249">
        <v>0</v>
      </c>
      <c r="T151" s="250">
        <f>S151*H151</f>
        <v>0</v>
      </c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R151" s="251" t="s">
        <v>226</v>
      </c>
      <c r="AT151" s="251" t="s">
        <v>260</v>
      </c>
      <c r="AU151" s="251" t="s">
        <v>86</v>
      </c>
      <c r="AY151" s="14" t="s">
        <v>185</v>
      </c>
      <c r="BE151" s="252">
        <f>IF(N151="základní",J151,0)</f>
        <v>0</v>
      </c>
      <c r="BF151" s="252">
        <f>IF(N151="snížená",J151,0)</f>
        <v>0</v>
      </c>
      <c r="BG151" s="252">
        <f>IF(N151="zákl. přenesená",J151,0)</f>
        <v>0</v>
      </c>
      <c r="BH151" s="252">
        <f>IF(N151="sníž. přenesená",J151,0)</f>
        <v>0</v>
      </c>
      <c r="BI151" s="252">
        <f>IF(N151="nulová",J151,0)</f>
        <v>0</v>
      </c>
      <c r="BJ151" s="14" t="s">
        <v>84</v>
      </c>
      <c r="BK151" s="252">
        <f>ROUND(I151*H151,2)</f>
        <v>0</v>
      </c>
      <c r="BL151" s="14" t="s">
        <v>192</v>
      </c>
      <c r="BM151" s="251" t="s">
        <v>1602</v>
      </c>
    </row>
    <row r="152" s="2" customFormat="1">
      <c r="A152" s="35"/>
      <c r="B152" s="36"/>
      <c r="C152" s="37"/>
      <c r="D152" s="253" t="s">
        <v>194</v>
      </c>
      <c r="E152" s="37"/>
      <c r="F152" s="254" t="s">
        <v>1310</v>
      </c>
      <c r="G152" s="37"/>
      <c r="H152" s="37"/>
      <c r="I152" s="206"/>
      <c r="J152" s="37"/>
      <c r="K152" s="37"/>
      <c r="L152" s="41"/>
      <c r="M152" s="255"/>
      <c r="N152" s="256"/>
      <c r="O152" s="88"/>
      <c r="P152" s="88"/>
      <c r="Q152" s="88"/>
      <c r="R152" s="88"/>
      <c r="S152" s="88"/>
      <c r="T152" s="89"/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T152" s="14" t="s">
        <v>194</v>
      </c>
      <c r="AU152" s="14" t="s">
        <v>86</v>
      </c>
    </row>
    <row r="153" s="12" customFormat="1" ht="22.8" customHeight="1">
      <c r="A153" s="12"/>
      <c r="B153" s="223"/>
      <c r="C153" s="224"/>
      <c r="D153" s="225" t="s">
        <v>76</v>
      </c>
      <c r="E153" s="237" t="s">
        <v>186</v>
      </c>
      <c r="F153" s="237" t="s">
        <v>187</v>
      </c>
      <c r="G153" s="224"/>
      <c r="H153" s="224"/>
      <c r="I153" s="227"/>
      <c r="J153" s="238">
        <f>BK153</f>
        <v>0</v>
      </c>
      <c r="K153" s="224"/>
      <c r="L153" s="229"/>
      <c r="M153" s="230"/>
      <c r="N153" s="231"/>
      <c r="O153" s="231"/>
      <c r="P153" s="232">
        <f>SUM(P154:P155)</f>
        <v>0</v>
      </c>
      <c r="Q153" s="231"/>
      <c r="R153" s="232">
        <f>SUM(R154:R155)</f>
        <v>0</v>
      </c>
      <c r="S153" s="231"/>
      <c r="T153" s="233">
        <f>SUM(T154:T155)</f>
        <v>0</v>
      </c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R153" s="234" t="s">
        <v>84</v>
      </c>
      <c r="AT153" s="235" t="s">
        <v>76</v>
      </c>
      <c r="AU153" s="235" t="s">
        <v>84</v>
      </c>
      <c r="AY153" s="234" t="s">
        <v>185</v>
      </c>
      <c r="BK153" s="236">
        <f>SUM(BK154:BK155)</f>
        <v>0</v>
      </c>
    </row>
    <row r="154" s="2" customFormat="1" ht="16.5" customHeight="1">
      <c r="A154" s="35"/>
      <c r="B154" s="36"/>
      <c r="C154" s="239" t="s">
        <v>200</v>
      </c>
      <c r="D154" s="239" t="s">
        <v>188</v>
      </c>
      <c r="E154" s="240" t="s">
        <v>205</v>
      </c>
      <c r="F154" s="241" t="s">
        <v>206</v>
      </c>
      <c r="G154" s="242" t="s">
        <v>207</v>
      </c>
      <c r="H154" s="243">
        <v>1</v>
      </c>
      <c r="I154" s="244"/>
      <c r="J154" s="245">
        <f>ROUND(I154*H154,2)</f>
        <v>0</v>
      </c>
      <c r="K154" s="246"/>
      <c r="L154" s="41"/>
      <c r="M154" s="247" t="s">
        <v>1</v>
      </c>
      <c r="N154" s="248" t="s">
        <v>42</v>
      </c>
      <c r="O154" s="88"/>
      <c r="P154" s="249">
        <f>O154*H154</f>
        <v>0</v>
      </c>
      <c r="Q154" s="249">
        <v>0</v>
      </c>
      <c r="R154" s="249">
        <f>Q154*H154</f>
        <v>0</v>
      </c>
      <c r="S154" s="249">
        <v>0</v>
      </c>
      <c r="T154" s="250">
        <f>S154*H154</f>
        <v>0</v>
      </c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R154" s="251" t="s">
        <v>208</v>
      </c>
      <c r="AT154" s="251" t="s">
        <v>188</v>
      </c>
      <c r="AU154" s="251" t="s">
        <v>86</v>
      </c>
      <c r="AY154" s="14" t="s">
        <v>185</v>
      </c>
      <c r="BE154" s="252">
        <f>IF(N154="základní",J154,0)</f>
        <v>0</v>
      </c>
      <c r="BF154" s="252">
        <f>IF(N154="snížená",J154,0)</f>
        <v>0</v>
      </c>
      <c r="BG154" s="252">
        <f>IF(N154="zákl. přenesená",J154,0)</f>
        <v>0</v>
      </c>
      <c r="BH154" s="252">
        <f>IF(N154="sníž. přenesená",J154,0)</f>
        <v>0</v>
      </c>
      <c r="BI154" s="252">
        <f>IF(N154="nulová",J154,0)</f>
        <v>0</v>
      </c>
      <c r="BJ154" s="14" t="s">
        <v>84</v>
      </c>
      <c r="BK154" s="252">
        <f>ROUND(I154*H154,2)</f>
        <v>0</v>
      </c>
      <c r="BL154" s="14" t="s">
        <v>208</v>
      </c>
      <c r="BM154" s="251" t="s">
        <v>209</v>
      </c>
    </row>
    <row r="155" s="2" customFormat="1">
      <c r="A155" s="35"/>
      <c r="B155" s="36"/>
      <c r="C155" s="37"/>
      <c r="D155" s="253" t="s">
        <v>194</v>
      </c>
      <c r="E155" s="37"/>
      <c r="F155" s="254" t="s">
        <v>210</v>
      </c>
      <c r="G155" s="37"/>
      <c r="H155" s="37"/>
      <c r="I155" s="206"/>
      <c r="J155" s="37"/>
      <c r="K155" s="37"/>
      <c r="L155" s="41"/>
      <c r="M155" s="255"/>
      <c r="N155" s="256"/>
      <c r="O155" s="88"/>
      <c r="P155" s="88"/>
      <c r="Q155" s="88"/>
      <c r="R155" s="88"/>
      <c r="S155" s="88"/>
      <c r="T155" s="89"/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T155" s="14" t="s">
        <v>194</v>
      </c>
      <c r="AU155" s="14" t="s">
        <v>86</v>
      </c>
    </row>
    <row r="156" s="12" customFormat="1" ht="22.8" customHeight="1">
      <c r="A156" s="12"/>
      <c r="B156" s="223"/>
      <c r="C156" s="224"/>
      <c r="D156" s="225" t="s">
        <v>76</v>
      </c>
      <c r="E156" s="237" t="s">
        <v>211</v>
      </c>
      <c r="F156" s="237" t="s">
        <v>212</v>
      </c>
      <c r="G156" s="224"/>
      <c r="H156" s="224"/>
      <c r="I156" s="227"/>
      <c r="J156" s="238">
        <f>BK156</f>
        <v>0</v>
      </c>
      <c r="K156" s="224"/>
      <c r="L156" s="229"/>
      <c r="M156" s="230"/>
      <c r="N156" s="231"/>
      <c r="O156" s="231"/>
      <c r="P156" s="232">
        <f>SUM(P157:P166)</f>
        <v>0</v>
      </c>
      <c r="Q156" s="231"/>
      <c r="R156" s="232">
        <f>SUM(R157:R166)</f>
        <v>0.01287</v>
      </c>
      <c r="S156" s="231"/>
      <c r="T156" s="233">
        <f>SUM(T157:T166)</f>
        <v>0</v>
      </c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R156" s="234" t="s">
        <v>84</v>
      </c>
      <c r="AT156" s="235" t="s">
        <v>76</v>
      </c>
      <c r="AU156" s="235" t="s">
        <v>84</v>
      </c>
      <c r="AY156" s="234" t="s">
        <v>185</v>
      </c>
      <c r="BK156" s="236">
        <f>SUM(BK157:BK166)</f>
        <v>0</v>
      </c>
    </row>
    <row r="157" s="2" customFormat="1" ht="33" customHeight="1">
      <c r="A157" s="35"/>
      <c r="B157" s="36"/>
      <c r="C157" s="239" t="s">
        <v>192</v>
      </c>
      <c r="D157" s="239" t="s">
        <v>188</v>
      </c>
      <c r="E157" s="240" t="s">
        <v>214</v>
      </c>
      <c r="F157" s="241" t="s">
        <v>215</v>
      </c>
      <c r="G157" s="242" t="s">
        <v>191</v>
      </c>
      <c r="H157" s="243">
        <v>99</v>
      </c>
      <c r="I157" s="244"/>
      <c r="J157" s="245">
        <f>ROUND(I157*H157,2)</f>
        <v>0</v>
      </c>
      <c r="K157" s="246"/>
      <c r="L157" s="41"/>
      <c r="M157" s="247" t="s">
        <v>1</v>
      </c>
      <c r="N157" s="248" t="s">
        <v>42</v>
      </c>
      <c r="O157" s="88"/>
      <c r="P157" s="249">
        <f>O157*H157</f>
        <v>0</v>
      </c>
      <c r="Q157" s="249">
        <v>0.00012999999999999999</v>
      </c>
      <c r="R157" s="249">
        <f>Q157*H157</f>
        <v>0.01287</v>
      </c>
      <c r="S157" s="249">
        <v>0</v>
      </c>
      <c r="T157" s="250">
        <f>S157*H157</f>
        <v>0</v>
      </c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R157" s="251" t="s">
        <v>192</v>
      </c>
      <c r="AT157" s="251" t="s">
        <v>188</v>
      </c>
      <c r="AU157" s="251" t="s">
        <v>86</v>
      </c>
      <c r="AY157" s="14" t="s">
        <v>185</v>
      </c>
      <c r="BE157" s="252">
        <f>IF(N157="základní",J157,0)</f>
        <v>0</v>
      </c>
      <c r="BF157" s="252">
        <f>IF(N157="snížená",J157,0)</f>
        <v>0</v>
      </c>
      <c r="BG157" s="252">
        <f>IF(N157="zákl. přenesená",J157,0)</f>
        <v>0</v>
      </c>
      <c r="BH157" s="252">
        <f>IF(N157="sníž. přenesená",J157,0)</f>
        <v>0</v>
      </c>
      <c r="BI157" s="252">
        <f>IF(N157="nulová",J157,0)</f>
        <v>0</v>
      </c>
      <c r="BJ157" s="14" t="s">
        <v>84</v>
      </c>
      <c r="BK157" s="252">
        <f>ROUND(I157*H157,2)</f>
        <v>0</v>
      </c>
      <c r="BL157" s="14" t="s">
        <v>192</v>
      </c>
      <c r="BM157" s="251" t="s">
        <v>1603</v>
      </c>
    </row>
    <row r="158" s="2" customFormat="1">
      <c r="A158" s="35"/>
      <c r="B158" s="36"/>
      <c r="C158" s="37"/>
      <c r="D158" s="253" t="s">
        <v>194</v>
      </c>
      <c r="E158" s="37"/>
      <c r="F158" s="254" t="s">
        <v>217</v>
      </c>
      <c r="G158" s="37"/>
      <c r="H158" s="37"/>
      <c r="I158" s="206"/>
      <c r="J158" s="37"/>
      <c r="K158" s="37"/>
      <c r="L158" s="41"/>
      <c r="M158" s="255"/>
      <c r="N158" s="256"/>
      <c r="O158" s="88"/>
      <c r="P158" s="88"/>
      <c r="Q158" s="88"/>
      <c r="R158" s="88"/>
      <c r="S158" s="88"/>
      <c r="T158" s="89"/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T158" s="14" t="s">
        <v>194</v>
      </c>
      <c r="AU158" s="14" t="s">
        <v>86</v>
      </c>
    </row>
    <row r="159" s="2" customFormat="1" ht="16.5" customHeight="1">
      <c r="A159" s="35"/>
      <c r="B159" s="36"/>
      <c r="C159" s="239" t="s">
        <v>213</v>
      </c>
      <c r="D159" s="239" t="s">
        <v>188</v>
      </c>
      <c r="E159" s="240" t="s">
        <v>218</v>
      </c>
      <c r="F159" s="241" t="s">
        <v>219</v>
      </c>
      <c r="G159" s="242" t="s">
        <v>207</v>
      </c>
      <c r="H159" s="243">
        <v>1</v>
      </c>
      <c r="I159" s="244"/>
      <c r="J159" s="245">
        <f>ROUND(I159*H159,2)</f>
        <v>0</v>
      </c>
      <c r="K159" s="246"/>
      <c r="L159" s="41"/>
      <c r="M159" s="247" t="s">
        <v>1</v>
      </c>
      <c r="N159" s="248" t="s">
        <v>42</v>
      </c>
      <c r="O159" s="88"/>
      <c r="P159" s="249">
        <f>O159*H159</f>
        <v>0</v>
      </c>
      <c r="Q159" s="249">
        <v>0</v>
      </c>
      <c r="R159" s="249">
        <f>Q159*H159</f>
        <v>0</v>
      </c>
      <c r="S159" s="249">
        <v>0</v>
      </c>
      <c r="T159" s="250">
        <f>S159*H159</f>
        <v>0</v>
      </c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R159" s="251" t="s">
        <v>208</v>
      </c>
      <c r="AT159" s="251" t="s">
        <v>188</v>
      </c>
      <c r="AU159" s="251" t="s">
        <v>86</v>
      </c>
      <c r="AY159" s="14" t="s">
        <v>185</v>
      </c>
      <c r="BE159" s="252">
        <f>IF(N159="základní",J159,0)</f>
        <v>0</v>
      </c>
      <c r="BF159" s="252">
        <f>IF(N159="snížená",J159,0)</f>
        <v>0</v>
      </c>
      <c r="BG159" s="252">
        <f>IF(N159="zákl. přenesená",J159,0)</f>
        <v>0</v>
      </c>
      <c r="BH159" s="252">
        <f>IF(N159="sníž. přenesená",J159,0)</f>
        <v>0</v>
      </c>
      <c r="BI159" s="252">
        <f>IF(N159="nulová",J159,0)</f>
        <v>0</v>
      </c>
      <c r="BJ159" s="14" t="s">
        <v>84</v>
      </c>
      <c r="BK159" s="252">
        <f>ROUND(I159*H159,2)</f>
        <v>0</v>
      </c>
      <c r="BL159" s="14" t="s">
        <v>208</v>
      </c>
      <c r="BM159" s="251" t="s">
        <v>220</v>
      </c>
    </row>
    <row r="160" s="2" customFormat="1">
      <c r="A160" s="35"/>
      <c r="B160" s="36"/>
      <c r="C160" s="37"/>
      <c r="D160" s="253" t="s">
        <v>194</v>
      </c>
      <c r="E160" s="37"/>
      <c r="F160" s="254" t="s">
        <v>219</v>
      </c>
      <c r="G160" s="37"/>
      <c r="H160" s="37"/>
      <c r="I160" s="206"/>
      <c r="J160" s="37"/>
      <c r="K160" s="37"/>
      <c r="L160" s="41"/>
      <c r="M160" s="255"/>
      <c r="N160" s="256"/>
      <c r="O160" s="88"/>
      <c r="P160" s="88"/>
      <c r="Q160" s="88"/>
      <c r="R160" s="88"/>
      <c r="S160" s="88"/>
      <c r="T160" s="89"/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T160" s="14" t="s">
        <v>194</v>
      </c>
      <c r="AU160" s="14" t="s">
        <v>86</v>
      </c>
    </row>
    <row r="161" s="2" customFormat="1" ht="16.5" customHeight="1">
      <c r="A161" s="35"/>
      <c r="B161" s="36"/>
      <c r="C161" s="239" t="s">
        <v>186</v>
      </c>
      <c r="D161" s="239" t="s">
        <v>188</v>
      </c>
      <c r="E161" s="240" t="s">
        <v>223</v>
      </c>
      <c r="F161" s="241" t="s">
        <v>224</v>
      </c>
      <c r="G161" s="242" t="s">
        <v>207</v>
      </c>
      <c r="H161" s="243">
        <v>1</v>
      </c>
      <c r="I161" s="244"/>
      <c r="J161" s="245">
        <f>ROUND(I161*H161,2)</f>
        <v>0</v>
      </c>
      <c r="K161" s="246"/>
      <c r="L161" s="41"/>
      <c r="M161" s="247" t="s">
        <v>1</v>
      </c>
      <c r="N161" s="248" t="s">
        <v>42</v>
      </c>
      <c r="O161" s="88"/>
      <c r="P161" s="249">
        <f>O161*H161</f>
        <v>0</v>
      </c>
      <c r="Q161" s="249">
        <v>0</v>
      </c>
      <c r="R161" s="249">
        <f>Q161*H161</f>
        <v>0</v>
      </c>
      <c r="S161" s="249">
        <v>0</v>
      </c>
      <c r="T161" s="250">
        <f>S161*H161</f>
        <v>0</v>
      </c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R161" s="251" t="s">
        <v>208</v>
      </c>
      <c r="AT161" s="251" t="s">
        <v>188</v>
      </c>
      <c r="AU161" s="251" t="s">
        <v>86</v>
      </c>
      <c r="AY161" s="14" t="s">
        <v>185</v>
      </c>
      <c r="BE161" s="252">
        <f>IF(N161="základní",J161,0)</f>
        <v>0</v>
      </c>
      <c r="BF161" s="252">
        <f>IF(N161="snížená",J161,0)</f>
        <v>0</v>
      </c>
      <c r="BG161" s="252">
        <f>IF(N161="zákl. přenesená",J161,0)</f>
        <v>0</v>
      </c>
      <c r="BH161" s="252">
        <f>IF(N161="sníž. přenesená",J161,0)</f>
        <v>0</v>
      </c>
      <c r="BI161" s="252">
        <f>IF(N161="nulová",J161,0)</f>
        <v>0</v>
      </c>
      <c r="BJ161" s="14" t="s">
        <v>84</v>
      </c>
      <c r="BK161" s="252">
        <f>ROUND(I161*H161,2)</f>
        <v>0</v>
      </c>
      <c r="BL161" s="14" t="s">
        <v>208</v>
      </c>
      <c r="BM161" s="251" t="s">
        <v>225</v>
      </c>
    </row>
    <row r="162" s="2" customFormat="1">
      <c r="A162" s="35"/>
      <c r="B162" s="36"/>
      <c r="C162" s="37"/>
      <c r="D162" s="253" t="s">
        <v>194</v>
      </c>
      <c r="E162" s="37"/>
      <c r="F162" s="254" t="s">
        <v>224</v>
      </c>
      <c r="G162" s="37"/>
      <c r="H162" s="37"/>
      <c r="I162" s="206"/>
      <c r="J162" s="37"/>
      <c r="K162" s="37"/>
      <c r="L162" s="41"/>
      <c r="M162" s="255"/>
      <c r="N162" s="256"/>
      <c r="O162" s="88"/>
      <c r="P162" s="88"/>
      <c r="Q162" s="88"/>
      <c r="R162" s="88"/>
      <c r="S162" s="88"/>
      <c r="T162" s="89"/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T162" s="14" t="s">
        <v>194</v>
      </c>
      <c r="AU162" s="14" t="s">
        <v>86</v>
      </c>
    </row>
    <row r="163" s="2" customFormat="1" ht="16.5" customHeight="1">
      <c r="A163" s="35"/>
      <c r="B163" s="36"/>
      <c r="C163" s="239" t="s">
        <v>222</v>
      </c>
      <c r="D163" s="239" t="s">
        <v>188</v>
      </c>
      <c r="E163" s="240" t="s">
        <v>227</v>
      </c>
      <c r="F163" s="241" t="s">
        <v>228</v>
      </c>
      <c r="G163" s="242" t="s">
        <v>229</v>
      </c>
      <c r="H163" s="243">
        <v>1</v>
      </c>
      <c r="I163" s="244"/>
      <c r="J163" s="245">
        <f>ROUND(I163*H163,2)</f>
        <v>0</v>
      </c>
      <c r="K163" s="246"/>
      <c r="L163" s="41"/>
      <c r="M163" s="247" t="s">
        <v>1</v>
      </c>
      <c r="N163" s="248" t="s">
        <v>42</v>
      </c>
      <c r="O163" s="88"/>
      <c r="P163" s="249">
        <f>O163*H163</f>
        <v>0</v>
      </c>
      <c r="Q163" s="249">
        <v>0</v>
      </c>
      <c r="R163" s="249">
        <f>Q163*H163</f>
        <v>0</v>
      </c>
      <c r="S163" s="249">
        <v>0</v>
      </c>
      <c r="T163" s="250">
        <f>S163*H163</f>
        <v>0</v>
      </c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R163" s="251" t="s">
        <v>208</v>
      </c>
      <c r="AT163" s="251" t="s">
        <v>188</v>
      </c>
      <c r="AU163" s="251" t="s">
        <v>86</v>
      </c>
      <c r="AY163" s="14" t="s">
        <v>185</v>
      </c>
      <c r="BE163" s="252">
        <f>IF(N163="základní",J163,0)</f>
        <v>0</v>
      </c>
      <c r="BF163" s="252">
        <f>IF(N163="snížená",J163,0)</f>
        <v>0</v>
      </c>
      <c r="BG163" s="252">
        <f>IF(N163="zákl. přenesená",J163,0)</f>
        <v>0</v>
      </c>
      <c r="BH163" s="252">
        <f>IF(N163="sníž. přenesená",J163,0)</f>
        <v>0</v>
      </c>
      <c r="BI163" s="252">
        <f>IF(N163="nulová",J163,0)</f>
        <v>0</v>
      </c>
      <c r="BJ163" s="14" t="s">
        <v>84</v>
      </c>
      <c r="BK163" s="252">
        <f>ROUND(I163*H163,2)</f>
        <v>0</v>
      </c>
      <c r="BL163" s="14" t="s">
        <v>208</v>
      </c>
      <c r="BM163" s="251" t="s">
        <v>230</v>
      </c>
    </row>
    <row r="164" s="2" customFormat="1">
      <c r="A164" s="35"/>
      <c r="B164" s="36"/>
      <c r="C164" s="37"/>
      <c r="D164" s="253" t="s">
        <v>194</v>
      </c>
      <c r="E164" s="37"/>
      <c r="F164" s="254" t="s">
        <v>1344</v>
      </c>
      <c r="G164" s="37"/>
      <c r="H164" s="37"/>
      <c r="I164" s="206"/>
      <c r="J164" s="37"/>
      <c r="K164" s="37"/>
      <c r="L164" s="41"/>
      <c r="M164" s="255"/>
      <c r="N164" s="256"/>
      <c r="O164" s="88"/>
      <c r="P164" s="88"/>
      <c r="Q164" s="88"/>
      <c r="R164" s="88"/>
      <c r="S164" s="88"/>
      <c r="T164" s="89"/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T164" s="14" t="s">
        <v>194</v>
      </c>
      <c r="AU164" s="14" t="s">
        <v>86</v>
      </c>
    </row>
    <row r="165" s="2" customFormat="1" ht="16.5" customHeight="1">
      <c r="A165" s="35"/>
      <c r="B165" s="36"/>
      <c r="C165" s="239" t="s">
        <v>226</v>
      </c>
      <c r="D165" s="239" t="s">
        <v>188</v>
      </c>
      <c r="E165" s="240" t="s">
        <v>232</v>
      </c>
      <c r="F165" s="241" t="s">
        <v>233</v>
      </c>
      <c r="G165" s="242" t="s">
        <v>207</v>
      </c>
      <c r="H165" s="243">
        <v>1</v>
      </c>
      <c r="I165" s="244"/>
      <c r="J165" s="245">
        <f>ROUND(I165*H165,2)</f>
        <v>0</v>
      </c>
      <c r="K165" s="246"/>
      <c r="L165" s="41"/>
      <c r="M165" s="247" t="s">
        <v>1</v>
      </c>
      <c r="N165" s="248" t="s">
        <v>42</v>
      </c>
      <c r="O165" s="88"/>
      <c r="P165" s="249">
        <f>O165*H165</f>
        <v>0</v>
      </c>
      <c r="Q165" s="249">
        <v>0</v>
      </c>
      <c r="R165" s="249">
        <f>Q165*H165</f>
        <v>0</v>
      </c>
      <c r="S165" s="249">
        <v>0</v>
      </c>
      <c r="T165" s="250">
        <f>S165*H165</f>
        <v>0</v>
      </c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R165" s="251" t="s">
        <v>208</v>
      </c>
      <c r="AT165" s="251" t="s">
        <v>188</v>
      </c>
      <c r="AU165" s="251" t="s">
        <v>86</v>
      </c>
      <c r="AY165" s="14" t="s">
        <v>185</v>
      </c>
      <c r="BE165" s="252">
        <f>IF(N165="základní",J165,0)</f>
        <v>0</v>
      </c>
      <c r="BF165" s="252">
        <f>IF(N165="snížená",J165,0)</f>
        <v>0</v>
      </c>
      <c r="BG165" s="252">
        <f>IF(N165="zákl. přenesená",J165,0)</f>
        <v>0</v>
      </c>
      <c r="BH165" s="252">
        <f>IF(N165="sníž. přenesená",J165,0)</f>
        <v>0</v>
      </c>
      <c r="BI165" s="252">
        <f>IF(N165="nulová",J165,0)</f>
        <v>0</v>
      </c>
      <c r="BJ165" s="14" t="s">
        <v>84</v>
      </c>
      <c r="BK165" s="252">
        <f>ROUND(I165*H165,2)</f>
        <v>0</v>
      </c>
      <c r="BL165" s="14" t="s">
        <v>208</v>
      </c>
      <c r="BM165" s="251" t="s">
        <v>234</v>
      </c>
    </row>
    <row r="166" s="2" customFormat="1">
      <c r="A166" s="35"/>
      <c r="B166" s="36"/>
      <c r="C166" s="37"/>
      <c r="D166" s="253" t="s">
        <v>194</v>
      </c>
      <c r="E166" s="37"/>
      <c r="F166" s="254" t="s">
        <v>235</v>
      </c>
      <c r="G166" s="37"/>
      <c r="H166" s="37"/>
      <c r="I166" s="206"/>
      <c r="J166" s="37"/>
      <c r="K166" s="37"/>
      <c r="L166" s="41"/>
      <c r="M166" s="255"/>
      <c r="N166" s="256"/>
      <c r="O166" s="88"/>
      <c r="P166" s="88"/>
      <c r="Q166" s="88"/>
      <c r="R166" s="88"/>
      <c r="S166" s="88"/>
      <c r="T166" s="89"/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T166" s="14" t="s">
        <v>194</v>
      </c>
      <c r="AU166" s="14" t="s">
        <v>86</v>
      </c>
    </row>
    <row r="167" s="12" customFormat="1" ht="22.8" customHeight="1">
      <c r="A167" s="12"/>
      <c r="B167" s="223"/>
      <c r="C167" s="224"/>
      <c r="D167" s="225" t="s">
        <v>76</v>
      </c>
      <c r="E167" s="237" t="s">
        <v>241</v>
      </c>
      <c r="F167" s="237" t="s">
        <v>242</v>
      </c>
      <c r="G167" s="224"/>
      <c r="H167" s="224"/>
      <c r="I167" s="227"/>
      <c r="J167" s="238">
        <f>BK167</f>
        <v>0</v>
      </c>
      <c r="K167" s="224"/>
      <c r="L167" s="229"/>
      <c r="M167" s="230"/>
      <c r="N167" s="231"/>
      <c r="O167" s="231"/>
      <c r="P167" s="232">
        <f>SUM(P168:P175)</f>
        <v>0</v>
      </c>
      <c r="Q167" s="231"/>
      <c r="R167" s="232">
        <f>SUM(R168:R175)</f>
        <v>0</v>
      </c>
      <c r="S167" s="231"/>
      <c r="T167" s="233">
        <f>SUM(T168:T175)</f>
        <v>0</v>
      </c>
      <c r="U167" s="12"/>
      <c r="V167" s="12"/>
      <c r="W167" s="12"/>
      <c r="X167" s="12"/>
      <c r="Y167" s="12"/>
      <c r="Z167" s="12"/>
      <c r="AA167" s="12"/>
      <c r="AB167" s="12"/>
      <c r="AC167" s="12"/>
      <c r="AD167" s="12"/>
      <c r="AE167" s="12"/>
      <c r="AR167" s="234" t="s">
        <v>84</v>
      </c>
      <c r="AT167" s="235" t="s">
        <v>76</v>
      </c>
      <c r="AU167" s="235" t="s">
        <v>84</v>
      </c>
      <c r="AY167" s="234" t="s">
        <v>185</v>
      </c>
      <c r="BK167" s="236">
        <f>SUM(BK168:BK175)</f>
        <v>0</v>
      </c>
    </row>
    <row r="168" s="2" customFormat="1" ht="33" customHeight="1">
      <c r="A168" s="35"/>
      <c r="B168" s="36"/>
      <c r="C168" s="239" t="s">
        <v>211</v>
      </c>
      <c r="D168" s="239" t="s">
        <v>188</v>
      </c>
      <c r="E168" s="240" t="s">
        <v>244</v>
      </c>
      <c r="F168" s="241" t="s">
        <v>245</v>
      </c>
      <c r="G168" s="242" t="s">
        <v>207</v>
      </c>
      <c r="H168" s="243">
        <v>1</v>
      </c>
      <c r="I168" s="244"/>
      <c r="J168" s="245">
        <f>ROUND(I168*H168,2)</f>
        <v>0</v>
      </c>
      <c r="K168" s="246"/>
      <c r="L168" s="41"/>
      <c r="M168" s="247" t="s">
        <v>1</v>
      </c>
      <c r="N168" s="248" t="s">
        <v>42</v>
      </c>
      <c r="O168" s="88"/>
      <c r="P168" s="249">
        <f>O168*H168</f>
        <v>0</v>
      </c>
      <c r="Q168" s="249">
        <v>0</v>
      </c>
      <c r="R168" s="249">
        <f>Q168*H168</f>
        <v>0</v>
      </c>
      <c r="S168" s="249">
        <v>0</v>
      </c>
      <c r="T168" s="250">
        <f>S168*H168</f>
        <v>0</v>
      </c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R168" s="251" t="s">
        <v>192</v>
      </c>
      <c r="AT168" s="251" t="s">
        <v>188</v>
      </c>
      <c r="AU168" s="251" t="s">
        <v>86</v>
      </c>
      <c r="AY168" s="14" t="s">
        <v>185</v>
      </c>
      <c r="BE168" s="252">
        <f>IF(N168="základní",J168,0)</f>
        <v>0</v>
      </c>
      <c r="BF168" s="252">
        <f>IF(N168="snížená",J168,0)</f>
        <v>0</v>
      </c>
      <c r="BG168" s="252">
        <f>IF(N168="zákl. přenesená",J168,0)</f>
        <v>0</v>
      </c>
      <c r="BH168" s="252">
        <f>IF(N168="sníž. přenesená",J168,0)</f>
        <v>0</v>
      </c>
      <c r="BI168" s="252">
        <f>IF(N168="nulová",J168,0)</f>
        <v>0</v>
      </c>
      <c r="BJ168" s="14" t="s">
        <v>84</v>
      </c>
      <c r="BK168" s="252">
        <f>ROUND(I168*H168,2)</f>
        <v>0</v>
      </c>
      <c r="BL168" s="14" t="s">
        <v>192</v>
      </c>
      <c r="BM168" s="251" t="s">
        <v>1604</v>
      </c>
    </row>
    <row r="169" s="2" customFormat="1">
      <c r="A169" s="35"/>
      <c r="B169" s="36"/>
      <c r="C169" s="37"/>
      <c r="D169" s="253" t="s">
        <v>194</v>
      </c>
      <c r="E169" s="37"/>
      <c r="F169" s="254" t="s">
        <v>247</v>
      </c>
      <c r="G169" s="37"/>
      <c r="H169" s="37"/>
      <c r="I169" s="206"/>
      <c r="J169" s="37"/>
      <c r="K169" s="37"/>
      <c r="L169" s="41"/>
      <c r="M169" s="255"/>
      <c r="N169" s="256"/>
      <c r="O169" s="88"/>
      <c r="P169" s="88"/>
      <c r="Q169" s="88"/>
      <c r="R169" s="88"/>
      <c r="S169" s="88"/>
      <c r="T169" s="89"/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T169" s="14" t="s">
        <v>194</v>
      </c>
      <c r="AU169" s="14" t="s">
        <v>86</v>
      </c>
    </row>
    <row r="170" s="2" customFormat="1" ht="24.15" customHeight="1">
      <c r="A170" s="35"/>
      <c r="B170" s="36"/>
      <c r="C170" s="239" t="s">
        <v>236</v>
      </c>
      <c r="D170" s="239" t="s">
        <v>188</v>
      </c>
      <c r="E170" s="240" t="s">
        <v>249</v>
      </c>
      <c r="F170" s="241" t="s">
        <v>250</v>
      </c>
      <c r="G170" s="242" t="s">
        <v>251</v>
      </c>
      <c r="H170" s="243">
        <v>1.1000000000000001</v>
      </c>
      <c r="I170" s="244"/>
      <c r="J170" s="245">
        <f>ROUND(I170*H170,2)</f>
        <v>0</v>
      </c>
      <c r="K170" s="246"/>
      <c r="L170" s="41"/>
      <c r="M170" s="247" t="s">
        <v>1</v>
      </c>
      <c r="N170" s="248" t="s">
        <v>42</v>
      </c>
      <c r="O170" s="88"/>
      <c r="P170" s="249">
        <f>O170*H170</f>
        <v>0</v>
      </c>
      <c r="Q170" s="249">
        <v>0</v>
      </c>
      <c r="R170" s="249">
        <f>Q170*H170</f>
        <v>0</v>
      </c>
      <c r="S170" s="249">
        <v>0</v>
      </c>
      <c r="T170" s="250">
        <f>S170*H170</f>
        <v>0</v>
      </c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R170" s="251" t="s">
        <v>192</v>
      </c>
      <c r="AT170" s="251" t="s">
        <v>188</v>
      </c>
      <c r="AU170" s="251" t="s">
        <v>86</v>
      </c>
      <c r="AY170" s="14" t="s">
        <v>185</v>
      </c>
      <c r="BE170" s="252">
        <f>IF(N170="základní",J170,0)</f>
        <v>0</v>
      </c>
      <c r="BF170" s="252">
        <f>IF(N170="snížená",J170,0)</f>
        <v>0</v>
      </c>
      <c r="BG170" s="252">
        <f>IF(N170="zákl. přenesená",J170,0)</f>
        <v>0</v>
      </c>
      <c r="BH170" s="252">
        <f>IF(N170="sníž. přenesená",J170,0)</f>
        <v>0</v>
      </c>
      <c r="BI170" s="252">
        <f>IF(N170="nulová",J170,0)</f>
        <v>0</v>
      </c>
      <c r="BJ170" s="14" t="s">
        <v>84</v>
      </c>
      <c r="BK170" s="252">
        <f>ROUND(I170*H170,2)</f>
        <v>0</v>
      </c>
      <c r="BL170" s="14" t="s">
        <v>192</v>
      </c>
      <c r="BM170" s="251" t="s">
        <v>252</v>
      </c>
    </row>
    <row r="171" s="2" customFormat="1">
      <c r="A171" s="35"/>
      <c r="B171" s="36"/>
      <c r="C171" s="37"/>
      <c r="D171" s="253" t="s">
        <v>194</v>
      </c>
      <c r="E171" s="37"/>
      <c r="F171" s="254" t="s">
        <v>253</v>
      </c>
      <c r="G171" s="37"/>
      <c r="H171" s="37"/>
      <c r="I171" s="206"/>
      <c r="J171" s="37"/>
      <c r="K171" s="37"/>
      <c r="L171" s="41"/>
      <c r="M171" s="255"/>
      <c r="N171" s="256"/>
      <c r="O171" s="88"/>
      <c r="P171" s="88"/>
      <c r="Q171" s="88"/>
      <c r="R171" s="88"/>
      <c r="S171" s="88"/>
      <c r="T171" s="89"/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T171" s="14" t="s">
        <v>194</v>
      </c>
      <c r="AU171" s="14" t="s">
        <v>86</v>
      </c>
    </row>
    <row r="172" s="2" customFormat="1" ht="16.5" customHeight="1">
      <c r="A172" s="35"/>
      <c r="B172" s="36"/>
      <c r="C172" s="239" t="s">
        <v>243</v>
      </c>
      <c r="D172" s="239" t="s">
        <v>188</v>
      </c>
      <c r="E172" s="240" t="s">
        <v>255</v>
      </c>
      <c r="F172" s="241" t="s">
        <v>256</v>
      </c>
      <c r="G172" s="242" t="s">
        <v>251</v>
      </c>
      <c r="H172" s="243">
        <v>1.1000000000000001</v>
      </c>
      <c r="I172" s="244"/>
      <c r="J172" s="245">
        <f>ROUND(I172*H172,2)</f>
        <v>0</v>
      </c>
      <c r="K172" s="246"/>
      <c r="L172" s="41"/>
      <c r="M172" s="247" t="s">
        <v>1</v>
      </c>
      <c r="N172" s="248" t="s">
        <v>42</v>
      </c>
      <c r="O172" s="88"/>
      <c r="P172" s="249">
        <f>O172*H172</f>
        <v>0</v>
      </c>
      <c r="Q172" s="249">
        <v>0</v>
      </c>
      <c r="R172" s="249">
        <f>Q172*H172</f>
        <v>0</v>
      </c>
      <c r="S172" s="249">
        <v>0</v>
      </c>
      <c r="T172" s="250">
        <f>S172*H172</f>
        <v>0</v>
      </c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R172" s="251" t="s">
        <v>192</v>
      </c>
      <c r="AT172" s="251" t="s">
        <v>188</v>
      </c>
      <c r="AU172" s="251" t="s">
        <v>86</v>
      </c>
      <c r="AY172" s="14" t="s">
        <v>185</v>
      </c>
      <c r="BE172" s="252">
        <f>IF(N172="základní",J172,0)</f>
        <v>0</v>
      </c>
      <c r="BF172" s="252">
        <f>IF(N172="snížená",J172,0)</f>
        <v>0</v>
      </c>
      <c r="BG172" s="252">
        <f>IF(N172="zákl. přenesená",J172,0)</f>
        <v>0</v>
      </c>
      <c r="BH172" s="252">
        <f>IF(N172="sníž. přenesená",J172,0)</f>
        <v>0</v>
      </c>
      <c r="BI172" s="252">
        <f>IF(N172="nulová",J172,0)</f>
        <v>0</v>
      </c>
      <c r="BJ172" s="14" t="s">
        <v>84</v>
      </c>
      <c r="BK172" s="252">
        <f>ROUND(I172*H172,2)</f>
        <v>0</v>
      </c>
      <c r="BL172" s="14" t="s">
        <v>192</v>
      </c>
      <c r="BM172" s="251" t="s">
        <v>257</v>
      </c>
    </row>
    <row r="173" s="2" customFormat="1">
      <c r="A173" s="35"/>
      <c r="B173" s="36"/>
      <c r="C173" s="37"/>
      <c r="D173" s="253" t="s">
        <v>194</v>
      </c>
      <c r="E173" s="37"/>
      <c r="F173" s="254" t="s">
        <v>258</v>
      </c>
      <c r="G173" s="37"/>
      <c r="H173" s="37"/>
      <c r="I173" s="206"/>
      <c r="J173" s="37"/>
      <c r="K173" s="37"/>
      <c r="L173" s="41"/>
      <c r="M173" s="255"/>
      <c r="N173" s="256"/>
      <c r="O173" s="88"/>
      <c r="P173" s="88"/>
      <c r="Q173" s="88"/>
      <c r="R173" s="88"/>
      <c r="S173" s="88"/>
      <c r="T173" s="89"/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T173" s="14" t="s">
        <v>194</v>
      </c>
      <c r="AU173" s="14" t="s">
        <v>86</v>
      </c>
    </row>
    <row r="174" s="2" customFormat="1" ht="24.15" customHeight="1">
      <c r="A174" s="35"/>
      <c r="B174" s="36"/>
      <c r="C174" s="257" t="s">
        <v>248</v>
      </c>
      <c r="D174" s="257" t="s">
        <v>260</v>
      </c>
      <c r="E174" s="258" t="s">
        <v>261</v>
      </c>
      <c r="F174" s="259" t="s">
        <v>262</v>
      </c>
      <c r="G174" s="260" t="s">
        <v>263</v>
      </c>
      <c r="H174" s="261">
        <v>1</v>
      </c>
      <c r="I174" s="262"/>
      <c r="J174" s="263">
        <f>ROUND(I174*H174,2)</f>
        <v>0</v>
      </c>
      <c r="K174" s="264"/>
      <c r="L174" s="265"/>
      <c r="M174" s="266" t="s">
        <v>1</v>
      </c>
      <c r="N174" s="267" t="s">
        <v>42</v>
      </c>
      <c r="O174" s="88"/>
      <c r="P174" s="249">
        <f>O174*H174</f>
        <v>0</v>
      </c>
      <c r="Q174" s="249">
        <v>0</v>
      </c>
      <c r="R174" s="249">
        <f>Q174*H174</f>
        <v>0</v>
      </c>
      <c r="S174" s="249">
        <v>0</v>
      </c>
      <c r="T174" s="250">
        <f>S174*H174</f>
        <v>0</v>
      </c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R174" s="251" t="s">
        <v>226</v>
      </c>
      <c r="AT174" s="251" t="s">
        <v>260</v>
      </c>
      <c r="AU174" s="251" t="s">
        <v>86</v>
      </c>
      <c r="AY174" s="14" t="s">
        <v>185</v>
      </c>
      <c r="BE174" s="252">
        <f>IF(N174="základní",J174,0)</f>
        <v>0</v>
      </c>
      <c r="BF174" s="252">
        <f>IF(N174="snížená",J174,0)</f>
        <v>0</v>
      </c>
      <c r="BG174" s="252">
        <f>IF(N174="zákl. přenesená",J174,0)</f>
        <v>0</v>
      </c>
      <c r="BH174" s="252">
        <f>IF(N174="sníž. přenesená",J174,0)</f>
        <v>0</v>
      </c>
      <c r="BI174" s="252">
        <f>IF(N174="nulová",J174,0)</f>
        <v>0</v>
      </c>
      <c r="BJ174" s="14" t="s">
        <v>84</v>
      </c>
      <c r="BK174" s="252">
        <f>ROUND(I174*H174,2)</f>
        <v>0</v>
      </c>
      <c r="BL174" s="14" t="s">
        <v>192</v>
      </c>
      <c r="BM174" s="251" t="s">
        <v>264</v>
      </c>
    </row>
    <row r="175" s="2" customFormat="1">
      <c r="A175" s="35"/>
      <c r="B175" s="36"/>
      <c r="C175" s="37"/>
      <c r="D175" s="253" t="s">
        <v>194</v>
      </c>
      <c r="E175" s="37"/>
      <c r="F175" s="254" t="s">
        <v>265</v>
      </c>
      <c r="G175" s="37"/>
      <c r="H175" s="37"/>
      <c r="I175" s="206"/>
      <c r="J175" s="37"/>
      <c r="K175" s="37"/>
      <c r="L175" s="41"/>
      <c r="M175" s="255"/>
      <c r="N175" s="256"/>
      <c r="O175" s="88"/>
      <c r="P175" s="88"/>
      <c r="Q175" s="88"/>
      <c r="R175" s="88"/>
      <c r="S175" s="88"/>
      <c r="T175" s="89"/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T175" s="14" t="s">
        <v>194</v>
      </c>
      <c r="AU175" s="14" t="s">
        <v>86</v>
      </c>
    </row>
    <row r="176" s="12" customFormat="1" ht="25.92" customHeight="1">
      <c r="A176" s="12"/>
      <c r="B176" s="223"/>
      <c r="C176" s="224"/>
      <c r="D176" s="225" t="s">
        <v>76</v>
      </c>
      <c r="E176" s="226" t="s">
        <v>266</v>
      </c>
      <c r="F176" s="226" t="s">
        <v>267</v>
      </c>
      <c r="G176" s="224"/>
      <c r="H176" s="224"/>
      <c r="I176" s="227"/>
      <c r="J176" s="228">
        <f>BK176</f>
        <v>0</v>
      </c>
      <c r="K176" s="224"/>
      <c r="L176" s="229"/>
      <c r="M176" s="230"/>
      <c r="N176" s="231"/>
      <c r="O176" s="231"/>
      <c r="P176" s="232">
        <f>P177+P186+P193+P198+P203+P206+P231+P244</f>
        <v>0</v>
      </c>
      <c r="Q176" s="231"/>
      <c r="R176" s="232">
        <f>R177+R186+R193+R198+R203+R206+R231+R244</f>
        <v>7.6094300000000006</v>
      </c>
      <c r="S176" s="231"/>
      <c r="T176" s="233">
        <f>T177+T186+T193+T198+T203+T206+T231+T244</f>
        <v>0.56084000000000001</v>
      </c>
      <c r="U176" s="12"/>
      <c r="V176" s="12"/>
      <c r="W176" s="12"/>
      <c r="X176" s="12"/>
      <c r="Y176" s="12"/>
      <c r="Z176" s="12"/>
      <c r="AA176" s="12"/>
      <c r="AB176" s="12"/>
      <c r="AC176" s="12"/>
      <c r="AD176" s="12"/>
      <c r="AE176" s="12"/>
      <c r="AR176" s="234" t="s">
        <v>86</v>
      </c>
      <c r="AT176" s="235" t="s">
        <v>76</v>
      </c>
      <c r="AU176" s="235" t="s">
        <v>77</v>
      </c>
      <c r="AY176" s="234" t="s">
        <v>185</v>
      </c>
      <c r="BK176" s="236">
        <f>BK177+BK186+BK193+BK198+BK203+BK206+BK231+BK244</f>
        <v>0</v>
      </c>
    </row>
    <row r="177" s="12" customFormat="1" ht="22.8" customHeight="1">
      <c r="A177" s="12"/>
      <c r="B177" s="223"/>
      <c r="C177" s="224"/>
      <c r="D177" s="225" t="s">
        <v>76</v>
      </c>
      <c r="E177" s="237" t="s">
        <v>268</v>
      </c>
      <c r="F177" s="237" t="s">
        <v>269</v>
      </c>
      <c r="G177" s="224"/>
      <c r="H177" s="224"/>
      <c r="I177" s="227"/>
      <c r="J177" s="238">
        <f>BK177</f>
        <v>0</v>
      </c>
      <c r="K177" s="224"/>
      <c r="L177" s="229"/>
      <c r="M177" s="230"/>
      <c r="N177" s="231"/>
      <c r="O177" s="231"/>
      <c r="P177" s="232">
        <f>SUM(P178:P185)</f>
        <v>0</v>
      </c>
      <c r="Q177" s="231"/>
      <c r="R177" s="232">
        <f>SUM(R178:R185)</f>
        <v>0</v>
      </c>
      <c r="S177" s="231"/>
      <c r="T177" s="233">
        <f>SUM(T178:T185)</f>
        <v>0.042040000000000001</v>
      </c>
      <c r="U177" s="12"/>
      <c r="V177" s="12"/>
      <c r="W177" s="12"/>
      <c r="X177" s="12"/>
      <c r="Y177" s="12"/>
      <c r="Z177" s="12"/>
      <c r="AA177" s="12"/>
      <c r="AB177" s="12"/>
      <c r="AC177" s="12"/>
      <c r="AD177" s="12"/>
      <c r="AE177" s="12"/>
      <c r="AR177" s="234" t="s">
        <v>86</v>
      </c>
      <c r="AT177" s="235" t="s">
        <v>76</v>
      </c>
      <c r="AU177" s="235" t="s">
        <v>84</v>
      </c>
      <c r="AY177" s="234" t="s">
        <v>185</v>
      </c>
      <c r="BK177" s="236">
        <f>SUM(BK178:BK185)</f>
        <v>0</v>
      </c>
    </row>
    <row r="178" s="2" customFormat="1" ht="16.5" customHeight="1">
      <c r="A178" s="35"/>
      <c r="B178" s="36"/>
      <c r="C178" s="239" t="s">
        <v>254</v>
      </c>
      <c r="D178" s="239" t="s">
        <v>188</v>
      </c>
      <c r="E178" s="240" t="s">
        <v>270</v>
      </c>
      <c r="F178" s="241" t="s">
        <v>271</v>
      </c>
      <c r="G178" s="242" t="s">
        <v>229</v>
      </c>
      <c r="H178" s="243">
        <v>2</v>
      </c>
      <c r="I178" s="244"/>
      <c r="J178" s="245">
        <f>ROUND(I178*H178,2)</f>
        <v>0</v>
      </c>
      <c r="K178" s="246"/>
      <c r="L178" s="41"/>
      <c r="M178" s="247" t="s">
        <v>1</v>
      </c>
      <c r="N178" s="248" t="s">
        <v>42</v>
      </c>
      <c r="O178" s="88"/>
      <c r="P178" s="249">
        <f>O178*H178</f>
        <v>0</v>
      </c>
      <c r="Q178" s="249">
        <v>0</v>
      </c>
      <c r="R178" s="249">
        <f>Q178*H178</f>
        <v>0</v>
      </c>
      <c r="S178" s="249">
        <v>0.019460000000000002</v>
      </c>
      <c r="T178" s="250">
        <f>S178*H178</f>
        <v>0.038920000000000003</v>
      </c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R178" s="251" t="s">
        <v>272</v>
      </c>
      <c r="AT178" s="251" t="s">
        <v>188</v>
      </c>
      <c r="AU178" s="251" t="s">
        <v>86</v>
      </c>
      <c r="AY178" s="14" t="s">
        <v>185</v>
      </c>
      <c r="BE178" s="252">
        <f>IF(N178="základní",J178,0)</f>
        <v>0</v>
      </c>
      <c r="BF178" s="252">
        <f>IF(N178="snížená",J178,0)</f>
        <v>0</v>
      </c>
      <c r="BG178" s="252">
        <f>IF(N178="zákl. přenesená",J178,0)</f>
        <v>0</v>
      </c>
      <c r="BH178" s="252">
        <f>IF(N178="sníž. přenesená",J178,0)</f>
        <v>0</v>
      </c>
      <c r="BI178" s="252">
        <f>IF(N178="nulová",J178,0)</f>
        <v>0</v>
      </c>
      <c r="BJ178" s="14" t="s">
        <v>84</v>
      </c>
      <c r="BK178" s="252">
        <f>ROUND(I178*H178,2)</f>
        <v>0</v>
      </c>
      <c r="BL178" s="14" t="s">
        <v>272</v>
      </c>
      <c r="BM178" s="251" t="s">
        <v>273</v>
      </c>
    </row>
    <row r="179" s="2" customFormat="1">
      <c r="A179" s="35"/>
      <c r="B179" s="36"/>
      <c r="C179" s="37"/>
      <c r="D179" s="253" t="s">
        <v>194</v>
      </c>
      <c r="E179" s="37"/>
      <c r="F179" s="254" t="s">
        <v>1605</v>
      </c>
      <c r="G179" s="37"/>
      <c r="H179" s="37"/>
      <c r="I179" s="206"/>
      <c r="J179" s="37"/>
      <c r="K179" s="37"/>
      <c r="L179" s="41"/>
      <c r="M179" s="255"/>
      <c r="N179" s="256"/>
      <c r="O179" s="88"/>
      <c r="P179" s="88"/>
      <c r="Q179" s="88"/>
      <c r="R179" s="88"/>
      <c r="S179" s="88"/>
      <c r="T179" s="89"/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  <c r="AT179" s="14" t="s">
        <v>194</v>
      </c>
      <c r="AU179" s="14" t="s">
        <v>86</v>
      </c>
    </row>
    <row r="180" s="2" customFormat="1" ht="16.5" customHeight="1">
      <c r="A180" s="35"/>
      <c r="B180" s="36"/>
      <c r="C180" s="239" t="s">
        <v>259</v>
      </c>
      <c r="D180" s="239" t="s">
        <v>188</v>
      </c>
      <c r="E180" s="240" t="s">
        <v>275</v>
      </c>
      <c r="F180" s="241" t="s">
        <v>276</v>
      </c>
      <c r="G180" s="242" t="s">
        <v>229</v>
      </c>
      <c r="H180" s="243">
        <v>2</v>
      </c>
      <c r="I180" s="244"/>
      <c r="J180" s="245">
        <f>ROUND(I180*H180,2)</f>
        <v>0</v>
      </c>
      <c r="K180" s="246"/>
      <c r="L180" s="41"/>
      <c r="M180" s="247" t="s">
        <v>1</v>
      </c>
      <c r="N180" s="248" t="s">
        <v>42</v>
      </c>
      <c r="O180" s="88"/>
      <c r="P180" s="249">
        <f>O180*H180</f>
        <v>0</v>
      </c>
      <c r="Q180" s="249">
        <v>0</v>
      </c>
      <c r="R180" s="249">
        <f>Q180*H180</f>
        <v>0</v>
      </c>
      <c r="S180" s="249">
        <v>0.00156</v>
      </c>
      <c r="T180" s="250">
        <f>S180*H180</f>
        <v>0.0031199999999999999</v>
      </c>
      <c r="U180" s="35"/>
      <c r="V180" s="35"/>
      <c r="W180" s="35"/>
      <c r="X180" s="35"/>
      <c r="Y180" s="35"/>
      <c r="Z180" s="35"/>
      <c r="AA180" s="35"/>
      <c r="AB180" s="35"/>
      <c r="AC180" s="35"/>
      <c r="AD180" s="35"/>
      <c r="AE180" s="35"/>
      <c r="AR180" s="251" t="s">
        <v>272</v>
      </c>
      <c r="AT180" s="251" t="s">
        <v>188</v>
      </c>
      <c r="AU180" s="251" t="s">
        <v>86</v>
      </c>
      <c r="AY180" s="14" t="s">
        <v>185</v>
      </c>
      <c r="BE180" s="252">
        <f>IF(N180="základní",J180,0)</f>
        <v>0</v>
      </c>
      <c r="BF180" s="252">
        <f>IF(N180="snížená",J180,0)</f>
        <v>0</v>
      </c>
      <c r="BG180" s="252">
        <f>IF(N180="zákl. přenesená",J180,0)</f>
        <v>0</v>
      </c>
      <c r="BH180" s="252">
        <f>IF(N180="sníž. přenesená",J180,0)</f>
        <v>0</v>
      </c>
      <c r="BI180" s="252">
        <f>IF(N180="nulová",J180,0)</f>
        <v>0</v>
      </c>
      <c r="BJ180" s="14" t="s">
        <v>84</v>
      </c>
      <c r="BK180" s="252">
        <f>ROUND(I180*H180,2)</f>
        <v>0</v>
      </c>
      <c r="BL180" s="14" t="s">
        <v>272</v>
      </c>
      <c r="BM180" s="251" t="s">
        <v>277</v>
      </c>
    </row>
    <row r="181" s="2" customFormat="1">
      <c r="A181" s="35"/>
      <c r="B181" s="36"/>
      <c r="C181" s="37"/>
      <c r="D181" s="253" t="s">
        <v>194</v>
      </c>
      <c r="E181" s="37"/>
      <c r="F181" s="254" t="s">
        <v>278</v>
      </c>
      <c r="G181" s="37"/>
      <c r="H181" s="37"/>
      <c r="I181" s="206"/>
      <c r="J181" s="37"/>
      <c r="K181" s="37"/>
      <c r="L181" s="41"/>
      <c r="M181" s="255"/>
      <c r="N181" s="256"/>
      <c r="O181" s="88"/>
      <c r="P181" s="88"/>
      <c r="Q181" s="88"/>
      <c r="R181" s="88"/>
      <c r="S181" s="88"/>
      <c r="T181" s="89"/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T181" s="14" t="s">
        <v>194</v>
      </c>
      <c r="AU181" s="14" t="s">
        <v>86</v>
      </c>
    </row>
    <row r="182" s="2" customFormat="1" ht="24.15" customHeight="1">
      <c r="A182" s="35"/>
      <c r="B182" s="36"/>
      <c r="C182" s="239" t="s">
        <v>8</v>
      </c>
      <c r="D182" s="239" t="s">
        <v>188</v>
      </c>
      <c r="E182" s="240" t="s">
        <v>1606</v>
      </c>
      <c r="F182" s="241" t="s">
        <v>1607</v>
      </c>
      <c r="G182" s="242" t="s">
        <v>229</v>
      </c>
      <c r="H182" s="243">
        <v>2</v>
      </c>
      <c r="I182" s="244"/>
      <c r="J182" s="245">
        <f>ROUND(I182*H182,2)</f>
        <v>0</v>
      </c>
      <c r="K182" s="246"/>
      <c r="L182" s="41"/>
      <c r="M182" s="247" t="s">
        <v>1</v>
      </c>
      <c r="N182" s="248" t="s">
        <v>42</v>
      </c>
      <c r="O182" s="88"/>
      <c r="P182" s="249">
        <f>O182*H182</f>
        <v>0</v>
      </c>
      <c r="Q182" s="249">
        <v>0</v>
      </c>
      <c r="R182" s="249">
        <f>Q182*H182</f>
        <v>0</v>
      </c>
      <c r="S182" s="249">
        <v>0</v>
      </c>
      <c r="T182" s="250">
        <f>S182*H182</f>
        <v>0</v>
      </c>
      <c r="U182" s="35"/>
      <c r="V182" s="35"/>
      <c r="W182" s="35"/>
      <c r="X182" s="35"/>
      <c r="Y182" s="35"/>
      <c r="Z182" s="35"/>
      <c r="AA182" s="35"/>
      <c r="AB182" s="35"/>
      <c r="AC182" s="35"/>
      <c r="AD182" s="35"/>
      <c r="AE182" s="35"/>
      <c r="AR182" s="251" t="s">
        <v>208</v>
      </c>
      <c r="AT182" s="251" t="s">
        <v>188</v>
      </c>
      <c r="AU182" s="251" t="s">
        <v>86</v>
      </c>
      <c r="AY182" s="14" t="s">
        <v>185</v>
      </c>
      <c r="BE182" s="252">
        <f>IF(N182="základní",J182,0)</f>
        <v>0</v>
      </c>
      <c r="BF182" s="252">
        <f>IF(N182="snížená",J182,0)</f>
        <v>0</v>
      </c>
      <c r="BG182" s="252">
        <f>IF(N182="zákl. přenesená",J182,0)</f>
        <v>0</v>
      </c>
      <c r="BH182" s="252">
        <f>IF(N182="sníž. přenesená",J182,0)</f>
        <v>0</v>
      </c>
      <c r="BI182" s="252">
        <f>IF(N182="nulová",J182,0)</f>
        <v>0</v>
      </c>
      <c r="BJ182" s="14" t="s">
        <v>84</v>
      </c>
      <c r="BK182" s="252">
        <f>ROUND(I182*H182,2)</f>
        <v>0</v>
      </c>
      <c r="BL182" s="14" t="s">
        <v>208</v>
      </c>
      <c r="BM182" s="251" t="s">
        <v>1608</v>
      </c>
    </row>
    <row r="183" s="2" customFormat="1">
      <c r="A183" s="35"/>
      <c r="B183" s="36"/>
      <c r="C183" s="37"/>
      <c r="D183" s="253" t="s">
        <v>194</v>
      </c>
      <c r="E183" s="37"/>
      <c r="F183" s="254" t="s">
        <v>1609</v>
      </c>
      <c r="G183" s="37"/>
      <c r="H183" s="37"/>
      <c r="I183" s="206"/>
      <c r="J183" s="37"/>
      <c r="K183" s="37"/>
      <c r="L183" s="41"/>
      <c r="M183" s="255"/>
      <c r="N183" s="256"/>
      <c r="O183" s="88"/>
      <c r="P183" s="88"/>
      <c r="Q183" s="88"/>
      <c r="R183" s="88"/>
      <c r="S183" s="88"/>
      <c r="T183" s="89"/>
      <c r="U183" s="35"/>
      <c r="V183" s="35"/>
      <c r="W183" s="35"/>
      <c r="X183" s="35"/>
      <c r="Y183" s="35"/>
      <c r="Z183" s="35"/>
      <c r="AA183" s="35"/>
      <c r="AB183" s="35"/>
      <c r="AC183" s="35"/>
      <c r="AD183" s="35"/>
      <c r="AE183" s="35"/>
      <c r="AT183" s="14" t="s">
        <v>194</v>
      </c>
      <c r="AU183" s="14" t="s">
        <v>86</v>
      </c>
    </row>
    <row r="184" s="2" customFormat="1" ht="16.5" customHeight="1">
      <c r="A184" s="35"/>
      <c r="B184" s="36"/>
      <c r="C184" s="239" t="s">
        <v>272</v>
      </c>
      <c r="D184" s="239" t="s">
        <v>188</v>
      </c>
      <c r="E184" s="240" t="s">
        <v>1447</v>
      </c>
      <c r="F184" s="241" t="s">
        <v>1610</v>
      </c>
      <c r="G184" s="242" t="s">
        <v>207</v>
      </c>
      <c r="H184" s="243">
        <v>1</v>
      </c>
      <c r="I184" s="244"/>
      <c r="J184" s="245">
        <f>ROUND(I184*H184,2)</f>
        <v>0</v>
      </c>
      <c r="K184" s="246"/>
      <c r="L184" s="41"/>
      <c r="M184" s="247" t="s">
        <v>1</v>
      </c>
      <c r="N184" s="248" t="s">
        <v>42</v>
      </c>
      <c r="O184" s="88"/>
      <c r="P184" s="249">
        <f>O184*H184</f>
        <v>0</v>
      </c>
      <c r="Q184" s="249">
        <v>0</v>
      </c>
      <c r="R184" s="249">
        <f>Q184*H184</f>
        <v>0</v>
      </c>
      <c r="S184" s="249">
        <v>0</v>
      </c>
      <c r="T184" s="250">
        <f>S184*H184</f>
        <v>0</v>
      </c>
      <c r="U184" s="35"/>
      <c r="V184" s="35"/>
      <c r="W184" s="35"/>
      <c r="X184" s="35"/>
      <c r="Y184" s="35"/>
      <c r="Z184" s="35"/>
      <c r="AA184" s="35"/>
      <c r="AB184" s="35"/>
      <c r="AC184" s="35"/>
      <c r="AD184" s="35"/>
      <c r="AE184" s="35"/>
      <c r="AR184" s="251" t="s">
        <v>208</v>
      </c>
      <c r="AT184" s="251" t="s">
        <v>188</v>
      </c>
      <c r="AU184" s="251" t="s">
        <v>86</v>
      </c>
      <c r="AY184" s="14" t="s">
        <v>185</v>
      </c>
      <c r="BE184" s="252">
        <f>IF(N184="základní",J184,0)</f>
        <v>0</v>
      </c>
      <c r="BF184" s="252">
        <f>IF(N184="snížená",J184,0)</f>
        <v>0</v>
      </c>
      <c r="BG184" s="252">
        <f>IF(N184="zákl. přenesená",J184,0)</f>
        <v>0</v>
      </c>
      <c r="BH184" s="252">
        <f>IF(N184="sníž. přenesená",J184,0)</f>
        <v>0</v>
      </c>
      <c r="BI184" s="252">
        <f>IF(N184="nulová",J184,0)</f>
        <v>0</v>
      </c>
      <c r="BJ184" s="14" t="s">
        <v>84</v>
      </c>
      <c r="BK184" s="252">
        <f>ROUND(I184*H184,2)</f>
        <v>0</v>
      </c>
      <c r="BL184" s="14" t="s">
        <v>208</v>
      </c>
      <c r="BM184" s="251" t="s">
        <v>297</v>
      </c>
    </row>
    <row r="185" s="2" customFormat="1">
      <c r="A185" s="35"/>
      <c r="B185" s="36"/>
      <c r="C185" s="37"/>
      <c r="D185" s="253" t="s">
        <v>194</v>
      </c>
      <c r="E185" s="37"/>
      <c r="F185" s="254" t="s">
        <v>1611</v>
      </c>
      <c r="G185" s="37"/>
      <c r="H185" s="37"/>
      <c r="I185" s="206"/>
      <c r="J185" s="37"/>
      <c r="K185" s="37"/>
      <c r="L185" s="41"/>
      <c r="M185" s="255"/>
      <c r="N185" s="256"/>
      <c r="O185" s="88"/>
      <c r="P185" s="88"/>
      <c r="Q185" s="88"/>
      <c r="R185" s="88"/>
      <c r="S185" s="88"/>
      <c r="T185" s="89"/>
      <c r="U185" s="35"/>
      <c r="V185" s="35"/>
      <c r="W185" s="35"/>
      <c r="X185" s="35"/>
      <c r="Y185" s="35"/>
      <c r="Z185" s="35"/>
      <c r="AA185" s="35"/>
      <c r="AB185" s="35"/>
      <c r="AC185" s="35"/>
      <c r="AD185" s="35"/>
      <c r="AE185" s="35"/>
      <c r="AT185" s="14" t="s">
        <v>194</v>
      </c>
      <c r="AU185" s="14" t="s">
        <v>86</v>
      </c>
    </row>
    <row r="186" s="12" customFormat="1" ht="22.8" customHeight="1">
      <c r="A186" s="12"/>
      <c r="B186" s="223"/>
      <c r="C186" s="224"/>
      <c r="D186" s="225" t="s">
        <v>76</v>
      </c>
      <c r="E186" s="237" t="s">
        <v>299</v>
      </c>
      <c r="F186" s="237" t="s">
        <v>300</v>
      </c>
      <c r="G186" s="224"/>
      <c r="H186" s="224"/>
      <c r="I186" s="227"/>
      <c r="J186" s="238">
        <f>BK186</f>
        <v>0</v>
      </c>
      <c r="K186" s="224"/>
      <c r="L186" s="229"/>
      <c r="M186" s="230"/>
      <c r="N186" s="231"/>
      <c r="O186" s="231"/>
      <c r="P186" s="232">
        <f>SUM(P187:P192)</f>
        <v>0</v>
      </c>
      <c r="Q186" s="231"/>
      <c r="R186" s="232">
        <f>SUM(R187:R192)</f>
        <v>0</v>
      </c>
      <c r="S186" s="231"/>
      <c r="T186" s="233">
        <f>SUM(T187:T192)</f>
        <v>0</v>
      </c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R186" s="234" t="s">
        <v>86</v>
      </c>
      <c r="AT186" s="235" t="s">
        <v>76</v>
      </c>
      <c r="AU186" s="235" t="s">
        <v>84</v>
      </c>
      <c r="AY186" s="234" t="s">
        <v>185</v>
      </c>
      <c r="BK186" s="236">
        <f>SUM(BK187:BK192)</f>
        <v>0</v>
      </c>
    </row>
    <row r="187" s="2" customFormat="1" ht="16.5" customHeight="1">
      <c r="A187" s="35"/>
      <c r="B187" s="36"/>
      <c r="C187" s="239" t="s">
        <v>279</v>
      </c>
      <c r="D187" s="239" t="s">
        <v>188</v>
      </c>
      <c r="E187" s="240" t="s">
        <v>301</v>
      </c>
      <c r="F187" s="241" t="s">
        <v>302</v>
      </c>
      <c r="G187" s="242" t="s">
        <v>191</v>
      </c>
      <c r="H187" s="243">
        <v>4</v>
      </c>
      <c r="I187" s="244"/>
      <c r="J187" s="245">
        <f>ROUND(I187*H187,2)</f>
        <v>0</v>
      </c>
      <c r="K187" s="246"/>
      <c r="L187" s="41"/>
      <c r="M187" s="247" t="s">
        <v>1</v>
      </c>
      <c r="N187" s="248" t="s">
        <v>42</v>
      </c>
      <c r="O187" s="88"/>
      <c r="P187" s="249">
        <f>O187*H187</f>
        <v>0</v>
      </c>
      <c r="Q187" s="249">
        <v>0</v>
      </c>
      <c r="R187" s="249">
        <f>Q187*H187</f>
        <v>0</v>
      </c>
      <c r="S187" s="249">
        <v>0</v>
      </c>
      <c r="T187" s="250">
        <f>S187*H187</f>
        <v>0</v>
      </c>
      <c r="U187" s="35"/>
      <c r="V187" s="35"/>
      <c r="W187" s="35"/>
      <c r="X187" s="35"/>
      <c r="Y187" s="35"/>
      <c r="Z187" s="35"/>
      <c r="AA187" s="35"/>
      <c r="AB187" s="35"/>
      <c r="AC187" s="35"/>
      <c r="AD187" s="35"/>
      <c r="AE187" s="35"/>
      <c r="AR187" s="251" t="s">
        <v>272</v>
      </c>
      <c r="AT187" s="251" t="s">
        <v>188</v>
      </c>
      <c r="AU187" s="251" t="s">
        <v>86</v>
      </c>
      <c r="AY187" s="14" t="s">
        <v>185</v>
      </c>
      <c r="BE187" s="252">
        <f>IF(N187="základní",J187,0)</f>
        <v>0</v>
      </c>
      <c r="BF187" s="252">
        <f>IF(N187="snížená",J187,0)</f>
        <v>0</v>
      </c>
      <c r="BG187" s="252">
        <f>IF(N187="zákl. přenesená",J187,0)</f>
        <v>0</v>
      </c>
      <c r="BH187" s="252">
        <f>IF(N187="sníž. přenesená",J187,0)</f>
        <v>0</v>
      </c>
      <c r="BI187" s="252">
        <f>IF(N187="nulová",J187,0)</f>
        <v>0</v>
      </c>
      <c r="BJ187" s="14" t="s">
        <v>84</v>
      </c>
      <c r="BK187" s="252">
        <f>ROUND(I187*H187,2)</f>
        <v>0</v>
      </c>
      <c r="BL187" s="14" t="s">
        <v>272</v>
      </c>
      <c r="BM187" s="251" t="s">
        <v>303</v>
      </c>
    </row>
    <row r="188" s="2" customFormat="1">
      <c r="A188" s="35"/>
      <c r="B188" s="36"/>
      <c r="C188" s="37"/>
      <c r="D188" s="253" t="s">
        <v>194</v>
      </c>
      <c r="E188" s="37"/>
      <c r="F188" s="254" t="s">
        <v>302</v>
      </c>
      <c r="G188" s="37"/>
      <c r="H188" s="37"/>
      <c r="I188" s="206"/>
      <c r="J188" s="37"/>
      <c r="K188" s="37"/>
      <c r="L188" s="41"/>
      <c r="M188" s="255"/>
      <c r="N188" s="256"/>
      <c r="O188" s="88"/>
      <c r="P188" s="88"/>
      <c r="Q188" s="88"/>
      <c r="R188" s="88"/>
      <c r="S188" s="88"/>
      <c r="T188" s="89"/>
      <c r="U188" s="35"/>
      <c r="V188" s="35"/>
      <c r="W188" s="35"/>
      <c r="X188" s="35"/>
      <c r="Y188" s="35"/>
      <c r="Z188" s="35"/>
      <c r="AA188" s="35"/>
      <c r="AB188" s="35"/>
      <c r="AC188" s="35"/>
      <c r="AD188" s="35"/>
      <c r="AE188" s="35"/>
      <c r="AT188" s="14" t="s">
        <v>194</v>
      </c>
      <c r="AU188" s="14" t="s">
        <v>86</v>
      </c>
    </row>
    <row r="189" s="2" customFormat="1" ht="16.5" customHeight="1">
      <c r="A189" s="35"/>
      <c r="B189" s="36"/>
      <c r="C189" s="239" t="s">
        <v>284</v>
      </c>
      <c r="D189" s="239" t="s">
        <v>188</v>
      </c>
      <c r="E189" s="240" t="s">
        <v>1449</v>
      </c>
      <c r="F189" s="241" t="s">
        <v>1450</v>
      </c>
      <c r="G189" s="242" t="s">
        <v>307</v>
      </c>
      <c r="H189" s="243">
        <v>2</v>
      </c>
      <c r="I189" s="244"/>
      <c r="J189" s="245">
        <f>ROUND(I189*H189,2)</f>
        <v>0</v>
      </c>
      <c r="K189" s="246"/>
      <c r="L189" s="41"/>
      <c r="M189" s="247" t="s">
        <v>1</v>
      </c>
      <c r="N189" s="248" t="s">
        <v>42</v>
      </c>
      <c r="O189" s="88"/>
      <c r="P189" s="249">
        <f>O189*H189</f>
        <v>0</v>
      </c>
      <c r="Q189" s="249">
        <v>0</v>
      </c>
      <c r="R189" s="249">
        <f>Q189*H189</f>
        <v>0</v>
      </c>
      <c r="S189" s="249">
        <v>0</v>
      </c>
      <c r="T189" s="250">
        <f>S189*H189</f>
        <v>0</v>
      </c>
      <c r="U189" s="35"/>
      <c r="V189" s="35"/>
      <c r="W189" s="35"/>
      <c r="X189" s="35"/>
      <c r="Y189" s="35"/>
      <c r="Z189" s="35"/>
      <c r="AA189" s="35"/>
      <c r="AB189" s="35"/>
      <c r="AC189" s="35"/>
      <c r="AD189" s="35"/>
      <c r="AE189" s="35"/>
      <c r="AR189" s="251" t="s">
        <v>208</v>
      </c>
      <c r="AT189" s="251" t="s">
        <v>188</v>
      </c>
      <c r="AU189" s="251" t="s">
        <v>86</v>
      </c>
      <c r="AY189" s="14" t="s">
        <v>185</v>
      </c>
      <c r="BE189" s="252">
        <f>IF(N189="základní",J189,0)</f>
        <v>0</v>
      </c>
      <c r="BF189" s="252">
        <f>IF(N189="snížená",J189,0)</f>
        <v>0</v>
      </c>
      <c r="BG189" s="252">
        <f>IF(N189="zákl. přenesená",J189,0)</f>
        <v>0</v>
      </c>
      <c r="BH189" s="252">
        <f>IF(N189="sníž. přenesená",J189,0)</f>
        <v>0</v>
      </c>
      <c r="BI189" s="252">
        <f>IF(N189="nulová",J189,0)</f>
        <v>0</v>
      </c>
      <c r="BJ189" s="14" t="s">
        <v>84</v>
      </c>
      <c r="BK189" s="252">
        <f>ROUND(I189*H189,2)</f>
        <v>0</v>
      </c>
      <c r="BL189" s="14" t="s">
        <v>208</v>
      </c>
      <c r="BM189" s="251" t="s">
        <v>308</v>
      </c>
    </row>
    <row r="190" s="2" customFormat="1">
      <c r="A190" s="35"/>
      <c r="B190" s="36"/>
      <c r="C190" s="37"/>
      <c r="D190" s="253" t="s">
        <v>194</v>
      </c>
      <c r="E190" s="37"/>
      <c r="F190" s="254" t="s">
        <v>1450</v>
      </c>
      <c r="G190" s="37"/>
      <c r="H190" s="37"/>
      <c r="I190" s="206"/>
      <c r="J190" s="37"/>
      <c r="K190" s="37"/>
      <c r="L190" s="41"/>
      <c r="M190" s="255"/>
      <c r="N190" s="256"/>
      <c r="O190" s="88"/>
      <c r="P190" s="88"/>
      <c r="Q190" s="88"/>
      <c r="R190" s="88"/>
      <c r="S190" s="88"/>
      <c r="T190" s="89"/>
      <c r="U190" s="35"/>
      <c r="V190" s="35"/>
      <c r="W190" s="35"/>
      <c r="X190" s="35"/>
      <c r="Y190" s="35"/>
      <c r="Z190" s="35"/>
      <c r="AA190" s="35"/>
      <c r="AB190" s="35"/>
      <c r="AC190" s="35"/>
      <c r="AD190" s="35"/>
      <c r="AE190" s="35"/>
      <c r="AT190" s="14" t="s">
        <v>194</v>
      </c>
      <c r="AU190" s="14" t="s">
        <v>86</v>
      </c>
    </row>
    <row r="191" s="2" customFormat="1" ht="16.5" customHeight="1">
      <c r="A191" s="35"/>
      <c r="B191" s="36"/>
      <c r="C191" s="239" t="s">
        <v>289</v>
      </c>
      <c r="D191" s="239" t="s">
        <v>188</v>
      </c>
      <c r="E191" s="240" t="s">
        <v>310</v>
      </c>
      <c r="F191" s="241" t="s">
        <v>311</v>
      </c>
      <c r="G191" s="242" t="s">
        <v>307</v>
      </c>
      <c r="H191" s="243">
        <v>2</v>
      </c>
      <c r="I191" s="244"/>
      <c r="J191" s="245">
        <f>ROUND(I191*H191,2)</f>
        <v>0</v>
      </c>
      <c r="K191" s="246"/>
      <c r="L191" s="41"/>
      <c r="M191" s="247" t="s">
        <v>1</v>
      </c>
      <c r="N191" s="248" t="s">
        <v>42</v>
      </c>
      <c r="O191" s="88"/>
      <c r="P191" s="249">
        <f>O191*H191</f>
        <v>0</v>
      </c>
      <c r="Q191" s="249">
        <v>0</v>
      </c>
      <c r="R191" s="249">
        <f>Q191*H191</f>
        <v>0</v>
      </c>
      <c r="S191" s="249">
        <v>0</v>
      </c>
      <c r="T191" s="250">
        <f>S191*H191</f>
        <v>0</v>
      </c>
      <c r="U191" s="35"/>
      <c r="V191" s="35"/>
      <c r="W191" s="35"/>
      <c r="X191" s="35"/>
      <c r="Y191" s="35"/>
      <c r="Z191" s="35"/>
      <c r="AA191" s="35"/>
      <c r="AB191" s="35"/>
      <c r="AC191" s="35"/>
      <c r="AD191" s="35"/>
      <c r="AE191" s="35"/>
      <c r="AR191" s="251" t="s">
        <v>208</v>
      </c>
      <c r="AT191" s="251" t="s">
        <v>188</v>
      </c>
      <c r="AU191" s="251" t="s">
        <v>86</v>
      </c>
      <c r="AY191" s="14" t="s">
        <v>185</v>
      </c>
      <c r="BE191" s="252">
        <f>IF(N191="základní",J191,0)</f>
        <v>0</v>
      </c>
      <c r="BF191" s="252">
        <f>IF(N191="snížená",J191,0)</f>
        <v>0</v>
      </c>
      <c r="BG191" s="252">
        <f>IF(N191="zákl. přenesená",J191,0)</f>
        <v>0</v>
      </c>
      <c r="BH191" s="252">
        <f>IF(N191="sníž. přenesená",J191,0)</f>
        <v>0</v>
      </c>
      <c r="BI191" s="252">
        <f>IF(N191="nulová",J191,0)</f>
        <v>0</v>
      </c>
      <c r="BJ191" s="14" t="s">
        <v>84</v>
      </c>
      <c r="BK191" s="252">
        <f>ROUND(I191*H191,2)</f>
        <v>0</v>
      </c>
      <c r="BL191" s="14" t="s">
        <v>208</v>
      </c>
      <c r="BM191" s="251" t="s">
        <v>312</v>
      </c>
    </row>
    <row r="192" s="2" customFormat="1">
      <c r="A192" s="35"/>
      <c r="B192" s="36"/>
      <c r="C192" s="37"/>
      <c r="D192" s="253" t="s">
        <v>194</v>
      </c>
      <c r="E192" s="37"/>
      <c r="F192" s="254" t="s">
        <v>311</v>
      </c>
      <c r="G192" s="37"/>
      <c r="H192" s="37"/>
      <c r="I192" s="206"/>
      <c r="J192" s="37"/>
      <c r="K192" s="37"/>
      <c r="L192" s="41"/>
      <c r="M192" s="255"/>
      <c r="N192" s="256"/>
      <c r="O192" s="88"/>
      <c r="P192" s="88"/>
      <c r="Q192" s="88"/>
      <c r="R192" s="88"/>
      <c r="S192" s="88"/>
      <c r="T192" s="89"/>
      <c r="U192" s="35"/>
      <c r="V192" s="35"/>
      <c r="W192" s="35"/>
      <c r="X192" s="35"/>
      <c r="Y192" s="35"/>
      <c r="Z192" s="35"/>
      <c r="AA192" s="35"/>
      <c r="AB192" s="35"/>
      <c r="AC192" s="35"/>
      <c r="AD192" s="35"/>
      <c r="AE192" s="35"/>
      <c r="AT192" s="14" t="s">
        <v>194</v>
      </c>
      <c r="AU192" s="14" t="s">
        <v>86</v>
      </c>
    </row>
    <row r="193" s="12" customFormat="1" ht="22.8" customHeight="1">
      <c r="A193" s="12"/>
      <c r="B193" s="223"/>
      <c r="C193" s="224"/>
      <c r="D193" s="225" t="s">
        <v>76</v>
      </c>
      <c r="E193" s="237" t="s">
        <v>313</v>
      </c>
      <c r="F193" s="237" t="s">
        <v>314</v>
      </c>
      <c r="G193" s="224"/>
      <c r="H193" s="224"/>
      <c r="I193" s="227"/>
      <c r="J193" s="238">
        <f>BK193</f>
        <v>0</v>
      </c>
      <c r="K193" s="224"/>
      <c r="L193" s="229"/>
      <c r="M193" s="230"/>
      <c r="N193" s="231"/>
      <c r="O193" s="231"/>
      <c r="P193" s="232">
        <f>SUM(P194:P197)</f>
        <v>0</v>
      </c>
      <c r="Q193" s="231"/>
      <c r="R193" s="232">
        <f>SUM(R194:R197)</f>
        <v>5.8231800000000007</v>
      </c>
      <c r="S193" s="231"/>
      <c r="T193" s="233">
        <f>SUM(T194:T197)</f>
        <v>0</v>
      </c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R193" s="234" t="s">
        <v>86</v>
      </c>
      <c r="AT193" s="235" t="s">
        <v>76</v>
      </c>
      <c r="AU193" s="235" t="s">
        <v>84</v>
      </c>
      <c r="AY193" s="234" t="s">
        <v>185</v>
      </c>
      <c r="BK193" s="236">
        <f>SUM(BK194:BK197)</f>
        <v>0</v>
      </c>
    </row>
    <row r="194" s="2" customFormat="1" ht="33" customHeight="1">
      <c r="A194" s="35"/>
      <c r="B194" s="36"/>
      <c r="C194" s="239" t="s">
        <v>294</v>
      </c>
      <c r="D194" s="239" t="s">
        <v>188</v>
      </c>
      <c r="E194" s="240" t="s">
        <v>1322</v>
      </c>
      <c r="F194" s="241" t="s">
        <v>1323</v>
      </c>
      <c r="G194" s="242" t="s">
        <v>191</v>
      </c>
      <c r="H194" s="243">
        <v>99</v>
      </c>
      <c r="I194" s="244"/>
      <c r="J194" s="245">
        <f>ROUND(I194*H194,2)</f>
        <v>0</v>
      </c>
      <c r="K194" s="246"/>
      <c r="L194" s="41"/>
      <c r="M194" s="247" t="s">
        <v>1</v>
      </c>
      <c r="N194" s="248" t="s">
        <v>42</v>
      </c>
      <c r="O194" s="88"/>
      <c r="P194" s="249">
        <f>O194*H194</f>
        <v>0</v>
      </c>
      <c r="Q194" s="249">
        <v>0.028819999999999998</v>
      </c>
      <c r="R194" s="249">
        <f>Q194*H194</f>
        <v>2.85318</v>
      </c>
      <c r="S194" s="249">
        <v>0</v>
      </c>
      <c r="T194" s="250">
        <f>S194*H194</f>
        <v>0</v>
      </c>
      <c r="U194" s="35"/>
      <c r="V194" s="35"/>
      <c r="W194" s="35"/>
      <c r="X194" s="35"/>
      <c r="Y194" s="35"/>
      <c r="Z194" s="35"/>
      <c r="AA194" s="35"/>
      <c r="AB194" s="35"/>
      <c r="AC194" s="35"/>
      <c r="AD194" s="35"/>
      <c r="AE194" s="35"/>
      <c r="AR194" s="251" t="s">
        <v>272</v>
      </c>
      <c r="AT194" s="251" t="s">
        <v>188</v>
      </c>
      <c r="AU194" s="251" t="s">
        <v>86</v>
      </c>
      <c r="AY194" s="14" t="s">
        <v>185</v>
      </c>
      <c r="BE194" s="252">
        <f>IF(N194="základní",J194,0)</f>
        <v>0</v>
      </c>
      <c r="BF194" s="252">
        <f>IF(N194="snížená",J194,0)</f>
        <v>0</v>
      </c>
      <c r="BG194" s="252">
        <f>IF(N194="zákl. přenesená",J194,0)</f>
        <v>0</v>
      </c>
      <c r="BH194" s="252">
        <f>IF(N194="sníž. přenesená",J194,0)</f>
        <v>0</v>
      </c>
      <c r="BI194" s="252">
        <f>IF(N194="nulová",J194,0)</f>
        <v>0</v>
      </c>
      <c r="BJ194" s="14" t="s">
        <v>84</v>
      </c>
      <c r="BK194" s="252">
        <f>ROUND(I194*H194,2)</f>
        <v>0</v>
      </c>
      <c r="BL194" s="14" t="s">
        <v>272</v>
      </c>
      <c r="BM194" s="251" t="s">
        <v>1612</v>
      </c>
    </row>
    <row r="195" s="2" customFormat="1">
      <c r="A195" s="35"/>
      <c r="B195" s="36"/>
      <c r="C195" s="37"/>
      <c r="D195" s="253" t="s">
        <v>194</v>
      </c>
      <c r="E195" s="37"/>
      <c r="F195" s="254" t="s">
        <v>1325</v>
      </c>
      <c r="G195" s="37"/>
      <c r="H195" s="37"/>
      <c r="I195" s="206"/>
      <c r="J195" s="37"/>
      <c r="K195" s="37"/>
      <c r="L195" s="41"/>
      <c r="M195" s="255"/>
      <c r="N195" s="256"/>
      <c r="O195" s="88"/>
      <c r="P195" s="88"/>
      <c r="Q195" s="88"/>
      <c r="R195" s="88"/>
      <c r="S195" s="88"/>
      <c r="T195" s="89"/>
      <c r="U195" s="35"/>
      <c r="V195" s="35"/>
      <c r="W195" s="35"/>
      <c r="X195" s="35"/>
      <c r="Y195" s="35"/>
      <c r="Z195" s="35"/>
      <c r="AA195" s="35"/>
      <c r="AB195" s="35"/>
      <c r="AC195" s="35"/>
      <c r="AD195" s="35"/>
      <c r="AE195" s="35"/>
      <c r="AT195" s="14" t="s">
        <v>194</v>
      </c>
      <c r="AU195" s="14" t="s">
        <v>86</v>
      </c>
    </row>
    <row r="196" s="2" customFormat="1" ht="24.15" customHeight="1">
      <c r="A196" s="35"/>
      <c r="B196" s="36"/>
      <c r="C196" s="239" t="s">
        <v>7</v>
      </c>
      <c r="D196" s="239" t="s">
        <v>188</v>
      </c>
      <c r="E196" s="240" t="s">
        <v>1326</v>
      </c>
      <c r="F196" s="241" t="s">
        <v>1327</v>
      </c>
      <c r="G196" s="242" t="s">
        <v>191</v>
      </c>
      <c r="H196" s="243">
        <v>594</v>
      </c>
      <c r="I196" s="244"/>
      <c r="J196" s="245">
        <f>ROUND(I196*H196,2)</f>
        <v>0</v>
      </c>
      <c r="K196" s="246"/>
      <c r="L196" s="41"/>
      <c r="M196" s="247" t="s">
        <v>1</v>
      </c>
      <c r="N196" s="248" t="s">
        <v>42</v>
      </c>
      <c r="O196" s="88"/>
      <c r="P196" s="249">
        <f>O196*H196</f>
        <v>0</v>
      </c>
      <c r="Q196" s="249">
        <v>0.0050000000000000001</v>
      </c>
      <c r="R196" s="249">
        <f>Q196*H196</f>
        <v>2.9700000000000002</v>
      </c>
      <c r="S196" s="249">
        <v>0</v>
      </c>
      <c r="T196" s="250">
        <f>S196*H196</f>
        <v>0</v>
      </c>
      <c r="U196" s="35"/>
      <c r="V196" s="35"/>
      <c r="W196" s="35"/>
      <c r="X196" s="35"/>
      <c r="Y196" s="35"/>
      <c r="Z196" s="35"/>
      <c r="AA196" s="35"/>
      <c r="AB196" s="35"/>
      <c r="AC196" s="35"/>
      <c r="AD196" s="35"/>
      <c r="AE196" s="35"/>
      <c r="AR196" s="251" t="s">
        <v>272</v>
      </c>
      <c r="AT196" s="251" t="s">
        <v>188</v>
      </c>
      <c r="AU196" s="251" t="s">
        <v>86</v>
      </c>
      <c r="AY196" s="14" t="s">
        <v>185</v>
      </c>
      <c r="BE196" s="252">
        <f>IF(N196="základní",J196,0)</f>
        <v>0</v>
      </c>
      <c r="BF196" s="252">
        <f>IF(N196="snížená",J196,0)</f>
        <v>0</v>
      </c>
      <c r="BG196" s="252">
        <f>IF(N196="zákl. přenesená",J196,0)</f>
        <v>0</v>
      </c>
      <c r="BH196" s="252">
        <f>IF(N196="sníž. přenesená",J196,0)</f>
        <v>0</v>
      </c>
      <c r="BI196" s="252">
        <f>IF(N196="nulová",J196,0)</f>
        <v>0</v>
      </c>
      <c r="BJ196" s="14" t="s">
        <v>84</v>
      </c>
      <c r="BK196" s="252">
        <f>ROUND(I196*H196,2)</f>
        <v>0</v>
      </c>
      <c r="BL196" s="14" t="s">
        <v>272</v>
      </c>
      <c r="BM196" s="251" t="s">
        <v>1613</v>
      </c>
    </row>
    <row r="197" s="2" customFormat="1">
      <c r="A197" s="35"/>
      <c r="B197" s="36"/>
      <c r="C197" s="37"/>
      <c r="D197" s="253" t="s">
        <v>194</v>
      </c>
      <c r="E197" s="37"/>
      <c r="F197" s="254" t="s">
        <v>1329</v>
      </c>
      <c r="G197" s="37"/>
      <c r="H197" s="37"/>
      <c r="I197" s="206"/>
      <c r="J197" s="37"/>
      <c r="K197" s="37"/>
      <c r="L197" s="41"/>
      <c r="M197" s="255"/>
      <c r="N197" s="256"/>
      <c r="O197" s="88"/>
      <c r="P197" s="88"/>
      <c r="Q197" s="88"/>
      <c r="R197" s="88"/>
      <c r="S197" s="88"/>
      <c r="T197" s="89"/>
      <c r="U197" s="35"/>
      <c r="V197" s="35"/>
      <c r="W197" s="35"/>
      <c r="X197" s="35"/>
      <c r="Y197" s="35"/>
      <c r="Z197" s="35"/>
      <c r="AA197" s="35"/>
      <c r="AB197" s="35"/>
      <c r="AC197" s="35"/>
      <c r="AD197" s="35"/>
      <c r="AE197" s="35"/>
      <c r="AT197" s="14" t="s">
        <v>194</v>
      </c>
      <c r="AU197" s="14" t="s">
        <v>86</v>
      </c>
    </row>
    <row r="198" s="12" customFormat="1" ht="22.8" customHeight="1">
      <c r="A198" s="12"/>
      <c r="B198" s="223"/>
      <c r="C198" s="224"/>
      <c r="D198" s="225" t="s">
        <v>76</v>
      </c>
      <c r="E198" s="237" t="s">
        <v>1614</v>
      </c>
      <c r="F198" s="237" t="s">
        <v>1615</v>
      </c>
      <c r="G198" s="224"/>
      <c r="H198" s="224"/>
      <c r="I198" s="227"/>
      <c r="J198" s="238">
        <f>BK198</f>
        <v>0</v>
      </c>
      <c r="K198" s="224"/>
      <c r="L198" s="229"/>
      <c r="M198" s="230"/>
      <c r="N198" s="231"/>
      <c r="O198" s="231"/>
      <c r="P198" s="232">
        <f>SUM(P199:P202)</f>
        <v>0</v>
      </c>
      <c r="Q198" s="231"/>
      <c r="R198" s="232">
        <f>SUM(R199:R202)</f>
        <v>0.03678</v>
      </c>
      <c r="S198" s="231"/>
      <c r="T198" s="233">
        <f>SUM(T199:T202)</f>
        <v>0</v>
      </c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R198" s="234" t="s">
        <v>86</v>
      </c>
      <c r="AT198" s="235" t="s">
        <v>76</v>
      </c>
      <c r="AU198" s="235" t="s">
        <v>84</v>
      </c>
      <c r="AY198" s="234" t="s">
        <v>185</v>
      </c>
      <c r="BK198" s="236">
        <f>SUM(BK199:BK202)</f>
        <v>0</v>
      </c>
    </row>
    <row r="199" s="2" customFormat="1" ht="24.15" customHeight="1">
      <c r="A199" s="35"/>
      <c r="B199" s="36"/>
      <c r="C199" s="239" t="s">
        <v>304</v>
      </c>
      <c r="D199" s="239" t="s">
        <v>188</v>
      </c>
      <c r="E199" s="240" t="s">
        <v>1616</v>
      </c>
      <c r="F199" s="241" t="s">
        <v>1617</v>
      </c>
      <c r="G199" s="242" t="s">
        <v>263</v>
      </c>
      <c r="H199" s="243">
        <v>2</v>
      </c>
      <c r="I199" s="244"/>
      <c r="J199" s="245">
        <f>ROUND(I199*H199,2)</f>
        <v>0</v>
      </c>
      <c r="K199" s="246"/>
      <c r="L199" s="41"/>
      <c r="M199" s="247" t="s">
        <v>1</v>
      </c>
      <c r="N199" s="248" t="s">
        <v>42</v>
      </c>
      <c r="O199" s="88"/>
      <c r="P199" s="249">
        <f>O199*H199</f>
        <v>0</v>
      </c>
      <c r="Q199" s="249">
        <v>0.00046000000000000001</v>
      </c>
      <c r="R199" s="249">
        <f>Q199*H199</f>
        <v>0.00092000000000000003</v>
      </c>
      <c r="S199" s="249">
        <v>0</v>
      </c>
      <c r="T199" s="250">
        <f>S199*H199</f>
        <v>0</v>
      </c>
      <c r="U199" s="35"/>
      <c r="V199" s="35"/>
      <c r="W199" s="35"/>
      <c r="X199" s="35"/>
      <c r="Y199" s="35"/>
      <c r="Z199" s="35"/>
      <c r="AA199" s="35"/>
      <c r="AB199" s="35"/>
      <c r="AC199" s="35"/>
      <c r="AD199" s="35"/>
      <c r="AE199" s="35"/>
      <c r="AR199" s="251" t="s">
        <v>272</v>
      </c>
      <c r="AT199" s="251" t="s">
        <v>188</v>
      </c>
      <c r="AU199" s="251" t="s">
        <v>86</v>
      </c>
      <c r="AY199" s="14" t="s">
        <v>185</v>
      </c>
      <c r="BE199" s="252">
        <f>IF(N199="základní",J199,0)</f>
        <v>0</v>
      </c>
      <c r="BF199" s="252">
        <f>IF(N199="snížená",J199,0)</f>
        <v>0</v>
      </c>
      <c r="BG199" s="252">
        <f>IF(N199="zákl. přenesená",J199,0)</f>
        <v>0</v>
      </c>
      <c r="BH199" s="252">
        <f>IF(N199="sníž. přenesená",J199,0)</f>
        <v>0</v>
      </c>
      <c r="BI199" s="252">
        <f>IF(N199="nulová",J199,0)</f>
        <v>0</v>
      </c>
      <c r="BJ199" s="14" t="s">
        <v>84</v>
      </c>
      <c r="BK199" s="252">
        <f>ROUND(I199*H199,2)</f>
        <v>0</v>
      </c>
      <c r="BL199" s="14" t="s">
        <v>272</v>
      </c>
      <c r="BM199" s="251" t="s">
        <v>1618</v>
      </c>
    </row>
    <row r="200" s="2" customFormat="1">
      <c r="A200" s="35"/>
      <c r="B200" s="36"/>
      <c r="C200" s="37"/>
      <c r="D200" s="253" t="s">
        <v>194</v>
      </c>
      <c r="E200" s="37"/>
      <c r="F200" s="254" t="s">
        <v>1619</v>
      </c>
      <c r="G200" s="37"/>
      <c r="H200" s="37"/>
      <c r="I200" s="206"/>
      <c r="J200" s="37"/>
      <c r="K200" s="37"/>
      <c r="L200" s="41"/>
      <c r="M200" s="255"/>
      <c r="N200" s="256"/>
      <c r="O200" s="88"/>
      <c r="P200" s="88"/>
      <c r="Q200" s="88"/>
      <c r="R200" s="88"/>
      <c r="S200" s="88"/>
      <c r="T200" s="89"/>
      <c r="U200" s="35"/>
      <c r="V200" s="35"/>
      <c r="W200" s="35"/>
      <c r="X200" s="35"/>
      <c r="Y200" s="35"/>
      <c r="Z200" s="35"/>
      <c r="AA200" s="35"/>
      <c r="AB200" s="35"/>
      <c r="AC200" s="35"/>
      <c r="AD200" s="35"/>
      <c r="AE200" s="35"/>
      <c r="AT200" s="14" t="s">
        <v>194</v>
      </c>
      <c r="AU200" s="14" t="s">
        <v>86</v>
      </c>
    </row>
    <row r="201" s="2" customFormat="1" ht="21.75" customHeight="1">
      <c r="A201" s="35"/>
      <c r="B201" s="36"/>
      <c r="C201" s="257" t="s">
        <v>309</v>
      </c>
      <c r="D201" s="257" t="s">
        <v>260</v>
      </c>
      <c r="E201" s="258" t="s">
        <v>1620</v>
      </c>
      <c r="F201" s="259" t="s">
        <v>1621</v>
      </c>
      <c r="G201" s="260" t="s">
        <v>263</v>
      </c>
      <c r="H201" s="261">
        <v>2</v>
      </c>
      <c r="I201" s="262"/>
      <c r="J201" s="263">
        <f>ROUND(I201*H201,2)</f>
        <v>0</v>
      </c>
      <c r="K201" s="264"/>
      <c r="L201" s="265"/>
      <c r="M201" s="266" t="s">
        <v>1</v>
      </c>
      <c r="N201" s="267" t="s">
        <v>42</v>
      </c>
      <c r="O201" s="88"/>
      <c r="P201" s="249">
        <f>O201*H201</f>
        <v>0</v>
      </c>
      <c r="Q201" s="249">
        <v>0.017930000000000001</v>
      </c>
      <c r="R201" s="249">
        <f>Q201*H201</f>
        <v>0.035860000000000003</v>
      </c>
      <c r="S201" s="249">
        <v>0</v>
      </c>
      <c r="T201" s="250">
        <f>S201*H201</f>
        <v>0</v>
      </c>
      <c r="U201" s="35"/>
      <c r="V201" s="35"/>
      <c r="W201" s="35"/>
      <c r="X201" s="35"/>
      <c r="Y201" s="35"/>
      <c r="Z201" s="35"/>
      <c r="AA201" s="35"/>
      <c r="AB201" s="35"/>
      <c r="AC201" s="35"/>
      <c r="AD201" s="35"/>
      <c r="AE201" s="35"/>
      <c r="AR201" s="251" t="s">
        <v>323</v>
      </c>
      <c r="AT201" s="251" t="s">
        <v>260</v>
      </c>
      <c r="AU201" s="251" t="s">
        <v>86</v>
      </c>
      <c r="AY201" s="14" t="s">
        <v>185</v>
      </c>
      <c r="BE201" s="252">
        <f>IF(N201="základní",J201,0)</f>
        <v>0</v>
      </c>
      <c r="BF201" s="252">
        <f>IF(N201="snížená",J201,0)</f>
        <v>0</v>
      </c>
      <c r="BG201" s="252">
        <f>IF(N201="zákl. přenesená",J201,0)</f>
        <v>0</v>
      </c>
      <c r="BH201" s="252">
        <f>IF(N201="sníž. přenesená",J201,0)</f>
        <v>0</v>
      </c>
      <c r="BI201" s="252">
        <f>IF(N201="nulová",J201,0)</f>
        <v>0</v>
      </c>
      <c r="BJ201" s="14" t="s">
        <v>84</v>
      </c>
      <c r="BK201" s="252">
        <f>ROUND(I201*H201,2)</f>
        <v>0</v>
      </c>
      <c r="BL201" s="14" t="s">
        <v>272</v>
      </c>
      <c r="BM201" s="251" t="s">
        <v>1622</v>
      </c>
    </row>
    <row r="202" s="2" customFormat="1">
      <c r="A202" s="35"/>
      <c r="B202" s="36"/>
      <c r="C202" s="37"/>
      <c r="D202" s="253" t="s">
        <v>194</v>
      </c>
      <c r="E202" s="37"/>
      <c r="F202" s="254" t="s">
        <v>1623</v>
      </c>
      <c r="G202" s="37"/>
      <c r="H202" s="37"/>
      <c r="I202" s="206"/>
      <c r="J202" s="37"/>
      <c r="K202" s="37"/>
      <c r="L202" s="41"/>
      <c r="M202" s="255"/>
      <c r="N202" s="256"/>
      <c r="O202" s="88"/>
      <c r="P202" s="88"/>
      <c r="Q202" s="88"/>
      <c r="R202" s="88"/>
      <c r="S202" s="88"/>
      <c r="T202" s="89"/>
      <c r="U202" s="35"/>
      <c r="V202" s="35"/>
      <c r="W202" s="35"/>
      <c r="X202" s="35"/>
      <c r="Y202" s="35"/>
      <c r="Z202" s="35"/>
      <c r="AA202" s="35"/>
      <c r="AB202" s="35"/>
      <c r="AC202" s="35"/>
      <c r="AD202" s="35"/>
      <c r="AE202" s="35"/>
      <c r="AT202" s="14" t="s">
        <v>194</v>
      </c>
      <c r="AU202" s="14" t="s">
        <v>86</v>
      </c>
    </row>
    <row r="203" s="12" customFormat="1" ht="22.8" customHeight="1">
      <c r="A203" s="12"/>
      <c r="B203" s="223"/>
      <c r="C203" s="224"/>
      <c r="D203" s="225" t="s">
        <v>76</v>
      </c>
      <c r="E203" s="237" t="s">
        <v>1624</v>
      </c>
      <c r="F203" s="237" t="s">
        <v>1625</v>
      </c>
      <c r="G203" s="224"/>
      <c r="H203" s="224"/>
      <c r="I203" s="227"/>
      <c r="J203" s="238">
        <f>BK203</f>
        <v>0</v>
      </c>
      <c r="K203" s="224"/>
      <c r="L203" s="229"/>
      <c r="M203" s="230"/>
      <c r="N203" s="231"/>
      <c r="O203" s="231"/>
      <c r="P203" s="232">
        <f>SUM(P204:P205)</f>
        <v>0</v>
      </c>
      <c r="Q203" s="231"/>
      <c r="R203" s="232">
        <f>SUM(R204:R205)</f>
        <v>0</v>
      </c>
      <c r="S203" s="231"/>
      <c r="T203" s="233">
        <f>SUM(T204:T205)</f>
        <v>0.025999999999999999</v>
      </c>
      <c r="U203" s="12"/>
      <c r="V203" s="12"/>
      <c r="W203" s="12"/>
      <c r="X203" s="12"/>
      <c r="Y203" s="12"/>
      <c r="Z203" s="12"/>
      <c r="AA203" s="12"/>
      <c r="AB203" s="12"/>
      <c r="AC203" s="12"/>
      <c r="AD203" s="12"/>
      <c r="AE203" s="12"/>
      <c r="AR203" s="234" t="s">
        <v>86</v>
      </c>
      <c r="AT203" s="235" t="s">
        <v>76</v>
      </c>
      <c r="AU203" s="235" t="s">
        <v>84</v>
      </c>
      <c r="AY203" s="234" t="s">
        <v>185</v>
      </c>
      <c r="BK203" s="236">
        <f>SUM(BK204:BK205)</f>
        <v>0</v>
      </c>
    </row>
    <row r="204" s="2" customFormat="1" ht="24.15" customHeight="1">
      <c r="A204" s="35"/>
      <c r="B204" s="36"/>
      <c r="C204" s="239" t="s">
        <v>315</v>
      </c>
      <c r="D204" s="239" t="s">
        <v>188</v>
      </c>
      <c r="E204" s="240" t="s">
        <v>1626</v>
      </c>
      <c r="F204" s="241" t="s">
        <v>1627</v>
      </c>
      <c r="G204" s="242" t="s">
        <v>263</v>
      </c>
      <c r="H204" s="243">
        <v>2</v>
      </c>
      <c r="I204" s="244"/>
      <c r="J204" s="245">
        <f>ROUND(I204*H204,2)</f>
        <v>0</v>
      </c>
      <c r="K204" s="246"/>
      <c r="L204" s="41"/>
      <c r="M204" s="247" t="s">
        <v>1</v>
      </c>
      <c r="N204" s="248" t="s">
        <v>42</v>
      </c>
      <c r="O204" s="88"/>
      <c r="P204" s="249">
        <f>O204*H204</f>
        <v>0</v>
      </c>
      <c r="Q204" s="249">
        <v>0</v>
      </c>
      <c r="R204" s="249">
        <f>Q204*H204</f>
        <v>0</v>
      </c>
      <c r="S204" s="249">
        <v>0.012999999999999999</v>
      </c>
      <c r="T204" s="250">
        <f>S204*H204</f>
        <v>0.025999999999999999</v>
      </c>
      <c r="U204" s="35"/>
      <c r="V204" s="35"/>
      <c r="W204" s="35"/>
      <c r="X204" s="35"/>
      <c r="Y204" s="35"/>
      <c r="Z204" s="35"/>
      <c r="AA204" s="35"/>
      <c r="AB204" s="35"/>
      <c r="AC204" s="35"/>
      <c r="AD204" s="35"/>
      <c r="AE204" s="35"/>
      <c r="AR204" s="251" t="s">
        <v>272</v>
      </c>
      <c r="AT204" s="251" t="s">
        <v>188</v>
      </c>
      <c r="AU204" s="251" t="s">
        <v>86</v>
      </c>
      <c r="AY204" s="14" t="s">
        <v>185</v>
      </c>
      <c r="BE204" s="252">
        <f>IF(N204="základní",J204,0)</f>
        <v>0</v>
      </c>
      <c r="BF204" s="252">
        <f>IF(N204="snížená",J204,0)</f>
        <v>0</v>
      </c>
      <c r="BG204" s="252">
        <f>IF(N204="zákl. přenesená",J204,0)</f>
        <v>0</v>
      </c>
      <c r="BH204" s="252">
        <f>IF(N204="sníž. přenesená",J204,0)</f>
        <v>0</v>
      </c>
      <c r="BI204" s="252">
        <f>IF(N204="nulová",J204,0)</f>
        <v>0</v>
      </c>
      <c r="BJ204" s="14" t="s">
        <v>84</v>
      </c>
      <c r="BK204" s="252">
        <f>ROUND(I204*H204,2)</f>
        <v>0</v>
      </c>
      <c r="BL204" s="14" t="s">
        <v>272</v>
      </c>
      <c r="BM204" s="251" t="s">
        <v>1628</v>
      </c>
    </row>
    <row r="205" s="2" customFormat="1">
      <c r="A205" s="35"/>
      <c r="B205" s="36"/>
      <c r="C205" s="37"/>
      <c r="D205" s="253" t="s">
        <v>194</v>
      </c>
      <c r="E205" s="37"/>
      <c r="F205" s="254" t="s">
        <v>1627</v>
      </c>
      <c r="G205" s="37"/>
      <c r="H205" s="37"/>
      <c r="I205" s="206"/>
      <c r="J205" s="37"/>
      <c r="K205" s="37"/>
      <c r="L205" s="41"/>
      <c r="M205" s="255"/>
      <c r="N205" s="256"/>
      <c r="O205" s="88"/>
      <c r="P205" s="88"/>
      <c r="Q205" s="88"/>
      <c r="R205" s="88"/>
      <c r="S205" s="88"/>
      <c r="T205" s="89"/>
      <c r="U205" s="35"/>
      <c r="V205" s="35"/>
      <c r="W205" s="35"/>
      <c r="X205" s="35"/>
      <c r="Y205" s="35"/>
      <c r="Z205" s="35"/>
      <c r="AA205" s="35"/>
      <c r="AB205" s="35"/>
      <c r="AC205" s="35"/>
      <c r="AD205" s="35"/>
      <c r="AE205" s="35"/>
      <c r="AT205" s="14" t="s">
        <v>194</v>
      </c>
      <c r="AU205" s="14" t="s">
        <v>86</v>
      </c>
    </row>
    <row r="206" s="12" customFormat="1" ht="22.8" customHeight="1">
      <c r="A206" s="12"/>
      <c r="B206" s="223"/>
      <c r="C206" s="224"/>
      <c r="D206" s="225" t="s">
        <v>76</v>
      </c>
      <c r="E206" s="237" t="s">
        <v>352</v>
      </c>
      <c r="F206" s="237" t="s">
        <v>353</v>
      </c>
      <c r="G206" s="224"/>
      <c r="H206" s="224"/>
      <c r="I206" s="227"/>
      <c r="J206" s="238">
        <f>BK206</f>
        <v>0</v>
      </c>
      <c r="K206" s="224"/>
      <c r="L206" s="229"/>
      <c r="M206" s="230"/>
      <c r="N206" s="231"/>
      <c r="O206" s="231"/>
      <c r="P206" s="232">
        <f>SUM(P207:P230)</f>
        <v>0</v>
      </c>
      <c r="Q206" s="231"/>
      <c r="R206" s="232">
        <f>SUM(R207:R230)</f>
        <v>1.5476099999999999</v>
      </c>
      <c r="S206" s="231"/>
      <c r="T206" s="233">
        <f>SUM(T207:T230)</f>
        <v>0.2646</v>
      </c>
      <c r="U206" s="12"/>
      <c r="V206" s="12"/>
      <c r="W206" s="12"/>
      <c r="X206" s="12"/>
      <c r="Y206" s="12"/>
      <c r="Z206" s="12"/>
      <c r="AA206" s="12"/>
      <c r="AB206" s="12"/>
      <c r="AC206" s="12"/>
      <c r="AD206" s="12"/>
      <c r="AE206" s="12"/>
      <c r="AR206" s="234" t="s">
        <v>86</v>
      </c>
      <c r="AT206" s="235" t="s">
        <v>76</v>
      </c>
      <c r="AU206" s="235" t="s">
        <v>84</v>
      </c>
      <c r="AY206" s="234" t="s">
        <v>185</v>
      </c>
      <c r="BK206" s="236">
        <f>SUM(BK207:BK230)</f>
        <v>0</v>
      </c>
    </row>
    <row r="207" s="2" customFormat="1" ht="24.15" customHeight="1">
      <c r="A207" s="35"/>
      <c r="B207" s="36"/>
      <c r="C207" s="239" t="s">
        <v>320</v>
      </c>
      <c r="D207" s="239" t="s">
        <v>188</v>
      </c>
      <c r="E207" s="240" t="s">
        <v>364</v>
      </c>
      <c r="F207" s="241" t="s">
        <v>365</v>
      </c>
      <c r="G207" s="242" t="s">
        <v>191</v>
      </c>
      <c r="H207" s="243">
        <v>99</v>
      </c>
      <c r="I207" s="244"/>
      <c r="J207" s="245">
        <f>ROUND(I207*H207,2)</f>
        <v>0</v>
      </c>
      <c r="K207" s="246"/>
      <c r="L207" s="41"/>
      <c r="M207" s="247" t="s">
        <v>1</v>
      </c>
      <c r="N207" s="248" t="s">
        <v>42</v>
      </c>
      <c r="O207" s="88"/>
      <c r="P207" s="249">
        <f>O207*H207</f>
        <v>0</v>
      </c>
      <c r="Q207" s="249">
        <v>0.00020000000000000001</v>
      </c>
      <c r="R207" s="249">
        <f>Q207*H207</f>
        <v>0.019800000000000002</v>
      </c>
      <c r="S207" s="249">
        <v>0</v>
      </c>
      <c r="T207" s="250">
        <f>S207*H207</f>
        <v>0</v>
      </c>
      <c r="U207" s="35"/>
      <c r="V207" s="35"/>
      <c r="W207" s="35"/>
      <c r="X207" s="35"/>
      <c r="Y207" s="35"/>
      <c r="Z207" s="35"/>
      <c r="AA207" s="35"/>
      <c r="AB207" s="35"/>
      <c r="AC207" s="35"/>
      <c r="AD207" s="35"/>
      <c r="AE207" s="35"/>
      <c r="AR207" s="251" t="s">
        <v>272</v>
      </c>
      <c r="AT207" s="251" t="s">
        <v>188</v>
      </c>
      <c r="AU207" s="251" t="s">
        <v>86</v>
      </c>
      <c r="AY207" s="14" t="s">
        <v>185</v>
      </c>
      <c r="BE207" s="252">
        <f>IF(N207="základní",J207,0)</f>
        <v>0</v>
      </c>
      <c r="BF207" s="252">
        <f>IF(N207="snížená",J207,0)</f>
        <v>0</v>
      </c>
      <c r="BG207" s="252">
        <f>IF(N207="zákl. přenesená",J207,0)</f>
        <v>0</v>
      </c>
      <c r="BH207" s="252">
        <f>IF(N207="sníž. přenesená",J207,0)</f>
        <v>0</v>
      </c>
      <c r="BI207" s="252">
        <f>IF(N207="nulová",J207,0)</f>
        <v>0</v>
      </c>
      <c r="BJ207" s="14" t="s">
        <v>84</v>
      </c>
      <c r="BK207" s="252">
        <f>ROUND(I207*H207,2)</f>
        <v>0</v>
      </c>
      <c r="BL207" s="14" t="s">
        <v>272</v>
      </c>
      <c r="BM207" s="251" t="s">
        <v>366</v>
      </c>
    </row>
    <row r="208" s="2" customFormat="1">
      <c r="A208" s="35"/>
      <c r="B208" s="36"/>
      <c r="C208" s="37"/>
      <c r="D208" s="253" t="s">
        <v>194</v>
      </c>
      <c r="E208" s="37"/>
      <c r="F208" s="254" t="s">
        <v>367</v>
      </c>
      <c r="G208" s="37"/>
      <c r="H208" s="37"/>
      <c r="I208" s="206"/>
      <c r="J208" s="37"/>
      <c r="K208" s="37"/>
      <c r="L208" s="41"/>
      <c r="M208" s="255"/>
      <c r="N208" s="256"/>
      <c r="O208" s="88"/>
      <c r="P208" s="88"/>
      <c r="Q208" s="88"/>
      <c r="R208" s="88"/>
      <c r="S208" s="88"/>
      <c r="T208" s="89"/>
      <c r="U208" s="35"/>
      <c r="V208" s="35"/>
      <c r="W208" s="35"/>
      <c r="X208" s="35"/>
      <c r="Y208" s="35"/>
      <c r="Z208" s="35"/>
      <c r="AA208" s="35"/>
      <c r="AB208" s="35"/>
      <c r="AC208" s="35"/>
      <c r="AD208" s="35"/>
      <c r="AE208" s="35"/>
      <c r="AT208" s="14" t="s">
        <v>194</v>
      </c>
      <c r="AU208" s="14" t="s">
        <v>86</v>
      </c>
    </row>
    <row r="209" s="2" customFormat="1" ht="24.15" customHeight="1">
      <c r="A209" s="35"/>
      <c r="B209" s="36"/>
      <c r="C209" s="239" t="s">
        <v>326</v>
      </c>
      <c r="D209" s="239" t="s">
        <v>188</v>
      </c>
      <c r="E209" s="240" t="s">
        <v>369</v>
      </c>
      <c r="F209" s="241" t="s">
        <v>370</v>
      </c>
      <c r="G209" s="242" t="s">
        <v>191</v>
      </c>
      <c r="H209" s="243">
        <v>99</v>
      </c>
      <c r="I209" s="244"/>
      <c r="J209" s="245">
        <f>ROUND(I209*H209,2)</f>
        <v>0</v>
      </c>
      <c r="K209" s="246"/>
      <c r="L209" s="41"/>
      <c r="M209" s="247" t="s">
        <v>1</v>
      </c>
      <c r="N209" s="248" t="s">
        <v>42</v>
      </c>
      <c r="O209" s="88"/>
      <c r="P209" s="249">
        <f>O209*H209</f>
        <v>0</v>
      </c>
      <c r="Q209" s="249">
        <v>0.014999999999999999</v>
      </c>
      <c r="R209" s="249">
        <f>Q209*H209</f>
        <v>1.4849999999999999</v>
      </c>
      <c r="S209" s="249">
        <v>0</v>
      </c>
      <c r="T209" s="250">
        <f>S209*H209</f>
        <v>0</v>
      </c>
      <c r="U209" s="35"/>
      <c r="V209" s="35"/>
      <c r="W209" s="35"/>
      <c r="X209" s="35"/>
      <c r="Y209" s="35"/>
      <c r="Z209" s="35"/>
      <c r="AA209" s="35"/>
      <c r="AB209" s="35"/>
      <c r="AC209" s="35"/>
      <c r="AD209" s="35"/>
      <c r="AE209" s="35"/>
      <c r="AR209" s="251" t="s">
        <v>272</v>
      </c>
      <c r="AT209" s="251" t="s">
        <v>188</v>
      </c>
      <c r="AU209" s="251" t="s">
        <v>86</v>
      </c>
      <c r="AY209" s="14" t="s">
        <v>185</v>
      </c>
      <c r="BE209" s="252">
        <f>IF(N209="základní",J209,0)</f>
        <v>0</v>
      </c>
      <c r="BF209" s="252">
        <f>IF(N209="snížená",J209,0)</f>
        <v>0</v>
      </c>
      <c r="BG209" s="252">
        <f>IF(N209="zákl. přenesená",J209,0)</f>
        <v>0</v>
      </c>
      <c r="BH209" s="252">
        <f>IF(N209="sníž. přenesená",J209,0)</f>
        <v>0</v>
      </c>
      <c r="BI209" s="252">
        <f>IF(N209="nulová",J209,0)</f>
        <v>0</v>
      </c>
      <c r="BJ209" s="14" t="s">
        <v>84</v>
      </c>
      <c r="BK209" s="252">
        <f>ROUND(I209*H209,2)</f>
        <v>0</v>
      </c>
      <c r="BL209" s="14" t="s">
        <v>272</v>
      </c>
      <c r="BM209" s="251" t="s">
        <v>371</v>
      </c>
    </row>
    <row r="210" s="2" customFormat="1">
      <c r="A210" s="35"/>
      <c r="B210" s="36"/>
      <c r="C210" s="37"/>
      <c r="D210" s="253" t="s">
        <v>194</v>
      </c>
      <c r="E210" s="37"/>
      <c r="F210" s="254" t="s">
        <v>372</v>
      </c>
      <c r="G210" s="37"/>
      <c r="H210" s="37"/>
      <c r="I210" s="206"/>
      <c r="J210" s="37"/>
      <c r="K210" s="37"/>
      <c r="L210" s="41"/>
      <c r="M210" s="255"/>
      <c r="N210" s="256"/>
      <c r="O210" s="88"/>
      <c r="P210" s="88"/>
      <c r="Q210" s="88"/>
      <c r="R210" s="88"/>
      <c r="S210" s="88"/>
      <c r="T210" s="89"/>
      <c r="U210" s="35"/>
      <c r="V210" s="35"/>
      <c r="W210" s="35"/>
      <c r="X210" s="35"/>
      <c r="Y210" s="35"/>
      <c r="Z210" s="35"/>
      <c r="AA210" s="35"/>
      <c r="AB210" s="35"/>
      <c r="AC210" s="35"/>
      <c r="AD210" s="35"/>
      <c r="AE210" s="35"/>
      <c r="AT210" s="14" t="s">
        <v>194</v>
      </c>
      <c r="AU210" s="14" t="s">
        <v>86</v>
      </c>
    </row>
    <row r="211" s="2" customFormat="1" ht="16.5" customHeight="1">
      <c r="A211" s="35"/>
      <c r="B211" s="36"/>
      <c r="C211" s="239" t="s">
        <v>331</v>
      </c>
      <c r="D211" s="239" t="s">
        <v>188</v>
      </c>
      <c r="E211" s="240" t="s">
        <v>1330</v>
      </c>
      <c r="F211" s="241" t="s">
        <v>1331</v>
      </c>
      <c r="G211" s="242" t="s">
        <v>191</v>
      </c>
      <c r="H211" s="243">
        <v>99</v>
      </c>
      <c r="I211" s="244"/>
      <c r="J211" s="245">
        <f>ROUND(I211*H211,2)</f>
        <v>0</v>
      </c>
      <c r="K211" s="246"/>
      <c r="L211" s="41"/>
      <c r="M211" s="247" t="s">
        <v>1</v>
      </c>
      <c r="N211" s="248" t="s">
        <v>42</v>
      </c>
      <c r="O211" s="88"/>
      <c r="P211" s="249">
        <f>O211*H211</f>
        <v>0</v>
      </c>
      <c r="Q211" s="249">
        <v>0</v>
      </c>
      <c r="R211" s="249">
        <f>Q211*H211</f>
        <v>0</v>
      </c>
      <c r="S211" s="249">
        <v>0</v>
      </c>
      <c r="T211" s="250">
        <f>S211*H211</f>
        <v>0</v>
      </c>
      <c r="U211" s="35"/>
      <c r="V211" s="35"/>
      <c r="W211" s="35"/>
      <c r="X211" s="35"/>
      <c r="Y211" s="35"/>
      <c r="Z211" s="35"/>
      <c r="AA211" s="35"/>
      <c r="AB211" s="35"/>
      <c r="AC211" s="35"/>
      <c r="AD211" s="35"/>
      <c r="AE211" s="35"/>
      <c r="AR211" s="251" t="s">
        <v>208</v>
      </c>
      <c r="AT211" s="251" t="s">
        <v>188</v>
      </c>
      <c r="AU211" s="251" t="s">
        <v>86</v>
      </c>
      <c r="AY211" s="14" t="s">
        <v>185</v>
      </c>
      <c r="BE211" s="252">
        <f>IF(N211="základní",J211,0)</f>
        <v>0</v>
      </c>
      <c r="BF211" s="252">
        <f>IF(N211="snížená",J211,0)</f>
        <v>0</v>
      </c>
      <c r="BG211" s="252">
        <f>IF(N211="zákl. přenesená",J211,0)</f>
        <v>0</v>
      </c>
      <c r="BH211" s="252">
        <f>IF(N211="sníž. přenesená",J211,0)</f>
        <v>0</v>
      </c>
      <c r="BI211" s="252">
        <f>IF(N211="nulová",J211,0)</f>
        <v>0</v>
      </c>
      <c r="BJ211" s="14" t="s">
        <v>84</v>
      </c>
      <c r="BK211" s="252">
        <f>ROUND(I211*H211,2)</f>
        <v>0</v>
      </c>
      <c r="BL211" s="14" t="s">
        <v>208</v>
      </c>
      <c r="BM211" s="251" t="s">
        <v>1332</v>
      </c>
    </row>
    <row r="212" s="2" customFormat="1">
      <c r="A212" s="35"/>
      <c r="B212" s="36"/>
      <c r="C212" s="37"/>
      <c r="D212" s="253" t="s">
        <v>194</v>
      </c>
      <c r="E212" s="37"/>
      <c r="F212" s="254" t="s">
        <v>1331</v>
      </c>
      <c r="G212" s="37"/>
      <c r="H212" s="37"/>
      <c r="I212" s="206"/>
      <c r="J212" s="37"/>
      <c r="K212" s="37"/>
      <c r="L212" s="41"/>
      <c r="M212" s="255"/>
      <c r="N212" s="256"/>
      <c r="O212" s="88"/>
      <c r="P212" s="88"/>
      <c r="Q212" s="88"/>
      <c r="R212" s="88"/>
      <c r="S212" s="88"/>
      <c r="T212" s="89"/>
      <c r="U212" s="35"/>
      <c r="V212" s="35"/>
      <c r="W212" s="35"/>
      <c r="X212" s="35"/>
      <c r="Y212" s="35"/>
      <c r="Z212" s="35"/>
      <c r="AA212" s="35"/>
      <c r="AB212" s="35"/>
      <c r="AC212" s="35"/>
      <c r="AD212" s="35"/>
      <c r="AE212" s="35"/>
      <c r="AT212" s="14" t="s">
        <v>194</v>
      </c>
      <c r="AU212" s="14" t="s">
        <v>86</v>
      </c>
    </row>
    <row r="213" s="2" customFormat="1" ht="16.5" customHeight="1">
      <c r="A213" s="35"/>
      <c r="B213" s="36"/>
      <c r="C213" s="239" t="s">
        <v>335</v>
      </c>
      <c r="D213" s="239" t="s">
        <v>188</v>
      </c>
      <c r="E213" s="240" t="s">
        <v>1333</v>
      </c>
      <c r="F213" s="241" t="s">
        <v>1334</v>
      </c>
      <c r="G213" s="242" t="s">
        <v>191</v>
      </c>
      <c r="H213" s="243">
        <v>99</v>
      </c>
      <c r="I213" s="244"/>
      <c r="J213" s="245">
        <f>ROUND(I213*H213,2)</f>
        <v>0</v>
      </c>
      <c r="K213" s="246"/>
      <c r="L213" s="41"/>
      <c r="M213" s="247" t="s">
        <v>1</v>
      </c>
      <c r="N213" s="248" t="s">
        <v>42</v>
      </c>
      <c r="O213" s="88"/>
      <c r="P213" s="249">
        <f>O213*H213</f>
        <v>0</v>
      </c>
      <c r="Q213" s="249">
        <v>0</v>
      </c>
      <c r="R213" s="249">
        <f>Q213*H213</f>
        <v>0</v>
      </c>
      <c r="S213" s="249">
        <v>0</v>
      </c>
      <c r="T213" s="250">
        <f>S213*H213</f>
        <v>0</v>
      </c>
      <c r="U213" s="35"/>
      <c r="V213" s="35"/>
      <c r="W213" s="35"/>
      <c r="X213" s="35"/>
      <c r="Y213" s="35"/>
      <c r="Z213" s="35"/>
      <c r="AA213" s="35"/>
      <c r="AB213" s="35"/>
      <c r="AC213" s="35"/>
      <c r="AD213" s="35"/>
      <c r="AE213" s="35"/>
      <c r="AR213" s="251" t="s">
        <v>208</v>
      </c>
      <c r="AT213" s="251" t="s">
        <v>188</v>
      </c>
      <c r="AU213" s="251" t="s">
        <v>86</v>
      </c>
      <c r="AY213" s="14" t="s">
        <v>185</v>
      </c>
      <c r="BE213" s="252">
        <f>IF(N213="základní",J213,0)</f>
        <v>0</v>
      </c>
      <c r="BF213" s="252">
        <f>IF(N213="snížená",J213,0)</f>
        <v>0</v>
      </c>
      <c r="BG213" s="252">
        <f>IF(N213="zákl. přenesená",J213,0)</f>
        <v>0</v>
      </c>
      <c r="BH213" s="252">
        <f>IF(N213="sníž. přenesená",J213,0)</f>
        <v>0</v>
      </c>
      <c r="BI213" s="252">
        <f>IF(N213="nulová",J213,0)</f>
        <v>0</v>
      </c>
      <c r="BJ213" s="14" t="s">
        <v>84</v>
      </c>
      <c r="BK213" s="252">
        <f>ROUND(I213*H213,2)</f>
        <v>0</v>
      </c>
      <c r="BL213" s="14" t="s">
        <v>208</v>
      </c>
      <c r="BM213" s="251" t="s">
        <v>1335</v>
      </c>
    </row>
    <row r="214" s="2" customFormat="1">
      <c r="A214" s="35"/>
      <c r="B214" s="36"/>
      <c r="C214" s="37"/>
      <c r="D214" s="253" t="s">
        <v>194</v>
      </c>
      <c r="E214" s="37"/>
      <c r="F214" s="254" t="s">
        <v>1334</v>
      </c>
      <c r="G214" s="37"/>
      <c r="H214" s="37"/>
      <c r="I214" s="206"/>
      <c r="J214" s="37"/>
      <c r="K214" s="37"/>
      <c r="L214" s="41"/>
      <c r="M214" s="255"/>
      <c r="N214" s="256"/>
      <c r="O214" s="88"/>
      <c r="P214" s="88"/>
      <c r="Q214" s="88"/>
      <c r="R214" s="88"/>
      <c r="S214" s="88"/>
      <c r="T214" s="89"/>
      <c r="U214" s="35"/>
      <c r="V214" s="35"/>
      <c r="W214" s="35"/>
      <c r="X214" s="35"/>
      <c r="Y214" s="35"/>
      <c r="Z214" s="35"/>
      <c r="AA214" s="35"/>
      <c r="AB214" s="35"/>
      <c r="AC214" s="35"/>
      <c r="AD214" s="35"/>
      <c r="AE214" s="35"/>
      <c r="AT214" s="14" t="s">
        <v>194</v>
      </c>
      <c r="AU214" s="14" t="s">
        <v>86</v>
      </c>
    </row>
    <row r="215" s="2" customFormat="1" ht="21.75" customHeight="1">
      <c r="A215" s="35"/>
      <c r="B215" s="36"/>
      <c r="C215" s="239" t="s">
        <v>340</v>
      </c>
      <c r="D215" s="239" t="s">
        <v>188</v>
      </c>
      <c r="E215" s="240" t="s">
        <v>374</v>
      </c>
      <c r="F215" s="241" t="s">
        <v>375</v>
      </c>
      <c r="G215" s="242" t="s">
        <v>329</v>
      </c>
      <c r="H215" s="243">
        <v>57</v>
      </c>
      <c r="I215" s="244"/>
      <c r="J215" s="245">
        <f>ROUND(I215*H215,2)</f>
        <v>0</v>
      </c>
      <c r="K215" s="246"/>
      <c r="L215" s="41"/>
      <c r="M215" s="247" t="s">
        <v>1</v>
      </c>
      <c r="N215" s="248" t="s">
        <v>42</v>
      </c>
      <c r="O215" s="88"/>
      <c r="P215" s="249">
        <f>O215*H215</f>
        <v>0</v>
      </c>
      <c r="Q215" s="249">
        <v>0</v>
      </c>
      <c r="R215" s="249">
        <f>Q215*H215</f>
        <v>0</v>
      </c>
      <c r="S215" s="249">
        <v>0.00029999999999999997</v>
      </c>
      <c r="T215" s="250">
        <f>S215*H215</f>
        <v>0.017099999999999997</v>
      </c>
      <c r="U215" s="35"/>
      <c r="V215" s="35"/>
      <c r="W215" s="35"/>
      <c r="X215" s="35"/>
      <c r="Y215" s="35"/>
      <c r="Z215" s="35"/>
      <c r="AA215" s="35"/>
      <c r="AB215" s="35"/>
      <c r="AC215" s="35"/>
      <c r="AD215" s="35"/>
      <c r="AE215" s="35"/>
      <c r="AR215" s="251" t="s">
        <v>272</v>
      </c>
      <c r="AT215" s="251" t="s">
        <v>188</v>
      </c>
      <c r="AU215" s="251" t="s">
        <v>86</v>
      </c>
      <c r="AY215" s="14" t="s">
        <v>185</v>
      </c>
      <c r="BE215" s="252">
        <f>IF(N215="základní",J215,0)</f>
        <v>0</v>
      </c>
      <c r="BF215" s="252">
        <f>IF(N215="snížená",J215,0)</f>
        <v>0</v>
      </c>
      <c r="BG215" s="252">
        <f>IF(N215="zákl. přenesená",J215,0)</f>
        <v>0</v>
      </c>
      <c r="BH215" s="252">
        <f>IF(N215="sníž. přenesená",J215,0)</f>
        <v>0</v>
      </c>
      <c r="BI215" s="252">
        <f>IF(N215="nulová",J215,0)</f>
        <v>0</v>
      </c>
      <c r="BJ215" s="14" t="s">
        <v>84</v>
      </c>
      <c r="BK215" s="252">
        <f>ROUND(I215*H215,2)</f>
        <v>0</v>
      </c>
      <c r="BL215" s="14" t="s">
        <v>272</v>
      </c>
      <c r="BM215" s="251" t="s">
        <v>376</v>
      </c>
    </row>
    <row r="216" s="2" customFormat="1">
      <c r="A216" s="35"/>
      <c r="B216" s="36"/>
      <c r="C216" s="37"/>
      <c r="D216" s="253" t="s">
        <v>194</v>
      </c>
      <c r="E216" s="37"/>
      <c r="F216" s="254" t="s">
        <v>377</v>
      </c>
      <c r="G216" s="37"/>
      <c r="H216" s="37"/>
      <c r="I216" s="206"/>
      <c r="J216" s="37"/>
      <c r="K216" s="37"/>
      <c r="L216" s="41"/>
      <c r="M216" s="255"/>
      <c r="N216" s="256"/>
      <c r="O216" s="88"/>
      <c r="P216" s="88"/>
      <c r="Q216" s="88"/>
      <c r="R216" s="88"/>
      <c r="S216" s="88"/>
      <c r="T216" s="89"/>
      <c r="U216" s="35"/>
      <c r="V216" s="35"/>
      <c r="W216" s="35"/>
      <c r="X216" s="35"/>
      <c r="Y216" s="35"/>
      <c r="Z216" s="35"/>
      <c r="AA216" s="35"/>
      <c r="AB216" s="35"/>
      <c r="AC216" s="35"/>
      <c r="AD216" s="35"/>
      <c r="AE216" s="35"/>
      <c r="AT216" s="14" t="s">
        <v>194</v>
      </c>
      <c r="AU216" s="14" t="s">
        <v>86</v>
      </c>
    </row>
    <row r="217" s="2" customFormat="1" ht="62.7" customHeight="1">
      <c r="A217" s="35"/>
      <c r="B217" s="36"/>
      <c r="C217" s="257" t="s">
        <v>344</v>
      </c>
      <c r="D217" s="257" t="s">
        <v>260</v>
      </c>
      <c r="E217" s="258" t="s">
        <v>379</v>
      </c>
      <c r="F217" s="259" t="s">
        <v>380</v>
      </c>
      <c r="G217" s="260" t="s">
        <v>191</v>
      </c>
      <c r="H217" s="261">
        <v>108</v>
      </c>
      <c r="I217" s="262"/>
      <c r="J217" s="263">
        <f>ROUND(I217*H217,2)</f>
        <v>0</v>
      </c>
      <c r="K217" s="264"/>
      <c r="L217" s="265"/>
      <c r="M217" s="266" t="s">
        <v>1</v>
      </c>
      <c r="N217" s="267" t="s">
        <v>42</v>
      </c>
      <c r="O217" s="88"/>
      <c r="P217" s="249">
        <f>O217*H217</f>
        <v>0</v>
      </c>
      <c r="Q217" s="249">
        <v>0</v>
      </c>
      <c r="R217" s="249">
        <f>Q217*H217</f>
        <v>0</v>
      </c>
      <c r="S217" s="249">
        <v>0</v>
      </c>
      <c r="T217" s="250">
        <f>S217*H217</f>
        <v>0</v>
      </c>
      <c r="U217" s="35"/>
      <c r="V217" s="35"/>
      <c r="W217" s="35"/>
      <c r="X217" s="35"/>
      <c r="Y217" s="35"/>
      <c r="Z217" s="35"/>
      <c r="AA217" s="35"/>
      <c r="AB217" s="35"/>
      <c r="AC217" s="35"/>
      <c r="AD217" s="35"/>
      <c r="AE217" s="35"/>
      <c r="AR217" s="251" t="s">
        <v>208</v>
      </c>
      <c r="AT217" s="251" t="s">
        <v>260</v>
      </c>
      <c r="AU217" s="251" t="s">
        <v>86</v>
      </c>
      <c r="AY217" s="14" t="s">
        <v>185</v>
      </c>
      <c r="BE217" s="252">
        <f>IF(N217="základní",J217,0)</f>
        <v>0</v>
      </c>
      <c r="BF217" s="252">
        <f>IF(N217="snížená",J217,0)</f>
        <v>0</v>
      </c>
      <c r="BG217" s="252">
        <f>IF(N217="zákl. přenesená",J217,0)</f>
        <v>0</v>
      </c>
      <c r="BH217" s="252">
        <f>IF(N217="sníž. přenesená",J217,0)</f>
        <v>0</v>
      </c>
      <c r="BI217" s="252">
        <f>IF(N217="nulová",J217,0)</f>
        <v>0</v>
      </c>
      <c r="BJ217" s="14" t="s">
        <v>84</v>
      </c>
      <c r="BK217" s="252">
        <f>ROUND(I217*H217,2)</f>
        <v>0</v>
      </c>
      <c r="BL217" s="14" t="s">
        <v>208</v>
      </c>
      <c r="BM217" s="251" t="s">
        <v>381</v>
      </c>
    </row>
    <row r="218" s="2" customFormat="1">
      <c r="A218" s="35"/>
      <c r="B218" s="36"/>
      <c r="C218" s="37"/>
      <c r="D218" s="253" t="s">
        <v>194</v>
      </c>
      <c r="E218" s="37"/>
      <c r="F218" s="254" t="s">
        <v>382</v>
      </c>
      <c r="G218" s="37"/>
      <c r="H218" s="37"/>
      <c r="I218" s="206"/>
      <c r="J218" s="37"/>
      <c r="K218" s="37"/>
      <c r="L218" s="41"/>
      <c r="M218" s="255"/>
      <c r="N218" s="256"/>
      <c r="O218" s="88"/>
      <c r="P218" s="88"/>
      <c r="Q218" s="88"/>
      <c r="R218" s="88"/>
      <c r="S218" s="88"/>
      <c r="T218" s="89"/>
      <c r="U218" s="35"/>
      <c r="V218" s="35"/>
      <c r="W218" s="35"/>
      <c r="X218" s="35"/>
      <c r="Y218" s="35"/>
      <c r="Z218" s="35"/>
      <c r="AA218" s="35"/>
      <c r="AB218" s="35"/>
      <c r="AC218" s="35"/>
      <c r="AD218" s="35"/>
      <c r="AE218" s="35"/>
      <c r="AT218" s="14" t="s">
        <v>194</v>
      </c>
      <c r="AU218" s="14" t="s">
        <v>86</v>
      </c>
    </row>
    <row r="219" s="2" customFormat="1" ht="24.15" customHeight="1">
      <c r="A219" s="35"/>
      <c r="B219" s="36"/>
      <c r="C219" s="239" t="s">
        <v>348</v>
      </c>
      <c r="D219" s="239" t="s">
        <v>188</v>
      </c>
      <c r="E219" s="240" t="s">
        <v>384</v>
      </c>
      <c r="F219" s="241" t="s">
        <v>385</v>
      </c>
      <c r="G219" s="242" t="s">
        <v>191</v>
      </c>
      <c r="H219" s="243">
        <v>99</v>
      </c>
      <c r="I219" s="244"/>
      <c r="J219" s="245">
        <f>ROUND(I219*H219,2)</f>
        <v>0</v>
      </c>
      <c r="K219" s="246"/>
      <c r="L219" s="41"/>
      <c r="M219" s="247" t="s">
        <v>1</v>
      </c>
      <c r="N219" s="248" t="s">
        <v>42</v>
      </c>
      <c r="O219" s="88"/>
      <c r="P219" s="249">
        <f>O219*H219</f>
        <v>0</v>
      </c>
      <c r="Q219" s="249">
        <v>0</v>
      </c>
      <c r="R219" s="249">
        <f>Q219*H219</f>
        <v>0</v>
      </c>
      <c r="S219" s="249">
        <v>0.0025000000000000001</v>
      </c>
      <c r="T219" s="250">
        <f>S219*H219</f>
        <v>0.2475</v>
      </c>
      <c r="U219" s="35"/>
      <c r="V219" s="35"/>
      <c r="W219" s="35"/>
      <c r="X219" s="35"/>
      <c r="Y219" s="35"/>
      <c r="Z219" s="35"/>
      <c r="AA219" s="35"/>
      <c r="AB219" s="35"/>
      <c r="AC219" s="35"/>
      <c r="AD219" s="35"/>
      <c r="AE219" s="35"/>
      <c r="AR219" s="251" t="s">
        <v>272</v>
      </c>
      <c r="AT219" s="251" t="s">
        <v>188</v>
      </c>
      <c r="AU219" s="251" t="s">
        <v>86</v>
      </c>
      <c r="AY219" s="14" t="s">
        <v>185</v>
      </c>
      <c r="BE219" s="252">
        <f>IF(N219="základní",J219,0)</f>
        <v>0</v>
      </c>
      <c r="BF219" s="252">
        <f>IF(N219="snížená",J219,0)</f>
        <v>0</v>
      </c>
      <c r="BG219" s="252">
        <f>IF(N219="zákl. přenesená",J219,0)</f>
        <v>0</v>
      </c>
      <c r="BH219" s="252">
        <f>IF(N219="sníž. přenesená",J219,0)</f>
        <v>0</v>
      </c>
      <c r="BI219" s="252">
        <f>IF(N219="nulová",J219,0)</f>
        <v>0</v>
      </c>
      <c r="BJ219" s="14" t="s">
        <v>84</v>
      </c>
      <c r="BK219" s="252">
        <f>ROUND(I219*H219,2)</f>
        <v>0</v>
      </c>
      <c r="BL219" s="14" t="s">
        <v>272</v>
      </c>
      <c r="BM219" s="251" t="s">
        <v>386</v>
      </c>
    </row>
    <row r="220" s="2" customFormat="1">
      <c r="A220" s="35"/>
      <c r="B220" s="36"/>
      <c r="C220" s="37"/>
      <c r="D220" s="253" t="s">
        <v>194</v>
      </c>
      <c r="E220" s="37"/>
      <c r="F220" s="254" t="s">
        <v>387</v>
      </c>
      <c r="G220" s="37"/>
      <c r="H220" s="37"/>
      <c r="I220" s="206"/>
      <c r="J220" s="37"/>
      <c r="K220" s="37"/>
      <c r="L220" s="41"/>
      <c r="M220" s="255"/>
      <c r="N220" s="256"/>
      <c r="O220" s="88"/>
      <c r="P220" s="88"/>
      <c r="Q220" s="88"/>
      <c r="R220" s="88"/>
      <c r="S220" s="88"/>
      <c r="T220" s="89"/>
      <c r="U220" s="35"/>
      <c r="V220" s="35"/>
      <c r="W220" s="35"/>
      <c r="X220" s="35"/>
      <c r="Y220" s="35"/>
      <c r="Z220" s="35"/>
      <c r="AA220" s="35"/>
      <c r="AB220" s="35"/>
      <c r="AC220" s="35"/>
      <c r="AD220" s="35"/>
      <c r="AE220" s="35"/>
      <c r="AT220" s="14" t="s">
        <v>194</v>
      </c>
      <c r="AU220" s="14" t="s">
        <v>86</v>
      </c>
    </row>
    <row r="221" s="2" customFormat="1" ht="16.5" customHeight="1">
      <c r="A221" s="35"/>
      <c r="B221" s="36"/>
      <c r="C221" s="239" t="s">
        <v>323</v>
      </c>
      <c r="D221" s="239" t="s">
        <v>188</v>
      </c>
      <c r="E221" s="240" t="s">
        <v>389</v>
      </c>
      <c r="F221" s="241" t="s">
        <v>390</v>
      </c>
      <c r="G221" s="242" t="s">
        <v>191</v>
      </c>
      <c r="H221" s="243">
        <v>99</v>
      </c>
      <c r="I221" s="244"/>
      <c r="J221" s="245">
        <f>ROUND(I221*H221,2)</f>
        <v>0</v>
      </c>
      <c r="K221" s="246"/>
      <c r="L221" s="41"/>
      <c r="M221" s="247" t="s">
        <v>1</v>
      </c>
      <c r="N221" s="248" t="s">
        <v>42</v>
      </c>
      <c r="O221" s="88"/>
      <c r="P221" s="249">
        <f>O221*H221</f>
        <v>0</v>
      </c>
      <c r="Q221" s="249">
        <v>0.00029999999999999997</v>
      </c>
      <c r="R221" s="249">
        <f>Q221*H221</f>
        <v>0.029699999999999997</v>
      </c>
      <c r="S221" s="249">
        <v>0</v>
      </c>
      <c r="T221" s="250">
        <f>S221*H221</f>
        <v>0</v>
      </c>
      <c r="U221" s="35"/>
      <c r="V221" s="35"/>
      <c r="W221" s="35"/>
      <c r="X221" s="35"/>
      <c r="Y221" s="35"/>
      <c r="Z221" s="35"/>
      <c r="AA221" s="35"/>
      <c r="AB221" s="35"/>
      <c r="AC221" s="35"/>
      <c r="AD221" s="35"/>
      <c r="AE221" s="35"/>
      <c r="AR221" s="251" t="s">
        <v>272</v>
      </c>
      <c r="AT221" s="251" t="s">
        <v>188</v>
      </c>
      <c r="AU221" s="251" t="s">
        <v>86</v>
      </c>
      <c r="AY221" s="14" t="s">
        <v>185</v>
      </c>
      <c r="BE221" s="252">
        <f>IF(N221="základní",J221,0)</f>
        <v>0</v>
      </c>
      <c r="BF221" s="252">
        <f>IF(N221="snížená",J221,0)</f>
        <v>0</v>
      </c>
      <c r="BG221" s="252">
        <f>IF(N221="zákl. přenesená",J221,0)</f>
        <v>0</v>
      </c>
      <c r="BH221" s="252">
        <f>IF(N221="sníž. přenesená",J221,0)</f>
        <v>0</v>
      </c>
      <c r="BI221" s="252">
        <f>IF(N221="nulová",J221,0)</f>
        <v>0</v>
      </c>
      <c r="BJ221" s="14" t="s">
        <v>84</v>
      </c>
      <c r="BK221" s="252">
        <f>ROUND(I221*H221,2)</f>
        <v>0</v>
      </c>
      <c r="BL221" s="14" t="s">
        <v>272</v>
      </c>
      <c r="BM221" s="251" t="s">
        <v>391</v>
      </c>
    </row>
    <row r="222" s="2" customFormat="1">
      <c r="A222" s="35"/>
      <c r="B222" s="36"/>
      <c r="C222" s="37"/>
      <c r="D222" s="253" t="s">
        <v>194</v>
      </c>
      <c r="E222" s="37"/>
      <c r="F222" s="254" t="s">
        <v>392</v>
      </c>
      <c r="G222" s="37"/>
      <c r="H222" s="37"/>
      <c r="I222" s="206"/>
      <c r="J222" s="37"/>
      <c r="K222" s="37"/>
      <c r="L222" s="41"/>
      <c r="M222" s="255"/>
      <c r="N222" s="256"/>
      <c r="O222" s="88"/>
      <c r="P222" s="88"/>
      <c r="Q222" s="88"/>
      <c r="R222" s="88"/>
      <c r="S222" s="88"/>
      <c r="T222" s="89"/>
      <c r="U222" s="35"/>
      <c r="V222" s="35"/>
      <c r="W222" s="35"/>
      <c r="X222" s="35"/>
      <c r="Y222" s="35"/>
      <c r="Z222" s="35"/>
      <c r="AA222" s="35"/>
      <c r="AB222" s="35"/>
      <c r="AC222" s="35"/>
      <c r="AD222" s="35"/>
      <c r="AE222" s="35"/>
      <c r="AT222" s="14" t="s">
        <v>194</v>
      </c>
      <c r="AU222" s="14" t="s">
        <v>86</v>
      </c>
    </row>
    <row r="223" s="2" customFormat="1" ht="16.5" customHeight="1">
      <c r="A223" s="35"/>
      <c r="B223" s="36"/>
      <c r="C223" s="257" t="s">
        <v>358</v>
      </c>
      <c r="D223" s="257" t="s">
        <v>260</v>
      </c>
      <c r="E223" s="258" t="s">
        <v>394</v>
      </c>
      <c r="F223" s="259" t="s">
        <v>395</v>
      </c>
      <c r="G223" s="260" t="s">
        <v>329</v>
      </c>
      <c r="H223" s="261">
        <v>57</v>
      </c>
      <c r="I223" s="262"/>
      <c r="J223" s="263">
        <f>ROUND(I223*H223,2)</f>
        <v>0</v>
      </c>
      <c r="K223" s="264"/>
      <c r="L223" s="265"/>
      <c r="M223" s="266" t="s">
        <v>1</v>
      </c>
      <c r="N223" s="267" t="s">
        <v>42</v>
      </c>
      <c r="O223" s="88"/>
      <c r="P223" s="249">
        <f>O223*H223</f>
        <v>0</v>
      </c>
      <c r="Q223" s="249">
        <v>0.00022000000000000001</v>
      </c>
      <c r="R223" s="249">
        <f>Q223*H223</f>
        <v>0.012540000000000001</v>
      </c>
      <c r="S223" s="249">
        <v>0</v>
      </c>
      <c r="T223" s="250">
        <f>S223*H223</f>
        <v>0</v>
      </c>
      <c r="U223" s="35"/>
      <c r="V223" s="35"/>
      <c r="W223" s="35"/>
      <c r="X223" s="35"/>
      <c r="Y223" s="35"/>
      <c r="Z223" s="35"/>
      <c r="AA223" s="35"/>
      <c r="AB223" s="35"/>
      <c r="AC223" s="35"/>
      <c r="AD223" s="35"/>
      <c r="AE223" s="35"/>
      <c r="AR223" s="251" t="s">
        <v>323</v>
      </c>
      <c r="AT223" s="251" t="s">
        <v>260</v>
      </c>
      <c r="AU223" s="251" t="s">
        <v>86</v>
      </c>
      <c r="AY223" s="14" t="s">
        <v>185</v>
      </c>
      <c r="BE223" s="252">
        <f>IF(N223="základní",J223,0)</f>
        <v>0</v>
      </c>
      <c r="BF223" s="252">
        <f>IF(N223="snížená",J223,0)</f>
        <v>0</v>
      </c>
      <c r="BG223" s="252">
        <f>IF(N223="zákl. přenesená",J223,0)</f>
        <v>0</v>
      </c>
      <c r="BH223" s="252">
        <f>IF(N223="sníž. přenesená",J223,0)</f>
        <v>0</v>
      </c>
      <c r="BI223" s="252">
        <f>IF(N223="nulová",J223,0)</f>
        <v>0</v>
      </c>
      <c r="BJ223" s="14" t="s">
        <v>84</v>
      </c>
      <c r="BK223" s="252">
        <f>ROUND(I223*H223,2)</f>
        <v>0</v>
      </c>
      <c r="BL223" s="14" t="s">
        <v>272</v>
      </c>
      <c r="BM223" s="251" t="s">
        <v>396</v>
      </c>
    </row>
    <row r="224" s="2" customFormat="1">
      <c r="A224" s="35"/>
      <c r="B224" s="36"/>
      <c r="C224" s="37"/>
      <c r="D224" s="253" t="s">
        <v>194</v>
      </c>
      <c r="E224" s="37"/>
      <c r="F224" s="254" t="s">
        <v>395</v>
      </c>
      <c r="G224" s="37"/>
      <c r="H224" s="37"/>
      <c r="I224" s="206"/>
      <c r="J224" s="37"/>
      <c r="K224" s="37"/>
      <c r="L224" s="41"/>
      <c r="M224" s="255"/>
      <c r="N224" s="256"/>
      <c r="O224" s="88"/>
      <c r="P224" s="88"/>
      <c r="Q224" s="88"/>
      <c r="R224" s="88"/>
      <c r="S224" s="88"/>
      <c r="T224" s="89"/>
      <c r="U224" s="35"/>
      <c r="V224" s="35"/>
      <c r="W224" s="35"/>
      <c r="X224" s="35"/>
      <c r="Y224" s="35"/>
      <c r="Z224" s="35"/>
      <c r="AA224" s="35"/>
      <c r="AB224" s="35"/>
      <c r="AC224" s="35"/>
      <c r="AD224" s="35"/>
      <c r="AE224" s="35"/>
      <c r="AT224" s="14" t="s">
        <v>194</v>
      </c>
      <c r="AU224" s="14" t="s">
        <v>86</v>
      </c>
    </row>
    <row r="225" s="2" customFormat="1" ht="24.15" customHeight="1">
      <c r="A225" s="35"/>
      <c r="B225" s="36"/>
      <c r="C225" s="239" t="s">
        <v>363</v>
      </c>
      <c r="D225" s="239" t="s">
        <v>188</v>
      </c>
      <c r="E225" s="240" t="s">
        <v>398</v>
      </c>
      <c r="F225" s="241" t="s">
        <v>399</v>
      </c>
      <c r="G225" s="242" t="s">
        <v>329</v>
      </c>
      <c r="H225" s="243">
        <v>60</v>
      </c>
      <c r="I225" s="244"/>
      <c r="J225" s="245">
        <f>ROUND(I225*H225,2)</f>
        <v>0</v>
      </c>
      <c r="K225" s="246"/>
      <c r="L225" s="41"/>
      <c r="M225" s="247" t="s">
        <v>1</v>
      </c>
      <c r="N225" s="248" t="s">
        <v>42</v>
      </c>
      <c r="O225" s="88"/>
      <c r="P225" s="249">
        <f>O225*H225</f>
        <v>0</v>
      </c>
      <c r="Q225" s="249">
        <v>0</v>
      </c>
      <c r="R225" s="249">
        <f>Q225*H225</f>
        <v>0</v>
      </c>
      <c r="S225" s="249">
        <v>0</v>
      </c>
      <c r="T225" s="250">
        <f>S225*H225</f>
        <v>0</v>
      </c>
      <c r="U225" s="35"/>
      <c r="V225" s="35"/>
      <c r="W225" s="35"/>
      <c r="X225" s="35"/>
      <c r="Y225" s="35"/>
      <c r="Z225" s="35"/>
      <c r="AA225" s="35"/>
      <c r="AB225" s="35"/>
      <c r="AC225" s="35"/>
      <c r="AD225" s="35"/>
      <c r="AE225" s="35"/>
      <c r="AR225" s="251" t="s">
        <v>272</v>
      </c>
      <c r="AT225" s="251" t="s">
        <v>188</v>
      </c>
      <c r="AU225" s="251" t="s">
        <v>86</v>
      </c>
      <c r="AY225" s="14" t="s">
        <v>185</v>
      </c>
      <c r="BE225" s="252">
        <f>IF(N225="základní",J225,0)</f>
        <v>0</v>
      </c>
      <c r="BF225" s="252">
        <f>IF(N225="snížená",J225,0)</f>
        <v>0</v>
      </c>
      <c r="BG225" s="252">
        <f>IF(N225="zákl. přenesená",J225,0)</f>
        <v>0</v>
      </c>
      <c r="BH225" s="252">
        <f>IF(N225="sníž. přenesená",J225,0)</f>
        <v>0</v>
      </c>
      <c r="BI225" s="252">
        <f>IF(N225="nulová",J225,0)</f>
        <v>0</v>
      </c>
      <c r="BJ225" s="14" t="s">
        <v>84</v>
      </c>
      <c r="BK225" s="252">
        <f>ROUND(I225*H225,2)</f>
        <v>0</v>
      </c>
      <c r="BL225" s="14" t="s">
        <v>272</v>
      </c>
      <c r="BM225" s="251" t="s">
        <v>400</v>
      </c>
    </row>
    <row r="226" s="2" customFormat="1">
      <c r="A226" s="35"/>
      <c r="B226" s="36"/>
      <c r="C226" s="37"/>
      <c r="D226" s="253" t="s">
        <v>194</v>
      </c>
      <c r="E226" s="37"/>
      <c r="F226" s="254" t="s">
        <v>401</v>
      </c>
      <c r="G226" s="37"/>
      <c r="H226" s="37"/>
      <c r="I226" s="206"/>
      <c r="J226" s="37"/>
      <c r="K226" s="37"/>
      <c r="L226" s="41"/>
      <c r="M226" s="255"/>
      <c r="N226" s="256"/>
      <c r="O226" s="88"/>
      <c r="P226" s="88"/>
      <c r="Q226" s="88"/>
      <c r="R226" s="88"/>
      <c r="S226" s="88"/>
      <c r="T226" s="89"/>
      <c r="U226" s="35"/>
      <c r="V226" s="35"/>
      <c r="W226" s="35"/>
      <c r="X226" s="35"/>
      <c r="Y226" s="35"/>
      <c r="Z226" s="35"/>
      <c r="AA226" s="35"/>
      <c r="AB226" s="35"/>
      <c r="AC226" s="35"/>
      <c r="AD226" s="35"/>
      <c r="AE226" s="35"/>
      <c r="AT226" s="14" t="s">
        <v>194</v>
      </c>
      <c r="AU226" s="14" t="s">
        <v>86</v>
      </c>
    </row>
    <row r="227" s="2" customFormat="1" ht="16.5" customHeight="1">
      <c r="A227" s="35"/>
      <c r="B227" s="36"/>
      <c r="C227" s="239" t="s">
        <v>368</v>
      </c>
      <c r="D227" s="239" t="s">
        <v>188</v>
      </c>
      <c r="E227" s="240" t="s">
        <v>403</v>
      </c>
      <c r="F227" s="241" t="s">
        <v>404</v>
      </c>
      <c r="G227" s="242" t="s">
        <v>329</v>
      </c>
      <c r="H227" s="243">
        <v>57</v>
      </c>
      <c r="I227" s="244"/>
      <c r="J227" s="245">
        <f>ROUND(I227*H227,2)</f>
        <v>0</v>
      </c>
      <c r="K227" s="246"/>
      <c r="L227" s="41"/>
      <c r="M227" s="247" t="s">
        <v>1</v>
      </c>
      <c r="N227" s="248" t="s">
        <v>42</v>
      </c>
      <c r="O227" s="88"/>
      <c r="P227" s="249">
        <f>O227*H227</f>
        <v>0</v>
      </c>
      <c r="Q227" s="249">
        <v>1.0000000000000001E-05</v>
      </c>
      <c r="R227" s="249">
        <f>Q227*H227</f>
        <v>0.00057000000000000009</v>
      </c>
      <c r="S227" s="249">
        <v>0</v>
      </c>
      <c r="T227" s="250">
        <f>S227*H227</f>
        <v>0</v>
      </c>
      <c r="U227" s="35"/>
      <c r="V227" s="35"/>
      <c r="W227" s="35"/>
      <c r="X227" s="35"/>
      <c r="Y227" s="35"/>
      <c r="Z227" s="35"/>
      <c r="AA227" s="35"/>
      <c r="AB227" s="35"/>
      <c r="AC227" s="35"/>
      <c r="AD227" s="35"/>
      <c r="AE227" s="35"/>
      <c r="AR227" s="251" t="s">
        <v>272</v>
      </c>
      <c r="AT227" s="251" t="s">
        <v>188</v>
      </c>
      <c r="AU227" s="251" t="s">
        <v>86</v>
      </c>
      <c r="AY227" s="14" t="s">
        <v>185</v>
      </c>
      <c r="BE227" s="252">
        <f>IF(N227="základní",J227,0)</f>
        <v>0</v>
      </c>
      <c r="BF227" s="252">
        <f>IF(N227="snížená",J227,0)</f>
        <v>0</v>
      </c>
      <c r="BG227" s="252">
        <f>IF(N227="zákl. přenesená",J227,0)</f>
        <v>0</v>
      </c>
      <c r="BH227" s="252">
        <f>IF(N227="sníž. přenesená",J227,0)</f>
        <v>0</v>
      </c>
      <c r="BI227" s="252">
        <f>IF(N227="nulová",J227,0)</f>
        <v>0</v>
      </c>
      <c r="BJ227" s="14" t="s">
        <v>84</v>
      </c>
      <c r="BK227" s="252">
        <f>ROUND(I227*H227,2)</f>
        <v>0</v>
      </c>
      <c r="BL227" s="14" t="s">
        <v>272</v>
      </c>
      <c r="BM227" s="251" t="s">
        <v>405</v>
      </c>
    </row>
    <row r="228" s="2" customFormat="1">
      <c r="A228" s="35"/>
      <c r="B228" s="36"/>
      <c r="C228" s="37"/>
      <c r="D228" s="253" t="s">
        <v>194</v>
      </c>
      <c r="E228" s="37"/>
      <c r="F228" s="254" t="s">
        <v>406</v>
      </c>
      <c r="G228" s="37"/>
      <c r="H228" s="37"/>
      <c r="I228" s="206"/>
      <c r="J228" s="37"/>
      <c r="K228" s="37"/>
      <c r="L228" s="41"/>
      <c r="M228" s="255"/>
      <c r="N228" s="256"/>
      <c r="O228" s="88"/>
      <c r="P228" s="88"/>
      <c r="Q228" s="88"/>
      <c r="R228" s="88"/>
      <c r="S228" s="88"/>
      <c r="T228" s="89"/>
      <c r="U228" s="35"/>
      <c r="V228" s="35"/>
      <c r="W228" s="35"/>
      <c r="X228" s="35"/>
      <c r="Y228" s="35"/>
      <c r="Z228" s="35"/>
      <c r="AA228" s="35"/>
      <c r="AB228" s="35"/>
      <c r="AC228" s="35"/>
      <c r="AD228" s="35"/>
      <c r="AE228" s="35"/>
      <c r="AT228" s="14" t="s">
        <v>194</v>
      </c>
      <c r="AU228" s="14" t="s">
        <v>86</v>
      </c>
    </row>
    <row r="229" s="2" customFormat="1" ht="24.15" customHeight="1">
      <c r="A229" s="35"/>
      <c r="B229" s="36"/>
      <c r="C229" s="239" t="s">
        <v>373</v>
      </c>
      <c r="D229" s="239" t="s">
        <v>188</v>
      </c>
      <c r="E229" s="240" t="s">
        <v>408</v>
      </c>
      <c r="F229" s="241" t="s">
        <v>409</v>
      </c>
      <c r="G229" s="242" t="s">
        <v>191</v>
      </c>
      <c r="H229" s="243">
        <v>99</v>
      </c>
      <c r="I229" s="244"/>
      <c r="J229" s="245">
        <f>ROUND(I229*H229,2)</f>
        <v>0</v>
      </c>
      <c r="K229" s="246"/>
      <c r="L229" s="41"/>
      <c r="M229" s="247" t="s">
        <v>1</v>
      </c>
      <c r="N229" s="248" t="s">
        <v>42</v>
      </c>
      <c r="O229" s="88"/>
      <c r="P229" s="249">
        <f>O229*H229</f>
        <v>0</v>
      </c>
      <c r="Q229" s="249">
        <v>0</v>
      </c>
      <c r="R229" s="249">
        <f>Q229*H229</f>
        <v>0</v>
      </c>
      <c r="S229" s="249">
        <v>0</v>
      </c>
      <c r="T229" s="250">
        <f>S229*H229</f>
        <v>0</v>
      </c>
      <c r="U229" s="35"/>
      <c r="V229" s="35"/>
      <c r="W229" s="35"/>
      <c r="X229" s="35"/>
      <c r="Y229" s="35"/>
      <c r="Z229" s="35"/>
      <c r="AA229" s="35"/>
      <c r="AB229" s="35"/>
      <c r="AC229" s="35"/>
      <c r="AD229" s="35"/>
      <c r="AE229" s="35"/>
      <c r="AR229" s="251" t="s">
        <v>272</v>
      </c>
      <c r="AT229" s="251" t="s">
        <v>188</v>
      </c>
      <c r="AU229" s="251" t="s">
        <v>86</v>
      </c>
      <c r="AY229" s="14" t="s">
        <v>185</v>
      </c>
      <c r="BE229" s="252">
        <f>IF(N229="základní",J229,0)</f>
        <v>0</v>
      </c>
      <c r="BF229" s="252">
        <f>IF(N229="snížená",J229,0)</f>
        <v>0</v>
      </c>
      <c r="BG229" s="252">
        <f>IF(N229="zákl. přenesená",J229,0)</f>
        <v>0</v>
      </c>
      <c r="BH229" s="252">
        <f>IF(N229="sníž. přenesená",J229,0)</f>
        <v>0</v>
      </c>
      <c r="BI229" s="252">
        <f>IF(N229="nulová",J229,0)</f>
        <v>0</v>
      </c>
      <c r="BJ229" s="14" t="s">
        <v>84</v>
      </c>
      <c r="BK229" s="252">
        <f>ROUND(I229*H229,2)</f>
        <v>0</v>
      </c>
      <c r="BL229" s="14" t="s">
        <v>272</v>
      </c>
      <c r="BM229" s="251" t="s">
        <v>410</v>
      </c>
    </row>
    <row r="230" s="2" customFormat="1">
      <c r="A230" s="35"/>
      <c r="B230" s="36"/>
      <c r="C230" s="37"/>
      <c r="D230" s="253" t="s">
        <v>194</v>
      </c>
      <c r="E230" s="37"/>
      <c r="F230" s="254" t="s">
        <v>411</v>
      </c>
      <c r="G230" s="37"/>
      <c r="H230" s="37"/>
      <c r="I230" s="206"/>
      <c r="J230" s="37"/>
      <c r="K230" s="37"/>
      <c r="L230" s="41"/>
      <c r="M230" s="255"/>
      <c r="N230" s="256"/>
      <c r="O230" s="88"/>
      <c r="P230" s="88"/>
      <c r="Q230" s="88"/>
      <c r="R230" s="88"/>
      <c r="S230" s="88"/>
      <c r="T230" s="89"/>
      <c r="U230" s="35"/>
      <c r="V230" s="35"/>
      <c r="W230" s="35"/>
      <c r="X230" s="35"/>
      <c r="Y230" s="35"/>
      <c r="Z230" s="35"/>
      <c r="AA230" s="35"/>
      <c r="AB230" s="35"/>
      <c r="AC230" s="35"/>
      <c r="AD230" s="35"/>
      <c r="AE230" s="35"/>
      <c r="AT230" s="14" t="s">
        <v>194</v>
      </c>
      <c r="AU230" s="14" t="s">
        <v>86</v>
      </c>
    </row>
    <row r="231" s="12" customFormat="1" ht="22.8" customHeight="1">
      <c r="A231" s="12"/>
      <c r="B231" s="223"/>
      <c r="C231" s="224"/>
      <c r="D231" s="225" t="s">
        <v>76</v>
      </c>
      <c r="E231" s="237" t="s">
        <v>412</v>
      </c>
      <c r="F231" s="237" t="s">
        <v>413</v>
      </c>
      <c r="G231" s="224"/>
      <c r="H231" s="224"/>
      <c r="I231" s="227"/>
      <c r="J231" s="238">
        <f>BK231</f>
        <v>0</v>
      </c>
      <c r="K231" s="224"/>
      <c r="L231" s="229"/>
      <c r="M231" s="230"/>
      <c r="N231" s="231"/>
      <c r="O231" s="231"/>
      <c r="P231" s="232">
        <f>SUM(P232:P243)</f>
        <v>0</v>
      </c>
      <c r="Q231" s="231"/>
      <c r="R231" s="232">
        <f>SUM(R232:R243)</f>
        <v>0.049959999999999997</v>
      </c>
      <c r="S231" s="231"/>
      <c r="T231" s="233">
        <f>SUM(T232:T243)</f>
        <v>0.22819999999999999</v>
      </c>
      <c r="U231" s="12"/>
      <c r="V231" s="12"/>
      <c r="W231" s="12"/>
      <c r="X231" s="12"/>
      <c r="Y231" s="12"/>
      <c r="Z231" s="12"/>
      <c r="AA231" s="12"/>
      <c r="AB231" s="12"/>
      <c r="AC231" s="12"/>
      <c r="AD231" s="12"/>
      <c r="AE231" s="12"/>
      <c r="AR231" s="234" t="s">
        <v>86</v>
      </c>
      <c r="AT231" s="235" t="s">
        <v>76</v>
      </c>
      <c r="AU231" s="235" t="s">
        <v>84</v>
      </c>
      <c r="AY231" s="234" t="s">
        <v>185</v>
      </c>
      <c r="BK231" s="236">
        <f>SUM(BK232:BK243)</f>
        <v>0</v>
      </c>
    </row>
    <row r="232" s="2" customFormat="1" ht="16.5" customHeight="1">
      <c r="A232" s="35"/>
      <c r="B232" s="36"/>
      <c r="C232" s="239" t="s">
        <v>378</v>
      </c>
      <c r="D232" s="239" t="s">
        <v>188</v>
      </c>
      <c r="E232" s="240" t="s">
        <v>415</v>
      </c>
      <c r="F232" s="241" t="s">
        <v>416</v>
      </c>
      <c r="G232" s="242" t="s">
        <v>191</v>
      </c>
      <c r="H232" s="243">
        <v>2.7999999999999998</v>
      </c>
      <c r="I232" s="244"/>
      <c r="J232" s="245">
        <f>ROUND(I232*H232,2)</f>
        <v>0</v>
      </c>
      <c r="K232" s="246"/>
      <c r="L232" s="41"/>
      <c r="M232" s="247" t="s">
        <v>1</v>
      </c>
      <c r="N232" s="248" t="s">
        <v>42</v>
      </c>
      <c r="O232" s="88"/>
      <c r="P232" s="249">
        <f>O232*H232</f>
        <v>0</v>
      </c>
      <c r="Q232" s="249">
        <v>0.00029999999999999997</v>
      </c>
      <c r="R232" s="249">
        <f>Q232*H232</f>
        <v>0.00083999999999999993</v>
      </c>
      <c r="S232" s="249">
        <v>0</v>
      </c>
      <c r="T232" s="250">
        <f>S232*H232</f>
        <v>0</v>
      </c>
      <c r="U232" s="35"/>
      <c r="V232" s="35"/>
      <c r="W232" s="35"/>
      <c r="X232" s="35"/>
      <c r="Y232" s="35"/>
      <c r="Z232" s="35"/>
      <c r="AA232" s="35"/>
      <c r="AB232" s="35"/>
      <c r="AC232" s="35"/>
      <c r="AD232" s="35"/>
      <c r="AE232" s="35"/>
      <c r="AR232" s="251" t="s">
        <v>272</v>
      </c>
      <c r="AT232" s="251" t="s">
        <v>188</v>
      </c>
      <c r="AU232" s="251" t="s">
        <v>86</v>
      </c>
      <c r="AY232" s="14" t="s">
        <v>185</v>
      </c>
      <c r="BE232" s="252">
        <f>IF(N232="základní",J232,0)</f>
        <v>0</v>
      </c>
      <c r="BF232" s="252">
        <f>IF(N232="snížená",J232,0)</f>
        <v>0</v>
      </c>
      <c r="BG232" s="252">
        <f>IF(N232="zákl. přenesená",J232,0)</f>
        <v>0</v>
      </c>
      <c r="BH232" s="252">
        <f>IF(N232="sníž. přenesená",J232,0)</f>
        <v>0</v>
      </c>
      <c r="BI232" s="252">
        <f>IF(N232="nulová",J232,0)</f>
        <v>0</v>
      </c>
      <c r="BJ232" s="14" t="s">
        <v>84</v>
      </c>
      <c r="BK232" s="252">
        <f>ROUND(I232*H232,2)</f>
        <v>0</v>
      </c>
      <c r="BL232" s="14" t="s">
        <v>272</v>
      </c>
      <c r="BM232" s="251" t="s">
        <v>417</v>
      </c>
    </row>
    <row r="233" s="2" customFormat="1">
      <c r="A233" s="35"/>
      <c r="B233" s="36"/>
      <c r="C233" s="37"/>
      <c r="D233" s="253" t="s">
        <v>194</v>
      </c>
      <c r="E233" s="37"/>
      <c r="F233" s="254" t="s">
        <v>418</v>
      </c>
      <c r="G233" s="37"/>
      <c r="H233" s="37"/>
      <c r="I233" s="206"/>
      <c r="J233" s="37"/>
      <c r="K233" s="37"/>
      <c r="L233" s="41"/>
      <c r="M233" s="255"/>
      <c r="N233" s="256"/>
      <c r="O233" s="88"/>
      <c r="P233" s="88"/>
      <c r="Q233" s="88"/>
      <c r="R233" s="88"/>
      <c r="S233" s="88"/>
      <c r="T233" s="89"/>
      <c r="U233" s="35"/>
      <c r="V233" s="35"/>
      <c r="W233" s="35"/>
      <c r="X233" s="35"/>
      <c r="Y233" s="35"/>
      <c r="Z233" s="35"/>
      <c r="AA233" s="35"/>
      <c r="AB233" s="35"/>
      <c r="AC233" s="35"/>
      <c r="AD233" s="35"/>
      <c r="AE233" s="35"/>
      <c r="AT233" s="14" t="s">
        <v>194</v>
      </c>
      <c r="AU233" s="14" t="s">
        <v>86</v>
      </c>
    </row>
    <row r="234" s="2" customFormat="1" ht="24.15" customHeight="1">
      <c r="A234" s="35"/>
      <c r="B234" s="36"/>
      <c r="C234" s="239" t="s">
        <v>383</v>
      </c>
      <c r="D234" s="239" t="s">
        <v>188</v>
      </c>
      <c r="E234" s="240" t="s">
        <v>420</v>
      </c>
      <c r="F234" s="241" t="s">
        <v>421</v>
      </c>
      <c r="G234" s="242" t="s">
        <v>191</v>
      </c>
      <c r="H234" s="243">
        <v>2.7999999999999998</v>
      </c>
      <c r="I234" s="244"/>
      <c r="J234" s="245">
        <f>ROUND(I234*H234,2)</f>
        <v>0</v>
      </c>
      <c r="K234" s="246"/>
      <c r="L234" s="41"/>
      <c r="M234" s="247" t="s">
        <v>1</v>
      </c>
      <c r="N234" s="248" t="s">
        <v>42</v>
      </c>
      <c r="O234" s="88"/>
      <c r="P234" s="249">
        <f>O234*H234</f>
        <v>0</v>
      </c>
      <c r="Q234" s="249">
        <v>0</v>
      </c>
      <c r="R234" s="249">
        <f>Q234*H234</f>
        <v>0</v>
      </c>
      <c r="S234" s="249">
        <v>0.081500000000000003</v>
      </c>
      <c r="T234" s="250">
        <f>S234*H234</f>
        <v>0.22819999999999999</v>
      </c>
      <c r="U234" s="35"/>
      <c r="V234" s="35"/>
      <c r="W234" s="35"/>
      <c r="X234" s="35"/>
      <c r="Y234" s="35"/>
      <c r="Z234" s="35"/>
      <c r="AA234" s="35"/>
      <c r="AB234" s="35"/>
      <c r="AC234" s="35"/>
      <c r="AD234" s="35"/>
      <c r="AE234" s="35"/>
      <c r="AR234" s="251" t="s">
        <v>272</v>
      </c>
      <c r="AT234" s="251" t="s">
        <v>188</v>
      </c>
      <c r="AU234" s="251" t="s">
        <v>86</v>
      </c>
      <c r="AY234" s="14" t="s">
        <v>185</v>
      </c>
      <c r="BE234" s="252">
        <f>IF(N234="základní",J234,0)</f>
        <v>0</v>
      </c>
      <c r="BF234" s="252">
        <f>IF(N234="snížená",J234,0)</f>
        <v>0</v>
      </c>
      <c r="BG234" s="252">
        <f>IF(N234="zákl. přenesená",J234,0)</f>
        <v>0</v>
      </c>
      <c r="BH234" s="252">
        <f>IF(N234="sníž. přenesená",J234,0)</f>
        <v>0</v>
      </c>
      <c r="BI234" s="252">
        <f>IF(N234="nulová",J234,0)</f>
        <v>0</v>
      </c>
      <c r="BJ234" s="14" t="s">
        <v>84</v>
      </c>
      <c r="BK234" s="252">
        <f>ROUND(I234*H234,2)</f>
        <v>0</v>
      </c>
      <c r="BL234" s="14" t="s">
        <v>272</v>
      </c>
      <c r="BM234" s="251" t="s">
        <v>422</v>
      </c>
    </row>
    <row r="235" s="2" customFormat="1">
      <c r="A235" s="35"/>
      <c r="B235" s="36"/>
      <c r="C235" s="37"/>
      <c r="D235" s="253" t="s">
        <v>194</v>
      </c>
      <c r="E235" s="37"/>
      <c r="F235" s="254" t="s">
        <v>423</v>
      </c>
      <c r="G235" s="37"/>
      <c r="H235" s="37"/>
      <c r="I235" s="206"/>
      <c r="J235" s="37"/>
      <c r="K235" s="37"/>
      <c r="L235" s="41"/>
      <c r="M235" s="255"/>
      <c r="N235" s="256"/>
      <c r="O235" s="88"/>
      <c r="P235" s="88"/>
      <c r="Q235" s="88"/>
      <c r="R235" s="88"/>
      <c r="S235" s="88"/>
      <c r="T235" s="89"/>
      <c r="U235" s="35"/>
      <c r="V235" s="35"/>
      <c r="W235" s="35"/>
      <c r="X235" s="35"/>
      <c r="Y235" s="35"/>
      <c r="Z235" s="35"/>
      <c r="AA235" s="35"/>
      <c r="AB235" s="35"/>
      <c r="AC235" s="35"/>
      <c r="AD235" s="35"/>
      <c r="AE235" s="35"/>
      <c r="AT235" s="14" t="s">
        <v>194</v>
      </c>
      <c r="AU235" s="14" t="s">
        <v>86</v>
      </c>
    </row>
    <row r="236" s="2" customFormat="1" ht="24.15" customHeight="1">
      <c r="A236" s="35"/>
      <c r="B236" s="36"/>
      <c r="C236" s="239" t="s">
        <v>388</v>
      </c>
      <c r="D236" s="239" t="s">
        <v>188</v>
      </c>
      <c r="E236" s="240" t="s">
        <v>425</v>
      </c>
      <c r="F236" s="241" t="s">
        <v>426</v>
      </c>
      <c r="G236" s="242" t="s">
        <v>191</v>
      </c>
      <c r="H236" s="243">
        <v>2.7999999999999998</v>
      </c>
      <c r="I236" s="244"/>
      <c r="J236" s="245">
        <f>ROUND(I236*H236,2)</f>
        <v>0</v>
      </c>
      <c r="K236" s="246"/>
      <c r="L236" s="41"/>
      <c r="M236" s="247" t="s">
        <v>1</v>
      </c>
      <c r="N236" s="248" t="s">
        <v>42</v>
      </c>
      <c r="O236" s="88"/>
      <c r="P236" s="249">
        <f>O236*H236</f>
        <v>0</v>
      </c>
      <c r="Q236" s="249">
        <v>0.0048999999999999998</v>
      </c>
      <c r="R236" s="249">
        <f>Q236*H236</f>
        <v>0.013719999999999998</v>
      </c>
      <c r="S236" s="249">
        <v>0</v>
      </c>
      <c r="T236" s="250">
        <f>S236*H236</f>
        <v>0</v>
      </c>
      <c r="U236" s="35"/>
      <c r="V236" s="35"/>
      <c r="W236" s="35"/>
      <c r="X236" s="35"/>
      <c r="Y236" s="35"/>
      <c r="Z236" s="35"/>
      <c r="AA236" s="35"/>
      <c r="AB236" s="35"/>
      <c r="AC236" s="35"/>
      <c r="AD236" s="35"/>
      <c r="AE236" s="35"/>
      <c r="AR236" s="251" t="s">
        <v>272</v>
      </c>
      <c r="AT236" s="251" t="s">
        <v>188</v>
      </c>
      <c r="AU236" s="251" t="s">
        <v>86</v>
      </c>
      <c r="AY236" s="14" t="s">
        <v>185</v>
      </c>
      <c r="BE236" s="252">
        <f>IF(N236="základní",J236,0)</f>
        <v>0</v>
      </c>
      <c r="BF236" s="252">
        <f>IF(N236="snížená",J236,0)</f>
        <v>0</v>
      </c>
      <c r="BG236" s="252">
        <f>IF(N236="zákl. přenesená",J236,0)</f>
        <v>0</v>
      </c>
      <c r="BH236" s="252">
        <f>IF(N236="sníž. přenesená",J236,0)</f>
        <v>0</v>
      </c>
      <c r="BI236" s="252">
        <f>IF(N236="nulová",J236,0)</f>
        <v>0</v>
      </c>
      <c r="BJ236" s="14" t="s">
        <v>84</v>
      </c>
      <c r="BK236" s="252">
        <f>ROUND(I236*H236,2)</f>
        <v>0</v>
      </c>
      <c r="BL236" s="14" t="s">
        <v>272</v>
      </c>
      <c r="BM236" s="251" t="s">
        <v>427</v>
      </c>
    </row>
    <row r="237" s="2" customFormat="1">
      <c r="A237" s="35"/>
      <c r="B237" s="36"/>
      <c r="C237" s="37"/>
      <c r="D237" s="253" t="s">
        <v>194</v>
      </c>
      <c r="E237" s="37"/>
      <c r="F237" s="254" t="s">
        <v>428</v>
      </c>
      <c r="G237" s="37"/>
      <c r="H237" s="37"/>
      <c r="I237" s="206"/>
      <c r="J237" s="37"/>
      <c r="K237" s="37"/>
      <c r="L237" s="41"/>
      <c r="M237" s="255"/>
      <c r="N237" s="256"/>
      <c r="O237" s="88"/>
      <c r="P237" s="88"/>
      <c r="Q237" s="88"/>
      <c r="R237" s="88"/>
      <c r="S237" s="88"/>
      <c r="T237" s="89"/>
      <c r="U237" s="35"/>
      <c r="V237" s="35"/>
      <c r="W237" s="35"/>
      <c r="X237" s="35"/>
      <c r="Y237" s="35"/>
      <c r="Z237" s="35"/>
      <c r="AA237" s="35"/>
      <c r="AB237" s="35"/>
      <c r="AC237" s="35"/>
      <c r="AD237" s="35"/>
      <c r="AE237" s="35"/>
      <c r="AT237" s="14" t="s">
        <v>194</v>
      </c>
      <c r="AU237" s="14" t="s">
        <v>86</v>
      </c>
    </row>
    <row r="238" s="2" customFormat="1" ht="16.5" customHeight="1">
      <c r="A238" s="35"/>
      <c r="B238" s="36"/>
      <c r="C238" s="257" t="s">
        <v>393</v>
      </c>
      <c r="D238" s="257" t="s">
        <v>260</v>
      </c>
      <c r="E238" s="258" t="s">
        <v>430</v>
      </c>
      <c r="F238" s="259" t="s">
        <v>431</v>
      </c>
      <c r="G238" s="260" t="s">
        <v>191</v>
      </c>
      <c r="H238" s="261">
        <v>3</v>
      </c>
      <c r="I238" s="262"/>
      <c r="J238" s="263">
        <f>ROUND(I238*H238,2)</f>
        <v>0</v>
      </c>
      <c r="K238" s="264"/>
      <c r="L238" s="265"/>
      <c r="M238" s="266" t="s">
        <v>1</v>
      </c>
      <c r="N238" s="267" t="s">
        <v>42</v>
      </c>
      <c r="O238" s="88"/>
      <c r="P238" s="249">
        <f>O238*H238</f>
        <v>0</v>
      </c>
      <c r="Q238" s="249">
        <v>0.0118</v>
      </c>
      <c r="R238" s="249">
        <f>Q238*H238</f>
        <v>0.035400000000000001</v>
      </c>
      <c r="S238" s="249">
        <v>0</v>
      </c>
      <c r="T238" s="250">
        <f>S238*H238</f>
        <v>0</v>
      </c>
      <c r="U238" s="35"/>
      <c r="V238" s="35"/>
      <c r="W238" s="35"/>
      <c r="X238" s="35"/>
      <c r="Y238" s="35"/>
      <c r="Z238" s="35"/>
      <c r="AA238" s="35"/>
      <c r="AB238" s="35"/>
      <c r="AC238" s="35"/>
      <c r="AD238" s="35"/>
      <c r="AE238" s="35"/>
      <c r="AR238" s="251" t="s">
        <v>323</v>
      </c>
      <c r="AT238" s="251" t="s">
        <v>260</v>
      </c>
      <c r="AU238" s="251" t="s">
        <v>86</v>
      </c>
      <c r="AY238" s="14" t="s">
        <v>185</v>
      </c>
      <c r="BE238" s="252">
        <f>IF(N238="základní",J238,0)</f>
        <v>0</v>
      </c>
      <c r="BF238" s="252">
        <f>IF(N238="snížená",J238,0)</f>
        <v>0</v>
      </c>
      <c r="BG238" s="252">
        <f>IF(N238="zákl. přenesená",J238,0)</f>
        <v>0</v>
      </c>
      <c r="BH238" s="252">
        <f>IF(N238="sníž. přenesená",J238,0)</f>
        <v>0</v>
      </c>
      <c r="BI238" s="252">
        <f>IF(N238="nulová",J238,0)</f>
        <v>0</v>
      </c>
      <c r="BJ238" s="14" t="s">
        <v>84</v>
      </c>
      <c r="BK238" s="252">
        <f>ROUND(I238*H238,2)</f>
        <v>0</v>
      </c>
      <c r="BL238" s="14" t="s">
        <v>272</v>
      </c>
      <c r="BM238" s="251" t="s">
        <v>432</v>
      </c>
    </row>
    <row r="239" s="2" customFormat="1">
      <c r="A239" s="35"/>
      <c r="B239" s="36"/>
      <c r="C239" s="37"/>
      <c r="D239" s="253" t="s">
        <v>194</v>
      </c>
      <c r="E239" s="37"/>
      <c r="F239" s="254" t="s">
        <v>431</v>
      </c>
      <c r="G239" s="37"/>
      <c r="H239" s="37"/>
      <c r="I239" s="206"/>
      <c r="J239" s="37"/>
      <c r="K239" s="37"/>
      <c r="L239" s="41"/>
      <c r="M239" s="255"/>
      <c r="N239" s="256"/>
      <c r="O239" s="88"/>
      <c r="P239" s="88"/>
      <c r="Q239" s="88"/>
      <c r="R239" s="88"/>
      <c r="S239" s="88"/>
      <c r="T239" s="89"/>
      <c r="U239" s="35"/>
      <c r="V239" s="35"/>
      <c r="W239" s="35"/>
      <c r="X239" s="35"/>
      <c r="Y239" s="35"/>
      <c r="Z239" s="35"/>
      <c r="AA239" s="35"/>
      <c r="AB239" s="35"/>
      <c r="AC239" s="35"/>
      <c r="AD239" s="35"/>
      <c r="AE239" s="35"/>
      <c r="AT239" s="14" t="s">
        <v>194</v>
      </c>
      <c r="AU239" s="14" t="s">
        <v>86</v>
      </c>
    </row>
    <row r="240" s="2" customFormat="1" ht="24.15" customHeight="1">
      <c r="A240" s="35"/>
      <c r="B240" s="36"/>
      <c r="C240" s="239" t="s">
        <v>397</v>
      </c>
      <c r="D240" s="239" t="s">
        <v>188</v>
      </c>
      <c r="E240" s="240" t="s">
        <v>434</v>
      </c>
      <c r="F240" s="241" t="s">
        <v>435</v>
      </c>
      <c r="G240" s="242" t="s">
        <v>191</v>
      </c>
      <c r="H240" s="243">
        <v>2.7999999999999998</v>
      </c>
      <c r="I240" s="244"/>
      <c r="J240" s="245">
        <f>ROUND(I240*H240,2)</f>
        <v>0</v>
      </c>
      <c r="K240" s="246"/>
      <c r="L240" s="41"/>
      <c r="M240" s="247" t="s">
        <v>1</v>
      </c>
      <c r="N240" s="248" t="s">
        <v>42</v>
      </c>
      <c r="O240" s="88"/>
      <c r="P240" s="249">
        <f>O240*H240</f>
        <v>0</v>
      </c>
      <c r="Q240" s="249">
        <v>0</v>
      </c>
      <c r="R240" s="249">
        <f>Q240*H240</f>
        <v>0</v>
      </c>
      <c r="S240" s="249">
        <v>0</v>
      </c>
      <c r="T240" s="250">
        <f>S240*H240</f>
        <v>0</v>
      </c>
      <c r="U240" s="35"/>
      <c r="V240" s="35"/>
      <c r="W240" s="35"/>
      <c r="X240" s="35"/>
      <c r="Y240" s="35"/>
      <c r="Z240" s="35"/>
      <c r="AA240" s="35"/>
      <c r="AB240" s="35"/>
      <c r="AC240" s="35"/>
      <c r="AD240" s="35"/>
      <c r="AE240" s="35"/>
      <c r="AR240" s="251" t="s">
        <v>272</v>
      </c>
      <c r="AT240" s="251" t="s">
        <v>188</v>
      </c>
      <c r="AU240" s="251" t="s">
        <v>86</v>
      </c>
      <c r="AY240" s="14" t="s">
        <v>185</v>
      </c>
      <c r="BE240" s="252">
        <f>IF(N240="základní",J240,0)</f>
        <v>0</v>
      </c>
      <c r="BF240" s="252">
        <f>IF(N240="snížená",J240,0)</f>
        <v>0</v>
      </c>
      <c r="BG240" s="252">
        <f>IF(N240="zákl. přenesená",J240,0)</f>
        <v>0</v>
      </c>
      <c r="BH240" s="252">
        <f>IF(N240="sníž. přenesená",J240,0)</f>
        <v>0</v>
      </c>
      <c r="BI240" s="252">
        <f>IF(N240="nulová",J240,0)</f>
        <v>0</v>
      </c>
      <c r="BJ240" s="14" t="s">
        <v>84</v>
      </c>
      <c r="BK240" s="252">
        <f>ROUND(I240*H240,2)</f>
        <v>0</v>
      </c>
      <c r="BL240" s="14" t="s">
        <v>272</v>
      </c>
      <c r="BM240" s="251" t="s">
        <v>436</v>
      </c>
    </row>
    <row r="241" s="2" customFormat="1">
      <c r="A241" s="35"/>
      <c r="B241" s="36"/>
      <c r="C241" s="37"/>
      <c r="D241" s="253" t="s">
        <v>194</v>
      </c>
      <c r="E241" s="37"/>
      <c r="F241" s="254" t="s">
        <v>437</v>
      </c>
      <c r="G241" s="37"/>
      <c r="H241" s="37"/>
      <c r="I241" s="206"/>
      <c r="J241" s="37"/>
      <c r="K241" s="37"/>
      <c r="L241" s="41"/>
      <c r="M241" s="255"/>
      <c r="N241" s="256"/>
      <c r="O241" s="88"/>
      <c r="P241" s="88"/>
      <c r="Q241" s="88"/>
      <c r="R241" s="88"/>
      <c r="S241" s="88"/>
      <c r="T241" s="89"/>
      <c r="U241" s="35"/>
      <c r="V241" s="35"/>
      <c r="W241" s="35"/>
      <c r="X241" s="35"/>
      <c r="Y241" s="35"/>
      <c r="Z241" s="35"/>
      <c r="AA241" s="35"/>
      <c r="AB241" s="35"/>
      <c r="AC241" s="35"/>
      <c r="AD241" s="35"/>
      <c r="AE241" s="35"/>
      <c r="AT241" s="14" t="s">
        <v>194</v>
      </c>
      <c r="AU241" s="14" t="s">
        <v>86</v>
      </c>
    </row>
    <row r="242" s="2" customFormat="1" ht="16.5" customHeight="1">
      <c r="A242" s="35"/>
      <c r="B242" s="36"/>
      <c r="C242" s="239" t="s">
        <v>402</v>
      </c>
      <c r="D242" s="239" t="s">
        <v>188</v>
      </c>
      <c r="E242" s="240" t="s">
        <v>439</v>
      </c>
      <c r="F242" s="241" t="s">
        <v>440</v>
      </c>
      <c r="G242" s="242" t="s">
        <v>191</v>
      </c>
      <c r="H242" s="243">
        <v>2.7999999999999998</v>
      </c>
      <c r="I242" s="244"/>
      <c r="J242" s="245">
        <f>ROUND(I242*H242,2)</f>
        <v>0</v>
      </c>
      <c r="K242" s="246"/>
      <c r="L242" s="41"/>
      <c r="M242" s="247" t="s">
        <v>1</v>
      </c>
      <c r="N242" s="248" t="s">
        <v>42</v>
      </c>
      <c r="O242" s="88"/>
      <c r="P242" s="249">
        <f>O242*H242</f>
        <v>0</v>
      </c>
      <c r="Q242" s="249">
        <v>0</v>
      </c>
      <c r="R242" s="249">
        <f>Q242*H242</f>
        <v>0</v>
      </c>
      <c r="S242" s="249">
        <v>0</v>
      </c>
      <c r="T242" s="250">
        <f>S242*H242</f>
        <v>0</v>
      </c>
      <c r="U242" s="35"/>
      <c r="V242" s="35"/>
      <c r="W242" s="35"/>
      <c r="X242" s="35"/>
      <c r="Y242" s="35"/>
      <c r="Z242" s="35"/>
      <c r="AA242" s="35"/>
      <c r="AB242" s="35"/>
      <c r="AC242" s="35"/>
      <c r="AD242" s="35"/>
      <c r="AE242" s="35"/>
      <c r="AR242" s="251" t="s">
        <v>208</v>
      </c>
      <c r="AT242" s="251" t="s">
        <v>188</v>
      </c>
      <c r="AU242" s="251" t="s">
        <v>86</v>
      </c>
      <c r="AY242" s="14" t="s">
        <v>185</v>
      </c>
      <c r="BE242" s="252">
        <f>IF(N242="základní",J242,0)</f>
        <v>0</v>
      </c>
      <c r="BF242" s="252">
        <f>IF(N242="snížená",J242,0)</f>
        <v>0</v>
      </c>
      <c r="BG242" s="252">
        <f>IF(N242="zákl. přenesená",J242,0)</f>
        <v>0</v>
      </c>
      <c r="BH242" s="252">
        <f>IF(N242="sníž. přenesená",J242,0)</f>
        <v>0</v>
      </c>
      <c r="BI242" s="252">
        <f>IF(N242="nulová",J242,0)</f>
        <v>0</v>
      </c>
      <c r="BJ242" s="14" t="s">
        <v>84</v>
      </c>
      <c r="BK242" s="252">
        <f>ROUND(I242*H242,2)</f>
        <v>0</v>
      </c>
      <c r="BL242" s="14" t="s">
        <v>208</v>
      </c>
      <c r="BM242" s="251" t="s">
        <v>441</v>
      </c>
    </row>
    <row r="243" s="2" customFormat="1">
      <c r="A243" s="35"/>
      <c r="B243" s="36"/>
      <c r="C243" s="37"/>
      <c r="D243" s="253" t="s">
        <v>194</v>
      </c>
      <c r="E243" s="37"/>
      <c r="F243" s="254" t="s">
        <v>440</v>
      </c>
      <c r="G243" s="37"/>
      <c r="H243" s="37"/>
      <c r="I243" s="206"/>
      <c r="J243" s="37"/>
      <c r="K243" s="37"/>
      <c r="L243" s="41"/>
      <c r="M243" s="255"/>
      <c r="N243" s="256"/>
      <c r="O243" s="88"/>
      <c r="P243" s="88"/>
      <c r="Q243" s="88"/>
      <c r="R243" s="88"/>
      <c r="S243" s="88"/>
      <c r="T243" s="89"/>
      <c r="U243" s="35"/>
      <c r="V243" s="35"/>
      <c r="W243" s="35"/>
      <c r="X243" s="35"/>
      <c r="Y243" s="35"/>
      <c r="Z243" s="35"/>
      <c r="AA243" s="35"/>
      <c r="AB243" s="35"/>
      <c r="AC243" s="35"/>
      <c r="AD243" s="35"/>
      <c r="AE243" s="35"/>
      <c r="AT243" s="14" t="s">
        <v>194</v>
      </c>
      <c r="AU243" s="14" t="s">
        <v>86</v>
      </c>
    </row>
    <row r="244" s="12" customFormat="1" ht="22.8" customHeight="1">
      <c r="A244" s="12"/>
      <c r="B244" s="223"/>
      <c r="C244" s="224"/>
      <c r="D244" s="225" t="s">
        <v>76</v>
      </c>
      <c r="E244" s="237" t="s">
        <v>452</v>
      </c>
      <c r="F244" s="237" t="s">
        <v>453</v>
      </c>
      <c r="G244" s="224"/>
      <c r="H244" s="224"/>
      <c r="I244" s="227"/>
      <c r="J244" s="238">
        <f>BK244</f>
        <v>0</v>
      </c>
      <c r="K244" s="224"/>
      <c r="L244" s="229"/>
      <c r="M244" s="230"/>
      <c r="N244" s="231"/>
      <c r="O244" s="231"/>
      <c r="P244" s="232">
        <f>SUM(P245:P252)</f>
        <v>0</v>
      </c>
      <c r="Q244" s="231"/>
      <c r="R244" s="232">
        <f>SUM(R245:R252)</f>
        <v>0.15189999999999998</v>
      </c>
      <c r="S244" s="231"/>
      <c r="T244" s="233">
        <f>SUM(T245:T252)</f>
        <v>0</v>
      </c>
      <c r="U244" s="12"/>
      <c r="V244" s="12"/>
      <c r="W244" s="12"/>
      <c r="X244" s="12"/>
      <c r="Y244" s="12"/>
      <c r="Z244" s="12"/>
      <c r="AA244" s="12"/>
      <c r="AB244" s="12"/>
      <c r="AC244" s="12"/>
      <c r="AD244" s="12"/>
      <c r="AE244" s="12"/>
      <c r="AR244" s="234" t="s">
        <v>86</v>
      </c>
      <c r="AT244" s="235" t="s">
        <v>76</v>
      </c>
      <c r="AU244" s="235" t="s">
        <v>84</v>
      </c>
      <c r="AY244" s="234" t="s">
        <v>185</v>
      </c>
      <c r="BK244" s="236">
        <f>SUM(BK245:BK252)</f>
        <v>0</v>
      </c>
    </row>
    <row r="245" s="2" customFormat="1" ht="24.15" customHeight="1">
      <c r="A245" s="35"/>
      <c r="B245" s="36"/>
      <c r="C245" s="239" t="s">
        <v>407</v>
      </c>
      <c r="D245" s="239" t="s">
        <v>188</v>
      </c>
      <c r="E245" s="240" t="s">
        <v>455</v>
      </c>
      <c r="F245" s="241" t="s">
        <v>456</v>
      </c>
      <c r="G245" s="242" t="s">
        <v>191</v>
      </c>
      <c r="H245" s="243">
        <v>310</v>
      </c>
      <c r="I245" s="244"/>
      <c r="J245" s="245">
        <f>ROUND(I245*H245,2)</f>
        <v>0</v>
      </c>
      <c r="K245" s="246"/>
      <c r="L245" s="41"/>
      <c r="M245" s="247" t="s">
        <v>1</v>
      </c>
      <c r="N245" s="248" t="s">
        <v>42</v>
      </c>
      <c r="O245" s="88"/>
      <c r="P245" s="249">
        <f>O245*H245</f>
        <v>0</v>
      </c>
      <c r="Q245" s="249">
        <v>0</v>
      </c>
      <c r="R245" s="249">
        <f>Q245*H245</f>
        <v>0</v>
      </c>
      <c r="S245" s="249">
        <v>0</v>
      </c>
      <c r="T245" s="250">
        <f>S245*H245</f>
        <v>0</v>
      </c>
      <c r="U245" s="35"/>
      <c r="V245" s="35"/>
      <c r="W245" s="35"/>
      <c r="X245" s="35"/>
      <c r="Y245" s="35"/>
      <c r="Z245" s="35"/>
      <c r="AA245" s="35"/>
      <c r="AB245" s="35"/>
      <c r="AC245" s="35"/>
      <c r="AD245" s="35"/>
      <c r="AE245" s="35"/>
      <c r="AR245" s="251" t="s">
        <v>272</v>
      </c>
      <c r="AT245" s="251" t="s">
        <v>188</v>
      </c>
      <c r="AU245" s="251" t="s">
        <v>86</v>
      </c>
      <c r="AY245" s="14" t="s">
        <v>185</v>
      </c>
      <c r="BE245" s="252">
        <f>IF(N245="základní",J245,0)</f>
        <v>0</v>
      </c>
      <c r="BF245" s="252">
        <f>IF(N245="snížená",J245,0)</f>
        <v>0</v>
      </c>
      <c r="BG245" s="252">
        <f>IF(N245="zákl. přenesená",J245,0)</f>
        <v>0</v>
      </c>
      <c r="BH245" s="252">
        <f>IF(N245="sníž. přenesená",J245,0)</f>
        <v>0</v>
      </c>
      <c r="BI245" s="252">
        <f>IF(N245="nulová",J245,0)</f>
        <v>0</v>
      </c>
      <c r="BJ245" s="14" t="s">
        <v>84</v>
      </c>
      <c r="BK245" s="252">
        <f>ROUND(I245*H245,2)</f>
        <v>0</v>
      </c>
      <c r="BL245" s="14" t="s">
        <v>272</v>
      </c>
      <c r="BM245" s="251" t="s">
        <v>457</v>
      </c>
    </row>
    <row r="246" s="2" customFormat="1">
      <c r="A246" s="35"/>
      <c r="B246" s="36"/>
      <c r="C246" s="37"/>
      <c r="D246" s="253" t="s">
        <v>194</v>
      </c>
      <c r="E246" s="37"/>
      <c r="F246" s="254" t="s">
        <v>458</v>
      </c>
      <c r="G246" s="37"/>
      <c r="H246" s="37"/>
      <c r="I246" s="206"/>
      <c r="J246" s="37"/>
      <c r="K246" s="37"/>
      <c r="L246" s="41"/>
      <c r="M246" s="255"/>
      <c r="N246" s="256"/>
      <c r="O246" s="88"/>
      <c r="P246" s="88"/>
      <c r="Q246" s="88"/>
      <c r="R246" s="88"/>
      <c r="S246" s="88"/>
      <c r="T246" s="89"/>
      <c r="U246" s="35"/>
      <c r="V246" s="35"/>
      <c r="W246" s="35"/>
      <c r="X246" s="35"/>
      <c r="Y246" s="35"/>
      <c r="Z246" s="35"/>
      <c r="AA246" s="35"/>
      <c r="AB246" s="35"/>
      <c r="AC246" s="35"/>
      <c r="AD246" s="35"/>
      <c r="AE246" s="35"/>
      <c r="AT246" s="14" t="s">
        <v>194</v>
      </c>
      <c r="AU246" s="14" t="s">
        <v>86</v>
      </c>
    </row>
    <row r="247" s="2" customFormat="1" ht="24.15" customHeight="1">
      <c r="A247" s="35"/>
      <c r="B247" s="36"/>
      <c r="C247" s="239" t="s">
        <v>414</v>
      </c>
      <c r="D247" s="239" t="s">
        <v>188</v>
      </c>
      <c r="E247" s="240" t="s">
        <v>469</v>
      </c>
      <c r="F247" s="241" t="s">
        <v>470</v>
      </c>
      <c r="G247" s="242" t="s">
        <v>191</v>
      </c>
      <c r="H247" s="243">
        <v>310</v>
      </c>
      <c r="I247" s="244"/>
      <c r="J247" s="245">
        <f>ROUND(I247*H247,2)</f>
        <v>0</v>
      </c>
      <c r="K247" s="246"/>
      <c r="L247" s="41"/>
      <c r="M247" s="247" t="s">
        <v>1</v>
      </c>
      <c r="N247" s="248" t="s">
        <v>42</v>
      </c>
      <c r="O247" s="88"/>
      <c r="P247" s="249">
        <f>O247*H247</f>
        <v>0</v>
      </c>
      <c r="Q247" s="249">
        <v>0.00020000000000000001</v>
      </c>
      <c r="R247" s="249">
        <f>Q247*H247</f>
        <v>0.062</v>
      </c>
      <c r="S247" s="249">
        <v>0</v>
      </c>
      <c r="T247" s="250">
        <f>S247*H247</f>
        <v>0</v>
      </c>
      <c r="U247" s="35"/>
      <c r="V247" s="35"/>
      <c r="W247" s="35"/>
      <c r="X247" s="35"/>
      <c r="Y247" s="35"/>
      <c r="Z247" s="35"/>
      <c r="AA247" s="35"/>
      <c r="AB247" s="35"/>
      <c r="AC247" s="35"/>
      <c r="AD247" s="35"/>
      <c r="AE247" s="35"/>
      <c r="AR247" s="251" t="s">
        <v>272</v>
      </c>
      <c r="AT247" s="251" t="s">
        <v>188</v>
      </c>
      <c r="AU247" s="251" t="s">
        <v>86</v>
      </c>
      <c r="AY247" s="14" t="s">
        <v>185</v>
      </c>
      <c r="BE247" s="252">
        <f>IF(N247="základní",J247,0)</f>
        <v>0</v>
      </c>
      <c r="BF247" s="252">
        <f>IF(N247="snížená",J247,0)</f>
        <v>0</v>
      </c>
      <c r="BG247" s="252">
        <f>IF(N247="zákl. přenesená",J247,0)</f>
        <v>0</v>
      </c>
      <c r="BH247" s="252">
        <f>IF(N247="sníž. přenesená",J247,0)</f>
        <v>0</v>
      </c>
      <c r="BI247" s="252">
        <f>IF(N247="nulová",J247,0)</f>
        <v>0</v>
      </c>
      <c r="BJ247" s="14" t="s">
        <v>84</v>
      </c>
      <c r="BK247" s="252">
        <f>ROUND(I247*H247,2)</f>
        <v>0</v>
      </c>
      <c r="BL247" s="14" t="s">
        <v>272</v>
      </c>
      <c r="BM247" s="251" t="s">
        <v>471</v>
      </c>
    </row>
    <row r="248" s="2" customFormat="1">
      <c r="A248" s="35"/>
      <c r="B248" s="36"/>
      <c r="C248" s="37"/>
      <c r="D248" s="253" t="s">
        <v>194</v>
      </c>
      <c r="E248" s="37"/>
      <c r="F248" s="254" t="s">
        <v>472</v>
      </c>
      <c r="G248" s="37"/>
      <c r="H248" s="37"/>
      <c r="I248" s="206"/>
      <c r="J248" s="37"/>
      <c r="K248" s="37"/>
      <c r="L248" s="41"/>
      <c r="M248" s="255"/>
      <c r="N248" s="256"/>
      <c r="O248" s="88"/>
      <c r="P248" s="88"/>
      <c r="Q248" s="88"/>
      <c r="R248" s="88"/>
      <c r="S248" s="88"/>
      <c r="T248" s="89"/>
      <c r="U248" s="35"/>
      <c r="V248" s="35"/>
      <c r="W248" s="35"/>
      <c r="X248" s="35"/>
      <c r="Y248" s="35"/>
      <c r="Z248" s="35"/>
      <c r="AA248" s="35"/>
      <c r="AB248" s="35"/>
      <c r="AC248" s="35"/>
      <c r="AD248" s="35"/>
      <c r="AE248" s="35"/>
      <c r="AT248" s="14" t="s">
        <v>194</v>
      </c>
      <c r="AU248" s="14" t="s">
        <v>86</v>
      </c>
    </row>
    <row r="249" s="2" customFormat="1" ht="24.15" customHeight="1">
      <c r="A249" s="35"/>
      <c r="B249" s="36"/>
      <c r="C249" s="239" t="s">
        <v>419</v>
      </c>
      <c r="D249" s="239" t="s">
        <v>188</v>
      </c>
      <c r="E249" s="240" t="s">
        <v>473</v>
      </c>
      <c r="F249" s="241" t="s">
        <v>474</v>
      </c>
      <c r="G249" s="242" t="s">
        <v>191</v>
      </c>
      <c r="H249" s="243">
        <v>310</v>
      </c>
      <c r="I249" s="244"/>
      <c r="J249" s="245">
        <f>ROUND(I249*H249,2)</f>
        <v>0</v>
      </c>
      <c r="K249" s="246"/>
      <c r="L249" s="41"/>
      <c r="M249" s="247" t="s">
        <v>1</v>
      </c>
      <c r="N249" s="248" t="s">
        <v>42</v>
      </c>
      <c r="O249" s="88"/>
      <c r="P249" s="249">
        <f>O249*H249</f>
        <v>0</v>
      </c>
      <c r="Q249" s="249">
        <v>0.00029</v>
      </c>
      <c r="R249" s="249">
        <f>Q249*H249</f>
        <v>0.089899999999999994</v>
      </c>
      <c r="S249" s="249">
        <v>0</v>
      </c>
      <c r="T249" s="250">
        <f>S249*H249</f>
        <v>0</v>
      </c>
      <c r="U249" s="35"/>
      <c r="V249" s="35"/>
      <c r="W249" s="35"/>
      <c r="X249" s="35"/>
      <c r="Y249" s="35"/>
      <c r="Z249" s="35"/>
      <c r="AA249" s="35"/>
      <c r="AB249" s="35"/>
      <c r="AC249" s="35"/>
      <c r="AD249" s="35"/>
      <c r="AE249" s="35"/>
      <c r="AR249" s="251" t="s">
        <v>272</v>
      </c>
      <c r="AT249" s="251" t="s">
        <v>188</v>
      </c>
      <c r="AU249" s="251" t="s">
        <v>86</v>
      </c>
      <c r="AY249" s="14" t="s">
        <v>185</v>
      </c>
      <c r="BE249" s="252">
        <f>IF(N249="základní",J249,0)</f>
        <v>0</v>
      </c>
      <c r="BF249" s="252">
        <f>IF(N249="snížená",J249,0)</f>
        <v>0</v>
      </c>
      <c r="BG249" s="252">
        <f>IF(N249="zákl. přenesená",J249,0)</f>
        <v>0</v>
      </c>
      <c r="BH249" s="252">
        <f>IF(N249="sníž. přenesená",J249,0)</f>
        <v>0</v>
      </c>
      <c r="BI249" s="252">
        <f>IF(N249="nulová",J249,0)</f>
        <v>0</v>
      </c>
      <c r="BJ249" s="14" t="s">
        <v>84</v>
      </c>
      <c r="BK249" s="252">
        <f>ROUND(I249*H249,2)</f>
        <v>0</v>
      </c>
      <c r="BL249" s="14" t="s">
        <v>272</v>
      </c>
      <c r="BM249" s="251" t="s">
        <v>475</v>
      </c>
    </row>
    <row r="250" s="2" customFormat="1">
      <c r="A250" s="35"/>
      <c r="B250" s="36"/>
      <c r="C250" s="37"/>
      <c r="D250" s="253" t="s">
        <v>194</v>
      </c>
      <c r="E250" s="37"/>
      <c r="F250" s="254" t="s">
        <v>476</v>
      </c>
      <c r="G250" s="37"/>
      <c r="H250" s="37"/>
      <c r="I250" s="206"/>
      <c r="J250" s="37"/>
      <c r="K250" s="37"/>
      <c r="L250" s="41"/>
      <c r="M250" s="255"/>
      <c r="N250" s="256"/>
      <c r="O250" s="88"/>
      <c r="P250" s="88"/>
      <c r="Q250" s="88"/>
      <c r="R250" s="88"/>
      <c r="S250" s="88"/>
      <c r="T250" s="89"/>
      <c r="U250" s="35"/>
      <c r="V250" s="35"/>
      <c r="W250" s="35"/>
      <c r="X250" s="35"/>
      <c r="Y250" s="35"/>
      <c r="Z250" s="35"/>
      <c r="AA250" s="35"/>
      <c r="AB250" s="35"/>
      <c r="AC250" s="35"/>
      <c r="AD250" s="35"/>
      <c r="AE250" s="35"/>
      <c r="AT250" s="14" t="s">
        <v>194</v>
      </c>
      <c r="AU250" s="14" t="s">
        <v>86</v>
      </c>
    </row>
    <row r="251" s="2" customFormat="1" ht="16.5" customHeight="1">
      <c r="A251" s="35"/>
      <c r="B251" s="36"/>
      <c r="C251" s="239" t="s">
        <v>424</v>
      </c>
      <c r="D251" s="239" t="s">
        <v>188</v>
      </c>
      <c r="E251" s="240" t="s">
        <v>478</v>
      </c>
      <c r="F251" s="241" t="s">
        <v>479</v>
      </c>
      <c r="G251" s="242" t="s">
        <v>207</v>
      </c>
      <c r="H251" s="243">
        <v>1</v>
      </c>
      <c r="I251" s="244"/>
      <c r="J251" s="245">
        <f>ROUND(I251*H251,2)</f>
        <v>0</v>
      </c>
      <c r="K251" s="246"/>
      <c r="L251" s="41"/>
      <c r="M251" s="247" t="s">
        <v>1</v>
      </c>
      <c r="N251" s="248" t="s">
        <v>42</v>
      </c>
      <c r="O251" s="88"/>
      <c r="P251" s="249">
        <f>O251*H251</f>
        <v>0</v>
      </c>
      <c r="Q251" s="249">
        <v>0</v>
      </c>
      <c r="R251" s="249">
        <f>Q251*H251</f>
        <v>0</v>
      </c>
      <c r="S251" s="249">
        <v>0</v>
      </c>
      <c r="T251" s="250">
        <f>S251*H251</f>
        <v>0</v>
      </c>
      <c r="U251" s="35"/>
      <c r="V251" s="35"/>
      <c r="W251" s="35"/>
      <c r="X251" s="35"/>
      <c r="Y251" s="35"/>
      <c r="Z251" s="35"/>
      <c r="AA251" s="35"/>
      <c r="AB251" s="35"/>
      <c r="AC251" s="35"/>
      <c r="AD251" s="35"/>
      <c r="AE251" s="35"/>
      <c r="AR251" s="251" t="s">
        <v>208</v>
      </c>
      <c r="AT251" s="251" t="s">
        <v>188</v>
      </c>
      <c r="AU251" s="251" t="s">
        <v>86</v>
      </c>
      <c r="AY251" s="14" t="s">
        <v>185</v>
      </c>
      <c r="BE251" s="252">
        <f>IF(N251="základní",J251,0)</f>
        <v>0</v>
      </c>
      <c r="BF251" s="252">
        <f>IF(N251="snížená",J251,0)</f>
        <v>0</v>
      </c>
      <c r="BG251" s="252">
        <f>IF(N251="zákl. přenesená",J251,0)</f>
        <v>0</v>
      </c>
      <c r="BH251" s="252">
        <f>IF(N251="sníž. přenesená",J251,0)</f>
        <v>0</v>
      </c>
      <c r="BI251" s="252">
        <f>IF(N251="nulová",J251,0)</f>
        <v>0</v>
      </c>
      <c r="BJ251" s="14" t="s">
        <v>84</v>
      </c>
      <c r="BK251" s="252">
        <f>ROUND(I251*H251,2)</f>
        <v>0</v>
      </c>
      <c r="BL251" s="14" t="s">
        <v>208</v>
      </c>
      <c r="BM251" s="251" t="s">
        <v>480</v>
      </c>
    </row>
    <row r="252" s="2" customFormat="1">
      <c r="A252" s="35"/>
      <c r="B252" s="36"/>
      <c r="C252" s="37"/>
      <c r="D252" s="253" t="s">
        <v>194</v>
      </c>
      <c r="E252" s="37"/>
      <c r="F252" s="254" t="s">
        <v>479</v>
      </c>
      <c r="G252" s="37"/>
      <c r="H252" s="37"/>
      <c r="I252" s="206"/>
      <c r="J252" s="37"/>
      <c r="K252" s="37"/>
      <c r="L252" s="41"/>
      <c r="M252" s="255"/>
      <c r="N252" s="256"/>
      <c r="O252" s="88"/>
      <c r="P252" s="88"/>
      <c r="Q252" s="88"/>
      <c r="R252" s="88"/>
      <c r="S252" s="88"/>
      <c r="T252" s="89"/>
      <c r="U252" s="35"/>
      <c r="V252" s="35"/>
      <c r="W252" s="35"/>
      <c r="X252" s="35"/>
      <c r="Y252" s="35"/>
      <c r="Z252" s="35"/>
      <c r="AA252" s="35"/>
      <c r="AB252" s="35"/>
      <c r="AC252" s="35"/>
      <c r="AD252" s="35"/>
      <c r="AE252" s="35"/>
      <c r="AT252" s="14" t="s">
        <v>194</v>
      </c>
      <c r="AU252" s="14" t="s">
        <v>86</v>
      </c>
    </row>
    <row r="253" s="12" customFormat="1" ht="25.92" customHeight="1">
      <c r="A253" s="12"/>
      <c r="B253" s="223"/>
      <c r="C253" s="224"/>
      <c r="D253" s="225" t="s">
        <v>76</v>
      </c>
      <c r="E253" s="226" t="s">
        <v>481</v>
      </c>
      <c r="F253" s="226" t="s">
        <v>482</v>
      </c>
      <c r="G253" s="224"/>
      <c r="H253" s="224"/>
      <c r="I253" s="227"/>
      <c r="J253" s="228">
        <f>BK253</f>
        <v>0</v>
      </c>
      <c r="K253" s="224"/>
      <c r="L253" s="229"/>
      <c r="M253" s="230"/>
      <c r="N253" s="231"/>
      <c r="O253" s="231"/>
      <c r="P253" s="232">
        <f>P254</f>
        <v>0</v>
      </c>
      <c r="Q253" s="231"/>
      <c r="R253" s="232">
        <f>R254</f>
        <v>0</v>
      </c>
      <c r="S253" s="231"/>
      <c r="T253" s="233">
        <f>T254</f>
        <v>0</v>
      </c>
      <c r="U253" s="12"/>
      <c r="V253" s="12"/>
      <c r="W253" s="12"/>
      <c r="X253" s="12"/>
      <c r="Y253" s="12"/>
      <c r="Z253" s="12"/>
      <c r="AA253" s="12"/>
      <c r="AB253" s="12"/>
      <c r="AC253" s="12"/>
      <c r="AD253" s="12"/>
      <c r="AE253" s="12"/>
      <c r="AR253" s="234" t="s">
        <v>192</v>
      </c>
      <c r="AT253" s="235" t="s">
        <v>76</v>
      </c>
      <c r="AU253" s="235" t="s">
        <v>77</v>
      </c>
      <c r="AY253" s="234" t="s">
        <v>185</v>
      </c>
      <c r="BK253" s="236">
        <f>BK254</f>
        <v>0</v>
      </c>
    </row>
    <row r="254" s="12" customFormat="1" ht="22.8" customHeight="1">
      <c r="A254" s="12"/>
      <c r="B254" s="223"/>
      <c r="C254" s="224"/>
      <c r="D254" s="225" t="s">
        <v>76</v>
      </c>
      <c r="E254" s="237" t="s">
        <v>483</v>
      </c>
      <c r="F254" s="237" t="s">
        <v>482</v>
      </c>
      <c r="G254" s="224"/>
      <c r="H254" s="224"/>
      <c r="I254" s="227"/>
      <c r="J254" s="238">
        <f>BK254</f>
        <v>0</v>
      </c>
      <c r="K254" s="224"/>
      <c r="L254" s="229"/>
      <c r="M254" s="230"/>
      <c r="N254" s="231"/>
      <c r="O254" s="231"/>
      <c r="P254" s="232">
        <f>SUM(P255:P270)</f>
        <v>0</v>
      </c>
      <c r="Q254" s="231"/>
      <c r="R254" s="232">
        <f>SUM(R255:R270)</f>
        <v>0</v>
      </c>
      <c r="S254" s="231"/>
      <c r="T254" s="233">
        <f>SUM(T255:T270)</f>
        <v>0</v>
      </c>
      <c r="U254" s="12"/>
      <c r="V254" s="12"/>
      <c r="W254" s="12"/>
      <c r="X254" s="12"/>
      <c r="Y254" s="12"/>
      <c r="Z254" s="12"/>
      <c r="AA254" s="12"/>
      <c r="AB254" s="12"/>
      <c r="AC254" s="12"/>
      <c r="AD254" s="12"/>
      <c r="AE254" s="12"/>
      <c r="AR254" s="234" t="s">
        <v>192</v>
      </c>
      <c r="AT254" s="235" t="s">
        <v>76</v>
      </c>
      <c r="AU254" s="235" t="s">
        <v>84</v>
      </c>
      <c r="AY254" s="234" t="s">
        <v>185</v>
      </c>
      <c r="BK254" s="236">
        <f>SUM(BK255:BK270)</f>
        <v>0</v>
      </c>
    </row>
    <row r="255" s="2" customFormat="1" ht="55.5" customHeight="1">
      <c r="A255" s="35"/>
      <c r="B255" s="36"/>
      <c r="C255" s="239" t="s">
        <v>429</v>
      </c>
      <c r="D255" s="239" t="s">
        <v>188</v>
      </c>
      <c r="E255" s="240" t="s">
        <v>1629</v>
      </c>
      <c r="F255" s="241" t="s">
        <v>1630</v>
      </c>
      <c r="G255" s="242" t="s">
        <v>207</v>
      </c>
      <c r="H255" s="243">
        <v>1</v>
      </c>
      <c r="I255" s="244"/>
      <c r="J255" s="245">
        <f>ROUND(I255*H255,2)</f>
        <v>0</v>
      </c>
      <c r="K255" s="246"/>
      <c r="L255" s="41"/>
      <c r="M255" s="247" t="s">
        <v>1</v>
      </c>
      <c r="N255" s="248" t="s">
        <v>42</v>
      </c>
      <c r="O255" s="88"/>
      <c r="P255" s="249">
        <f>O255*H255</f>
        <v>0</v>
      </c>
      <c r="Q255" s="249">
        <v>0</v>
      </c>
      <c r="R255" s="249">
        <f>Q255*H255</f>
        <v>0</v>
      </c>
      <c r="S255" s="249">
        <v>0</v>
      </c>
      <c r="T255" s="250">
        <f>S255*H255</f>
        <v>0</v>
      </c>
      <c r="U255" s="35"/>
      <c r="V255" s="35"/>
      <c r="W255" s="35"/>
      <c r="X255" s="35"/>
      <c r="Y255" s="35"/>
      <c r="Z255" s="35"/>
      <c r="AA255" s="35"/>
      <c r="AB255" s="35"/>
      <c r="AC255" s="35"/>
      <c r="AD255" s="35"/>
      <c r="AE255" s="35"/>
      <c r="AR255" s="251" t="s">
        <v>208</v>
      </c>
      <c r="AT255" s="251" t="s">
        <v>188</v>
      </c>
      <c r="AU255" s="251" t="s">
        <v>86</v>
      </c>
      <c r="AY255" s="14" t="s">
        <v>185</v>
      </c>
      <c r="BE255" s="252">
        <f>IF(N255="základní",J255,0)</f>
        <v>0</v>
      </c>
      <c r="BF255" s="252">
        <f>IF(N255="snížená",J255,0)</f>
        <v>0</v>
      </c>
      <c r="BG255" s="252">
        <f>IF(N255="zákl. přenesená",J255,0)</f>
        <v>0</v>
      </c>
      <c r="BH255" s="252">
        <f>IF(N255="sníž. přenesená",J255,0)</f>
        <v>0</v>
      </c>
      <c r="BI255" s="252">
        <f>IF(N255="nulová",J255,0)</f>
        <v>0</v>
      </c>
      <c r="BJ255" s="14" t="s">
        <v>84</v>
      </c>
      <c r="BK255" s="252">
        <f>ROUND(I255*H255,2)</f>
        <v>0</v>
      </c>
      <c r="BL255" s="14" t="s">
        <v>208</v>
      </c>
      <c r="BM255" s="251" t="s">
        <v>1631</v>
      </c>
    </row>
    <row r="256" s="2" customFormat="1">
      <c r="A256" s="35"/>
      <c r="B256" s="36"/>
      <c r="C256" s="37"/>
      <c r="D256" s="253" t="s">
        <v>194</v>
      </c>
      <c r="E256" s="37"/>
      <c r="F256" s="254" t="s">
        <v>1536</v>
      </c>
      <c r="G256" s="37"/>
      <c r="H256" s="37"/>
      <c r="I256" s="206"/>
      <c r="J256" s="37"/>
      <c r="K256" s="37"/>
      <c r="L256" s="41"/>
      <c r="M256" s="255"/>
      <c r="N256" s="256"/>
      <c r="O256" s="88"/>
      <c r="P256" s="88"/>
      <c r="Q256" s="88"/>
      <c r="R256" s="88"/>
      <c r="S256" s="88"/>
      <c r="T256" s="89"/>
      <c r="U256" s="35"/>
      <c r="V256" s="35"/>
      <c r="W256" s="35"/>
      <c r="X256" s="35"/>
      <c r="Y256" s="35"/>
      <c r="Z256" s="35"/>
      <c r="AA256" s="35"/>
      <c r="AB256" s="35"/>
      <c r="AC256" s="35"/>
      <c r="AD256" s="35"/>
      <c r="AE256" s="35"/>
      <c r="AT256" s="14" t="s">
        <v>194</v>
      </c>
      <c r="AU256" s="14" t="s">
        <v>86</v>
      </c>
    </row>
    <row r="257" s="2" customFormat="1" ht="21.75" customHeight="1">
      <c r="A257" s="35"/>
      <c r="B257" s="36"/>
      <c r="C257" s="239" t="s">
        <v>433</v>
      </c>
      <c r="D257" s="239" t="s">
        <v>188</v>
      </c>
      <c r="E257" s="240" t="s">
        <v>1632</v>
      </c>
      <c r="F257" s="241" t="s">
        <v>1633</v>
      </c>
      <c r="G257" s="242" t="s">
        <v>207</v>
      </c>
      <c r="H257" s="243">
        <v>1</v>
      </c>
      <c r="I257" s="244"/>
      <c r="J257" s="245">
        <f>ROUND(I257*H257,2)</f>
        <v>0</v>
      </c>
      <c r="K257" s="246"/>
      <c r="L257" s="41"/>
      <c r="M257" s="247" t="s">
        <v>1</v>
      </c>
      <c r="N257" s="248" t="s">
        <v>42</v>
      </c>
      <c r="O257" s="88"/>
      <c r="P257" s="249">
        <f>O257*H257</f>
        <v>0</v>
      </c>
      <c r="Q257" s="249">
        <v>0</v>
      </c>
      <c r="R257" s="249">
        <f>Q257*H257</f>
        <v>0</v>
      </c>
      <c r="S257" s="249">
        <v>0</v>
      </c>
      <c r="T257" s="250">
        <f>S257*H257</f>
        <v>0</v>
      </c>
      <c r="U257" s="35"/>
      <c r="V257" s="35"/>
      <c r="W257" s="35"/>
      <c r="X257" s="35"/>
      <c r="Y257" s="35"/>
      <c r="Z257" s="35"/>
      <c r="AA257" s="35"/>
      <c r="AB257" s="35"/>
      <c r="AC257" s="35"/>
      <c r="AD257" s="35"/>
      <c r="AE257" s="35"/>
      <c r="AR257" s="251" t="s">
        <v>208</v>
      </c>
      <c r="AT257" s="251" t="s">
        <v>188</v>
      </c>
      <c r="AU257" s="251" t="s">
        <v>86</v>
      </c>
      <c r="AY257" s="14" t="s">
        <v>185</v>
      </c>
      <c r="BE257" s="252">
        <f>IF(N257="základní",J257,0)</f>
        <v>0</v>
      </c>
      <c r="BF257" s="252">
        <f>IF(N257="snížená",J257,0)</f>
        <v>0</v>
      </c>
      <c r="BG257" s="252">
        <f>IF(N257="zákl. přenesená",J257,0)</f>
        <v>0</v>
      </c>
      <c r="BH257" s="252">
        <f>IF(N257="sníž. přenesená",J257,0)</f>
        <v>0</v>
      </c>
      <c r="BI257" s="252">
        <f>IF(N257="nulová",J257,0)</f>
        <v>0</v>
      </c>
      <c r="BJ257" s="14" t="s">
        <v>84</v>
      </c>
      <c r="BK257" s="252">
        <f>ROUND(I257*H257,2)</f>
        <v>0</v>
      </c>
      <c r="BL257" s="14" t="s">
        <v>208</v>
      </c>
      <c r="BM257" s="251" t="s">
        <v>1634</v>
      </c>
    </row>
    <row r="258" s="2" customFormat="1">
      <c r="A258" s="35"/>
      <c r="B258" s="36"/>
      <c r="C258" s="37"/>
      <c r="D258" s="253" t="s">
        <v>194</v>
      </c>
      <c r="E258" s="37"/>
      <c r="F258" s="254" t="s">
        <v>1633</v>
      </c>
      <c r="G258" s="37"/>
      <c r="H258" s="37"/>
      <c r="I258" s="206"/>
      <c r="J258" s="37"/>
      <c r="K258" s="37"/>
      <c r="L258" s="41"/>
      <c r="M258" s="255"/>
      <c r="N258" s="256"/>
      <c r="O258" s="88"/>
      <c r="P258" s="88"/>
      <c r="Q258" s="88"/>
      <c r="R258" s="88"/>
      <c r="S258" s="88"/>
      <c r="T258" s="89"/>
      <c r="U258" s="35"/>
      <c r="V258" s="35"/>
      <c r="W258" s="35"/>
      <c r="X258" s="35"/>
      <c r="Y258" s="35"/>
      <c r="Z258" s="35"/>
      <c r="AA258" s="35"/>
      <c r="AB258" s="35"/>
      <c r="AC258" s="35"/>
      <c r="AD258" s="35"/>
      <c r="AE258" s="35"/>
      <c r="AT258" s="14" t="s">
        <v>194</v>
      </c>
      <c r="AU258" s="14" t="s">
        <v>86</v>
      </c>
    </row>
    <row r="259" s="2" customFormat="1" ht="16.5" customHeight="1">
      <c r="A259" s="35"/>
      <c r="B259" s="36"/>
      <c r="C259" s="239" t="s">
        <v>438</v>
      </c>
      <c r="D259" s="239" t="s">
        <v>188</v>
      </c>
      <c r="E259" s="240" t="s">
        <v>1635</v>
      </c>
      <c r="F259" s="241" t="s">
        <v>1636</v>
      </c>
      <c r="G259" s="242" t="s">
        <v>263</v>
      </c>
      <c r="H259" s="243">
        <v>2</v>
      </c>
      <c r="I259" s="244"/>
      <c r="J259" s="245">
        <f>ROUND(I259*H259,2)</f>
        <v>0</v>
      </c>
      <c r="K259" s="246"/>
      <c r="L259" s="41"/>
      <c r="M259" s="247" t="s">
        <v>1</v>
      </c>
      <c r="N259" s="248" t="s">
        <v>42</v>
      </c>
      <c r="O259" s="88"/>
      <c r="P259" s="249">
        <f>O259*H259</f>
        <v>0</v>
      </c>
      <c r="Q259" s="249">
        <v>0</v>
      </c>
      <c r="R259" s="249">
        <f>Q259*H259</f>
        <v>0</v>
      </c>
      <c r="S259" s="249">
        <v>0</v>
      </c>
      <c r="T259" s="250">
        <f>S259*H259</f>
        <v>0</v>
      </c>
      <c r="U259" s="35"/>
      <c r="V259" s="35"/>
      <c r="W259" s="35"/>
      <c r="X259" s="35"/>
      <c r="Y259" s="35"/>
      <c r="Z259" s="35"/>
      <c r="AA259" s="35"/>
      <c r="AB259" s="35"/>
      <c r="AC259" s="35"/>
      <c r="AD259" s="35"/>
      <c r="AE259" s="35"/>
      <c r="AR259" s="251" t="s">
        <v>208</v>
      </c>
      <c r="AT259" s="251" t="s">
        <v>188</v>
      </c>
      <c r="AU259" s="251" t="s">
        <v>86</v>
      </c>
      <c r="AY259" s="14" t="s">
        <v>185</v>
      </c>
      <c r="BE259" s="252">
        <f>IF(N259="základní",J259,0)</f>
        <v>0</v>
      </c>
      <c r="BF259" s="252">
        <f>IF(N259="snížená",J259,0)</f>
        <v>0</v>
      </c>
      <c r="BG259" s="252">
        <f>IF(N259="zákl. přenesená",J259,0)</f>
        <v>0</v>
      </c>
      <c r="BH259" s="252">
        <f>IF(N259="sníž. přenesená",J259,0)</f>
        <v>0</v>
      </c>
      <c r="BI259" s="252">
        <f>IF(N259="nulová",J259,0)</f>
        <v>0</v>
      </c>
      <c r="BJ259" s="14" t="s">
        <v>84</v>
      </c>
      <c r="BK259" s="252">
        <f>ROUND(I259*H259,2)</f>
        <v>0</v>
      </c>
      <c r="BL259" s="14" t="s">
        <v>208</v>
      </c>
      <c r="BM259" s="251" t="s">
        <v>1637</v>
      </c>
    </row>
    <row r="260" s="2" customFormat="1">
      <c r="A260" s="35"/>
      <c r="B260" s="36"/>
      <c r="C260" s="37"/>
      <c r="D260" s="253" t="s">
        <v>194</v>
      </c>
      <c r="E260" s="37"/>
      <c r="F260" s="254" t="s">
        <v>1636</v>
      </c>
      <c r="G260" s="37"/>
      <c r="H260" s="37"/>
      <c r="I260" s="206"/>
      <c r="J260" s="37"/>
      <c r="K260" s="37"/>
      <c r="L260" s="41"/>
      <c r="M260" s="255"/>
      <c r="N260" s="256"/>
      <c r="O260" s="88"/>
      <c r="P260" s="88"/>
      <c r="Q260" s="88"/>
      <c r="R260" s="88"/>
      <c r="S260" s="88"/>
      <c r="T260" s="89"/>
      <c r="U260" s="35"/>
      <c r="V260" s="35"/>
      <c r="W260" s="35"/>
      <c r="X260" s="35"/>
      <c r="Y260" s="35"/>
      <c r="Z260" s="35"/>
      <c r="AA260" s="35"/>
      <c r="AB260" s="35"/>
      <c r="AC260" s="35"/>
      <c r="AD260" s="35"/>
      <c r="AE260" s="35"/>
      <c r="AT260" s="14" t="s">
        <v>194</v>
      </c>
      <c r="AU260" s="14" t="s">
        <v>86</v>
      </c>
    </row>
    <row r="261" s="2" customFormat="1" ht="16.5" customHeight="1">
      <c r="A261" s="35"/>
      <c r="B261" s="36"/>
      <c r="C261" s="239" t="s">
        <v>444</v>
      </c>
      <c r="D261" s="239" t="s">
        <v>188</v>
      </c>
      <c r="E261" s="240" t="s">
        <v>1638</v>
      </c>
      <c r="F261" s="241" t="s">
        <v>1639</v>
      </c>
      <c r="G261" s="242" t="s">
        <v>307</v>
      </c>
      <c r="H261" s="243">
        <v>24</v>
      </c>
      <c r="I261" s="244"/>
      <c r="J261" s="245">
        <f>ROUND(I261*H261,2)</f>
        <v>0</v>
      </c>
      <c r="K261" s="246"/>
      <c r="L261" s="41"/>
      <c r="M261" s="247" t="s">
        <v>1</v>
      </c>
      <c r="N261" s="248" t="s">
        <v>42</v>
      </c>
      <c r="O261" s="88"/>
      <c r="P261" s="249">
        <f>O261*H261</f>
        <v>0</v>
      </c>
      <c r="Q261" s="249">
        <v>0</v>
      </c>
      <c r="R261" s="249">
        <f>Q261*H261</f>
        <v>0</v>
      </c>
      <c r="S261" s="249">
        <v>0</v>
      </c>
      <c r="T261" s="250">
        <f>S261*H261</f>
        <v>0</v>
      </c>
      <c r="U261" s="35"/>
      <c r="V261" s="35"/>
      <c r="W261" s="35"/>
      <c r="X261" s="35"/>
      <c r="Y261" s="35"/>
      <c r="Z261" s="35"/>
      <c r="AA261" s="35"/>
      <c r="AB261" s="35"/>
      <c r="AC261" s="35"/>
      <c r="AD261" s="35"/>
      <c r="AE261" s="35"/>
      <c r="AR261" s="251" t="s">
        <v>208</v>
      </c>
      <c r="AT261" s="251" t="s">
        <v>188</v>
      </c>
      <c r="AU261" s="251" t="s">
        <v>86</v>
      </c>
      <c r="AY261" s="14" t="s">
        <v>185</v>
      </c>
      <c r="BE261" s="252">
        <f>IF(N261="základní",J261,0)</f>
        <v>0</v>
      </c>
      <c r="BF261" s="252">
        <f>IF(N261="snížená",J261,0)</f>
        <v>0</v>
      </c>
      <c r="BG261" s="252">
        <f>IF(N261="zákl. přenesená",J261,0)</f>
        <v>0</v>
      </c>
      <c r="BH261" s="252">
        <f>IF(N261="sníž. přenesená",J261,0)</f>
        <v>0</v>
      </c>
      <c r="BI261" s="252">
        <f>IF(N261="nulová",J261,0)</f>
        <v>0</v>
      </c>
      <c r="BJ261" s="14" t="s">
        <v>84</v>
      </c>
      <c r="BK261" s="252">
        <f>ROUND(I261*H261,2)</f>
        <v>0</v>
      </c>
      <c r="BL261" s="14" t="s">
        <v>208</v>
      </c>
      <c r="BM261" s="251" t="s">
        <v>1640</v>
      </c>
    </row>
    <row r="262" s="2" customFormat="1">
      <c r="A262" s="35"/>
      <c r="B262" s="36"/>
      <c r="C262" s="37"/>
      <c r="D262" s="253" t="s">
        <v>194</v>
      </c>
      <c r="E262" s="37"/>
      <c r="F262" s="254" t="s">
        <v>1639</v>
      </c>
      <c r="G262" s="37"/>
      <c r="H262" s="37"/>
      <c r="I262" s="206"/>
      <c r="J262" s="37"/>
      <c r="K262" s="37"/>
      <c r="L262" s="41"/>
      <c r="M262" s="255"/>
      <c r="N262" s="256"/>
      <c r="O262" s="88"/>
      <c r="P262" s="88"/>
      <c r="Q262" s="88"/>
      <c r="R262" s="88"/>
      <c r="S262" s="88"/>
      <c r="T262" s="89"/>
      <c r="U262" s="35"/>
      <c r="V262" s="35"/>
      <c r="W262" s="35"/>
      <c r="X262" s="35"/>
      <c r="Y262" s="35"/>
      <c r="Z262" s="35"/>
      <c r="AA262" s="35"/>
      <c r="AB262" s="35"/>
      <c r="AC262" s="35"/>
      <c r="AD262" s="35"/>
      <c r="AE262" s="35"/>
      <c r="AT262" s="14" t="s">
        <v>194</v>
      </c>
      <c r="AU262" s="14" t="s">
        <v>86</v>
      </c>
    </row>
    <row r="263" s="2" customFormat="1" ht="16.5" customHeight="1">
      <c r="A263" s="35"/>
      <c r="B263" s="36"/>
      <c r="C263" s="239" t="s">
        <v>448</v>
      </c>
      <c r="D263" s="239" t="s">
        <v>188</v>
      </c>
      <c r="E263" s="240" t="s">
        <v>1465</v>
      </c>
      <c r="F263" s="241" t="s">
        <v>1641</v>
      </c>
      <c r="G263" s="242" t="s">
        <v>307</v>
      </c>
      <c r="H263" s="243">
        <v>24</v>
      </c>
      <c r="I263" s="244"/>
      <c r="J263" s="245">
        <f>ROUND(I263*H263,2)</f>
        <v>0</v>
      </c>
      <c r="K263" s="246"/>
      <c r="L263" s="41"/>
      <c r="M263" s="247" t="s">
        <v>1</v>
      </c>
      <c r="N263" s="248" t="s">
        <v>42</v>
      </c>
      <c r="O263" s="88"/>
      <c r="P263" s="249">
        <f>O263*H263</f>
        <v>0</v>
      </c>
      <c r="Q263" s="249">
        <v>0</v>
      </c>
      <c r="R263" s="249">
        <f>Q263*H263</f>
        <v>0</v>
      </c>
      <c r="S263" s="249">
        <v>0</v>
      </c>
      <c r="T263" s="250">
        <f>S263*H263</f>
        <v>0</v>
      </c>
      <c r="U263" s="35"/>
      <c r="V263" s="35"/>
      <c r="W263" s="35"/>
      <c r="X263" s="35"/>
      <c r="Y263" s="35"/>
      <c r="Z263" s="35"/>
      <c r="AA263" s="35"/>
      <c r="AB263" s="35"/>
      <c r="AC263" s="35"/>
      <c r="AD263" s="35"/>
      <c r="AE263" s="35"/>
      <c r="AR263" s="251" t="s">
        <v>208</v>
      </c>
      <c r="AT263" s="251" t="s">
        <v>188</v>
      </c>
      <c r="AU263" s="251" t="s">
        <v>86</v>
      </c>
      <c r="AY263" s="14" t="s">
        <v>185</v>
      </c>
      <c r="BE263" s="252">
        <f>IF(N263="základní",J263,0)</f>
        <v>0</v>
      </c>
      <c r="BF263" s="252">
        <f>IF(N263="snížená",J263,0)</f>
        <v>0</v>
      </c>
      <c r="BG263" s="252">
        <f>IF(N263="zákl. přenesená",J263,0)</f>
        <v>0</v>
      </c>
      <c r="BH263" s="252">
        <f>IF(N263="sníž. přenesená",J263,0)</f>
        <v>0</v>
      </c>
      <c r="BI263" s="252">
        <f>IF(N263="nulová",J263,0)</f>
        <v>0</v>
      </c>
      <c r="BJ263" s="14" t="s">
        <v>84</v>
      </c>
      <c r="BK263" s="252">
        <f>ROUND(I263*H263,2)</f>
        <v>0</v>
      </c>
      <c r="BL263" s="14" t="s">
        <v>208</v>
      </c>
      <c r="BM263" s="251" t="s">
        <v>1642</v>
      </c>
    </row>
    <row r="264" s="2" customFormat="1">
      <c r="A264" s="35"/>
      <c r="B264" s="36"/>
      <c r="C264" s="37"/>
      <c r="D264" s="253" t="s">
        <v>194</v>
      </c>
      <c r="E264" s="37"/>
      <c r="F264" s="254" t="s">
        <v>1643</v>
      </c>
      <c r="G264" s="37"/>
      <c r="H264" s="37"/>
      <c r="I264" s="206"/>
      <c r="J264" s="37"/>
      <c r="K264" s="37"/>
      <c r="L264" s="41"/>
      <c r="M264" s="255"/>
      <c r="N264" s="256"/>
      <c r="O264" s="88"/>
      <c r="P264" s="88"/>
      <c r="Q264" s="88"/>
      <c r="R264" s="88"/>
      <c r="S264" s="88"/>
      <c r="T264" s="89"/>
      <c r="U264" s="35"/>
      <c r="V264" s="35"/>
      <c r="W264" s="35"/>
      <c r="X264" s="35"/>
      <c r="Y264" s="35"/>
      <c r="Z264" s="35"/>
      <c r="AA264" s="35"/>
      <c r="AB264" s="35"/>
      <c r="AC264" s="35"/>
      <c r="AD264" s="35"/>
      <c r="AE264" s="35"/>
      <c r="AT264" s="14" t="s">
        <v>194</v>
      </c>
      <c r="AU264" s="14" t="s">
        <v>86</v>
      </c>
    </row>
    <row r="265" s="2" customFormat="1" ht="16.5" customHeight="1">
      <c r="A265" s="35"/>
      <c r="B265" s="36"/>
      <c r="C265" s="239" t="s">
        <v>454</v>
      </c>
      <c r="D265" s="239" t="s">
        <v>188</v>
      </c>
      <c r="E265" s="240" t="s">
        <v>1644</v>
      </c>
      <c r="F265" s="241" t="s">
        <v>1645</v>
      </c>
      <c r="G265" s="242" t="s">
        <v>207</v>
      </c>
      <c r="H265" s="243">
        <v>1</v>
      </c>
      <c r="I265" s="244"/>
      <c r="J265" s="245">
        <f>ROUND(I265*H265,2)</f>
        <v>0</v>
      </c>
      <c r="K265" s="246"/>
      <c r="L265" s="41"/>
      <c r="M265" s="247" t="s">
        <v>1</v>
      </c>
      <c r="N265" s="248" t="s">
        <v>42</v>
      </c>
      <c r="O265" s="88"/>
      <c r="P265" s="249">
        <f>O265*H265</f>
        <v>0</v>
      </c>
      <c r="Q265" s="249">
        <v>0</v>
      </c>
      <c r="R265" s="249">
        <f>Q265*H265</f>
        <v>0</v>
      </c>
      <c r="S265" s="249">
        <v>0</v>
      </c>
      <c r="T265" s="250">
        <f>S265*H265</f>
        <v>0</v>
      </c>
      <c r="U265" s="35"/>
      <c r="V265" s="35"/>
      <c r="W265" s="35"/>
      <c r="X265" s="35"/>
      <c r="Y265" s="35"/>
      <c r="Z265" s="35"/>
      <c r="AA265" s="35"/>
      <c r="AB265" s="35"/>
      <c r="AC265" s="35"/>
      <c r="AD265" s="35"/>
      <c r="AE265" s="35"/>
      <c r="AR265" s="251" t="s">
        <v>208</v>
      </c>
      <c r="AT265" s="251" t="s">
        <v>188</v>
      </c>
      <c r="AU265" s="251" t="s">
        <v>86</v>
      </c>
      <c r="AY265" s="14" t="s">
        <v>185</v>
      </c>
      <c r="BE265" s="252">
        <f>IF(N265="základní",J265,0)</f>
        <v>0</v>
      </c>
      <c r="BF265" s="252">
        <f>IF(N265="snížená",J265,0)</f>
        <v>0</v>
      </c>
      <c r="BG265" s="252">
        <f>IF(N265="zákl. přenesená",J265,0)</f>
        <v>0</v>
      </c>
      <c r="BH265" s="252">
        <f>IF(N265="sníž. přenesená",J265,0)</f>
        <v>0</v>
      </c>
      <c r="BI265" s="252">
        <f>IF(N265="nulová",J265,0)</f>
        <v>0</v>
      </c>
      <c r="BJ265" s="14" t="s">
        <v>84</v>
      </c>
      <c r="BK265" s="252">
        <f>ROUND(I265*H265,2)</f>
        <v>0</v>
      </c>
      <c r="BL265" s="14" t="s">
        <v>208</v>
      </c>
      <c r="BM265" s="251" t="s">
        <v>1646</v>
      </c>
    </row>
    <row r="266" s="2" customFormat="1">
      <c r="A266" s="35"/>
      <c r="B266" s="36"/>
      <c r="C266" s="37"/>
      <c r="D266" s="253" t="s">
        <v>194</v>
      </c>
      <c r="E266" s="37"/>
      <c r="F266" s="254" t="s">
        <v>1647</v>
      </c>
      <c r="G266" s="37"/>
      <c r="H266" s="37"/>
      <c r="I266" s="206"/>
      <c r="J266" s="37"/>
      <c r="K266" s="37"/>
      <c r="L266" s="41"/>
      <c r="M266" s="255"/>
      <c r="N266" s="256"/>
      <c r="O266" s="88"/>
      <c r="P266" s="88"/>
      <c r="Q266" s="88"/>
      <c r="R266" s="88"/>
      <c r="S266" s="88"/>
      <c r="T266" s="89"/>
      <c r="U266" s="35"/>
      <c r="V266" s="35"/>
      <c r="W266" s="35"/>
      <c r="X266" s="35"/>
      <c r="Y266" s="35"/>
      <c r="Z266" s="35"/>
      <c r="AA266" s="35"/>
      <c r="AB266" s="35"/>
      <c r="AC266" s="35"/>
      <c r="AD266" s="35"/>
      <c r="AE266" s="35"/>
      <c r="AT266" s="14" t="s">
        <v>194</v>
      </c>
      <c r="AU266" s="14" t="s">
        <v>86</v>
      </c>
    </row>
    <row r="267" s="2" customFormat="1" ht="16.5" customHeight="1">
      <c r="A267" s="35"/>
      <c r="B267" s="36"/>
      <c r="C267" s="239" t="s">
        <v>459</v>
      </c>
      <c r="D267" s="239" t="s">
        <v>188</v>
      </c>
      <c r="E267" s="240" t="s">
        <v>1648</v>
      </c>
      <c r="F267" s="241" t="s">
        <v>506</v>
      </c>
      <c r="G267" s="242" t="s">
        <v>307</v>
      </c>
      <c r="H267" s="243">
        <v>24</v>
      </c>
      <c r="I267" s="244"/>
      <c r="J267" s="245">
        <f>ROUND(I267*H267,2)</f>
        <v>0</v>
      </c>
      <c r="K267" s="246"/>
      <c r="L267" s="41"/>
      <c r="M267" s="247" t="s">
        <v>1</v>
      </c>
      <c r="N267" s="248" t="s">
        <v>42</v>
      </c>
      <c r="O267" s="88"/>
      <c r="P267" s="249">
        <f>O267*H267</f>
        <v>0</v>
      </c>
      <c r="Q267" s="249">
        <v>0</v>
      </c>
      <c r="R267" s="249">
        <f>Q267*H267</f>
        <v>0</v>
      </c>
      <c r="S267" s="249">
        <v>0</v>
      </c>
      <c r="T267" s="250">
        <f>S267*H267</f>
        <v>0</v>
      </c>
      <c r="U267" s="35"/>
      <c r="V267" s="35"/>
      <c r="W267" s="35"/>
      <c r="X267" s="35"/>
      <c r="Y267" s="35"/>
      <c r="Z267" s="35"/>
      <c r="AA267" s="35"/>
      <c r="AB267" s="35"/>
      <c r="AC267" s="35"/>
      <c r="AD267" s="35"/>
      <c r="AE267" s="35"/>
      <c r="AR267" s="251" t="s">
        <v>208</v>
      </c>
      <c r="AT267" s="251" t="s">
        <v>188</v>
      </c>
      <c r="AU267" s="251" t="s">
        <v>86</v>
      </c>
      <c r="AY267" s="14" t="s">
        <v>185</v>
      </c>
      <c r="BE267" s="252">
        <f>IF(N267="základní",J267,0)</f>
        <v>0</v>
      </c>
      <c r="BF267" s="252">
        <f>IF(N267="snížená",J267,0)</f>
        <v>0</v>
      </c>
      <c r="BG267" s="252">
        <f>IF(N267="zákl. přenesená",J267,0)</f>
        <v>0</v>
      </c>
      <c r="BH267" s="252">
        <f>IF(N267="sníž. přenesená",J267,0)</f>
        <v>0</v>
      </c>
      <c r="BI267" s="252">
        <f>IF(N267="nulová",J267,0)</f>
        <v>0</v>
      </c>
      <c r="BJ267" s="14" t="s">
        <v>84</v>
      </c>
      <c r="BK267" s="252">
        <f>ROUND(I267*H267,2)</f>
        <v>0</v>
      </c>
      <c r="BL267" s="14" t="s">
        <v>208</v>
      </c>
      <c r="BM267" s="251" t="s">
        <v>507</v>
      </c>
    </row>
    <row r="268" s="2" customFormat="1">
      <c r="A268" s="35"/>
      <c r="B268" s="36"/>
      <c r="C268" s="37"/>
      <c r="D268" s="253" t="s">
        <v>194</v>
      </c>
      <c r="E268" s="37"/>
      <c r="F268" s="254" t="s">
        <v>1649</v>
      </c>
      <c r="G268" s="37"/>
      <c r="H268" s="37"/>
      <c r="I268" s="206"/>
      <c r="J268" s="37"/>
      <c r="K268" s="37"/>
      <c r="L268" s="41"/>
      <c r="M268" s="255"/>
      <c r="N268" s="256"/>
      <c r="O268" s="88"/>
      <c r="P268" s="88"/>
      <c r="Q268" s="88"/>
      <c r="R268" s="88"/>
      <c r="S268" s="88"/>
      <c r="T268" s="89"/>
      <c r="U268" s="35"/>
      <c r="V268" s="35"/>
      <c r="W268" s="35"/>
      <c r="X268" s="35"/>
      <c r="Y268" s="35"/>
      <c r="Z268" s="35"/>
      <c r="AA268" s="35"/>
      <c r="AB268" s="35"/>
      <c r="AC268" s="35"/>
      <c r="AD268" s="35"/>
      <c r="AE268" s="35"/>
      <c r="AT268" s="14" t="s">
        <v>194</v>
      </c>
      <c r="AU268" s="14" t="s">
        <v>86</v>
      </c>
    </row>
    <row r="269" s="2" customFormat="1" ht="24.15" customHeight="1">
      <c r="A269" s="35"/>
      <c r="B269" s="36"/>
      <c r="C269" s="239" t="s">
        <v>463</v>
      </c>
      <c r="D269" s="239" t="s">
        <v>188</v>
      </c>
      <c r="E269" s="240" t="s">
        <v>1650</v>
      </c>
      <c r="F269" s="241" t="s">
        <v>1651</v>
      </c>
      <c r="G269" s="242" t="s">
        <v>207</v>
      </c>
      <c r="H269" s="243">
        <v>1</v>
      </c>
      <c r="I269" s="244"/>
      <c r="J269" s="245">
        <f>ROUND(I269*H269,2)</f>
        <v>0</v>
      </c>
      <c r="K269" s="246"/>
      <c r="L269" s="41"/>
      <c r="M269" s="247" t="s">
        <v>1</v>
      </c>
      <c r="N269" s="248" t="s">
        <v>42</v>
      </c>
      <c r="O269" s="88"/>
      <c r="P269" s="249">
        <f>O269*H269</f>
        <v>0</v>
      </c>
      <c r="Q269" s="249">
        <v>0</v>
      </c>
      <c r="R269" s="249">
        <f>Q269*H269</f>
        <v>0</v>
      </c>
      <c r="S269" s="249">
        <v>0</v>
      </c>
      <c r="T269" s="250">
        <f>S269*H269</f>
        <v>0</v>
      </c>
      <c r="U269" s="35"/>
      <c r="V269" s="35"/>
      <c r="W269" s="35"/>
      <c r="X269" s="35"/>
      <c r="Y269" s="35"/>
      <c r="Z269" s="35"/>
      <c r="AA269" s="35"/>
      <c r="AB269" s="35"/>
      <c r="AC269" s="35"/>
      <c r="AD269" s="35"/>
      <c r="AE269" s="35"/>
      <c r="AR269" s="251" t="s">
        <v>208</v>
      </c>
      <c r="AT269" s="251" t="s">
        <v>188</v>
      </c>
      <c r="AU269" s="251" t="s">
        <v>86</v>
      </c>
      <c r="AY269" s="14" t="s">
        <v>185</v>
      </c>
      <c r="BE269" s="252">
        <f>IF(N269="základní",J269,0)</f>
        <v>0</v>
      </c>
      <c r="BF269" s="252">
        <f>IF(N269="snížená",J269,0)</f>
        <v>0</v>
      </c>
      <c r="BG269" s="252">
        <f>IF(N269="zákl. přenesená",J269,0)</f>
        <v>0</v>
      </c>
      <c r="BH269" s="252">
        <f>IF(N269="sníž. přenesená",J269,0)</f>
        <v>0</v>
      </c>
      <c r="BI269" s="252">
        <f>IF(N269="nulová",J269,0)</f>
        <v>0</v>
      </c>
      <c r="BJ269" s="14" t="s">
        <v>84</v>
      </c>
      <c r="BK269" s="252">
        <f>ROUND(I269*H269,2)</f>
        <v>0</v>
      </c>
      <c r="BL269" s="14" t="s">
        <v>208</v>
      </c>
      <c r="BM269" s="251" t="s">
        <v>1652</v>
      </c>
    </row>
    <row r="270" s="2" customFormat="1">
      <c r="A270" s="35"/>
      <c r="B270" s="36"/>
      <c r="C270" s="37"/>
      <c r="D270" s="253" t="s">
        <v>194</v>
      </c>
      <c r="E270" s="37"/>
      <c r="F270" s="254" t="s">
        <v>1651</v>
      </c>
      <c r="G270" s="37"/>
      <c r="H270" s="37"/>
      <c r="I270" s="206"/>
      <c r="J270" s="37"/>
      <c r="K270" s="37"/>
      <c r="L270" s="41"/>
      <c r="M270" s="273"/>
      <c r="N270" s="274"/>
      <c r="O270" s="270"/>
      <c r="P270" s="270"/>
      <c r="Q270" s="270"/>
      <c r="R270" s="270"/>
      <c r="S270" s="270"/>
      <c r="T270" s="275"/>
      <c r="U270" s="35"/>
      <c r="V270" s="35"/>
      <c r="W270" s="35"/>
      <c r="X270" s="35"/>
      <c r="Y270" s="35"/>
      <c r="Z270" s="35"/>
      <c r="AA270" s="35"/>
      <c r="AB270" s="35"/>
      <c r="AC270" s="35"/>
      <c r="AD270" s="35"/>
      <c r="AE270" s="35"/>
      <c r="AT270" s="14" t="s">
        <v>194</v>
      </c>
      <c r="AU270" s="14" t="s">
        <v>86</v>
      </c>
    </row>
    <row r="271" s="2" customFormat="1" ht="6.96" customHeight="1">
      <c r="A271" s="35"/>
      <c r="B271" s="63"/>
      <c r="C271" s="64"/>
      <c r="D271" s="64"/>
      <c r="E271" s="64"/>
      <c r="F271" s="64"/>
      <c r="G271" s="64"/>
      <c r="H271" s="64"/>
      <c r="I271" s="64"/>
      <c r="J271" s="64"/>
      <c r="K271" s="64"/>
      <c r="L271" s="41"/>
      <c r="M271" s="35"/>
      <c r="O271" s="35"/>
      <c r="P271" s="35"/>
      <c r="Q271" s="35"/>
      <c r="R271" s="35"/>
      <c r="S271" s="35"/>
      <c r="T271" s="35"/>
      <c r="U271" s="35"/>
      <c r="V271" s="35"/>
      <c r="W271" s="35"/>
      <c r="X271" s="35"/>
      <c r="Y271" s="35"/>
      <c r="Z271" s="35"/>
      <c r="AA271" s="35"/>
      <c r="AB271" s="35"/>
      <c r="AC271" s="35"/>
      <c r="AD271" s="35"/>
      <c r="AE271" s="35"/>
    </row>
  </sheetData>
  <sheetProtection sheet="1" autoFilter="0" formatColumns="0" formatRows="0" objects="1" scenarios="1" spinCount="100000" saltValue="jS1iNCeNxfIjjyD/MxfAoS5stT8qld3yislirBAC8sIrEYEXJwe6c7EG6oDM2A4IdquJlRs6nxk+34L8d+UQ+A==" hashValue="elvgQJV6OY/8Hmlm6f7cWRnIk1s9oUvqRwJEr186vXBDs4V1bVoJvBHDin/M9K2cn7RFnoEpCFCb4S1mW+O5RA==" algorithmName="SHA-512" password="C6F1"/>
  <autoFilter ref="C145:K270"/>
  <mergeCells count="17">
    <mergeCell ref="E7:H7"/>
    <mergeCell ref="E9:H9"/>
    <mergeCell ref="E11:H11"/>
    <mergeCell ref="E20:H20"/>
    <mergeCell ref="E29:H29"/>
    <mergeCell ref="E85:H85"/>
    <mergeCell ref="E87:H87"/>
    <mergeCell ref="E89:H89"/>
    <mergeCell ref="D118:F118"/>
    <mergeCell ref="D119:F119"/>
    <mergeCell ref="D120:F120"/>
    <mergeCell ref="D121:F121"/>
    <mergeCell ref="D122:F122"/>
    <mergeCell ref="E134:H134"/>
    <mergeCell ref="E136:H136"/>
    <mergeCell ref="E138:H138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1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4" t="s">
        <v>130</v>
      </c>
    </row>
    <row r="3" s="1" customFormat="1" ht="6.96" customHeight="1">
      <c r="B3" s="143"/>
      <c r="C3" s="144"/>
      <c r="D3" s="144"/>
      <c r="E3" s="144"/>
      <c r="F3" s="144"/>
      <c r="G3" s="144"/>
      <c r="H3" s="144"/>
      <c r="I3" s="144"/>
      <c r="J3" s="144"/>
      <c r="K3" s="144"/>
      <c r="L3" s="17"/>
      <c r="AT3" s="14" t="s">
        <v>86</v>
      </c>
    </row>
    <row r="4" s="1" customFormat="1" ht="24.96" customHeight="1">
      <c r="B4" s="17"/>
      <c r="D4" s="145" t="s">
        <v>134</v>
      </c>
      <c r="L4" s="17"/>
      <c r="M4" s="146" t="s">
        <v>10</v>
      </c>
      <c r="AT4" s="14" t="s">
        <v>4</v>
      </c>
    </row>
    <row r="5" s="1" customFormat="1" ht="6.96" customHeight="1">
      <c r="B5" s="17"/>
      <c r="L5" s="17"/>
    </row>
    <row r="6" s="1" customFormat="1" ht="12" customHeight="1">
      <c r="B6" s="17"/>
      <c r="D6" s="147" t="s">
        <v>16</v>
      </c>
      <c r="L6" s="17"/>
    </row>
    <row r="7" s="1" customFormat="1" ht="26.25" customHeight="1">
      <c r="B7" s="17"/>
      <c r="E7" s="148" t="str">
        <f>'Rekapitulace stavby'!K6</f>
        <v>Zlepšování kvality a dostupnosti vzdělávání ZŠ Sokolovská ve Velkém Meziříčí</v>
      </c>
      <c r="F7" s="147"/>
      <c r="G7" s="147"/>
      <c r="H7" s="147"/>
      <c r="L7" s="17"/>
    </row>
    <row r="8" s="1" customFormat="1" ht="12" customHeight="1">
      <c r="B8" s="17"/>
      <c r="D8" s="147" t="s">
        <v>135</v>
      </c>
      <c r="L8" s="17"/>
    </row>
    <row r="9" s="2" customFormat="1" ht="16.5" customHeight="1">
      <c r="A9" s="35"/>
      <c r="B9" s="41"/>
      <c r="C9" s="35"/>
      <c r="D9" s="35"/>
      <c r="E9" s="148" t="s">
        <v>1597</v>
      </c>
      <c r="F9" s="35"/>
      <c r="G9" s="35"/>
      <c r="H9" s="35"/>
      <c r="I9" s="35"/>
      <c r="J9" s="35"/>
      <c r="K9" s="35"/>
      <c r="L9" s="60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="2" customFormat="1" ht="12" customHeight="1">
      <c r="A10" s="35"/>
      <c r="B10" s="41"/>
      <c r="C10" s="35"/>
      <c r="D10" s="147" t="s">
        <v>137</v>
      </c>
      <c r="E10" s="35"/>
      <c r="F10" s="35"/>
      <c r="G10" s="35"/>
      <c r="H10" s="35"/>
      <c r="I10" s="35"/>
      <c r="J10" s="35"/>
      <c r="K10" s="35"/>
      <c r="L10" s="60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="2" customFormat="1" ht="16.5" customHeight="1">
      <c r="A11" s="35"/>
      <c r="B11" s="41"/>
      <c r="C11" s="35"/>
      <c r="D11" s="35"/>
      <c r="E11" s="149" t="s">
        <v>1653</v>
      </c>
      <c r="F11" s="35"/>
      <c r="G11" s="35"/>
      <c r="H11" s="35"/>
      <c r="I11" s="35"/>
      <c r="J11" s="35"/>
      <c r="K11" s="35"/>
      <c r="L11" s="60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="2" customFormat="1">
      <c r="A12" s="35"/>
      <c r="B12" s="41"/>
      <c r="C12" s="35"/>
      <c r="D12" s="35"/>
      <c r="E12" s="35"/>
      <c r="F12" s="35"/>
      <c r="G12" s="35"/>
      <c r="H12" s="35"/>
      <c r="I12" s="35"/>
      <c r="J12" s="35"/>
      <c r="K12" s="35"/>
      <c r="L12" s="60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="2" customFormat="1" ht="12" customHeight="1">
      <c r="A13" s="35"/>
      <c r="B13" s="41"/>
      <c r="C13" s="35"/>
      <c r="D13" s="147" t="s">
        <v>18</v>
      </c>
      <c r="E13" s="35"/>
      <c r="F13" s="138" t="s">
        <v>1</v>
      </c>
      <c r="G13" s="35"/>
      <c r="H13" s="35"/>
      <c r="I13" s="147" t="s">
        <v>19</v>
      </c>
      <c r="J13" s="138" t="s">
        <v>1</v>
      </c>
      <c r="K13" s="35"/>
      <c r="L13" s="60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="2" customFormat="1" ht="12" customHeight="1">
      <c r="A14" s="35"/>
      <c r="B14" s="41"/>
      <c r="C14" s="35"/>
      <c r="D14" s="147" t="s">
        <v>20</v>
      </c>
      <c r="E14" s="35"/>
      <c r="F14" s="138" t="s">
        <v>21</v>
      </c>
      <c r="G14" s="35"/>
      <c r="H14" s="35"/>
      <c r="I14" s="147" t="s">
        <v>22</v>
      </c>
      <c r="J14" s="150" t="str">
        <f>'Rekapitulace stavby'!AN8</f>
        <v>21. 1. 2025</v>
      </c>
      <c r="K14" s="35"/>
      <c r="L14" s="60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="2" customFormat="1" ht="10.8" customHeight="1">
      <c r="A15" s="35"/>
      <c r="B15" s="41"/>
      <c r="C15" s="35"/>
      <c r="D15" s="35"/>
      <c r="E15" s="35"/>
      <c r="F15" s="35"/>
      <c r="G15" s="35"/>
      <c r="H15" s="35"/>
      <c r="I15" s="35"/>
      <c r="J15" s="35"/>
      <c r="K15" s="35"/>
      <c r="L15" s="60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="2" customFormat="1" ht="12" customHeight="1">
      <c r="A16" s="35"/>
      <c r="B16" s="41"/>
      <c r="C16" s="35"/>
      <c r="D16" s="147" t="s">
        <v>24</v>
      </c>
      <c r="E16" s="35"/>
      <c r="F16" s="35"/>
      <c r="G16" s="35"/>
      <c r="H16" s="35"/>
      <c r="I16" s="147" t="s">
        <v>25</v>
      </c>
      <c r="J16" s="138" t="s">
        <v>26</v>
      </c>
      <c r="K16" s="35"/>
      <c r="L16" s="60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="2" customFormat="1" ht="18" customHeight="1">
      <c r="A17" s="35"/>
      <c r="B17" s="41"/>
      <c r="C17" s="35"/>
      <c r="D17" s="35"/>
      <c r="E17" s="138" t="s">
        <v>27</v>
      </c>
      <c r="F17" s="35"/>
      <c r="G17" s="35"/>
      <c r="H17" s="35"/>
      <c r="I17" s="147" t="s">
        <v>28</v>
      </c>
      <c r="J17" s="138" t="s">
        <v>29</v>
      </c>
      <c r="K17" s="35"/>
      <c r="L17" s="60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="2" customFormat="1" ht="6.96" customHeight="1">
      <c r="A18" s="35"/>
      <c r="B18" s="41"/>
      <c r="C18" s="35"/>
      <c r="D18" s="35"/>
      <c r="E18" s="35"/>
      <c r="F18" s="35"/>
      <c r="G18" s="35"/>
      <c r="H18" s="35"/>
      <c r="I18" s="35"/>
      <c r="J18" s="35"/>
      <c r="K18" s="35"/>
      <c r="L18" s="60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="2" customFormat="1" ht="12" customHeight="1">
      <c r="A19" s="35"/>
      <c r="B19" s="41"/>
      <c r="C19" s="35"/>
      <c r="D19" s="147" t="s">
        <v>30</v>
      </c>
      <c r="E19" s="35"/>
      <c r="F19" s="35"/>
      <c r="G19" s="35"/>
      <c r="H19" s="35"/>
      <c r="I19" s="147" t="s">
        <v>25</v>
      </c>
      <c r="J19" s="30" t="str">
        <f>'Rekapitulace stavby'!AN13</f>
        <v>Vyplň údaj</v>
      </c>
      <c r="K19" s="35"/>
      <c r="L19" s="60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="2" customFormat="1" ht="18" customHeight="1">
      <c r="A20" s="35"/>
      <c r="B20" s="41"/>
      <c r="C20" s="35"/>
      <c r="D20" s="35"/>
      <c r="E20" s="30" t="str">
        <f>'Rekapitulace stavby'!E14</f>
        <v>Vyplň údaj</v>
      </c>
      <c r="F20" s="138"/>
      <c r="G20" s="138"/>
      <c r="H20" s="138"/>
      <c r="I20" s="147" t="s">
        <v>28</v>
      </c>
      <c r="J20" s="30" t="str">
        <f>'Rekapitulace stavby'!AN14</f>
        <v>Vyplň údaj</v>
      </c>
      <c r="K20" s="35"/>
      <c r="L20" s="60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="2" customFormat="1" ht="6.96" customHeight="1">
      <c r="A21" s="35"/>
      <c r="B21" s="41"/>
      <c r="C21" s="35"/>
      <c r="D21" s="35"/>
      <c r="E21" s="35"/>
      <c r="F21" s="35"/>
      <c r="G21" s="35"/>
      <c r="H21" s="35"/>
      <c r="I21" s="35"/>
      <c r="J21" s="35"/>
      <c r="K21" s="35"/>
      <c r="L21" s="60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="2" customFormat="1" ht="12" customHeight="1">
      <c r="A22" s="35"/>
      <c r="B22" s="41"/>
      <c r="C22" s="35"/>
      <c r="D22" s="147" t="s">
        <v>32</v>
      </c>
      <c r="E22" s="35"/>
      <c r="F22" s="35"/>
      <c r="G22" s="35"/>
      <c r="H22" s="35"/>
      <c r="I22" s="147" t="s">
        <v>25</v>
      </c>
      <c r="J22" s="138" t="str">
        <f>IF('Rekapitulace stavby'!AN16="","",'Rekapitulace stavby'!AN16)</f>
        <v/>
      </c>
      <c r="K22" s="35"/>
      <c r="L22" s="60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="2" customFormat="1" ht="18" customHeight="1">
      <c r="A23" s="35"/>
      <c r="B23" s="41"/>
      <c r="C23" s="35"/>
      <c r="D23" s="35"/>
      <c r="E23" s="138" t="str">
        <f>IF('Rekapitulace stavby'!E17="","",'Rekapitulace stavby'!E17)</f>
        <v xml:space="preserve"> </v>
      </c>
      <c r="F23" s="35"/>
      <c r="G23" s="35"/>
      <c r="H23" s="35"/>
      <c r="I23" s="147" t="s">
        <v>28</v>
      </c>
      <c r="J23" s="138" t="str">
        <f>IF('Rekapitulace stavby'!AN17="","",'Rekapitulace stavby'!AN17)</f>
        <v/>
      </c>
      <c r="K23" s="35"/>
      <c r="L23" s="60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="2" customFormat="1" ht="6.96" customHeight="1">
      <c r="A24" s="35"/>
      <c r="B24" s="41"/>
      <c r="C24" s="35"/>
      <c r="D24" s="35"/>
      <c r="E24" s="35"/>
      <c r="F24" s="35"/>
      <c r="G24" s="35"/>
      <c r="H24" s="35"/>
      <c r="I24" s="35"/>
      <c r="J24" s="35"/>
      <c r="K24" s="35"/>
      <c r="L24" s="60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="2" customFormat="1" ht="12" customHeight="1">
      <c r="A25" s="35"/>
      <c r="B25" s="41"/>
      <c r="C25" s="35"/>
      <c r="D25" s="147" t="s">
        <v>35</v>
      </c>
      <c r="E25" s="35"/>
      <c r="F25" s="35"/>
      <c r="G25" s="35"/>
      <c r="H25" s="35"/>
      <c r="I25" s="147" t="s">
        <v>25</v>
      </c>
      <c r="J25" s="138" t="str">
        <f>IF('Rekapitulace stavby'!AN19="","",'Rekapitulace stavby'!AN19)</f>
        <v/>
      </c>
      <c r="K25" s="35"/>
      <c r="L25" s="60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="2" customFormat="1" ht="18" customHeight="1">
      <c r="A26" s="35"/>
      <c r="B26" s="41"/>
      <c r="C26" s="35"/>
      <c r="D26" s="35"/>
      <c r="E26" s="138" t="str">
        <f>IF('Rekapitulace stavby'!E20="","",'Rekapitulace stavby'!E20)</f>
        <v xml:space="preserve"> </v>
      </c>
      <c r="F26" s="35"/>
      <c r="G26" s="35"/>
      <c r="H26" s="35"/>
      <c r="I26" s="147" t="s">
        <v>28</v>
      </c>
      <c r="J26" s="138" t="str">
        <f>IF('Rekapitulace stavby'!AN20="","",'Rekapitulace stavby'!AN20)</f>
        <v/>
      </c>
      <c r="K26" s="35"/>
      <c r="L26" s="60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="2" customFormat="1" ht="6.96" customHeight="1">
      <c r="A27" s="35"/>
      <c r="B27" s="41"/>
      <c r="C27" s="35"/>
      <c r="D27" s="35"/>
      <c r="E27" s="35"/>
      <c r="F27" s="35"/>
      <c r="G27" s="35"/>
      <c r="H27" s="35"/>
      <c r="I27" s="35"/>
      <c r="J27" s="35"/>
      <c r="K27" s="35"/>
      <c r="L27" s="60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</row>
    <row r="28" s="2" customFormat="1" ht="12" customHeight="1">
      <c r="A28" s="35"/>
      <c r="B28" s="41"/>
      <c r="C28" s="35"/>
      <c r="D28" s="147" t="s">
        <v>36</v>
      </c>
      <c r="E28" s="35"/>
      <c r="F28" s="35"/>
      <c r="G28" s="35"/>
      <c r="H28" s="35"/>
      <c r="I28" s="35"/>
      <c r="J28" s="35"/>
      <c r="K28" s="35"/>
      <c r="L28" s="60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="8" customFormat="1" ht="16.5" customHeight="1">
      <c r="A29" s="151"/>
      <c r="B29" s="152"/>
      <c r="C29" s="151"/>
      <c r="D29" s="151"/>
      <c r="E29" s="153" t="s">
        <v>1</v>
      </c>
      <c r="F29" s="153"/>
      <c r="G29" s="153"/>
      <c r="H29" s="153"/>
      <c r="I29" s="151"/>
      <c r="J29" s="151"/>
      <c r="K29" s="151"/>
      <c r="L29" s="154"/>
      <c r="S29" s="151"/>
      <c r="T29" s="151"/>
      <c r="U29" s="151"/>
      <c r="V29" s="151"/>
      <c r="W29" s="151"/>
      <c r="X29" s="151"/>
      <c r="Y29" s="151"/>
      <c r="Z29" s="151"/>
      <c r="AA29" s="151"/>
      <c r="AB29" s="151"/>
      <c r="AC29" s="151"/>
      <c r="AD29" s="151"/>
      <c r="AE29" s="151"/>
    </row>
    <row r="30" s="2" customFormat="1" ht="6.96" customHeight="1">
      <c r="A30" s="35"/>
      <c r="B30" s="41"/>
      <c r="C30" s="35"/>
      <c r="D30" s="35"/>
      <c r="E30" s="35"/>
      <c r="F30" s="35"/>
      <c r="G30" s="35"/>
      <c r="H30" s="35"/>
      <c r="I30" s="35"/>
      <c r="J30" s="35"/>
      <c r="K30" s="35"/>
      <c r="L30" s="60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="2" customFormat="1" ht="6.96" customHeight="1">
      <c r="A31" s="35"/>
      <c r="B31" s="41"/>
      <c r="C31" s="35"/>
      <c r="D31" s="155"/>
      <c r="E31" s="155"/>
      <c r="F31" s="155"/>
      <c r="G31" s="155"/>
      <c r="H31" s="155"/>
      <c r="I31" s="155"/>
      <c r="J31" s="155"/>
      <c r="K31" s="155"/>
      <c r="L31" s="60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="2" customFormat="1" ht="14.4" customHeight="1">
      <c r="A32" s="35"/>
      <c r="B32" s="41"/>
      <c r="C32" s="35"/>
      <c r="D32" s="138" t="s">
        <v>139</v>
      </c>
      <c r="E32" s="35"/>
      <c r="F32" s="35"/>
      <c r="G32" s="35"/>
      <c r="H32" s="35"/>
      <c r="I32" s="35"/>
      <c r="J32" s="156">
        <f>J98</f>
        <v>0</v>
      </c>
      <c r="K32" s="35"/>
      <c r="L32" s="60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="2" customFormat="1" ht="14.4" customHeight="1">
      <c r="A33" s="35"/>
      <c r="B33" s="41"/>
      <c r="C33" s="35"/>
      <c r="D33" s="157" t="s">
        <v>140</v>
      </c>
      <c r="E33" s="35"/>
      <c r="F33" s="35"/>
      <c r="G33" s="35"/>
      <c r="H33" s="35"/>
      <c r="I33" s="35"/>
      <c r="J33" s="156">
        <f>J115</f>
        <v>0</v>
      </c>
      <c r="K33" s="35"/>
      <c r="L33" s="60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="2" customFormat="1" ht="25.44" customHeight="1">
      <c r="A34" s="35"/>
      <c r="B34" s="41"/>
      <c r="C34" s="35"/>
      <c r="D34" s="158" t="s">
        <v>37</v>
      </c>
      <c r="E34" s="35"/>
      <c r="F34" s="35"/>
      <c r="G34" s="35"/>
      <c r="H34" s="35"/>
      <c r="I34" s="35"/>
      <c r="J34" s="159">
        <f>ROUND(J32 + J33, 2)</f>
        <v>0</v>
      </c>
      <c r="K34" s="35"/>
      <c r="L34" s="60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="2" customFormat="1" ht="6.96" customHeight="1">
      <c r="A35" s="35"/>
      <c r="B35" s="41"/>
      <c r="C35" s="35"/>
      <c r="D35" s="155"/>
      <c r="E35" s="155"/>
      <c r="F35" s="155"/>
      <c r="G35" s="155"/>
      <c r="H35" s="155"/>
      <c r="I35" s="155"/>
      <c r="J35" s="155"/>
      <c r="K35" s="155"/>
      <c r="L35" s="60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="2" customFormat="1" ht="14.4" customHeight="1">
      <c r="A36" s="35"/>
      <c r="B36" s="41"/>
      <c r="C36" s="35"/>
      <c r="D36" s="35"/>
      <c r="E36" s="35"/>
      <c r="F36" s="160" t="s">
        <v>39</v>
      </c>
      <c r="G36" s="35"/>
      <c r="H36" s="35"/>
      <c r="I36" s="160" t="s">
        <v>38</v>
      </c>
      <c r="J36" s="160" t="s">
        <v>40</v>
      </c>
      <c r="K36" s="35"/>
      <c r="L36" s="60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="2" customFormat="1" ht="14.4" customHeight="1">
      <c r="A37" s="35"/>
      <c r="B37" s="41"/>
      <c r="C37" s="35"/>
      <c r="D37" s="161" t="s">
        <v>41</v>
      </c>
      <c r="E37" s="147" t="s">
        <v>42</v>
      </c>
      <c r="F37" s="162">
        <f>ROUND((SUM(BE115:BE122) + SUM(BE144:BE564)),  2)</f>
        <v>0</v>
      </c>
      <c r="G37" s="35"/>
      <c r="H37" s="35"/>
      <c r="I37" s="163">
        <v>0.20999999999999999</v>
      </c>
      <c r="J37" s="162">
        <f>ROUND(((SUM(BE115:BE122) + SUM(BE144:BE564))*I37),  2)</f>
        <v>0</v>
      </c>
      <c r="K37" s="35"/>
      <c r="L37" s="60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="2" customFormat="1" ht="14.4" customHeight="1">
      <c r="A38" s="35"/>
      <c r="B38" s="41"/>
      <c r="C38" s="35"/>
      <c r="D38" s="35"/>
      <c r="E38" s="147" t="s">
        <v>43</v>
      </c>
      <c r="F38" s="162">
        <f>ROUND((SUM(BF115:BF122) + SUM(BF144:BF564)),  2)</f>
        <v>0</v>
      </c>
      <c r="G38" s="35"/>
      <c r="H38" s="35"/>
      <c r="I38" s="163">
        <v>0.14999999999999999</v>
      </c>
      <c r="J38" s="162">
        <f>ROUND(((SUM(BF115:BF122) + SUM(BF144:BF564))*I38),  2)</f>
        <v>0</v>
      </c>
      <c r="K38" s="35"/>
      <c r="L38" s="60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hidden="1" s="2" customFormat="1" ht="14.4" customHeight="1">
      <c r="A39" s="35"/>
      <c r="B39" s="41"/>
      <c r="C39" s="35"/>
      <c r="D39" s="35"/>
      <c r="E39" s="147" t="s">
        <v>44</v>
      </c>
      <c r="F39" s="162">
        <f>ROUND((SUM(BG115:BG122) + SUM(BG144:BG564)),  2)</f>
        <v>0</v>
      </c>
      <c r="G39" s="35"/>
      <c r="H39" s="35"/>
      <c r="I39" s="163">
        <v>0.20999999999999999</v>
      </c>
      <c r="J39" s="162">
        <f>0</f>
        <v>0</v>
      </c>
      <c r="K39" s="35"/>
      <c r="L39" s="60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hidden="1" s="2" customFormat="1" ht="14.4" customHeight="1">
      <c r="A40" s="35"/>
      <c r="B40" s="41"/>
      <c r="C40" s="35"/>
      <c r="D40" s="35"/>
      <c r="E40" s="147" t="s">
        <v>45</v>
      </c>
      <c r="F40" s="162">
        <f>ROUND((SUM(BH115:BH122) + SUM(BH144:BH564)),  2)</f>
        <v>0</v>
      </c>
      <c r="G40" s="35"/>
      <c r="H40" s="35"/>
      <c r="I40" s="163">
        <v>0.14999999999999999</v>
      </c>
      <c r="J40" s="162">
        <f>0</f>
        <v>0</v>
      </c>
      <c r="K40" s="35"/>
      <c r="L40" s="60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hidden="1" s="2" customFormat="1" ht="14.4" customHeight="1">
      <c r="A41" s="35"/>
      <c r="B41" s="41"/>
      <c r="C41" s="35"/>
      <c r="D41" s="35"/>
      <c r="E41" s="147" t="s">
        <v>46</v>
      </c>
      <c r="F41" s="162">
        <f>ROUND((SUM(BI115:BI122) + SUM(BI144:BI564)),  2)</f>
        <v>0</v>
      </c>
      <c r="G41" s="35"/>
      <c r="H41" s="35"/>
      <c r="I41" s="163">
        <v>0</v>
      </c>
      <c r="J41" s="162">
        <f>0</f>
        <v>0</v>
      </c>
      <c r="K41" s="35"/>
      <c r="L41" s="60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</row>
    <row r="42" s="2" customFormat="1" ht="6.96" customHeight="1">
      <c r="A42" s="35"/>
      <c r="B42" s="41"/>
      <c r="C42" s="35"/>
      <c r="D42" s="35"/>
      <c r="E42" s="35"/>
      <c r="F42" s="35"/>
      <c r="G42" s="35"/>
      <c r="H42" s="35"/>
      <c r="I42" s="35"/>
      <c r="J42" s="35"/>
      <c r="K42" s="35"/>
      <c r="L42" s="60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</row>
    <row r="43" s="2" customFormat="1" ht="25.44" customHeight="1">
      <c r="A43" s="35"/>
      <c r="B43" s="41"/>
      <c r="C43" s="164"/>
      <c r="D43" s="165" t="s">
        <v>47</v>
      </c>
      <c r="E43" s="166"/>
      <c r="F43" s="166"/>
      <c r="G43" s="167" t="s">
        <v>48</v>
      </c>
      <c r="H43" s="168" t="s">
        <v>49</v>
      </c>
      <c r="I43" s="166"/>
      <c r="J43" s="169">
        <f>SUM(J34:J41)</f>
        <v>0</v>
      </c>
      <c r="K43" s="170"/>
      <c r="L43" s="60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</row>
    <row r="44" s="2" customFormat="1" ht="14.4" customHeight="1">
      <c r="A44" s="35"/>
      <c r="B44" s="41"/>
      <c r="C44" s="35"/>
      <c r="D44" s="35"/>
      <c r="E44" s="35"/>
      <c r="F44" s="35"/>
      <c r="G44" s="35"/>
      <c r="H44" s="35"/>
      <c r="I44" s="35"/>
      <c r="J44" s="35"/>
      <c r="K44" s="35"/>
      <c r="L44" s="60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</row>
    <row r="45" s="1" customFormat="1" ht="14.4" customHeight="1">
      <c r="B45" s="17"/>
      <c r="L45" s="17"/>
    </row>
    <row r="46" s="1" customFormat="1" ht="14.4" customHeight="1">
      <c r="B46" s="17"/>
      <c r="L46" s="17"/>
    </row>
    <row r="47" s="1" customFormat="1" ht="14.4" customHeight="1">
      <c r="B47" s="17"/>
      <c r="L47" s="17"/>
    </row>
    <row r="48" s="1" customFormat="1" ht="14.4" customHeight="1">
      <c r="B48" s="17"/>
      <c r="L48" s="17"/>
    </row>
    <row r="49" s="1" customFormat="1" ht="14.4" customHeight="1">
      <c r="B49" s="17"/>
      <c r="L49" s="17"/>
    </row>
    <row r="50" s="2" customFormat="1" ht="14.4" customHeight="1">
      <c r="B50" s="60"/>
      <c r="D50" s="171" t="s">
        <v>50</v>
      </c>
      <c r="E50" s="172"/>
      <c r="F50" s="172"/>
      <c r="G50" s="171" t="s">
        <v>51</v>
      </c>
      <c r="H50" s="172"/>
      <c r="I50" s="172"/>
      <c r="J50" s="172"/>
      <c r="K50" s="172"/>
      <c r="L50" s="60"/>
    </row>
    <row r="51">
      <c r="B51" s="17"/>
      <c r="L51" s="17"/>
    </row>
    <row r="52">
      <c r="B52" s="17"/>
      <c r="L52" s="17"/>
    </row>
    <row r="53">
      <c r="B53" s="17"/>
      <c r="L53" s="17"/>
    </row>
    <row r="54">
      <c r="B54" s="17"/>
      <c r="L54" s="17"/>
    </row>
    <row r="55">
      <c r="B55" s="17"/>
      <c r="L55" s="17"/>
    </row>
    <row r="56">
      <c r="B56" s="17"/>
      <c r="L56" s="17"/>
    </row>
    <row r="57">
      <c r="B57" s="17"/>
      <c r="L57" s="17"/>
    </row>
    <row r="58">
      <c r="B58" s="17"/>
      <c r="L58" s="17"/>
    </row>
    <row r="59">
      <c r="B59" s="17"/>
      <c r="L59" s="17"/>
    </row>
    <row r="60">
      <c r="B60" s="17"/>
      <c r="L60" s="17"/>
    </row>
    <row r="61" s="2" customFormat="1">
      <c r="A61" s="35"/>
      <c r="B61" s="41"/>
      <c r="C61" s="35"/>
      <c r="D61" s="173" t="s">
        <v>52</v>
      </c>
      <c r="E61" s="174"/>
      <c r="F61" s="175" t="s">
        <v>53</v>
      </c>
      <c r="G61" s="173" t="s">
        <v>52</v>
      </c>
      <c r="H61" s="174"/>
      <c r="I61" s="174"/>
      <c r="J61" s="176" t="s">
        <v>53</v>
      </c>
      <c r="K61" s="174"/>
      <c r="L61" s="60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>
      <c r="B62" s="17"/>
      <c r="L62" s="17"/>
    </row>
    <row r="63">
      <c r="B63" s="17"/>
      <c r="L63" s="17"/>
    </row>
    <row r="64">
      <c r="B64" s="17"/>
      <c r="L64" s="17"/>
    </row>
    <row r="65" s="2" customFormat="1">
      <c r="A65" s="35"/>
      <c r="B65" s="41"/>
      <c r="C65" s="35"/>
      <c r="D65" s="171" t="s">
        <v>54</v>
      </c>
      <c r="E65" s="177"/>
      <c r="F65" s="177"/>
      <c r="G65" s="171" t="s">
        <v>55</v>
      </c>
      <c r="H65" s="177"/>
      <c r="I65" s="177"/>
      <c r="J65" s="177"/>
      <c r="K65" s="177"/>
      <c r="L65" s="60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>
      <c r="B66" s="17"/>
      <c r="L66" s="17"/>
    </row>
    <row r="67">
      <c r="B67" s="17"/>
      <c r="L67" s="17"/>
    </row>
    <row r="68">
      <c r="B68" s="17"/>
      <c r="L68" s="17"/>
    </row>
    <row r="69">
      <c r="B69" s="17"/>
      <c r="L69" s="17"/>
    </row>
    <row r="70">
      <c r="B70" s="17"/>
      <c r="L70" s="17"/>
    </row>
    <row r="71">
      <c r="B71" s="17"/>
      <c r="L71" s="17"/>
    </row>
    <row r="72">
      <c r="B72" s="17"/>
      <c r="L72" s="17"/>
    </row>
    <row r="73">
      <c r="B73" s="17"/>
      <c r="L73" s="17"/>
    </row>
    <row r="74">
      <c r="B74" s="17"/>
      <c r="L74" s="17"/>
    </row>
    <row r="75">
      <c r="B75" s="17"/>
      <c r="L75" s="17"/>
    </row>
    <row r="76" s="2" customFormat="1">
      <c r="A76" s="35"/>
      <c r="B76" s="41"/>
      <c r="C76" s="35"/>
      <c r="D76" s="173" t="s">
        <v>52</v>
      </c>
      <c r="E76" s="174"/>
      <c r="F76" s="175" t="s">
        <v>53</v>
      </c>
      <c r="G76" s="173" t="s">
        <v>52</v>
      </c>
      <c r="H76" s="174"/>
      <c r="I76" s="174"/>
      <c r="J76" s="176" t="s">
        <v>53</v>
      </c>
      <c r="K76" s="174"/>
      <c r="L76" s="60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="2" customFormat="1" ht="14.4" customHeight="1">
      <c r="A77" s="35"/>
      <c r="B77" s="178"/>
      <c r="C77" s="179"/>
      <c r="D77" s="179"/>
      <c r="E77" s="179"/>
      <c r="F77" s="179"/>
      <c r="G77" s="179"/>
      <c r="H77" s="179"/>
      <c r="I77" s="179"/>
      <c r="J77" s="179"/>
      <c r="K77" s="179"/>
      <c r="L77" s="60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="2" customFormat="1" ht="6.96" customHeight="1">
      <c r="A81" s="35"/>
      <c r="B81" s="180"/>
      <c r="C81" s="181"/>
      <c r="D81" s="181"/>
      <c r="E81" s="181"/>
      <c r="F81" s="181"/>
      <c r="G81" s="181"/>
      <c r="H81" s="181"/>
      <c r="I81" s="181"/>
      <c r="J81" s="181"/>
      <c r="K81" s="181"/>
      <c r="L81" s="60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="2" customFormat="1" ht="24.96" customHeight="1">
      <c r="A82" s="35"/>
      <c r="B82" s="36"/>
      <c r="C82" s="20" t="s">
        <v>141</v>
      </c>
      <c r="D82" s="37"/>
      <c r="E82" s="37"/>
      <c r="F82" s="37"/>
      <c r="G82" s="37"/>
      <c r="H82" s="37"/>
      <c r="I82" s="37"/>
      <c r="J82" s="37"/>
      <c r="K82" s="37"/>
      <c r="L82" s="60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60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="2" customFormat="1" ht="12" customHeight="1">
      <c r="A84" s="35"/>
      <c r="B84" s="36"/>
      <c r="C84" s="29" t="s">
        <v>16</v>
      </c>
      <c r="D84" s="37"/>
      <c r="E84" s="37"/>
      <c r="F84" s="37"/>
      <c r="G84" s="37"/>
      <c r="H84" s="37"/>
      <c r="I84" s="37"/>
      <c r="J84" s="37"/>
      <c r="K84" s="37"/>
      <c r="L84" s="60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="2" customFormat="1" ht="26.25" customHeight="1">
      <c r="A85" s="35"/>
      <c r="B85" s="36"/>
      <c r="C85" s="37"/>
      <c r="D85" s="37"/>
      <c r="E85" s="182" t="str">
        <f>E7</f>
        <v>Zlepšování kvality a dostupnosti vzdělávání ZŠ Sokolovská ve Velkém Meziříčí</v>
      </c>
      <c r="F85" s="29"/>
      <c r="G85" s="29"/>
      <c r="H85" s="29"/>
      <c r="I85" s="37"/>
      <c r="J85" s="37"/>
      <c r="K85" s="37"/>
      <c r="L85" s="60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="1" customFormat="1" ht="12" customHeight="1">
      <c r="B86" s="18"/>
      <c r="C86" s="29" t="s">
        <v>135</v>
      </c>
      <c r="D86" s="19"/>
      <c r="E86" s="19"/>
      <c r="F86" s="19"/>
      <c r="G86" s="19"/>
      <c r="H86" s="19"/>
      <c r="I86" s="19"/>
      <c r="J86" s="19"/>
      <c r="K86" s="19"/>
      <c r="L86" s="17"/>
    </row>
    <row r="87" s="2" customFormat="1" ht="16.5" customHeight="1">
      <c r="A87" s="35"/>
      <c r="B87" s="36"/>
      <c r="C87" s="37"/>
      <c r="D87" s="37"/>
      <c r="E87" s="182" t="s">
        <v>1597</v>
      </c>
      <c r="F87" s="37"/>
      <c r="G87" s="37"/>
      <c r="H87" s="37"/>
      <c r="I87" s="37"/>
      <c r="J87" s="37"/>
      <c r="K87" s="37"/>
      <c r="L87" s="60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="2" customFormat="1" ht="12" customHeight="1">
      <c r="A88" s="35"/>
      <c r="B88" s="36"/>
      <c r="C88" s="29" t="s">
        <v>137</v>
      </c>
      <c r="D88" s="37"/>
      <c r="E88" s="37"/>
      <c r="F88" s="37"/>
      <c r="G88" s="37"/>
      <c r="H88" s="37"/>
      <c r="I88" s="37"/>
      <c r="J88" s="37"/>
      <c r="K88" s="37"/>
      <c r="L88" s="60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="2" customFormat="1" ht="16.5" customHeight="1">
      <c r="A89" s="35"/>
      <c r="B89" s="36"/>
      <c r="C89" s="37"/>
      <c r="D89" s="37"/>
      <c r="E89" s="73" t="str">
        <f>E11</f>
        <v>56.5.2 - cvičná kuchyň, dveře č. 91 - elektro</v>
      </c>
      <c r="F89" s="37"/>
      <c r="G89" s="37"/>
      <c r="H89" s="37"/>
      <c r="I89" s="37"/>
      <c r="J89" s="37"/>
      <c r="K89" s="37"/>
      <c r="L89" s="60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="2" customFormat="1" ht="6.96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60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="2" customFormat="1" ht="12" customHeight="1">
      <c r="A91" s="35"/>
      <c r="B91" s="36"/>
      <c r="C91" s="29" t="s">
        <v>20</v>
      </c>
      <c r="D91" s="37"/>
      <c r="E91" s="37"/>
      <c r="F91" s="24" t="str">
        <f>F14</f>
        <v xml:space="preserve">ZŠ Sokolovská </v>
      </c>
      <c r="G91" s="37"/>
      <c r="H91" s="37"/>
      <c r="I91" s="29" t="s">
        <v>22</v>
      </c>
      <c r="J91" s="76" t="str">
        <f>IF(J14="","",J14)</f>
        <v>21. 1. 2025</v>
      </c>
      <c r="K91" s="37"/>
      <c r="L91" s="60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="2" customFormat="1" ht="6.96" customHeight="1">
      <c r="A92" s="35"/>
      <c r="B92" s="36"/>
      <c r="C92" s="37"/>
      <c r="D92" s="37"/>
      <c r="E92" s="37"/>
      <c r="F92" s="37"/>
      <c r="G92" s="37"/>
      <c r="H92" s="37"/>
      <c r="I92" s="37"/>
      <c r="J92" s="37"/>
      <c r="K92" s="37"/>
      <c r="L92" s="60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="2" customFormat="1" ht="15.15" customHeight="1">
      <c r="A93" s="35"/>
      <c r="B93" s="36"/>
      <c r="C93" s="29" t="s">
        <v>24</v>
      </c>
      <c r="D93" s="37"/>
      <c r="E93" s="37"/>
      <c r="F93" s="24" t="str">
        <f>E17</f>
        <v xml:space="preserve">Město Velké Meziříčí, Radnická 29/1, PSČ: 594 13 </v>
      </c>
      <c r="G93" s="37"/>
      <c r="H93" s="37"/>
      <c r="I93" s="29" t="s">
        <v>32</v>
      </c>
      <c r="J93" s="33" t="str">
        <f>E23</f>
        <v xml:space="preserve"> </v>
      </c>
      <c r="K93" s="37"/>
      <c r="L93" s="60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="2" customFormat="1" ht="15.15" customHeight="1">
      <c r="A94" s="35"/>
      <c r="B94" s="36"/>
      <c r="C94" s="29" t="s">
        <v>30</v>
      </c>
      <c r="D94" s="37"/>
      <c r="E94" s="37"/>
      <c r="F94" s="24" t="str">
        <f>IF(E20="","",E20)</f>
        <v>Vyplň údaj</v>
      </c>
      <c r="G94" s="37"/>
      <c r="H94" s="37"/>
      <c r="I94" s="29" t="s">
        <v>35</v>
      </c>
      <c r="J94" s="33" t="str">
        <f>E26</f>
        <v xml:space="preserve"> </v>
      </c>
      <c r="K94" s="37"/>
      <c r="L94" s="60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="2" customFormat="1" ht="10.32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60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="2" customFormat="1" ht="29.28" customHeight="1">
      <c r="A96" s="35"/>
      <c r="B96" s="36"/>
      <c r="C96" s="183" t="s">
        <v>142</v>
      </c>
      <c r="D96" s="184"/>
      <c r="E96" s="184"/>
      <c r="F96" s="184"/>
      <c r="G96" s="184"/>
      <c r="H96" s="184"/>
      <c r="I96" s="184"/>
      <c r="J96" s="185" t="s">
        <v>143</v>
      </c>
      <c r="K96" s="184"/>
      <c r="L96" s="60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</row>
    <row r="97" s="2" customFormat="1" ht="10.32" customHeight="1">
      <c r="A97" s="35"/>
      <c r="B97" s="36"/>
      <c r="C97" s="37"/>
      <c r="D97" s="37"/>
      <c r="E97" s="37"/>
      <c r="F97" s="37"/>
      <c r="G97" s="37"/>
      <c r="H97" s="37"/>
      <c r="I97" s="37"/>
      <c r="J97" s="37"/>
      <c r="K97" s="37"/>
      <c r="L97" s="60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</row>
    <row r="98" s="2" customFormat="1" ht="22.8" customHeight="1">
      <c r="A98" s="35"/>
      <c r="B98" s="36"/>
      <c r="C98" s="186" t="s">
        <v>144</v>
      </c>
      <c r="D98" s="37"/>
      <c r="E98" s="37"/>
      <c r="F98" s="37"/>
      <c r="G98" s="37"/>
      <c r="H98" s="37"/>
      <c r="I98" s="37"/>
      <c r="J98" s="107">
        <f>J144</f>
        <v>0</v>
      </c>
      <c r="K98" s="37"/>
      <c r="L98" s="60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U98" s="14" t="s">
        <v>145</v>
      </c>
    </row>
    <row r="99" s="9" customFormat="1" ht="24.96" customHeight="1">
      <c r="A99" s="9"/>
      <c r="B99" s="187"/>
      <c r="C99" s="188"/>
      <c r="D99" s="189" t="s">
        <v>146</v>
      </c>
      <c r="E99" s="190"/>
      <c r="F99" s="190"/>
      <c r="G99" s="190"/>
      <c r="H99" s="190"/>
      <c r="I99" s="190"/>
      <c r="J99" s="191">
        <f>J145</f>
        <v>0</v>
      </c>
      <c r="K99" s="188"/>
      <c r="L99" s="192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93"/>
      <c r="C100" s="130"/>
      <c r="D100" s="194" t="s">
        <v>514</v>
      </c>
      <c r="E100" s="195"/>
      <c r="F100" s="195"/>
      <c r="G100" s="195"/>
      <c r="H100" s="195"/>
      <c r="I100" s="195"/>
      <c r="J100" s="196">
        <f>J146</f>
        <v>0</v>
      </c>
      <c r="K100" s="130"/>
      <c r="L100" s="197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93"/>
      <c r="C101" s="130"/>
      <c r="D101" s="194" t="s">
        <v>148</v>
      </c>
      <c r="E101" s="195"/>
      <c r="F101" s="195"/>
      <c r="G101" s="195"/>
      <c r="H101" s="195"/>
      <c r="I101" s="195"/>
      <c r="J101" s="196">
        <f>J151</f>
        <v>0</v>
      </c>
      <c r="K101" s="130"/>
      <c r="L101" s="197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93"/>
      <c r="C102" s="130"/>
      <c r="D102" s="194" t="s">
        <v>149</v>
      </c>
      <c r="E102" s="195"/>
      <c r="F102" s="195"/>
      <c r="G102" s="195"/>
      <c r="H102" s="195"/>
      <c r="I102" s="195"/>
      <c r="J102" s="196">
        <f>J172</f>
        <v>0</v>
      </c>
      <c r="K102" s="130"/>
      <c r="L102" s="197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9" customFormat="1" ht="24.96" customHeight="1">
      <c r="A103" s="9"/>
      <c r="B103" s="187"/>
      <c r="C103" s="188"/>
      <c r="D103" s="189" t="s">
        <v>150</v>
      </c>
      <c r="E103" s="190"/>
      <c r="F103" s="190"/>
      <c r="G103" s="190"/>
      <c r="H103" s="190"/>
      <c r="I103" s="190"/>
      <c r="J103" s="191">
        <f>J181</f>
        <v>0</v>
      </c>
      <c r="K103" s="188"/>
      <c r="L103" s="192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</row>
    <row r="104" s="10" customFormat="1" ht="19.92" customHeight="1">
      <c r="A104" s="10"/>
      <c r="B104" s="193"/>
      <c r="C104" s="130"/>
      <c r="D104" s="194" t="s">
        <v>515</v>
      </c>
      <c r="E104" s="195"/>
      <c r="F104" s="195"/>
      <c r="G104" s="195"/>
      <c r="H104" s="195"/>
      <c r="I104" s="195"/>
      <c r="J104" s="196">
        <f>J182</f>
        <v>0</v>
      </c>
      <c r="K104" s="130"/>
      <c r="L104" s="197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4.88" customHeight="1">
      <c r="A105" s="10"/>
      <c r="B105" s="193"/>
      <c r="C105" s="130"/>
      <c r="D105" s="194" t="s">
        <v>516</v>
      </c>
      <c r="E105" s="195"/>
      <c r="F105" s="195"/>
      <c r="G105" s="195"/>
      <c r="H105" s="195"/>
      <c r="I105" s="195"/>
      <c r="J105" s="196">
        <f>J183</f>
        <v>0</v>
      </c>
      <c r="K105" s="130"/>
      <c r="L105" s="197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4.88" customHeight="1">
      <c r="A106" s="10"/>
      <c r="B106" s="193"/>
      <c r="C106" s="130"/>
      <c r="D106" s="194" t="s">
        <v>517</v>
      </c>
      <c r="E106" s="195"/>
      <c r="F106" s="195"/>
      <c r="G106" s="195"/>
      <c r="H106" s="195"/>
      <c r="I106" s="195"/>
      <c r="J106" s="196">
        <f>J374</f>
        <v>0</v>
      </c>
      <c r="K106" s="130"/>
      <c r="L106" s="197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4.88" customHeight="1">
      <c r="A107" s="10"/>
      <c r="B107" s="193"/>
      <c r="C107" s="130"/>
      <c r="D107" s="194" t="s">
        <v>1654</v>
      </c>
      <c r="E107" s="195"/>
      <c r="F107" s="195"/>
      <c r="G107" s="195"/>
      <c r="H107" s="195"/>
      <c r="I107" s="195"/>
      <c r="J107" s="196">
        <f>J395</f>
        <v>0</v>
      </c>
      <c r="K107" s="130"/>
      <c r="L107" s="197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10" customFormat="1" ht="14.88" customHeight="1">
      <c r="A108" s="10"/>
      <c r="B108" s="193"/>
      <c r="C108" s="130"/>
      <c r="D108" s="194" t="s">
        <v>518</v>
      </c>
      <c r="E108" s="195"/>
      <c r="F108" s="195"/>
      <c r="G108" s="195"/>
      <c r="H108" s="195"/>
      <c r="I108" s="195"/>
      <c r="J108" s="196">
        <f>J424</f>
        <v>0</v>
      </c>
      <c r="K108" s="130"/>
      <c r="L108" s="197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10" customFormat="1" ht="19.92" customHeight="1">
      <c r="A109" s="10"/>
      <c r="B109" s="193"/>
      <c r="C109" s="130"/>
      <c r="D109" s="194" t="s">
        <v>520</v>
      </c>
      <c r="E109" s="195"/>
      <c r="F109" s="195"/>
      <c r="G109" s="195"/>
      <c r="H109" s="195"/>
      <c r="I109" s="195"/>
      <c r="J109" s="196">
        <f>J475</f>
        <v>0</v>
      </c>
      <c r="K109" s="130"/>
      <c r="L109" s="197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10" customFormat="1" ht="14.88" customHeight="1">
      <c r="A110" s="10"/>
      <c r="B110" s="193"/>
      <c r="C110" s="130"/>
      <c r="D110" s="194" t="s">
        <v>521</v>
      </c>
      <c r="E110" s="195"/>
      <c r="F110" s="195"/>
      <c r="G110" s="195"/>
      <c r="H110" s="195"/>
      <c r="I110" s="195"/>
      <c r="J110" s="196">
        <f>J476</f>
        <v>0</v>
      </c>
      <c r="K110" s="130"/>
      <c r="L110" s="197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</row>
    <row r="111" s="10" customFormat="1" ht="14.88" customHeight="1">
      <c r="A111" s="10"/>
      <c r="B111" s="193"/>
      <c r="C111" s="130"/>
      <c r="D111" s="194" t="s">
        <v>1655</v>
      </c>
      <c r="E111" s="195"/>
      <c r="F111" s="195"/>
      <c r="G111" s="195"/>
      <c r="H111" s="195"/>
      <c r="I111" s="195"/>
      <c r="J111" s="196">
        <f>J513</f>
        <v>0</v>
      </c>
      <c r="K111" s="130"/>
      <c r="L111" s="197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</row>
    <row r="112" s="10" customFormat="1" ht="19.92" customHeight="1">
      <c r="A112" s="10"/>
      <c r="B112" s="193"/>
      <c r="C112" s="130"/>
      <c r="D112" s="194" t="s">
        <v>523</v>
      </c>
      <c r="E112" s="195"/>
      <c r="F112" s="195"/>
      <c r="G112" s="195"/>
      <c r="H112" s="195"/>
      <c r="I112" s="195"/>
      <c r="J112" s="196">
        <f>J560</f>
        <v>0</v>
      </c>
      <c r="K112" s="130"/>
      <c r="L112" s="197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</row>
    <row r="113" s="2" customFormat="1" ht="21.84" customHeight="1">
      <c r="A113" s="35"/>
      <c r="B113" s="36"/>
      <c r="C113" s="37"/>
      <c r="D113" s="37"/>
      <c r="E113" s="37"/>
      <c r="F113" s="37"/>
      <c r="G113" s="37"/>
      <c r="H113" s="37"/>
      <c r="I113" s="37"/>
      <c r="J113" s="37"/>
      <c r="K113" s="37"/>
      <c r="L113" s="60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="2" customFormat="1" ht="6.96" customHeight="1">
      <c r="A114" s="35"/>
      <c r="B114" s="36"/>
      <c r="C114" s="37"/>
      <c r="D114" s="37"/>
      <c r="E114" s="37"/>
      <c r="F114" s="37"/>
      <c r="G114" s="37"/>
      <c r="H114" s="37"/>
      <c r="I114" s="37"/>
      <c r="J114" s="37"/>
      <c r="K114" s="37"/>
      <c r="L114" s="60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="2" customFormat="1" ht="29.28" customHeight="1">
      <c r="A115" s="35"/>
      <c r="B115" s="36"/>
      <c r="C115" s="186" t="s">
        <v>160</v>
      </c>
      <c r="D115" s="37"/>
      <c r="E115" s="37"/>
      <c r="F115" s="37"/>
      <c r="G115" s="37"/>
      <c r="H115" s="37"/>
      <c r="I115" s="37"/>
      <c r="J115" s="198">
        <f>ROUND(J116 + J117 + J118 + J119 + J120 + J121,2)</f>
        <v>0</v>
      </c>
      <c r="K115" s="37"/>
      <c r="L115" s="60"/>
      <c r="N115" s="199" t="s">
        <v>41</v>
      </c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="2" customFormat="1" ht="18" customHeight="1">
      <c r="A116" s="35"/>
      <c r="B116" s="36"/>
      <c r="C116" s="37"/>
      <c r="D116" s="200" t="s">
        <v>161</v>
      </c>
      <c r="E116" s="201"/>
      <c r="F116" s="201"/>
      <c r="G116" s="37"/>
      <c r="H116" s="37"/>
      <c r="I116" s="37"/>
      <c r="J116" s="202">
        <v>0</v>
      </c>
      <c r="K116" s="37"/>
      <c r="L116" s="203"/>
      <c r="M116" s="204"/>
      <c r="N116" s="205" t="s">
        <v>42</v>
      </c>
      <c r="O116" s="204"/>
      <c r="P116" s="204"/>
      <c r="Q116" s="204"/>
      <c r="R116" s="204"/>
      <c r="S116" s="206"/>
      <c r="T116" s="206"/>
      <c r="U116" s="206"/>
      <c r="V116" s="206"/>
      <c r="W116" s="206"/>
      <c r="X116" s="206"/>
      <c r="Y116" s="206"/>
      <c r="Z116" s="206"/>
      <c r="AA116" s="206"/>
      <c r="AB116" s="206"/>
      <c r="AC116" s="206"/>
      <c r="AD116" s="206"/>
      <c r="AE116" s="206"/>
      <c r="AF116" s="204"/>
      <c r="AG116" s="204"/>
      <c r="AH116" s="204"/>
      <c r="AI116" s="204"/>
      <c r="AJ116" s="204"/>
      <c r="AK116" s="204"/>
      <c r="AL116" s="204"/>
      <c r="AM116" s="204"/>
      <c r="AN116" s="204"/>
      <c r="AO116" s="204"/>
      <c r="AP116" s="204"/>
      <c r="AQ116" s="204"/>
      <c r="AR116" s="204"/>
      <c r="AS116" s="204"/>
      <c r="AT116" s="204"/>
      <c r="AU116" s="204"/>
      <c r="AV116" s="204"/>
      <c r="AW116" s="204"/>
      <c r="AX116" s="204"/>
      <c r="AY116" s="207" t="s">
        <v>162</v>
      </c>
      <c r="AZ116" s="204"/>
      <c r="BA116" s="204"/>
      <c r="BB116" s="204"/>
      <c r="BC116" s="204"/>
      <c r="BD116" s="204"/>
      <c r="BE116" s="208">
        <f>IF(N116="základní",J116,0)</f>
        <v>0</v>
      </c>
      <c r="BF116" s="208">
        <f>IF(N116="snížená",J116,0)</f>
        <v>0</v>
      </c>
      <c r="BG116" s="208">
        <f>IF(N116="zákl. přenesená",J116,0)</f>
        <v>0</v>
      </c>
      <c r="BH116" s="208">
        <f>IF(N116="sníž. přenesená",J116,0)</f>
        <v>0</v>
      </c>
      <c r="BI116" s="208">
        <f>IF(N116="nulová",J116,0)</f>
        <v>0</v>
      </c>
      <c r="BJ116" s="207" t="s">
        <v>84</v>
      </c>
      <c r="BK116" s="204"/>
      <c r="BL116" s="204"/>
      <c r="BM116" s="204"/>
    </row>
    <row r="117" s="2" customFormat="1" ht="18" customHeight="1">
      <c r="A117" s="35"/>
      <c r="B117" s="36"/>
      <c r="C117" s="37"/>
      <c r="D117" s="200" t="s">
        <v>163</v>
      </c>
      <c r="E117" s="201"/>
      <c r="F117" s="201"/>
      <c r="G117" s="37"/>
      <c r="H117" s="37"/>
      <c r="I117" s="37"/>
      <c r="J117" s="202">
        <v>0</v>
      </c>
      <c r="K117" s="37"/>
      <c r="L117" s="203"/>
      <c r="M117" s="204"/>
      <c r="N117" s="205" t="s">
        <v>42</v>
      </c>
      <c r="O117" s="204"/>
      <c r="P117" s="204"/>
      <c r="Q117" s="204"/>
      <c r="R117" s="204"/>
      <c r="S117" s="206"/>
      <c r="T117" s="206"/>
      <c r="U117" s="206"/>
      <c r="V117" s="206"/>
      <c r="W117" s="206"/>
      <c r="X117" s="206"/>
      <c r="Y117" s="206"/>
      <c r="Z117" s="206"/>
      <c r="AA117" s="206"/>
      <c r="AB117" s="206"/>
      <c r="AC117" s="206"/>
      <c r="AD117" s="206"/>
      <c r="AE117" s="206"/>
      <c r="AF117" s="204"/>
      <c r="AG117" s="204"/>
      <c r="AH117" s="204"/>
      <c r="AI117" s="204"/>
      <c r="AJ117" s="204"/>
      <c r="AK117" s="204"/>
      <c r="AL117" s="204"/>
      <c r="AM117" s="204"/>
      <c r="AN117" s="204"/>
      <c r="AO117" s="204"/>
      <c r="AP117" s="204"/>
      <c r="AQ117" s="204"/>
      <c r="AR117" s="204"/>
      <c r="AS117" s="204"/>
      <c r="AT117" s="204"/>
      <c r="AU117" s="204"/>
      <c r="AV117" s="204"/>
      <c r="AW117" s="204"/>
      <c r="AX117" s="204"/>
      <c r="AY117" s="207" t="s">
        <v>162</v>
      </c>
      <c r="AZ117" s="204"/>
      <c r="BA117" s="204"/>
      <c r="BB117" s="204"/>
      <c r="BC117" s="204"/>
      <c r="BD117" s="204"/>
      <c r="BE117" s="208">
        <f>IF(N117="základní",J117,0)</f>
        <v>0</v>
      </c>
      <c r="BF117" s="208">
        <f>IF(N117="snížená",J117,0)</f>
        <v>0</v>
      </c>
      <c r="BG117" s="208">
        <f>IF(N117="zákl. přenesená",J117,0)</f>
        <v>0</v>
      </c>
      <c r="BH117" s="208">
        <f>IF(N117="sníž. přenesená",J117,0)</f>
        <v>0</v>
      </c>
      <c r="BI117" s="208">
        <f>IF(N117="nulová",J117,0)</f>
        <v>0</v>
      </c>
      <c r="BJ117" s="207" t="s">
        <v>84</v>
      </c>
      <c r="BK117" s="204"/>
      <c r="BL117" s="204"/>
      <c r="BM117" s="204"/>
    </row>
    <row r="118" s="2" customFormat="1" ht="18" customHeight="1">
      <c r="A118" s="35"/>
      <c r="B118" s="36"/>
      <c r="C118" s="37"/>
      <c r="D118" s="200" t="s">
        <v>164</v>
      </c>
      <c r="E118" s="201"/>
      <c r="F118" s="201"/>
      <c r="G118" s="37"/>
      <c r="H118" s="37"/>
      <c r="I118" s="37"/>
      <c r="J118" s="202">
        <v>0</v>
      </c>
      <c r="K118" s="37"/>
      <c r="L118" s="203"/>
      <c r="M118" s="204"/>
      <c r="N118" s="205" t="s">
        <v>42</v>
      </c>
      <c r="O118" s="204"/>
      <c r="P118" s="204"/>
      <c r="Q118" s="204"/>
      <c r="R118" s="204"/>
      <c r="S118" s="206"/>
      <c r="T118" s="206"/>
      <c r="U118" s="206"/>
      <c r="V118" s="206"/>
      <c r="W118" s="206"/>
      <c r="X118" s="206"/>
      <c r="Y118" s="206"/>
      <c r="Z118" s="206"/>
      <c r="AA118" s="206"/>
      <c r="AB118" s="206"/>
      <c r="AC118" s="206"/>
      <c r="AD118" s="206"/>
      <c r="AE118" s="206"/>
      <c r="AF118" s="204"/>
      <c r="AG118" s="204"/>
      <c r="AH118" s="204"/>
      <c r="AI118" s="204"/>
      <c r="AJ118" s="204"/>
      <c r="AK118" s="204"/>
      <c r="AL118" s="204"/>
      <c r="AM118" s="204"/>
      <c r="AN118" s="204"/>
      <c r="AO118" s="204"/>
      <c r="AP118" s="204"/>
      <c r="AQ118" s="204"/>
      <c r="AR118" s="204"/>
      <c r="AS118" s="204"/>
      <c r="AT118" s="204"/>
      <c r="AU118" s="204"/>
      <c r="AV118" s="204"/>
      <c r="AW118" s="204"/>
      <c r="AX118" s="204"/>
      <c r="AY118" s="207" t="s">
        <v>162</v>
      </c>
      <c r="AZ118" s="204"/>
      <c r="BA118" s="204"/>
      <c r="BB118" s="204"/>
      <c r="BC118" s="204"/>
      <c r="BD118" s="204"/>
      <c r="BE118" s="208">
        <f>IF(N118="základní",J118,0)</f>
        <v>0</v>
      </c>
      <c r="BF118" s="208">
        <f>IF(N118="snížená",J118,0)</f>
        <v>0</v>
      </c>
      <c r="BG118" s="208">
        <f>IF(N118="zákl. přenesená",J118,0)</f>
        <v>0</v>
      </c>
      <c r="BH118" s="208">
        <f>IF(N118="sníž. přenesená",J118,0)</f>
        <v>0</v>
      </c>
      <c r="BI118" s="208">
        <f>IF(N118="nulová",J118,0)</f>
        <v>0</v>
      </c>
      <c r="BJ118" s="207" t="s">
        <v>84</v>
      </c>
      <c r="BK118" s="204"/>
      <c r="BL118" s="204"/>
      <c r="BM118" s="204"/>
    </row>
    <row r="119" s="2" customFormat="1" ht="18" customHeight="1">
      <c r="A119" s="35"/>
      <c r="B119" s="36"/>
      <c r="C119" s="37"/>
      <c r="D119" s="200" t="s">
        <v>165</v>
      </c>
      <c r="E119" s="201"/>
      <c r="F119" s="201"/>
      <c r="G119" s="37"/>
      <c r="H119" s="37"/>
      <c r="I119" s="37"/>
      <c r="J119" s="202">
        <v>0</v>
      </c>
      <c r="K119" s="37"/>
      <c r="L119" s="203"/>
      <c r="M119" s="204"/>
      <c r="N119" s="205" t="s">
        <v>42</v>
      </c>
      <c r="O119" s="204"/>
      <c r="P119" s="204"/>
      <c r="Q119" s="204"/>
      <c r="R119" s="204"/>
      <c r="S119" s="206"/>
      <c r="T119" s="206"/>
      <c r="U119" s="206"/>
      <c r="V119" s="206"/>
      <c r="W119" s="206"/>
      <c r="X119" s="206"/>
      <c r="Y119" s="206"/>
      <c r="Z119" s="206"/>
      <c r="AA119" s="206"/>
      <c r="AB119" s="206"/>
      <c r="AC119" s="206"/>
      <c r="AD119" s="206"/>
      <c r="AE119" s="206"/>
      <c r="AF119" s="204"/>
      <c r="AG119" s="204"/>
      <c r="AH119" s="204"/>
      <c r="AI119" s="204"/>
      <c r="AJ119" s="204"/>
      <c r="AK119" s="204"/>
      <c r="AL119" s="204"/>
      <c r="AM119" s="204"/>
      <c r="AN119" s="204"/>
      <c r="AO119" s="204"/>
      <c r="AP119" s="204"/>
      <c r="AQ119" s="204"/>
      <c r="AR119" s="204"/>
      <c r="AS119" s="204"/>
      <c r="AT119" s="204"/>
      <c r="AU119" s="204"/>
      <c r="AV119" s="204"/>
      <c r="AW119" s="204"/>
      <c r="AX119" s="204"/>
      <c r="AY119" s="207" t="s">
        <v>162</v>
      </c>
      <c r="AZ119" s="204"/>
      <c r="BA119" s="204"/>
      <c r="BB119" s="204"/>
      <c r="BC119" s="204"/>
      <c r="BD119" s="204"/>
      <c r="BE119" s="208">
        <f>IF(N119="základní",J119,0)</f>
        <v>0</v>
      </c>
      <c r="BF119" s="208">
        <f>IF(N119="snížená",J119,0)</f>
        <v>0</v>
      </c>
      <c r="BG119" s="208">
        <f>IF(N119="zákl. přenesená",J119,0)</f>
        <v>0</v>
      </c>
      <c r="BH119" s="208">
        <f>IF(N119="sníž. přenesená",J119,0)</f>
        <v>0</v>
      </c>
      <c r="BI119" s="208">
        <f>IF(N119="nulová",J119,0)</f>
        <v>0</v>
      </c>
      <c r="BJ119" s="207" t="s">
        <v>84</v>
      </c>
      <c r="BK119" s="204"/>
      <c r="BL119" s="204"/>
      <c r="BM119" s="204"/>
    </row>
    <row r="120" s="2" customFormat="1" ht="18" customHeight="1">
      <c r="A120" s="35"/>
      <c r="B120" s="36"/>
      <c r="C120" s="37"/>
      <c r="D120" s="200" t="s">
        <v>166</v>
      </c>
      <c r="E120" s="201"/>
      <c r="F120" s="201"/>
      <c r="G120" s="37"/>
      <c r="H120" s="37"/>
      <c r="I120" s="37"/>
      <c r="J120" s="202">
        <v>0</v>
      </c>
      <c r="K120" s="37"/>
      <c r="L120" s="203"/>
      <c r="M120" s="204"/>
      <c r="N120" s="205" t="s">
        <v>42</v>
      </c>
      <c r="O120" s="204"/>
      <c r="P120" s="204"/>
      <c r="Q120" s="204"/>
      <c r="R120" s="204"/>
      <c r="S120" s="206"/>
      <c r="T120" s="206"/>
      <c r="U120" s="206"/>
      <c r="V120" s="206"/>
      <c r="W120" s="206"/>
      <c r="X120" s="206"/>
      <c r="Y120" s="206"/>
      <c r="Z120" s="206"/>
      <c r="AA120" s="206"/>
      <c r="AB120" s="206"/>
      <c r="AC120" s="206"/>
      <c r="AD120" s="206"/>
      <c r="AE120" s="206"/>
      <c r="AF120" s="204"/>
      <c r="AG120" s="204"/>
      <c r="AH120" s="204"/>
      <c r="AI120" s="204"/>
      <c r="AJ120" s="204"/>
      <c r="AK120" s="204"/>
      <c r="AL120" s="204"/>
      <c r="AM120" s="204"/>
      <c r="AN120" s="204"/>
      <c r="AO120" s="204"/>
      <c r="AP120" s="204"/>
      <c r="AQ120" s="204"/>
      <c r="AR120" s="204"/>
      <c r="AS120" s="204"/>
      <c r="AT120" s="204"/>
      <c r="AU120" s="204"/>
      <c r="AV120" s="204"/>
      <c r="AW120" s="204"/>
      <c r="AX120" s="204"/>
      <c r="AY120" s="207" t="s">
        <v>162</v>
      </c>
      <c r="AZ120" s="204"/>
      <c r="BA120" s="204"/>
      <c r="BB120" s="204"/>
      <c r="BC120" s="204"/>
      <c r="BD120" s="204"/>
      <c r="BE120" s="208">
        <f>IF(N120="základní",J120,0)</f>
        <v>0</v>
      </c>
      <c r="BF120" s="208">
        <f>IF(N120="snížená",J120,0)</f>
        <v>0</v>
      </c>
      <c r="BG120" s="208">
        <f>IF(N120="zákl. přenesená",J120,0)</f>
        <v>0</v>
      </c>
      <c r="BH120" s="208">
        <f>IF(N120="sníž. přenesená",J120,0)</f>
        <v>0</v>
      </c>
      <c r="BI120" s="208">
        <f>IF(N120="nulová",J120,0)</f>
        <v>0</v>
      </c>
      <c r="BJ120" s="207" t="s">
        <v>84</v>
      </c>
      <c r="BK120" s="204"/>
      <c r="BL120" s="204"/>
      <c r="BM120" s="204"/>
    </row>
    <row r="121" s="2" customFormat="1" ht="18" customHeight="1">
      <c r="A121" s="35"/>
      <c r="B121" s="36"/>
      <c r="C121" s="37"/>
      <c r="D121" s="201" t="s">
        <v>167</v>
      </c>
      <c r="E121" s="37"/>
      <c r="F121" s="37"/>
      <c r="G121" s="37"/>
      <c r="H121" s="37"/>
      <c r="I121" s="37"/>
      <c r="J121" s="202">
        <f>ROUND(J32*T121,2)</f>
        <v>0</v>
      </c>
      <c r="K121" s="37"/>
      <c r="L121" s="203"/>
      <c r="M121" s="204"/>
      <c r="N121" s="205" t="s">
        <v>42</v>
      </c>
      <c r="O121" s="204"/>
      <c r="P121" s="204"/>
      <c r="Q121" s="204"/>
      <c r="R121" s="204"/>
      <c r="S121" s="206"/>
      <c r="T121" s="206"/>
      <c r="U121" s="206"/>
      <c r="V121" s="206"/>
      <c r="W121" s="206"/>
      <c r="X121" s="206"/>
      <c r="Y121" s="206"/>
      <c r="Z121" s="206"/>
      <c r="AA121" s="206"/>
      <c r="AB121" s="206"/>
      <c r="AC121" s="206"/>
      <c r="AD121" s="206"/>
      <c r="AE121" s="206"/>
      <c r="AF121" s="204"/>
      <c r="AG121" s="204"/>
      <c r="AH121" s="204"/>
      <c r="AI121" s="204"/>
      <c r="AJ121" s="204"/>
      <c r="AK121" s="204"/>
      <c r="AL121" s="204"/>
      <c r="AM121" s="204"/>
      <c r="AN121" s="204"/>
      <c r="AO121" s="204"/>
      <c r="AP121" s="204"/>
      <c r="AQ121" s="204"/>
      <c r="AR121" s="204"/>
      <c r="AS121" s="204"/>
      <c r="AT121" s="204"/>
      <c r="AU121" s="204"/>
      <c r="AV121" s="204"/>
      <c r="AW121" s="204"/>
      <c r="AX121" s="204"/>
      <c r="AY121" s="207" t="s">
        <v>168</v>
      </c>
      <c r="AZ121" s="204"/>
      <c r="BA121" s="204"/>
      <c r="BB121" s="204"/>
      <c r="BC121" s="204"/>
      <c r="BD121" s="204"/>
      <c r="BE121" s="208">
        <f>IF(N121="základní",J121,0)</f>
        <v>0</v>
      </c>
      <c r="BF121" s="208">
        <f>IF(N121="snížená",J121,0)</f>
        <v>0</v>
      </c>
      <c r="BG121" s="208">
        <f>IF(N121="zákl. přenesená",J121,0)</f>
        <v>0</v>
      </c>
      <c r="BH121" s="208">
        <f>IF(N121="sníž. přenesená",J121,0)</f>
        <v>0</v>
      </c>
      <c r="BI121" s="208">
        <f>IF(N121="nulová",J121,0)</f>
        <v>0</v>
      </c>
      <c r="BJ121" s="207" t="s">
        <v>84</v>
      </c>
      <c r="BK121" s="204"/>
      <c r="BL121" s="204"/>
      <c r="BM121" s="204"/>
    </row>
    <row r="122" s="2" customFormat="1">
      <c r="A122" s="35"/>
      <c r="B122" s="36"/>
      <c r="C122" s="37"/>
      <c r="D122" s="37"/>
      <c r="E122" s="37"/>
      <c r="F122" s="37"/>
      <c r="G122" s="37"/>
      <c r="H122" s="37"/>
      <c r="I122" s="37"/>
      <c r="J122" s="37"/>
      <c r="K122" s="37"/>
      <c r="L122" s="60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</row>
    <row r="123" s="2" customFormat="1" ht="29.28" customHeight="1">
      <c r="A123" s="35"/>
      <c r="B123" s="36"/>
      <c r="C123" s="209" t="s">
        <v>169</v>
      </c>
      <c r="D123" s="184"/>
      <c r="E123" s="184"/>
      <c r="F123" s="184"/>
      <c r="G123" s="184"/>
      <c r="H123" s="184"/>
      <c r="I123" s="184"/>
      <c r="J123" s="210">
        <f>ROUND(J98+J115,2)</f>
        <v>0</v>
      </c>
      <c r="K123" s="184"/>
      <c r="L123" s="60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</row>
    <row r="124" s="2" customFormat="1" ht="6.96" customHeight="1">
      <c r="A124" s="35"/>
      <c r="B124" s="63"/>
      <c r="C124" s="64"/>
      <c r="D124" s="64"/>
      <c r="E124" s="64"/>
      <c r="F124" s="64"/>
      <c r="G124" s="64"/>
      <c r="H124" s="64"/>
      <c r="I124" s="64"/>
      <c r="J124" s="64"/>
      <c r="K124" s="64"/>
      <c r="L124" s="60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</row>
    <row r="128" s="2" customFormat="1" ht="6.96" customHeight="1">
      <c r="A128" s="35"/>
      <c r="B128" s="65"/>
      <c r="C128" s="66"/>
      <c r="D128" s="66"/>
      <c r="E128" s="66"/>
      <c r="F128" s="66"/>
      <c r="G128" s="66"/>
      <c r="H128" s="66"/>
      <c r="I128" s="66"/>
      <c r="J128" s="66"/>
      <c r="K128" s="66"/>
      <c r="L128" s="60"/>
      <c r="S128" s="35"/>
      <c r="T128" s="35"/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</row>
    <row r="129" s="2" customFormat="1" ht="24.96" customHeight="1">
      <c r="A129" s="35"/>
      <c r="B129" s="36"/>
      <c r="C129" s="20" t="s">
        <v>170</v>
      </c>
      <c r="D129" s="37"/>
      <c r="E129" s="37"/>
      <c r="F129" s="37"/>
      <c r="G129" s="37"/>
      <c r="H129" s="37"/>
      <c r="I129" s="37"/>
      <c r="J129" s="37"/>
      <c r="K129" s="37"/>
      <c r="L129" s="60"/>
      <c r="S129" s="35"/>
      <c r="T129" s="35"/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</row>
    <row r="130" s="2" customFormat="1" ht="6.96" customHeight="1">
      <c r="A130" s="35"/>
      <c r="B130" s="36"/>
      <c r="C130" s="37"/>
      <c r="D130" s="37"/>
      <c r="E130" s="37"/>
      <c r="F130" s="37"/>
      <c r="G130" s="37"/>
      <c r="H130" s="37"/>
      <c r="I130" s="37"/>
      <c r="J130" s="37"/>
      <c r="K130" s="37"/>
      <c r="L130" s="60"/>
      <c r="S130" s="35"/>
      <c r="T130" s="35"/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</row>
    <row r="131" s="2" customFormat="1" ht="12" customHeight="1">
      <c r="A131" s="35"/>
      <c r="B131" s="36"/>
      <c r="C131" s="29" t="s">
        <v>16</v>
      </c>
      <c r="D131" s="37"/>
      <c r="E131" s="37"/>
      <c r="F131" s="37"/>
      <c r="G131" s="37"/>
      <c r="H131" s="37"/>
      <c r="I131" s="37"/>
      <c r="J131" s="37"/>
      <c r="K131" s="37"/>
      <c r="L131" s="60"/>
      <c r="S131" s="35"/>
      <c r="T131" s="35"/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</row>
    <row r="132" s="2" customFormat="1" ht="26.25" customHeight="1">
      <c r="A132" s="35"/>
      <c r="B132" s="36"/>
      <c r="C132" s="37"/>
      <c r="D132" s="37"/>
      <c r="E132" s="182" t="str">
        <f>E7</f>
        <v>Zlepšování kvality a dostupnosti vzdělávání ZŠ Sokolovská ve Velkém Meziříčí</v>
      </c>
      <c r="F132" s="29"/>
      <c r="G132" s="29"/>
      <c r="H132" s="29"/>
      <c r="I132" s="37"/>
      <c r="J132" s="37"/>
      <c r="K132" s="37"/>
      <c r="L132" s="60"/>
      <c r="S132" s="35"/>
      <c r="T132" s="35"/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</row>
    <row r="133" s="1" customFormat="1" ht="12" customHeight="1">
      <c r="B133" s="18"/>
      <c r="C133" s="29" t="s">
        <v>135</v>
      </c>
      <c r="D133" s="19"/>
      <c r="E133" s="19"/>
      <c r="F133" s="19"/>
      <c r="G133" s="19"/>
      <c r="H133" s="19"/>
      <c r="I133" s="19"/>
      <c r="J133" s="19"/>
      <c r="K133" s="19"/>
      <c r="L133" s="17"/>
    </row>
    <row r="134" s="2" customFormat="1" ht="16.5" customHeight="1">
      <c r="A134" s="35"/>
      <c r="B134" s="36"/>
      <c r="C134" s="37"/>
      <c r="D134" s="37"/>
      <c r="E134" s="182" t="s">
        <v>1597</v>
      </c>
      <c r="F134" s="37"/>
      <c r="G134" s="37"/>
      <c r="H134" s="37"/>
      <c r="I134" s="37"/>
      <c r="J134" s="37"/>
      <c r="K134" s="37"/>
      <c r="L134" s="60"/>
      <c r="S134" s="35"/>
      <c r="T134" s="35"/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</row>
    <row r="135" s="2" customFormat="1" ht="12" customHeight="1">
      <c r="A135" s="35"/>
      <c r="B135" s="36"/>
      <c r="C135" s="29" t="s">
        <v>137</v>
      </c>
      <c r="D135" s="37"/>
      <c r="E135" s="37"/>
      <c r="F135" s="37"/>
      <c r="G135" s="37"/>
      <c r="H135" s="37"/>
      <c r="I135" s="37"/>
      <c r="J135" s="37"/>
      <c r="K135" s="37"/>
      <c r="L135" s="60"/>
      <c r="S135" s="35"/>
      <c r="T135" s="35"/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</row>
    <row r="136" s="2" customFormat="1" ht="16.5" customHeight="1">
      <c r="A136" s="35"/>
      <c r="B136" s="36"/>
      <c r="C136" s="37"/>
      <c r="D136" s="37"/>
      <c r="E136" s="73" t="str">
        <f>E11</f>
        <v>56.5.2 - cvičná kuchyň, dveře č. 91 - elektro</v>
      </c>
      <c r="F136" s="37"/>
      <c r="G136" s="37"/>
      <c r="H136" s="37"/>
      <c r="I136" s="37"/>
      <c r="J136" s="37"/>
      <c r="K136" s="37"/>
      <c r="L136" s="60"/>
      <c r="S136" s="35"/>
      <c r="T136" s="35"/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</row>
    <row r="137" s="2" customFormat="1" ht="6.96" customHeight="1">
      <c r="A137" s="35"/>
      <c r="B137" s="36"/>
      <c r="C137" s="37"/>
      <c r="D137" s="37"/>
      <c r="E137" s="37"/>
      <c r="F137" s="37"/>
      <c r="G137" s="37"/>
      <c r="H137" s="37"/>
      <c r="I137" s="37"/>
      <c r="J137" s="37"/>
      <c r="K137" s="37"/>
      <c r="L137" s="60"/>
      <c r="S137" s="35"/>
      <c r="T137" s="35"/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</row>
    <row r="138" s="2" customFormat="1" ht="12" customHeight="1">
      <c r="A138" s="35"/>
      <c r="B138" s="36"/>
      <c r="C138" s="29" t="s">
        <v>20</v>
      </c>
      <c r="D138" s="37"/>
      <c r="E138" s="37"/>
      <c r="F138" s="24" t="str">
        <f>F14</f>
        <v xml:space="preserve">ZŠ Sokolovská </v>
      </c>
      <c r="G138" s="37"/>
      <c r="H138" s="37"/>
      <c r="I138" s="29" t="s">
        <v>22</v>
      </c>
      <c r="J138" s="76" t="str">
        <f>IF(J14="","",J14)</f>
        <v>21. 1. 2025</v>
      </c>
      <c r="K138" s="37"/>
      <c r="L138" s="60"/>
      <c r="S138" s="35"/>
      <c r="T138" s="35"/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</row>
    <row r="139" s="2" customFormat="1" ht="6.96" customHeight="1">
      <c r="A139" s="35"/>
      <c r="B139" s="36"/>
      <c r="C139" s="37"/>
      <c r="D139" s="37"/>
      <c r="E139" s="37"/>
      <c r="F139" s="37"/>
      <c r="G139" s="37"/>
      <c r="H139" s="37"/>
      <c r="I139" s="37"/>
      <c r="J139" s="37"/>
      <c r="K139" s="37"/>
      <c r="L139" s="60"/>
      <c r="S139" s="35"/>
      <c r="T139" s="35"/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</row>
    <row r="140" s="2" customFormat="1" ht="15.15" customHeight="1">
      <c r="A140" s="35"/>
      <c r="B140" s="36"/>
      <c r="C140" s="29" t="s">
        <v>24</v>
      </c>
      <c r="D140" s="37"/>
      <c r="E140" s="37"/>
      <c r="F140" s="24" t="str">
        <f>E17</f>
        <v xml:space="preserve">Město Velké Meziříčí, Radnická 29/1, PSČ: 594 13 </v>
      </c>
      <c r="G140" s="37"/>
      <c r="H140" s="37"/>
      <c r="I140" s="29" t="s">
        <v>32</v>
      </c>
      <c r="J140" s="33" t="str">
        <f>E23</f>
        <v xml:space="preserve"> </v>
      </c>
      <c r="K140" s="37"/>
      <c r="L140" s="60"/>
      <c r="S140" s="35"/>
      <c r="T140" s="35"/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</row>
    <row r="141" s="2" customFormat="1" ht="15.15" customHeight="1">
      <c r="A141" s="35"/>
      <c r="B141" s="36"/>
      <c r="C141" s="29" t="s">
        <v>30</v>
      </c>
      <c r="D141" s="37"/>
      <c r="E141" s="37"/>
      <c r="F141" s="24" t="str">
        <f>IF(E20="","",E20)</f>
        <v>Vyplň údaj</v>
      </c>
      <c r="G141" s="37"/>
      <c r="H141" s="37"/>
      <c r="I141" s="29" t="s">
        <v>35</v>
      </c>
      <c r="J141" s="33" t="str">
        <f>E26</f>
        <v xml:space="preserve"> </v>
      </c>
      <c r="K141" s="37"/>
      <c r="L141" s="60"/>
      <c r="S141" s="35"/>
      <c r="T141" s="35"/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</row>
    <row r="142" s="2" customFormat="1" ht="10.32" customHeight="1">
      <c r="A142" s="35"/>
      <c r="B142" s="36"/>
      <c r="C142" s="37"/>
      <c r="D142" s="37"/>
      <c r="E142" s="37"/>
      <c r="F142" s="37"/>
      <c r="G142" s="37"/>
      <c r="H142" s="37"/>
      <c r="I142" s="37"/>
      <c r="J142" s="37"/>
      <c r="K142" s="37"/>
      <c r="L142" s="60"/>
      <c r="S142" s="35"/>
      <c r="T142" s="35"/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</row>
    <row r="143" s="11" customFormat="1" ht="29.28" customHeight="1">
      <c r="A143" s="211"/>
      <c r="B143" s="212"/>
      <c r="C143" s="213" t="s">
        <v>171</v>
      </c>
      <c r="D143" s="214" t="s">
        <v>62</v>
      </c>
      <c r="E143" s="214" t="s">
        <v>58</v>
      </c>
      <c r="F143" s="214" t="s">
        <v>59</v>
      </c>
      <c r="G143" s="214" t="s">
        <v>172</v>
      </c>
      <c r="H143" s="214" t="s">
        <v>173</v>
      </c>
      <c r="I143" s="214" t="s">
        <v>174</v>
      </c>
      <c r="J143" s="215" t="s">
        <v>143</v>
      </c>
      <c r="K143" s="216" t="s">
        <v>175</v>
      </c>
      <c r="L143" s="217"/>
      <c r="M143" s="97" t="s">
        <v>1</v>
      </c>
      <c r="N143" s="98" t="s">
        <v>41</v>
      </c>
      <c r="O143" s="98" t="s">
        <v>176</v>
      </c>
      <c r="P143" s="98" t="s">
        <v>177</v>
      </c>
      <c r="Q143" s="98" t="s">
        <v>178</v>
      </c>
      <c r="R143" s="98" t="s">
        <v>179</v>
      </c>
      <c r="S143" s="98" t="s">
        <v>180</v>
      </c>
      <c r="T143" s="99" t="s">
        <v>181</v>
      </c>
      <c r="U143" s="211"/>
      <c r="V143" s="211"/>
      <c r="W143" s="211"/>
      <c r="X143" s="211"/>
      <c r="Y143" s="211"/>
      <c r="Z143" s="211"/>
      <c r="AA143" s="211"/>
      <c r="AB143" s="211"/>
      <c r="AC143" s="211"/>
      <c r="AD143" s="211"/>
      <c r="AE143" s="211"/>
    </row>
    <row r="144" s="2" customFormat="1" ht="22.8" customHeight="1">
      <c r="A144" s="35"/>
      <c r="B144" s="36"/>
      <c r="C144" s="104" t="s">
        <v>182</v>
      </c>
      <c r="D144" s="37"/>
      <c r="E144" s="37"/>
      <c r="F144" s="37"/>
      <c r="G144" s="37"/>
      <c r="H144" s="37"/>
      <c r="I144" s="37"/>
      <c r="J144" s="218">
        <f>BK144</f>
        <v>0</v>
      </c>
      <c r="K144" s="37"/>
      <c r="L144" s="41"/>
      <c r="M144" s="100"/>
      <c r="N144" s="219"/>
      <c r="O144" s="101"/>
      <c r="P144" s="220">
        <f>P145+P181</f>
        <v>0</v>
      </c>
      <c r="Q144" s="101"/>
      <c r="R144" s="220">
        <f>R145+R181</f>
        <v>0.38600999999999996</v>
      </c>
      <c r="S144" s="101"/>
      <c r="T144" s="221">
        <f>T145+T181</f>
        <v>1.4598</v>
      </c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T144" s="14" t="s">
        <v>76</v>
      </c>
      <c r="AU144" s="14" t="s">
        <v>145</v>
      </c>
      <c r="BK144" s="222">
        <f>BK145+BK181</f>
        <v>0</v>
      </c>
    </row>
    <row r="145" s="12" customFormat="1" ht="25.92" customHeight="1">
      <c r="A145" s="12"/>
      <c r="B145" s="223"/>
      <c r="C145" s="224"/>
      <c r="D145" s="225" t="s">
        <v>76</v>
      </c>
      <c r="E145" s="226" t="s">
        <v>183</v>
      </c>
      <c r="F145" s="226" t="s">
        <v>184</v>
      </c>
      <c r="G145" s="224"/>
      <c r="H145" s="224"/>
      <c r="I145" s="227"/>
      <c r="J145" s="228">
        <f>BK145</f>
        <v>0</v>
      </c>
      <c r="K145" s="224"/>
      <c r="L145" s="229"/>
      <c r="M145" s="230"/>
      <c r="N145" s="231"/>
      <c r="O145" s="231"/>
      <c r="P145" s="232">
        <f>P146+P151+P172</f>
        <v>0</v>
      </c>
      <c r="Q145" s="231"/>
      <c r="R145" s="232">
        <f>R146+R151+R172</f>
        <v>0</v>
      </c>
      <c r="S145" s="231"/>
      <c r="T145" s="233">
        <f>T146+T151+T172</f>
        <v>1.276</v>
      </c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R145" s="234" t="s">
        <v>84</v>
      </c>
      <c r="AT145" s="235" t="s">
        <v>76</v>
      </c>
      <c r="AU145" s="235" t="s">
        <v>77</v>
      </c>
      <c r="AY145" s="234" t="s">
        <v>185</v>
      </c>
      <c r="BK145" s="236">
        <f>BK146+BK151+BK172</f>
        <v>0</v>
      </c>
    </row>
    <row r="146" s="12" customFormat="1" ht="22.8" customHeight="1">
      <c r="A146" s="12"/>
      <c r="B146" s="223"/>
      <c r="C146" s="224"/>
      <c r="D146" s="225" t="s">
        <v>76</v>
      </c>
      <c r="E146" s="237" t="s">
        <v>200</v>
      </c>
      <c r="F146" s="237" t="s">
        <v>524</v>
      </c>
      <c r="G146" s="224"/>
      <c r="H146" s="224"/>
      <c r="I146" s="227"/>
      <c r="J146" s="238">
        <f>BK146</f>
        <v>0</v>
      </c>
      <c r="K146" s="224"/>
      <c r="L146" s="229"/>
      <c r="M146" s="230"/>
      <c r="N146" s="231"/>
      <c r="O146" s="231"/>
      <c r="P146" s="232">
        <f>SUM(P147:P150)</f>
        <v>0</v>
      </c>
      <c r="Q146" s="231"/>
      <c r="R146" s="232">
        <f>SUM(R147:R150)</f>
        <v>0</v>
      </c>
      <c r="S146" s="231"/>
      <c r="T146" s="233">
        <f>SUM(T147:T150)</f>
        <v>0</v>
      </c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R146" s="234" t="s">
        <v>84</v>
      </c>
      <c r="AT146" s="235" t="s">
        <v>76</v>
      </c>
      <c r="AU146" s="235" t="s">
        <v>84</v>
      </c>
      <c r="AY146" s="234" t="s">
        <v>185</v>
      </c>
      <c r="BK146" s="236">
        <f>SUM(BK147:BK150)</f>
        <v>0</v>
      </c>
    </row>
    <row r="147" s="2" customFormat="1" ht="24.15" customHeight="1">
      <c r="A147" s="35"/>
      <c r="B147" s="36"/>
      <c r="C147" s="239" t="s">
        <v>84</v>
      </c>
      <c r="D147" s="239" t="s">
        <v>188</v>
      </c>
      <c r="E147" s="240" t="s">
        <v>525</v>
      </c>
      <c r="F147" s="241" t="s">
        <v>526</v>
      </c>
      <c r="G147" s="242" t="s">
        <v>527</v>
      </c>
      <c r="H147" s="243">
        <v>10</v>
      </c>
      <c r="I147" s="244"/>
      <c r="J147" s="245">
        <f>ROUND(I147*H147,2)</f>
        <v>0</v>
      </c>
      <c r="K147" s="246"/>
      <c r="L147" s="41"/>
      <c r="M147" s="247" t="s">
        <v>1</v>
      </c>
      <c r="N147" s="248" t="s">
        <v>42</v>
      </c>
      <c r="O147" s="88"/>
      <c r="P147" s="249">
        <f>O147*H147</f>
        <v>0</v>
      </c>
      <c r="Q147" s="249">
        <v>0</v>
      </c>
      <c r="R147" s="249">
        <f>Q147*H147</f>
        <v>0</v>
      </c>
      <c r="S147" s="249">
        <v>0</v>
      </c>
      <c r="T147" s="250">
        <f>S147*H147</f>
        <v>0</v>
      </c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R147" s="251" t="s">
        <v>192</v>
      </c>
      <c r="AT147" s="251" t="s">
        <v>188</v>
      </c>
      <c r="AU147" s="251" t="s">
        <v>86</v>
      </c>
      <c r="AY147" s="14" t="s">
        <v>185</v>
      </c>
      <c r="BE147" s="252">
        <f>IF(N147="základní",J147,0)</f>
        <v>0</v>
      </c>
      <c r="BF147" s="252">
        <f>IF(N147="snížená",J147,0)</f>
        <v>0</v>
      </c>
      <c r="BG147" s="252">
        <f>IF(N147="zákl. přenesená",J147,0)</f>
        <v>0</v>
      </c>
      <c r="BH147" s="252">
        <f>IF(N147="sníž. přenesená",J147,0)</f>
        <v>0</v>
      </c>
      <c r="BI147" s="252">
        <f>IF(N147="nulová",J147,0)</f>
        <v>0</v>
      </c>
      <c r="BJ147" s="14" t="s">
        <v>84</v>
      </c>
      <c r="BK147" s="252">
        <f>ROUND(I147*H147,2)</f>
        <v>0</v>
      </c>
      <c r="BL147" s="14" t="s">
        <v>192</v>
      </c>
      <c r="BM147" s="251" t="s">
        <v>528</v>
      </c>
    </row>
    <row r="148" s="2" customFormat="1">
      <c r="A148" s="35"/>
      <c r="B148" s="36"/>
      <c r="C148" s="37"/>
      <c r="D148" s="253" t="s">
        <v>194</v>
      </c>
      <c r="E148" s="37"/>
      <c r="F148" s="254" t="s">
        <v>529</v>
      </c>
      <c r="G148" s="37"/>
      <c r="H148" s="37"/>
      <c r="I148" s="206"/>
      <c r="J148" s="37"/>
      <c r="K148" s="37"/>
      <c r="L148" s="41"/>
      <c r="M148" s="255"/>
      <c r="N148" s="256"/>
      <c r="O148" s="88"/>
      <c r="P148" s="88"/>
      <c r="Q148" s="88"/>
      <c r="R148" s="88"/>
      <c r="S148" s="88"/>
      <c r="T148" s="89"/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T148" s="14" t="s">
        <v>194</v>
      </c>
      <c r="AU148" s="14" t="s">
        <v>86</v>
      </c>
    </row>
    <row r="149" s="2" customFormat="1" ht="24.15" customHeight="1">
      <c r="A149" s="35"/>
      <c r="B149" s="36"/>
      <c r="C149" s="239" t="s">
        <v>86</v>
      </c>
      <c r="D149" s="239" t="s">
        <v>188</v>
      </c>
      <c r="E149" s="240" t="s">
        <v>530</v>
      </c>
      <c r="F149" s="241" t="s">
        <v>531</v>
      </c>
      <c r="G149" s="242" t="s">
        <v>527</v>
      </c>
      <c r="H149" s="243">
        <v>90</v>
      </c>
      <c r="I149" s="244"/>
      <c r="J149" s="245">
        <f>ROUND(I149*H149,2)</f>
        <v>0</v>
      </c>
      <c r="K149" s="246"/>
      <c r="L149" s="41"/>
      <c r="M149" s="247" t="s">
        <v>1</v>
      </c>
      <c r="N149" s="248" t="s">
        <v>42</v>
      </c>
      <c r="O149" s="88"/>
      <c r="P149" s="249">
        <f>O149*H149</f>
        <v>0</v>
      </c>
      <c r="Q149" s="249">
        <v>0</v>
      </c>
      <c r="R149" s="249">
        <f>Q149*H149</f>
        <v>0</v>
      </c>
      <c r="S149" s="249">
        <v>0</v>
      </c>
      <c r="T149" s="250">
        <f>S149*H149</f>
        <v>0</v>
      </c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R149" s="251" t="s">
        <v>192</v>
      </c>
      <c r="AT149" s="251" t="s">
        <v>188</v>
      </c>
      <c r="AU149" s="251" t="s">
        <v>86</v>
      </c>
      <c r="AY149" s="14" t="s">
        <v>185</v>
      </c>
      <c r="BE149" s="252">
        <f>IF(N149="základní",J149,0)</f>
        <v>0</v>
      </c>
      <c r="BF149" s="252">
        <f>IF(N149="snížená",J149,0)</f>
        <v>0</v>
      </c>
      <c r="BG149" s="252">
        <f>IF(N149="zákl. přenesená",J149,0)</f>
        <v>0</v>
      </c>
      <c r="BH149" s="252">
        <f>IF(N149="sníž. přenesená",J149,0)</f>
        <v>0</v>
      </c>
      <c r="BI149" s="252">
        <f>IF(N149="nulová",J149,0)</f>
        <v>0</v>
      </c>
      <c r="BJ149" s="14" t="s">
        <v>84</v>
      </c>
      <c r="BK149" s="252">
        <f>ROUND(I149*H149,2)</f>
        <v>0</v>
      </c>
      <c r="BL149" s="14" t="s">
        <v>192</v>
      </c>
      <c r="BM149" s="251" t="s">
        <v>532</v>
      </c>
    </row>
    <row r="150" s="2" customFormat="1">
      <c r="A150" s="35"/>
      <c r="B150" s="36"/>
      <c r="C150" s="37"/>
      <c r="D150" s="253" t="s">
        <v>194</v>
      </c>
      <c r="E150" s="37"/>
      <c r="F150" s="254" t="s">
        <v>533</v>
      </c>
      <c r="G150" s="37"/>
      <c r="H150" s="37"/>
      <c r="I150" s="206"/>
      <c r="J150" s="37"/>
      <c r="K150" s="37"/>
      <c r="L150" s="41"/>
      <c r="M150" s="255"/>
      <c r="N150" s="256"/>
      <c r="O150" s="88"/>
      <c r="P150" s="88"/>
      <c r="Q150" s="88"/>
      <c r="R150" s="88"/>
      <c r="S150" s="88"/>
      <c r="T150" s="89"/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T150" s="14" t="s">
        <v>194</v>
      </c>
      <c r="AU150" s="14" t="s">
        <v>86</v>
      </c>
    </row>
    <row r="151" s="12" customFormat="1" ht="22.8" customHeight="1">
      <c r="A151" s="12"/>
      <c r="B151" s="223"/>
      <c r="C151" s="224"/>
      <c r="D151" s="225" t="s">
        <v>76</v>
      </c>
      <c r="E151" s="237" t="s">
        <v>211</v>
      </c>
      <c r="F151" s="237" t="s">
        <v>212</v>
      </c>
      <c r="G151" s="224"/>
      <c r="H151" s="224"/>
      <c r="I151" s="227"/>
      <c r="J151" s="238">
        <f>BK151</f>
        <v>0</v>
      </c>
      <c r="K151" s="224"/>
      <c r="L151" s="229"/>
      <c r="M151" s="230"/>
      <c r="N151" s="231"/>
      <c r="O151" s="231"/>
      <c r="P151" s="232">
        <f>SUM(P152:P171)</f>
        <v>0</v>
      </c>
      <c r="Q151" s="231"/>
      <c r="R151" s="232">
        <f>SUM(R152:R171)</f>
        <v>0</v>
      </c>
      <c r="S151" s="231"/>
      <c r="T151" s="233">
        <f>SUM(T152:T171)</f>
        <v>1.276</v>
      </c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R151" s="234" t="s">
        <v>84</v>
      </c>
      <c r="AT151" s="235" t="s">
        <v>76</v>
      </c>
      <c r="AU151" s="235" t="s">
        <v>84</v>
      </c>
      <c r="AY151" s="234" t="s">
        <v>185</v>
      </c>
      <c r="BK151" s="236">
        <f>SUM(BK152:BK171)</f>
        <v>0</v>
      </c>
    </row>
    <row r="152" s="2" customFormat="1" ht="33" customHeight="1">
      <c r="A152" s="35"/>
      <c r="B152" s="36"/>
      <c r="C152" s="239" t="s">
        <v>200</v>
      </c>
      <c r="D152" s="239" t="s">
        <v>188</v>
      </c>
      <c r="E152" s="240" t="s">
        <v>534</v>
      </c>
      <c r="F152" s="241" t="s">
        <v>535</v>
      </c>
      <c r="G152" s="242" t="s">
        <v>263</v>
      </c>
      <c r="H152" s="243">
        <v>1</v>
      </c>
      <c r="I152" s="244"/>
      <c r="J152" s="245">
        <f>ROUND(I152*H152,2)</f>
        <v>0</v>
      </c>
      <c r="K152" s="246"/>
      <c r="L152" s="41"/>
      <c r="M152" s="247" t="s">
        <v>1</v>
      </c>
      <c r="N152" s="248" t="s">
        <v>42</v>
      </c>
      <c r="O152" s="88"/>
      <c r="P152" s="249">
        <f>O152*H152</f>
        <v>0</v>
      </c>
      <c r="Q152" s="249">
        <v>0</v>
      </c>
      <c r="R152" s="249">
        <f>Q152*H152</f>
        <v>0</v>
      </c>
      <c r="S152" s="249">
        <v>0</v>
      </c>
      <c r="T152" s="250">
        <f>S152*H152</f>
        <v>0</v>
      </c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R152" s="251" t="s">
        <v>192</v>
      </c>
      <c r="AT152" s="251" t="s">
        <v>188</v>
      </c>
      <c r="AU152" s="251" t="s">
        <v>86</v>
      </c>
      <c r="AY152" s="14" t="s">
        <v>185</v>
      </c>
      <c r="BE152" s="252">
        <f>IF(N152="základní",J152,0)</f>
        <v>0</v>
      </c>
      <c r="BF152" s="252">
        <f>IF(N152="snížená",J152,0)</f>
        <v>0</v>
      </c>
      <c r="BG152" s="252">
        <f>IF(N152="zákl. přenesená",J152,0)</f>
        <v>0</v>
      </c>
      <c r="BH152" s="252">
        <f>IF(N152="sníž. přenesená",J152,0)</f>
        <v>0</v>
      </c>
      <c r="BI152" s="252">
        <f>IF(N152="nulová",J152,0)</f>
        <v>0</v>
      </c>
      <c r="BJ152" s="14" t="s">
        <v>84</v>
      </c>
      <c r="BK152" s="252">
        <f>ROUND(I152*H152,2)</f>
        <v>0</v>
      </c>
      <c r="BL152" s="14" t="s">
        <v>192</v>
      </c>
      <c r="BM152" s="251" t="s">
        <v>536</v>
      </c>
    </row>
    <row r="153" s="2" customFormat="1">
      <c r="A153" s="35"/>
      <c r="B153" s="36"/>
      <c r="C153" s="37"/>
      <c r="D153" s="253" t="s">
        <v>194</v>
      </c>
      <c r="E153" s="37"/>
      <c r="F153" s="254" t="s">
        <v>537</v>
      </c>
      <c r="G153" s="37"/>
      <c r="H153" s="37"/>
      <c r="I153" s="206"/>
      <c r="J153" s="37"/>
      <c r="K153" s="37"/>
      <c r="L153" s="41"/>
      <c r="M153" s="255"/>
      <c r="N153" s="256"/>
      <c r="O153" s="88"/>
      <c r="P153" s="88"/>
      <c r="Q153" s="88"/>
      <c r="R153" s="88"/>
      <c r="S153" s="88"/>
      <c r="T153" s="89"/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T153" s="14" t="s">
        <v>194</v>
      </c>
      <c r="AU153" s="14" t="s">
        <v>86</v>
      </c>
    </row>
    <row r="154" s="2" customFormat="1" ht="33" customHeight="1">
      <c r="A154" s="35"/>
      <c r="B154" s="36"/>
      <c r="C154" s="239" t="s">
        <v>192</v>
      </c>
      <c r="D154" s="239" t="s">
        <v>188</v>
      </c>
      <c r="E154" s="240" t="s">
        <v>538</v>
      </c>
      <c r="F154" s="241" t="s">
        <v>539</v>
      </c>
      <c r="G154" s="242" t="s">
        <v>263</v>
      </c>
      <c r="H154" s="243">
        <v>4</v>
      </c>
      <c r="I154" s="244"/>
      <c r="J154" s="245">
        <f>ROUND(I154*H154,2)</f>
        <v>0</v>
      </c>
      <c r="K154" s="246"/>
      <c r="L154" s="41"/>
      <c r="M154" s="247" t="s">
        <v>1</v>
      </c>
      <c r="N154" s="248" t="s">
        <v>42</v>
      </c>
      <c r="O154" s="88"/>
      <c r="P154" s="249">
        <f>O154*H154</f>
        <v>0</v>
      </c>
      <c r="Q154" s="249">
        <v>0</v>
      </c>
      <c r="R154" s="249">
        <f>Q154*H154</f>
        <v>0</v>
      </c>
      <c r="S154" s="249">
        <v>0</v>
      </c>
      <c r="T154" s="250">
        <f>S154*H154</f>
        <v>0</v>
      </c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R154" s="251" t="s">
        <v>192</v>
      </c>
      <c r="AT154" s="251" t="s">
        <v>188</v>
      </c>
      <c r="AU154" s="251" t="s">
        <v>86</v>
      </c>
      <c r="AY154" s="14" t="s">
        <v>185</v>
      </c>
      <c r="BE154" s="252">
        <f>IF(N154="základní",J154,0)</f>
        <v>0</v>
      </c>
      <c r="BF154" s="252">
        <f>IF(N154="snížená",J154,0)</f>
        <v>0</v>
      </c>
      <c r="BG154" s="252">
        <f>IF(N154="zákl. přenesená",J154,0)</f>
        <v>0</v>
      </c>
      <c r="BH154" s="252">
        <f>IF(N154="sníž. přenesená",J154,0)</f>
        <v>0</v>
      </c>
      <c r="BI154" s="252">
        <f>IF(N154="nulová",J154,0)</f>
        <v>0</v>
      </c>
      <c r="BJ154" s="14" t="s">
        <v>84</v>
      </c>
      <c r="BK154" s="252">
        <f>ROUND(I154*H154,2)</f>
        <v>0</v>
      </c>
      <c r="BL154" s="14" t="s">
        <v>192</v>
      </c>
      <c r="BM154" s="251" t="s">
        <v>540</v>
      </c>
    </row>
    <row r="155" s="2" customFormat="1">
      <c r="A155" s="35"/>
      <c r="B155" s="36"/>
      <c r="C155" s="37"/>
      <c r="D155" s="253" t="s">
        <v>194</v>
      </c>
      <c r="E155" s="37"/>
      <c r="F155" s="254" t="s">
        <v>541</v>
      </c>
      <c r="G155" s="37"/>
      <c r="H155" s="37"/>
      <c r="I155" s="206"/>
      <c r="J155" s="37"/>
      <c r="K155" s="37"/>
      <c r="L155" s="41"/>
      <c r="M155" s="255"/>
      <c r="N155" s="256"/>
      <c r="O155" s="88"/>
      <c r="P155" s="88"/>
      <c r="Q155" s="88"/>
      <c r="R155" s="88"/>
      <c r="S155" s="88"/>
      <c r="T155" s="89"/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T155" s="14" t="s">
        <v>194</v>
      </c>
      <c r="AU155" s="14" t="s">
        <v>86</v>
      </c>
    </row>
    <row r="156" s="2" customFormat="1" ht="33" customHeight="1">
      <c r="A156" s="35"/>
      <c r="B156" s="36"/>
      <c r="C156" s="239" t="s">
        <v>213</v>
      </c>
      <c r="D156" s="239" t="s">
        <v>188</v>
      </c>
      <c r="E156" s="240" t="s">
        <v>542</v>
      </c>
      <c r="F156" s="241" t="s">
        <v>543</v>
      </c>
      <c r="G156" s="242" t="s">
        <v>263</v>
      </c>
      <c r="H156" s="243">
        <v>1</v>
      </c>
      <c r="I156" s="244"/>
      <c r="J156" s="245">
        <f>ROUND(I156*H156,2)</f>
        <v>0</v>
      </c>
      <c r="K156" s="246"/>
      <c r="L156" s="41"/>
      <c r="M156" s="247" t="s">
        <v>1</v>
      </c>
      <c r="N156" s="248" t="s">
        <v>42</v>
      </c>
      <c r="O156" s="88"/>
      <c r="P156" s="249">
        <f>O156*H156</f>
        <v>0</v>
      </c>
      <c r="Q156" s="249">
        <v>0</v>
      </c>
      <c r="R156" s="249">
        <f>Q156*H156</f>
        <v>0</v>
      </c>
      <c r="S156" s="249">
        <v>0</v>
      </c>
      <c r="T156" s="250">
        <f>S156*H156</f>
        <v>0</v>
      </c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R156" s="251" t="s">
        <v>192</v>
      </c>
      <c r="AT156" s="251" t="s">
        <v>188</v>
      </c>
      <c r="AU156" s="251" t="s">
        <v>86</v>
      </c>
      <c r="AY156" s="14" t="s">
        <v>185</v>
      </c>
      <c r="BE156" s="252">
        <f>IF(N156="základní",J156,0)</f>
        <v>0</v>
      </c>
      <c r="BF156" s="252">
        <f>IF(N156="snížená",J156,0)</f>
        <v>0</v>
      </c>
      <c r="BG156" s="252">
        <f>IF(N156="zákl. přenesená",J156,0)</f>
        <v>0</v>
      </c>
      <c r="BH156" s="252">
        <f>IF(N156="sníž. přenesená",J156,0)</f>
        <v>0</v>
      </c>
      <c r="BI156" s="252">
        <f>IF(N156="nulová",J156,0)</f>
        <v>0</v>
      </c>
      <c r="BJ156" s="14" t="s">
        <v>84</v>
      </c>
      <c r="BK156" s="252">
        <f>ROUND(I156*H156,2)</f>
        <v>0</v>
      </c>
      <c r="BL156" s="14" t="s">
        <v>192</v>
      </c>
      <c r="BM156" s="251" t="s">
        <v>544</v>
      </c>
    </row>
    <row r="157" s="2" customFormat="1">
      <c r="A157" s="35"/>
      <c r="B157" s="36"/>
      <c r="C157" s="37"/>
      <c r="D157" s="253" t="s">
        <v>194</v>
      </c>
      <c r="E157" s="37"/>
      <c r="F157" s="254" t="s">
        <v>545</v>
      </c>
      <c r="G157" s="37"/>
      <c r="H157" s="37"/>
      <c r="I157" s="206"/>
      <c r="J157" s="37"/>
      <c r="K157" s="37"/>
      <c r="L157" s="41"/>
      <c r="M157" s="255"/>
      <c r="N157" s="256"/>
      <c r="O157" s="88"/>
      <c r="P157" s="88"/>
      <c r="Q157" s="88"/>
      <c r="R157" s="88"/>
      <c r="S157" s="88"/>
      <c r="T157" s="89"/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T157" s="14" t="s">
        <v>194</v>
      </c>
      <c r="AU157" s="14" t="s">
        <v>86</v>
      </c>
    </row>
    <row r="158" s="2" customFormat="1" ht="24.15" customHeight="1">
      <c r="A158" s="35"/>
      <c r="B158" s="36"/>
      <c r="C158" s="239" t="s">
        <v>186</v>
      </c>
      <c r="D158" s="239" t="s">
        <v>188</v>
      </c>
      <c r="E158" s="240" t="s">
        <v>546</v>
      </c>
      <c r="F158" s="241" t="s">
        <v>547</v>
      </c>
      <c r="G158" s="242" t="s">
        <v>263</v>
      </c>
      <c r="H158" s="243">
        <v>1</v>
      </c>
      <c r="I158" s="244"/>
      <c r="J158" s="245">
        <f>ROUND(I158*H158,2)</f>
        <v>0</v>
      </c>
      <c r="K158" s="246"/>
      <c r="L158" s="41"/>
      <c r="M158" s="247" t="s">
        <v>1</v>
      </c>
      <c r="N158" s="248" t="s">
        <v>42</v>
      </c>
      <c r="O158" s="88"/>
      <c r="P158" s="249">
        <f>O158*H158</f>
        <v>0</v>
      </c>
      <c r="Q158" s="249">
        <v>0</v>
      </c>
      <c r="R158" s="249">
        <f>Q158*H158</f>
        <v>0</v>
      </c>
      <c r="S158" s="249">
        <v>0.11600000000000001</v>
      </c>
      <c r="T158" s="250">
        <f>S158*H158</f>
        <v>0.11600000000000001</v>
      </c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R158" s="251" t="s">
        <v>192</v>
      </c>
      <c r="AT158" s="251" t="s">
        <v>188</v>
      </c>
      <c r="AU158" s="251" t="s">
        <v>86</v>
      </c>
      <c r="AY158" s="14" t="s">
        <v>185</v>
      </c>
      <c r="BE158" s="252">
        <f>IF(N158="základní",J158,0)</f>
        <v>0</v>
      </c>
      <c r="BF158" s="252">
        <f>IF(N158="snížená",J158,0)</f>
        <v>0</v>
      </c>
      <c r="BG158" s="252">
        <f>IF(N158="zákl. přenesená",J158,0)</f>
        <v>0</v>
      </c>
      <c r="BH158" s="252">
        <f>IF(N158="sníž. přenesená",J158,0)</f>
        <v>0</v>
      </c>
      <c r="BI158" s="252">
        <f>IF(N158="nulová",J158,0)</f>
        <v>0</v>
      </c>
      <c r="BJ158" s="14" t="s">
        <v>84</v>
      </c>
      <c r="BK158" s="252">
        <f>ROUND(I158*H158,2)</f>
        <v>0</v>
      </c>
      <c r="BL158" s="14" t="s">
        <v>192</v>
      </c>
      <c r="BM158" s="251" t="s">
        <v>548</v>
      </c>
    </row>
    <row r="159" s="2" customFormat="1">
      <c r="A159" s="35"/>
      <c r="B159" s="36"/>
      <c r="C159" s="37"/>
      <c r="D159" s="253" t="s">
        <v>194</v>
      </c>
      <c r="E159" s="37"/>
      <c r="F159" s="254" t="s">
        <v>549</v>
      </c>
      <c r="G159" s="37"/>
      <c r="H159" s="37"/>
      <c r="I159" s="206"/>
      <c r="J159" s="37"/>
      <c r="K159" s="37"/>
      <c r="L159" s="41"/>
      <c r="M159" s="255"/>
      <c r="N159" s="256"/>
      <c r="O159" s="88"/>
      <c r="P159" s="88"/>
      <c r="Q159" s="88"/>
      <c r="R159" s="88"/>
      <c r="S159" s="88"/>
      <c r="T159" s="89"/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T159" s="14" t="s">
        <v>194</v>
      </c>
      <c r="AU159" s="14" t="s">
        <v>86</v>
      </c>
    </row>
    <row r="160" s="2" customFormat="1" ht="24.15" customHeight="1">
      <c r="A160" s="35"/>
      <c r="B160" s="36"/>
      <c r="C160" s="239" t="s">
        <v>222</v>
      </c>
      <c r="D160" s="239" t="s">
        <v>188</v>
      </c>
      <c r="E160" s="240" t="s">
        <v>550</v>
      </c>
      <c r="F160" s="241" t="s">
        <v>551</v>
      </c>
      <c r="G160" s="242" t="s">
        <v>263</v>
      </c>
      <c r="H160" s="243">
        <v>2</v>
      </c>
      <c r="I160" s="244"/>
      <c r="J160" s="245">
        <f>ROUND(I160*H160,2)</f>
        <v>0</v>
      </c>
      <c r="K160" s="246"/>
      <c r="L160" s="41"/>
      <c r="M160" s="247" t="s">
        <v>1</v>
      </c>
      <c r="N160" s="248" t="s">
        <v>42</v>
      </c>
      <c r="O160" s="88"/>
      <c r="P160" s="249">
        <f>O160*H160</f>
        <v>0</v>
      </c>
      <c r="Q160" s="249">
        <v>0</v>
      </c>
      <c r="R160" s="249">
        <f>Q160*H160</f>
        <v>0</v>
      </c>
      <c r="S160" s="249">
        <v>0.001</v>
      </c>
      <c r="T160" s="250">
        <f>S160*H160</f>
        <v>0.002</v>
      </c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R160" s="251" t="s">
        <v>192</v>
      </c>
      <c r="AT160" s="251" t="s">
        <v>188</v>
      </c>
      <c r="AU160" s="251" t="s">
        <v>86</v>
      </c>
      <c r="AY160" s="14" t="s">
        <v>185</v>
      </c>
      <c r="BE160" s="252">
        <f>IF(N160="základní",J160,0)</f>
        <v>0</v>
      </c>
      <c r="BF160" s="252">
        <f>IF(N160="snížená",J160,0)</f>
        <v>0</v>
      </c>
      <c r="BG160" s="252">
        <f>IF(N160="zákl. přenesená",J160,0)</f>
        <v>0</v>
      </c>
      <c r="BH160" s="252">
        <f>IF(N160="sníž. přenesená",J160,0)</f>
        <v>0</v>
      </c>
      <c r="BI160" s="252">
        <f>IF(N160="nulová",J160,0)</f>
        <v>0</v>
      </c>
      <c r="BJ160" s="14" t="s">
        <v>84</v>
      </c>
      <c r="BK160" s="252">
        <f>ROUND(I160*H160,2)</f>
        <v>0</v>
      </c>
      <c r="BL160" s="14" t="s">
        <v>192</v>
      </c>
      <c r="BM160" s="251" t="s">
        <v>552</v>
      </c>
    </row>
    <row r="161" s="2" customFormat="1">
      <c r="A161" s="35"/>
      <c r="B161" s="36"/>
      <c r="C161" s="37"/>
      <c r="D161" s="253" t="s">
        <v>194</v>
      </c>
      <c r="E161" s="37"/>
      <c r="F161" s="254" t="s">
        <v>553</v>
      </c>
      <c r="G161" s="37"/>
      <c r="H161" s="37"/>
      <c r="I161" s="206"/>
      <c r="J161" s="37"/>
      <c r="K161" s="37"/>
      <c r="L161" s="41"/>
      <c r="M161" s="255"/>
      <c r="N161" s="256"/>
      <c r="O161" s="88"/>
      <c r="P161" s="88"/>
      <c r="Q161" s="88"/>
      <c r="R161" s="88"/>
      <c r="S161" s="88"/>
      <c r="T161" s="89"/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T161" s="14" t="s">
        <v>194</v>
      </c>
      <c r="AU161" s="14" t="s">
        <v>86</v>
      </c>
    </row>
    <row r="162" s="2" customFormat="1" ht="33" customHeight="1">
      <c r="A162" s="35"/>
      <c r="B162" s="36"/>
      <c r="C162" s="239" t="s">
        <v>226</v>
      </c>
      <c r="D162" s="239" t="s">
        <v>188</v>
      </c>
      <c r="E162" s="240" t="s">
        <v>1656</v>
      </c>
      <c r="F162" s="241" t="s">
        <v>1657</v>
      </c>
      <c r="G162" s="242" t="s">
        <v>329</v>
      </c>
      <c r="H162" s="243">
        <v>45</v>
      </c>
      <c r="I162" s="244"/>
      <c r="J162" s="245">
        <f>ROUND(I162*H162,2)</f>
        <v>0</v>
      </c>
      <c r="K162" s="246"/>
      <c r="L162" s="41"/>
      <c r="M162" s="247" t="s">
        <v>1</v>
      </c>
      <c r="N162" s="248" t="s">
        <v>42</v>
      </c>
      <c r="O162" s="88"/>
      <c r="P162" s="249">
        <f>O162*H162</f>
        <v>0</v>
      </c>
      <c r="Q162" s="249">
        <v>0</v>
      </c>
      <c r="R162" s="249">
        <f>Q162*H162</f>
        <v>0</v>
      </c>
      <c r="S162" s="249">
        <v>0.016</v>
      </c>
      <c r="T162" s="250">
        <f>S162*H162</f>
        <v>0.71999999999999997</v>
      </c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R162" s="251" t="s">
        <v>192</v>
      </c>
      <c r="AT162" s="251" t="s">
        <v>188</v>
      </c>
      <c r="AU162" s="251" t="s">
        <v>86</v>
      </c>
      <c r="AY162" s="14" t="s">
        <v>185</v>
      </c>
      <c r="BE162" s="252">
        <f>IF(N162="základní",J162,0)</f>
        <v>0</v>
      </c>
      <c r="BF162" s="252">
        <f>IF(N162="snížená",J162,0)</f>
        <v>0</v>
      </c>
      <c r="BG162" s="252">
        <f>IF(N162="zákl. přenesená",J162,0)</f>
        <v>0</v>
      </c>
      <c r="BH162" s="252">
        <f>IF(N162="sníž. přenesená",J162,0)</f>
        <v>0</v>
      </c>
      <c r="BI162" s="252">
        <f>IF(N162="nulová",J162,0)</f>
        <v>0</v>
      </c>
      <c r="BJ162" s="14" t="s">
        <v>84</v>
      </c>
      <c r="BK162" s="252">
        <f>ROUND(I162*H162,2)</f>
        <v>0</v>
      </c>
      <c r="BL162" s="14" t="s">
        <v>192</v>
      </c>
      <c r="BM162" s="251" t="s">
        <v>1658</v>
      </c>
    </row>
    <row r="163" s="2" customFormat="1">
      <c r="A163" s="35"/>
      <c r="B163" s="36"/>
      <c r="C163" s="37"/>
      <c r="D163" s="253" t="s">
        <v>194</v>
      </c>
      <c r="E163" s="37"/>
      <c r="F163" s="254" t="s">
        <v>1657</v>
      </c>
      <c r="G163" s="37"/>
      <c r="H163" s="37"/>
      <c r="I163" s="206"/>
      <c r="J163" s="37"/>
      <c r="K163" s="37"/>
      <c r="L163" s="41"/>
      <c r="M163" s="255"/>
      <c r="N163" s="256"/>
      <c r="O163" s="88"/>
      <c r="P163" s="88"/>
      <c r="Q163" s="88"/>
      <c r="R163" s="88"/>
      <c r="S163" s="88"/>
      <c r="T163" s="89"/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T163" s="14" t="s">
        <v>194</v>
      </c>
      <c r="AU163" s="14" t="s">
        <v>86</v>
      </c>
    </row>
    <row r="164" s="2" customFormat="1" ht="24.15" customHeight="1">
      <c r="A164" s="35"/>
      <c r="B164" s="36"/>
      <c r="C164" s="239" t="s">
        <v>211</v>
      </c>
      <c r="D164" s="239" t="s">
        <v>188</v>
      </c>
      <c r="E164" s="240" t="s">
        <v>558</v>
      </c>
      <c r="F164" s="241" t="s">
        <v>559</v>
      </c>
      <c r="G164" s="242" t="s">
        <v>329</v>
      </c>
      <c r="H164" s="243">
        <v>20</v>
      </c>
      <c r="I164" s="244"/>
      <c r="J164" s="245">
        <f>ROUND(I164*H164,2)</f>
        <v>0</v>
      </c>
      <c r="K164" s="246"/>
      <c r="L164" s="41"/>
      <c r="M164" s="247" t="s">
        <v>1</v>
      </c>
      <c r="N164" s="248" t="s">
        <v>42</v>
      </c>
      <c r="O164" s="88"/>
      <c r="P164" s="249">
        <f>O164*H164</f>
        <v>0</v>
      </c>
      <c r="Q164" s="249">
        <v>0</v>
      </c>
      <c r="R164" s="249">
        <f>Q164*H164</f>
        <v>0</v>
      </c>
      <c r="S164" s="249">
        <v>0.002</v>
      </c>
      <c r="T164" s="250">
        <f>S164*H164</f>
        <v>0.040000000000000001</v>
      </c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R164" s="251" t="s">
        <v>192</v>
      </c>
      <c r="AT164" s="251" t="s">
        <v>188</v>
      </c>
      <c r="AU164" s="251" t="s">
        <v>86</v>
      </c>
      <c r="AY164" s="14" t="s">
        <v>185</v>
      </c>
      <c r="BE164" s="252">
        <f>IF(N164="základní",J164,0)</f>
        <v>0</v>
      </c>
      <c r="BF164" s="252">
        <f>IF(N164="snížená",J164,0)</f>
        <v>0</v>
      </c>
      <c r="BG164" s="252">
        <f>IF(N164="zákl. přenesená",J164,0)</f>
        <v>0</v>
      </c>
      <c r="BH164" s="252">
        <f>IF(N164="sníž. přenesená",J164,0)</f>
        <v>0</v>
      </c>
      <c r="BI164" s="252">
        <f>IF(N164="nulová",J164,0)</f>
        <v>0</v>
      </c>
      <c r="BJ164" s="14" t="s">
        <v>84</v>
      </c>
      <c r="BK164" s="252">
        <f>ROUND(I164*H164,2)</f>
        <v>0</v>
      </c>
      <c r="BL164" s="14" t="s">
        <v>192</v>
      </c>
      <c r="BM164" s="251" t="s">
        <v>560</v>
      </c>
    </row>
    <row r="165" s="2" customFormat="1">
      <c r="A165" s="35"/>
      <c r="B165" s="36"/>
      <c r="C165" s="37"/>
      <c r="D165" s="253" t="s">
        <v>194</v>
      </c>
      <c r="E165" s="37"/>
      <c r="F165" s="254" t="s">
        <v>561</v>
      </c>
      <c r="G165" s="37"/>
      <c r="H165" s="37"/>
      <c r="I165" s="206"/>
      <c r="J165" s="37"/>
      <c r="K165" s="37"/>
      <c r="L165" s="41"/>
      <c r="M165" s="255"/>
      <c r="N165" s="256"/>
      <c r="O165" s="88"/>
      <c r="P165" s="88"/>
      <c r="Q165" s="88"/>
      <c r="R165" s="88"/>
      <c r="S165" s="88"/>
      <c r="T165" s="89"/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T165" s="14" t="s">
        <v>194</v>
      </c>
      <c r="AU165" s="14" t="s">
        <v>86</v>
      </c>
    </row>
    <row r="166" s="2" customFormat="1" ht="24.15" customHeight="1">
      <c r="A166" s="35"/>
      <c r="B166" s="36"/>
      <c r="C166" s="239" t="s">
        <v>236</v>
      </c>
      <c r="D166" s="239" t="s">
        <v>188</v>
      </c>
      <c r="E166" s="240" t="s">
        <v>562</v>
      </c>
      <c r="F166" s="241" t="s">
        <v>563</v>
      </c>
      <c r="G166" s="242" t="s">
        <v>329</v>
      </c>
      <c r="H166" s="243">
        <v>30</v>
      </c>
      <c r="I166" s="244"/>
      <c r="J166" s="245">
        <f>ROUND(I166*H166,2)</f>
        <v>0</v>
      </c>
      <c r="K166" s="246"/>
      <c r="L166" s="41"/>
      <c r="M166" s="247" t="s">
        <v>1</v>
      </c>
      <c r="N166" s="248" t="s">
        <v>42</v>
      </c>
      <c r="O166" s="88"/>
      <c r="P166" s="249">
        <f>O166*H166</f>
        <v>0</v>
      </c>
      <c r="Q166" s="249">
        <v>0</v>
      </c>
      <c r="R166" s="249">
        <f>Q166*H166</f>
        <v>0</v>
      </c>
      <c r="S166" s="249">
        <v>0.010999999999999999</v>
      </c>
      <c r="T166" s="250">
        <f>S166*H166</f>
        <v>0.32999999999999996</v>
      </c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R166" s="251" t="s">
        <v>192</v>
      </c>
      <c r="AT166" s="251" t="s">
        <v>188</v>
      </c>
      <c r="AU166" s="251" t="s">
        <v>86</v>
      </c>
      <c r="AY166" s="14" t="s">
        <v>185</v>
      </c>
      <c r="BE166" s="252">
        <f>IF(N166="základní",J166,0)</f>
        <v>0</v>
      </c>
      <c r="BF166" s="252">
        <f>IF(N166="snížená",J166,0)</f>
        <v>0</v>
      </c>
      <c r="BG166" s="252">
        <f>IF(N166="zákl. přenesená",J166,0)</f>
        <v>0</v>
      </c>
      <c r="BH166" s="252">
        <f>IF(N166="sníž. přenesená",J166,0)</f>
        <v>0</v>
      </c>
      <c r="BI166" s="252">
        <f>IF(N166="nulová",J166,0)</f>
        <v>0</v>
      </c>
      <c r="BJ166" s="14" t="s">
        <v>84</v>
      </c>
      <c r="BK166" s="252">
        <f>ROUND(I166*H166,2)</f>
        <v>0</v>
      </c>
      <c r="BL166" s="14" t="s">
        <v>192</v>
      </c>
      <c r="BM166" s="251" t="s">
        <v>564</v>
      </c>
    </row>
    <row r="167" s="2" customFormat="1">
      <c r="A167" s="35"/>
      <c r="B167" s="36"/>
      <c r="C167" s="37"/>
      <c r="D167" s="253" t="s">
        <v>194</v>
      </c>
      <c r="E167" s="37"/>
      <c r="F167" s="254" t="s">
        <v>565</v>
      </c>
      <c r="G167" s="37"/>
      <c r="H167" s="37"/>
      <c r="I167" s="206"/>
      <c r="J167" s="37"/>
      <c r="K167" s="37"/>
      <c r="L167" s="41"/>
      <c r="M167" s="255"/>
      <c r="N167" s="256"/>
      <c r="O167" s="88"/>
      <c r="P167" s="88"/>
      <c r="Q167" s="88"/>
      <c r="R167" s="88"/>
      <c r="S167" s="88"/>
      <c r="T167" s="89"/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T167" s="14" t="s">
        <v>194</v>
      </c>
      <c r="AU167" s="14" t="s">
        <v>86</v>
      </c>
    </row>
    <row r="168" s="2" customFormat="1" ht="24.15" customHeight="1">
      <c r="A168" s="35"/>
      <c r="B168" s="36"/>
      <c r="C168" s="239" t="s">
        <v>243</v>
      </c>
      <c r="D168" s="239" t="s">
        <v>188</v>
      </c>
      <c r="E168" s="240" t="s">
        <v>566</v>
      </c>
      <c r="F168" s="241" t="s">
        <v>567</v>
      </c>
      <c r="G168" s="242" t="s">
        <v>263</v>
      </c>
      <c r="H168" s="243">
        <v>4</v>
      </c>
      <c r="I168" s="244"/>
      <c r="J168" s="245">
        <f>ROUND(I168*H168,2)</f>
        <v>0</v>
      </c>
      <c r="K168" s="246"/>
      <c r="L168" s="41"/>
      <c r="M168" s="247" t="s">
        <v>1</v>
      </c>
      <c r="N168" s="248" t="s">
        <v>42</v>
      </c>
      <c r="O168" s="88"/>
      <c r="P168" s="249">
        <f>O168*H168</f>
        <v>0</v>
      </c>
      <c r="Q168" s="249">
        <v>0</v>
      </c>
      <c r="R168" s="249">
        <f>Q168*H168</f>
        <v>0</v>
      </c>
      <c r="S168" s="249">
        <v>0.017000000000000001</v>
      </c>
      <c r="T168" s="250">
        <f>S168*H168</f>
        <v>0.068000000000000005</v>
      </c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R168" s="251" t="s">
        <v>192</v>
      </c>
      <c r="AT168" s="251" t="s">
        <v>188</v>
      </c>
      <c r="AU168" s="251" t="s">
        <v>86</v>
      </c>
      <c r="AY168" s="14" t="s">
        <v>185</v>
      </c>
      <c r="BE168" s="252">
        <f>IF(N168="základní",J168,0)</f>
        <v>0</v>
      </c>
      <c r="BF168" s="252">
        <f>IF(N168="snížená",J168,0)</f>
        <v>0</v>
      </c>
      <c r="BG168" s="252">
        <f>IF(N168="zákl. přenesená",J168,0)</f>
        <v>0</v>
      </c>
      <c r="BH168" s="252">
        <f>IF(N168="sníž. přenesená",J168,0)</f>
        <v>0</v>
      </c>
      <c r="BI168" s="252">
        <f>IF(N168="nulová",J168,0)</f>
        <v>0</v>
      </c>
      <c r="BJ168" s="14" t="s">
        <v>84</v>
      </c>
      <c r="BK168" s="252">
        <f>ROUND(I168*H168,2)</f>
        <v>0</v>
      </c>
      <c r="BL168" s="14" t="s">
        <v>192</v>
      </c>
      <c r="BM168" s="251" t="s">
        <v>568</v>
      </c>
    </row>
    <row r="169" s="2" customFormat="1">
      <c r="A169" s="35"/>
      <c r="B169" s="36"/>
      <c r="C169" s="37"/>
      <c r="D169" s="253" t="s">
        <v>194</v>
      </c>
      <c r="E169" s="37"/>
      <c r="F169" s="254" t="s">
        <v>569</v>
      </c>
      <c r="G169" s="37"/>
      <c r="H169" s="37"/>
      <c r="I169" s="206"/>
      <c r="J169" s="37"/>
      <c r="K169" s="37"/>
      <c r="L169" s="41"/>
      <c r="M169" s="255"/>
      <c r="N169" s="256"/>
      <c r="O169" s="88"/>
      <c r="P169" s="88"/>
      <c r="Q169" s="88"/>
      <c r="R169" s="88"/>
      <c r="S169" s="88"/>
      <c r="T169" s="89"/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T169" s="14" t="s">
        <v>194</v>
      </c>
      <c r="AU169" s="14" t="s">
        <v>86</v>
      </c>
    </row>
    <row r="170" s="2" customFormat="1" ht="33" customHeight="1">
      <c r="A170" s="35"/>
      <c r="B170" s="36"/>
      <c r="C170" s="239" t="s">
        <v>248</v>
      </c>
      <c r="D170" s="239" t="s">
        <v>188</v>
      </c>
      <c r="E170" s="240" t="s">
        <v>570</v>
      </c>
      <c r="F170" s="241" t="s">
        <v>1365</v>
      </c>
      <c r="G170" s="242" t="s">
        <v>307</v>
      </c>
      <c r="H170" s="243">
        <v>90</v>
      </c>
      <c r="I170" s="244"/>
      <c r="J170" s="245">
        <f>ROUND(I170*H170,2)</f>
        <v>0</v>
      </c>
      <c r="K170" s="246"/>
      <c r="L170" s="41"/>
      <c r="M170" s="247" t="s">
        <v>1</v>
      </c>
      <c r="N170" s="248" t="s">
        <v>42</v>
      </c>
      <c r="O170" s="88"/>
      <c r="P170" s="249">
        <f>O170*H170</f>
        <v>0</v>
      </c>
      <c r="Q170" s="249">
        <v>0</v>
      </c>
      <c r="R170" s="249">
        <f>Q170*H170</f>
        <v>0</v>
      </c>
      <c r="S170" s="249">
        <v>0</v>
      </c>
      <c r="T170" s="250">
        <f>S170*H170</f>
        <v>0</v>
      </c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R170" s="251" t="s">
        <v>192</v>
      </c>
      <c r="AT170" s="251" t="s">
        <v>188</v>
      </c>
      <c r="AU170" s="251" t="s">
        <v>86</v>
      </c>
      <c r="AY170" s="14" t="s">
        <v>185</v>
      </c>
      <c r="BE170" s="252">
        <f>IF(N170="základní",J170,0)</f>
        <v>0</v>
      </c>
      <c r="BF170" s="252">
        <f>IF(N170="snížená",J170,0)</f>
        <v>0</v>
      </c>
      <c r="BG170" s="252">
        <f>IF(N170="zákl. přenesená",J170,0)</f>
        <v>0</v>
      </c>
      <c r="BH170" s="252">
        <f>IF(N170="sníž. přenesená",J170,0)</f>
        <v>0</v>
      </c>
      <c r="BI170" s="252">
        <f>IF(N170="nulová",J170,0)</f>
        <v>0</v>
      </c>
      <c r="BJ170" s="14" t="s">
        <v>84</v>
      </c>
      <c r="BK170" s="252">
        <f>ROUND(I170*H170,2)</f>
        <v>0</v>
      </c>
      <c r="BL170" s="14" t="s">
        <v>192</v>
      </c>
      <c r="BM170" s="251" t="s">
        <v>572</v>
      </c>
    </row>
    <row r="171" s="2" customFormat="1">
      <c r="A171" s="35"/>
      <c r="B171" s="36"/>
      <c r="C171" s="37"/>
      <c r="D171" s="253" t="s">
        <v>194</v>
      </c>
      <c r="E171" s="37"/>
      <c r="F171" s="254" t="s">
        <v>1365</v>
      </c>
      <c r="G171" s="37"/>
      <c r="H171" s="37"/>
      <c r="I171" s="206"/>
      <c r="J171" s="37"/>
      <c r="K171" s="37"/>
      <c r="L171" s="41"/>
      <c r="M171" s="255"/>
      <c r="N171" s="256"/>
      <c r="O171" s="88"/>
      <c r="P171" s="88"/>
      <c r="Q171" s="88"/>
      <c r="R171" s="88"/>
      <c r="S171" s="88"/>
      <c r="T171" s="89"/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T171" s="14" t="s">
        <v>194</v>
      </c>
      <c r="AU171" s="14" t="s">
        <v>86</v>
      </c>
    </row>
    <row r="172" s="12" customFormat="1" ht="22.8" customHeight="1">
      <c r="A172" s="12"/>
      <c r="B172" s="223"/>
      <c r="C172" s="224"/>
      <c r="D172" s="225" t="s">
        <v>76</v>
      </c>
      <c r="E172" s="237" t="s">
        <v>241</v>
      </c>
      <c r="F172" s="237" t="s">
        <v>242</v>
      </c>
      <c r="G172" s="224"/>
      <c r="H172" s="224"/>
      <c r="I172" s="227"/>
      <c r="J172" s="238">
        <f>BK172</f>
        <v>0</v>
      </c>
      <c r="K172" s="224"/>
      <c r="L172" s="229"/>
      <c r="M172" s="230"/>
      <c r="N172" s="231"/>
      <c r="O172" s="231"/>
      <c r="P172" s="232">
        <f>SUM(P173:P180)</f>
        <v>0</v>
      </c>
      <c r="Q172" s="231"/>
      <c r="R172" s="232">
        <f>SUM(R173:R180)</f>
        <v>0</v>
      </c>
      <c r="S172" s="231"/>
      <c r="T172" s="233">
        <f>SUM(T173:T180)</f>
        <v>0</v>
      </c>
      <c r="U172" s="12"/>
      <c r="V172" s="12"/>
      <c r="W172" s="12"/>
      <c r="X172" s="12"/>
      <c r="Y172" s="12"/>
      <c r="Z172" s="12"/>
      <c r="AA172" s="12"/>
      <c r="AB172" s="12"/>
      <c r="AC172" s="12"/>
      <c r="AD172" s="12"/>
      <c r="AE172" s="12"/>
      <c r="AR172" s="234" t="s">
        <v>84</v>
      </c>
      <c r="AT172" s="235" t="s">
        <v>76</v>
      </c>
      <c r="AU172" s="235" t="s">
        <v>84</v>
      </c>
      <c r="AY172" s="234" t="s">
        <v>185</v>
      </c>
      <c r="BK172" s="236">
        <f>SUM(BK173:BK180)</f>
        <v>0</v>
      </c>
    </row>
    <row r="173" s="2" customFormat="1" ht="24.15" customHeight="1">
      <c r="A173" s="35"/>
      <c r="B173" s="36"/>
      <c r="C173" s="239" t="s">
        <v>254</v>
      </c>
      <c r="D173" s="239" t="s">
        <v>188</v>
      </c>
      <c r="E173" s="240" t="s">
        <v>574</v>
      </c>
      <c r="F173" s="241" t="s">
        <v>575</v>
      </c>
      <c r="G173" s="242" t="s">
        <v>251</v>
      </c>
      <c r="H173" s="243">
        <v>1.46</v>
      </c>
      <c r="I173" s="244"/>
      <c r="J173" s="245">
        <f>ROUND(I173*H173,2)</f>
        <v>0</v>
      </c>
      <c r="K173" s="246"/>
      <c r="L173" s="41"/>
      <c r="M173" s="247" t="s">
        <v>1</v>
      </c>
      <c r="N173" s="248" t="s">
        <v>42</v>
      </c>
      <c r="O173" s="88"/>
      <c r="P173" s="249">
        <f>O173*H173</f>
        <v>0</v>
      </c>
      <c r="Q173" s="249">
        <v>0</v>
      </c>
      <c r="R173" s="249">
        <f>Q173*H173</f>
        <v>0</v>
      </c>
      <c r="S173" s="249">
        <v>0</v>
      </c>
      <c r="T173" s="250">
        <f>S173*H173</f>
        <v>0</v>
      </c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R173" s="251" t="s">
        <v>192</v>
      </c>
      <c r="AT173" s="251" t="s">
        <v>188</v>
      </c>
      <c r="AU173" s="251" t="s">
        <v>86</v>
      </c>
      <c r="AY173" s="14" t="s">
        <v>185</v>
      </c>
      <c r="BE173" s="252">
        <f>IF(N173="základní",J173,0)</f>
        <v>0</v>
      </c>
      <c r="BF173" s="252">
        <f>IF(N173="snížená",J173,0)</f>
        <v>0</v>
      </c>
      <c r="BG173" s="252">
        <f>IF(N173="zákl. přenesená",J173,0)</f>
        <v>0</v>
      </c>
      <c r="BH173" s="252">
        <f>IF(N173="sníž. přenesená",J173,0)</f>
        <v>0</v>
      </c>
      <c r="BI173" s="252">
        <f>IF(N173="nulová",J173,0)</f>
        <v>0</v>
      </c>
      <c r="BJ173" s="14" t="s">
        <v>84</v>
      </c>
      <c r="BK173" s="252">
        <f>ROUND(I173*H173,2)</f>
        <v>0</v>
      </c>
      <c r="BL173" s="14" t="s">
        <v>192</v>
      </c>
      <c r="BM173" s="251" t="s">
        <v>576</v>
      </c>
    </row>
    <row r="174" s="2" customFormat="1">
      <c r="A174" s="35"/>
      <c r="B174" s="36"/>
      <c r="C174" s="37"/>
      <c r="D174" s="253" t="s">
        <v>194</v>
      </c>
      <c r="E174" s="37"/>
      <c r="F174" s="254" t="s">
        <v>577</v>
      </c>
      <c r="G174" s="37"/>
      <c r="H174" s="37"/>
      <c r="I174" s="206"/>
      <c r="J174" s="37"/>
      <c r="K174" s="37"/>
      <c r="L174" s="41"/>
      <c r="M174" s="255"/>
      <c r="N174" s="256"/>
      <c r="O174" s="88"/>
      <c r="P174" s="88"/>
      <c r="Q174" s="88"/>
      <c r="R174" s="88"/>
      <c r="S174" s="88"/>
      <c r="T174" s="89"/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T174" s="14" t="s">
        <v>194</v>
      </c>
      <c r="AU174" s="14" t="s">
        <v>86</v>
      </c>
    </row>
    <row r="175" s="2" customFormat="1" ht="24.15" customHeight="1">
      <c r="A175" s="35"/>
      <c r="B175" s="36"/>
      <c r="C175" s="239" t="s">
        <v>259</v>
      </c>
      <c r="D175" s="239" t="s">
        <v>188</v>
      </c>
      <c r="E175" s="240" t="s">
        <v>249</v>
      </c>
      <c r="F175" s="241" t="s">
        <v>250</v>
      </c>
      <c r="G175" s="242" t="s">
        <v>251</v>
      </c>
      <c r="H175" s="243">
        <v>1.46</v>
      </c>
      <c r="I175" s="244"/>
      <c r="J175" s="245">
        <f>ROUND(I175*H175,2)</f>
        <v>0</v>
      </c>
      <c r="K175" s="246"/>
      <c r="L175" s="41"/>
      <c r="M175" s="247" t="s">
        <v>1</v>
      </c>
      <c r="N175" s="248" t="s">
        <v>42</v>
      </c>
      <c r="O175" s="88"/>
      <c r="P175" s="249">
        <f>O175*H175</f>
        <v>0</v>
      </c>
      <c r="Q175" s="249">
        <v>0</v>
      </c>
      <c r="R175" s="249">
        <f>Q175*H175</f>
        <v>0</v>
      </c>
      <c r="S175" s="249">
        <v>0</v>
      </c>
      <c r="T175" s="250">
        <f>S175*H175</f>
        <v>0</v>
      </c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R175" s="251" t="s">
        <v>192</v>
      </c>
      <c r="AT175" s="251" t="s">
        <v>188</v>
      </c>
      <c r="AU175" s="251" t="s">
        <v>86</v>
      </c>
      <c r="AY175" s="14" t="s">
        <v>185</v>
      </c>
      <c r="BE175" s="252">
        <f>IF(N175="základní",J175,0)</f>
        <v>0</v>
      </c>
      <c r="BF175" s="252">
        <f>IF(N175="snížená",J175,0)</f>
        <v>0</v>
      </c>
      <c r="BG175" s="252">
        <f>IF(N175="zákl. přenesená",J175,0)</f>
        <v>0</v>
      </c>
      <c r="BH175" s="252">
        <f>IF(N175="sníž. přenesená",J175,0)</f>
        <v>0</v>
      </c>
      <c r="BI175" s="252">
        <f>IF(N175="nulová",J175,0)</f>
        <v>0</v>
      </c>
      <c r="BJ175" s="14" t="s">
        <v>84</v>
      </c>
      <c r="BK175" s="252">
        <f>ROUND(I175*H175,2)</f>
        <v>0</v>
      </c>
      <c r="BL175" s="14" t="s">
        <v>192</v>
      </c>
      <c r="BM175" s="251" t="s">
        <v>578</v>
      </c>
    </row>
    <row r="176" s="2" customFormat="1">
      <c r="A176" s="35"/>
      <c r="B176" s="36"/>
      <c r="C176" s="37"/>
      <c r="D176" s="253" t="s">
        <v>194</v>
      </c>
      <c r="E176" s="37"/>
      <c r="F176" s="254" t="s">
        <v>253</v>
      </c>
      <c r="G176" s="37"/>
      <c r="H176" s="37"/>
      <c r="I176" s="206"/>
      <c r="J176" s="37"/>
      <c r="K176" s="37"/>
      <c r="L176" s="41"/>
      <c r="M176" s="255"/>
      <c r="N176" s="256"/>
      <c r="O176" s="88"/>
      <c r="P176" s="88"/>
      <c r="Q176" s="88"/>
      <c r="R176" s="88"/>
      <c r="S176" s="88"/>
      <c r="T176" s="89"/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T176" s="14" t="s">
        <v>194</v>
      </c>
      <c r="AU176" s="14" t="s">
        <v>86</v>
      </c>
    </row>
    <row r="177" s="2" customFormat="1" ht="24.15" customHeight="1">
      <c r="A177" s="35"/>
      <c r="B177" s="36"/>
      <c r="C177" s="239" t="s">
        <v>8</v>
      </c>
      <c r="D177" s="239" t="s">
        <v>188</v>
      </c>
      <c r="E177" s="240" t="s">
        <v>579</v>
      </c>
      <c r="F177" s="241" t="s">
        <v>580</v>
      </c>
      <c r="G177" s="242" t="s">
        <v>251</v>
      </c>
      <c r="H177" s="243">
        <v>90</v>
      </c>
      <c r="I177" s="244"/>
      <c r="J177" s="245">
        <f>ROUND(I177*H177,2)</f>
        <v>0</v>
      </c>
      <c r="K177" s="246"/>
      <c r="L177" s="41"/>
      <c r="M177" s="247" t="s">
        <v>1</v>
      </c>
      <c r="N177" s="248" t="s">
        <v>42</v>
      </c>
      <c r="O177" s="88"/>
      <c r="P177" s="249">
        <f>O177*H177</f>
        <v>0</v>
      </c>
      <c r="Q177" s="249">
        <v>0</v>
      </c>
      <c r="R177" s="249">
        <f>Q177*H177</f>
        <v>0</v>
      </c>
      <c r="S177" s="249">
        <v>0</v>
      </c>
      <c r="T177" s="250">
        <f>S177*H177</f>
        <v>0</v>
      </c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R177" s="251" t="s">
        <v>192</v>
      </c>
      <c r="AT177" s="251" t="s">
        <v>188</v>
      </c>
      <c r="AU177" s="251" t="s">
        <v>86</v>
      </c>
      <c r="AY177" s="14" t="s">
        <v>185</v>
      </c>
      <c r="BE177" s="252">
        <f>IF(N177="základní",J177,0)</f>
        <v>0</v>
      </c>
      <c r="BF177" s="252">
        <f>IF(N177="snížená",J177,0)</f>
        <v>0</v>
      </c>
      <c r="BG177" s="252">
        <f>IF(N177="zákl. přenesená",J177,0)</f>
        <v>0</v>
      </c>
      <c r="BH177" s="252">
        <f>IF(N177="sníž. přenesená",J177,0)</f>
        <v>0</v>
      </c>
      <c r="BI177" s="252">
        <f>IF(N177="nulová",J177,0)</f>
        <v>0</v>
      </c>
      <c r="BJ177" s="14" t="s">
        <v>84</v>
      </c>
      <c r="BK177" s="252">
        <f>ROUND(I177*H177,2)</f>
        <v>0</v>
      </c>
      <c r="BL177" s="14" t="s">
        <v>192</v>
      </c>
      <c r="BM177" s="251" t="s">
        <v>581</v>
      </c>
    </row>
    <row r="178" s="2" customFormat="1">
      <c r="A178" s="35"/>
      <c r="B178" s="36"/>
      <c r="C178" s="37"/>
      <c r="D178" s="253" t="s">
        <v>194</v>
      </c>
      <c r="E178" s="37"/>
      <c r="F178" s="254" t="s">
        <v>582</v>
      </c>
      <c r="G178" s="37"/>
      <c r="H178" s="37"/>
      <c r="I178" s="206"/>
      <c r="J178" s="37"/>
      <c r="K178" s="37"/>
      <c r="L178" s="41"/>
      <c r="M178" s="255"/>
      <c r="N178" s="256"/>
      <c r="O178" s="88"/>
      <c r="P178" s="88"/>
      <c r="Q178" s="88"/>
      <c r="R178" s="88"/>
      <c r="S178" s="88"/>
      <c r="T178" s="89"/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T178" s="14" t="s">
        <v>194</v>
      </c>
      <c r="AU178" s="14" t="s">
        <v>86</v>
      </c>
    </row>
    <row r="179" s="2" customFormat="1" ht="49.05" customHeight="1">
      <c r="A179" s="35"/>
      <c r="B179" s="36"/>
      <c r="C179" s="239" t="s">
        <v>272</v>
      </c>
      <c r="D179" s="239" t="s">
        <v>188</v>
      </c>
      <c r="E179" s="240" t="s">
        <v>583</v>
      </c>
      <c r="F179" s="241" t="s">
        <v>584</v>
      </c>
      <c r="G179" s="242" t="s">
        <v>251</v>
      </c>
      <c r="H179" s="243">
        <v>1.46</v>
      </c>
      <c r="I179" s="244"/>
      <c r="J179" s="245">
        <f>ROUND(I179*H179,2)</f>
        <v>0</v>
      </c>
      <c r="K179" s="246"/>
      <c r="L179" s="41"/>
      <c r="M179" s="247" t="s">
        <v>1</v>
      </c>
      <c r="N179" s="248" t="s">
        <v>42</v>
      </c>
      <c r="O179" s="88"/>
      <c r="P179" s="249">
        <f>O179*H179</f>
        <v>0</v>
      </c>
      <c r="Q179" s="249">
        <v>0</v>
      </c>
      <c r="R179" s="249">
        <f>Q179*H179</f>
        <v>0</v>
      </c>
      <c r="S179" s="249">
        <v>0</v>
      </c>
      <c r="T179" s="250">
        <f>S179*H179</f>
        <v>0</v>
      </c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  <c r="AR179" s="251" t="s">
        <v>192</v>
      </c>
      <c r="AT179" s="251" t="s">
        <v>188</v>
      </c>
      <c r="AU179" s="251" t="s">
        <v>86</v>
      </c>
      <c r="AY179" s="14" t="s">
        <v>185</v>
      </c>
      <c r="BE179" s="252">
        <f>IF(N179="základní",J179,0)</f>
        <v>0</v>
      </c>
      <c r="BF179" s="252">
        <f>IF(N179="snížená",J179,0)</f>
        <v>0</v>
      </c>
      <c r="BG179" s="252">
        <f>IF(N179="zákl. přenesená",J179,0)</f>
        <v>0</v>
      </c>
      <c r="BH179" s="252">
        <f>IF(N179="sníž. přenesená",J179,0)</f>
        <v>0</v>
      </c>
      <c r="BI179" s="252">
        <f>IF(N179="nulová",J179,0)</f>
        <v>0</v>
      </c>
      <c r="BJ179" s="14" t="s">
        <v>84</v>
      </c>
      <c r="BK179" s="252">
        <f>ROUND(I179*H179,2)</f>
        <v>0</v>
      </c>
      <c r="BL179" s="14" t="s">
        <v>192</v>
      </c>
      <c r="BM179" s="251" t="s">
        <v>585</v>
      </c>
    </row>
    <row r="180" s="2" customFormat="1">
      <c r="A180" s="35"/>
      <c r="B180" s="36"/>
      <c r="C180" s="37"/>
      <c r="D180" s="253" t="s">
        <v>194</v>
      </c>
      <c r="E180" s="37"/>
      <c r="F180" s="254" t="s">
        <v>586</v>
      </c>
      <c r="G180" s="37"/>
      <c r="H180" s="37"/>
      <c r="I180" s="206"/>
      <c r="J180" s="37"/>
      <c r="K180" s="37"/>
      <c r="L180" s="41"/>
      <c r="M180" s="255"/>
      <c r="N180" s="256"/>
      <c r="O180" s="88"/>
      <c r="P180" s="88"/>
      <c r="Q180" s="88"/>
      <c r="R180" s="88"/>
      <c r="S180" s="88"/>
      <c r="T180" s="89"/>
      <c r="U180" s="35"/>
      <c r="V180" s="35"/>
      <c r="W180" s="35"/>
      <c r="X180" s="35"/>
      <c r="Y180" s="35"/>
      <c r="Z180" s="35"/>
      <c r="AA180" s="35"/>
      <c r="AB180" s="35"/>
      <c r="AC180" s="35"/>
      <c r="AD180" s="35"/>
      <c r="AE180" s="35"/>
      <c r="AT180" s="14" t="s">
        <v>194</v>
      </c>
      <c r="AU180" s="14" t="s">
        <v>86</v>
      </c>
    </row>
    <row r="181" s="12" customFormat="1" ht="25.92" customHeight="1">
      <c r="A181" s="12"/>
      <c r="B181" s="223"/>
      <c r="C181" s="224"/>
      <c r="D181" s="225" t="s">
        <v>76</v>
      </c>
      <c r="E181" s="226" t="s">
        <v>266</v>
      </c>
      <c r="F181" s="226" t="s">
        <v>267</v>
      </c>
      <c r="G181" s="224"/>
      <c r="H181" s="224"/>
      <c r="I181" s="227"/>
      <c r="J181" s="228">
        <f>BK181</f>
        <v>0</v>
      </c>
      <c r="K181" s="224"/>
      <c r="L181" s="229"/>
      <c r="M181" s="230"/>
      <c r="N181" s="231"/>
      <c r="O181" s="231"/>
      <c r="P181" s="232">
        <f>P182+P475+P560</f>
        <v>0</v>
      </c>
      <c r="Q181" s="231"/>
      <c r="R181" s="232">
        <f>R182+R475+R560</f>
        <v>0.38600999999999996</v>
      </c>
      <c r="S181" s="231"/>
      <c r="T181" s="233">
        <f>T182+T475+T560</f>
        <v>0.18380000000000002</v>
      </c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R181" s="234" t="s">
        <v>86</v>
      </c>
      <c r="AT181" s="235" t="s">
        <v>76</v>
      </c>
      <c r="AU181" s="235" t="s">
        <v>77</v>
      </c>
      <c r="AY181" s="234" t="s">
        <v>185</v>
      </c>
      <c r="BK181" s="236">
        <f>BK182+BK475+BK560</f>
        <v>0</v>
      </c>
    </row>
    <row r="182" s="12" customFormat="1" ht="22.8" customHeight="1">
      <c r="A182" s="12"/>
      <c r="B182" s="223"/>
      <c r="C182" s="224"/>
      <c r="D182" s="225" t="s">
        <v>76</v>
      </c>
      <c r="E182" s="237" t="s">
        <v>587</v>
      </c>
      <c r="F182" s="237" t="s">
        <v>588</v>
      </c>
      <c r="G182" s="224"/>
      <c r="H182" s="224"/>
      <c r="I182" s="227"/>
      <c r="J182" s="238">
        <f>BK182</f>
        <v>0</v>
      </c>
      <c r="K182" s="224"/>
      <c r="L182" s="229"/>
      <c r="M182" s="230"/>
      <c r="N182" s="231"/>
      <c r="O182" s="231"/>
      <c r="P182" s="232">
        <f>P183+P374+P395+P424</f>
        <v>0</v>
      </c>
      <c r="Q182" s="231"/>
      <c r="R182" s="232">
        <f>R183+R374+R395+R424</f>
        <v>0.33831</v>
      </c>
      <c r="S182" s="231"/>
      <c r="T182" s="233">
        <f>T183+T374+T395+T424</f>
        <v>0.17620000000000002</v>
      </c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R182" s="234" t="s">
        <v>86</v>
      </c>
      <c r="AT182" s="235" t="s">
        <v>76</v>
      </c>
      <c r="AU182" s="235" t="s">
        <v>84</v>
      </c>
      <c r="AY182" s="234" t="s">
        <v>185</v>
      </c>
      <c r="BK182" s="236">
        <f>BK183+BK374+BK395+BK424</f>
        <v>0</v>
      </c>
    </row>
    <row r="183" s="12" customFormat="1" ht="20.88" customHeight="1">
      <c r="A183" s="12"/>
      <c r="B183" s="223"/>
      <c r="C183" s="224"/>
      <c r="D183" s="225" t="s">
        <v>76</v>
      </c>
      <c r="E183" s="237" t="s">
        <v>589</v>
      </c>
      <c r="F183" s="237" t="s">
        <v>590</v>
      </c>
      <c r="G183" s="224"/>
      <c r="H183" s="224"/>
      <c r="I183" s="227"/>
      <c r="J183" s="238">
        <f>BK183</f>
        <v>0</v>
      </c>
      <c r="K183" s="224"/>
      <c r="L183" s="229"/>
      <c r="M183" s="230"/>
      <c r="N183" s="231"/>
      <c r="O183" s="231"/>
      <c r="P183" s="232">
        <f>SUM(P184:P373)</f>
        <v>0</v>
      </c>
      <c r="Q183" s="231"/>
      <c r="R183" s="232">
        <f>SUM(R184:R373)</f>
        <v>0.14656</v>
      </c>
      <c r="S183" s="231"/>
      <c r="T183" s="233">
        <f>SUM(T184:T373)</f>
        <v>0.00020000000000000001</v>
      </c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R183" s="234" t="s">
        <v>86</v>
      </c>
      <c r="AT183" s="235" t="s">
        <v>76</v>
      </c>
      <c r="AU183" s="235" t="s">
        <v>86</v>
      </c>
      <c r="AY183" s="234" t="s">
        <v>185</v>
      </c>
      <c r="BK183" s="236">
        <f>SUM(BK184:BK373)</f>
        <v>0</v>
      </c>
    </row>
    <row r="184" s="2" customFormat="1" ht="24.15" customHeight="1">
      <c r="A184" s="35"/>
      <c r="B184" s="36"/>
      <c r="C184" s="239" t="s">
        <v>279</v>
      </c>
      <c r="D184" s="239" t="s">
        <v>188</v>
      </c>
      <c r="E184" s="240" t="s">
        <v>591</v>
      </c>
      <c r="F184" s="241" t="s">
        <v>592</v>
      </c>
      <c r="G184" s="242" t="s">
        <v>263</v>
      </c>
      <c r="H184" s="243">
        <v>1</v>
      </c>
      <c r="I184" s="244"/>
      <c r="J184" s="245">
        <f>ROUND(I184*H184,2)</f>
        <v>0</v>
      </c>
      <c r="K184" s="246"/>
      <c r="L184" s="41"/>
      <c r="M184" s="247" t="s">
        <v>1</v>
      </c>
      <c r="N184" s="248" t="s">
        <v>42</v>
      </c>
      <c r="O184" s="88"/>
      <c r="P184" s="249">
        <f>O184*H184</f>
        <v>0</v>
      </c>
      <c r="Q184" s="249">
        <v>0</v>
      </c>
      <c r="R184" s="249">
        <f>Q184*H184</f>
        <v>0</v>
      </c>
      <c r="S184" s="249">
        <v>0</v>
      </c>
      <c r="T184" s="250">
        <f>S184*H184</f>
        <v>0</v>
      </c>
      <c r="U184" s="35"/>
      <c r="V184" s="35"/>
      <c r="W184" s="35"/>
      <c r="X184" s="35"/>
      <c r="Y184" s="35"/>
      <c r="Z184" s="35"/>
      <c r="AA184" s="35"/>
      <c r="AB184" s="35"/>
      <c r="AC184" s="35"/>
      <c r="AD184" s="35"/>
      <c r="AE184" s="35"/>
      <c r="AR184" s="251" t="s">
        <v>272</v>
      </c>
      <c r="AT184" s="251" t="s">
        <v>188</v>
      </c>
      <c r="AU184" s="251" t="s">
        <v>200</v>
      </c>
      <c r="AY184" s="14" t="s">
        <v>185</v>
      </c>
      <c r="BE184" s="252">
        <f>IF(N184="základní",J184,0)</f>
        <v>0</v>
      </c>
      <c r="BF184" s="252">
        <f>IF(N184="snížená",J184,0)</f>
        <v>0</v>
      </c>
      <c r="BG184" s="252">
        <f>IF(N184="zákl. přenesená",J184,0)</f>
        <v>0</v>
      </c>
      <c r="BH184" s="252">
        <f>IF(N184="sníž. přenesená",J184,0)</f>
        <v>0</v>
      </c>
      <c r="BI184" s="252">
        <f>IF(N184="nulová",J184,0)</f>
        <v>0</v>
      </c>
      <c r="BJ184" s="14" t="s">
        <v>84</v>
      </c>
      <c r="BK184" s="252">
        <f>ROUND(I184*H184,2)</f>
        <v>0</v>
      </c>
      <c r="BL184" s="14" t="s">
        <v>272</v>
      </c>
      <c r="BM184" s="251" t="s">
        <v>593</v>
      </c>
    </row>
    <row r="185" s="2" customFormat="1">
      <c r="A185" s="35"/>
      <c r="B185" s="36"/>
      <c r="C185" s="37"/>
      <c r="D185" s="253" t="s">
        <v>194</v>
      </c>
      <c r="E185" s="37"/>
      <c r="F185" s="254" t="s">
        <v>594</v>
      </c>
      <c r="G185" s="37"/>
      <c r="H185" s="37"/>
      <c r="I185" s="206"/>
      <c r="J185" s="37"/>
      <c r="K185" s="37"/>
      <c r="L185" s="41"/>
      <c r="M185" s="255"/>
      <c r="N185" s="256"/>
      <c r="O185" s="88"/>
      <c r="P185" s="88"/>
      <c r="Q185" s="88"/>
      <c r="R185" s="88"/>
      <c r="S185" s="88"/>
      <c r="T185" s="89"/>
      <c r="U185" s="35"/>
      <c r="V185" s="35"/>
      <c r="W185" s="35"/>
      <c r="X185" s="35"/>
      <c r="Y185" s="35"/>
      <c r="Z185" s="35"/>
      <c r="AA185" s="35"/>
      <c r="AB185" s="35"/>
      <c r="AC185" s="35"/>
      <c r="AD185" s="35"/>
      <c r="AE185" s="35"/>
      <c r="AT185" s="14" t="s">
        <v>194</v>
      </c>
      <c r="AU185" s="14" t="s">
        <v>200</v>
      </c>
    </row>
    <row r="186" s="2" customFormat="1" ht="16.5" customHeight="1">
      <c r="A186" s="35"/>
      <c r="B186" s="36"/>
      <c r="C186" s="257" t="s">
        <v>284</v>
      </c>
      <c r="D186" s="257" t="s">
        <v>260</v>
      </c>
      <c r="E186" s="258" t="s">
        <v>1659</v>
      </c>
      <c r="F186" s="259" t="s">
        <v>1660</v>
      </c>
      <c r="G186" s="260" t="s">
        <v>263</v>
      </c>
      <c r="H186" s="261">
        <v>1</v>
      </c>
      <c r="I186" s="262"/>
      <c r="J186" s="263">
        <f>ROUND(I186*H186,2)</f>
        <v>0</v>
      </c>
      <c r="K186" s="264"/>
      <c r="L186" s="265"/>
      <c r="M186" s="266" t="s">
        <v>1</v>
      </c>
      <c r="N186" s="267" t="s">
        <v>42</v>
      </c>
      <c r="O186" s="88"/>
      <c r="P186" s="249">
        <f>O186*H186</f>
        <v>0</v>
      </c>
      <c r="Q186" s="249">
        <v>0.00023000000000000001</v>
      </c>
      <c r="R186" s="249">
        <f>Q186*H186</f>
        <v>0.00023000000000000001</v>
      </c>
      <c r="S186" s="249">
        <v>0</v>
      </c>
      <c r="T186" s="250">
        <f>S186*H186</f>
        <v>0</v>
      </c>
      <c r="U186" s="35"/>
      <c r="V186" s="35"/>
      <c r="W186" s="35"/>
      <c r="X186" s="35"/>
      <c r="Y186" s="35"/>
      <c r="Z186" s="35"/>
      <c r="AA186" s="35"/>
      <c r="AB186" s="35"/>
      <c r="AC186" s="35"/>
      <c r="AD186" s="35"/>
      <c r="AE186" s="35"/>
      <c r="AR186" s="251" t="s">
        <v>323</v>
      </c>
      <c r="AT186" s="251" t="s">
        <v>260</v>
      </c>
      <c r="AU186" s="251" t="s">
        <v>200</v>
      </c>
      <c r="AY186" s="14" t="s">
        <v>185</v>
      </c>
      <c r="BE186" s="252">
        <f>IF(N186="základní",J186,0)</f>
        <v>0</v>
      </c>
      <c r="BF186" s="252">
        <f>IF(N186="snížená",J186,0)</f>
        <v>0</v>
      </c>
      <c r="BG186" s="252">
        <f>IF(N186="zákl. přenesená",J186,0)</f>
        <v>0</v>
      </c>
      <c r="BH186" s="252">
        <f>IF(N186="sníž. přenesená",J186,0)</f>
        <v>0</v>
      </c>
      <c r="BI186" s="252">
        <f>IF(N186="nulová",J186,0)</f>
        <v>0</v>
      </c>
      <c r="BJ186" s="14" t="s">
        <v>84</v>
      </c>
      <c r="BK186" s="252">
        <f>ROUND(I186*H186,2)</f>
        <v>0</v>
      </c>
      <c r="BL186" s="14" t="s">
        <v>272</v>
      </c>
      <c r="BM186" s="251" t="s">
        <v>1661</v>
      </c>
    </row>
    <row r="187" s="2" customFormat="1">
      <c r="A187" s="35"/>
      <c r="B187" s="36"/>
      <c r="C187" s="37"/>
      <c r="D187" s="253" t="s">
        <v>194</v>
      </c>
      <c r="E187" s="37"/>
      <c r="F187" s="254" t="s">
        <v>1660</v>
      </c>
      <c r="G187" s="37"/>
      <c r="H187" s="37"/>
      <c r="I187" s="206"/>
      <c r="J187" s="37"/>
      <c r="K187" s="37"/>
      <c r="L187" s="41"/>
      <c r="M187" s="255"/>
      <c r="N187" s="256"/>
      <c r="O187" s="88"/>
      <c r="P187" s="88"/>
      <c r="Q187" s="88"/>
      <c r="R187" s="88"/>
      <c r="S187" s="88"/>
      <c r="T187" s="89"/>
      <c r="U187" s="35"/>
      <c r="V187" s="35"/>
      <c r="W187" s="35"/>
      <c r="X187" s="35"/>
      <c r="Y187" s="35"/>
      <c r="Z187" s="35"/>
      <c r="AA187" s="35"/>
      <c r="AB187" s="35"/>
      <c r="AC187" s="35"/>
      <c r="AD187" s="35"/>
      <c r="AE187" s="35"/>
      <c r="AT187" s="14" t="s">
        <v>194</v>
      </c>
      <c r="AU187" s="14" t="s">
        <v>200</v>
      </c>
    </row>
    <row r="188" s="2" customFormat="1" ht="24.15" customHeight="1">
      <c r="A188" s="35"/>
      <c r="B188" s="36"/>
      <c r="C188" s="239" t="s">
        <v>289</v>
      </c>
      <c r="D188" s="239" t="s">
        <v>188</v>
      </c>
      <c r="E188" s="240" t="s">
        <v>598</v>
      </c>
      <c r="F188" s="241" t="s">
        <v>599</v>
      </c>
      <c r="G188" s="242" t="s">
        <v>263</v>
      </c>
      <c r="H188" s="243">
        <v>1</v>
      </c>
      <c r="I188" s="244"/>
      <c r="J188" s="245">
        <f>ROUND(I188*H188,2)</f>
        <v>0</v>
      </c>
      <c r="K188" s="246"/>
      <c r="L188" s="41"/>
      <c r="M188" s="247" t="s">
        <v>1</v>
      </c>
      <c r="N188" s="248" t="s">
        <v>42</v>
      </c>
      <c r="O188" s="88"/>
      <c r="P188" s="249">
        <f>O188*H188</f>
        <v>0</v>
      </c>
      <c r="Q188" s="249">
        <v>0</v>
      </c>
      <c r="R188" s="249">
        <f>Q188*H188</f>
        <v>0</v>
      </c>
      <c r="S188" s="249">
        <v>0</v>
      </c>
      <c r="T188" s="250">
        <f>S188*H188</f>
        <v>0</v>
      </c>
      <c r="U188" s="35"/>
      <c r="V188" s="35"/>
      <c r="W188" s="35"/>
      <c r="X188" s="35"/>
      <c r="Y188" s="35"/>
      <c r="Z188" s="35"/>
      <c r="AA188" s="35"/>
      <c r="AB188" s="35"/>
      <c r="AC188" s="35"/>
      <c r="AD188" s="35"/>
      <c r="AE188" s="35"/>
      <c r="AR188" s="251" t="s">
        <v>272</v>
      </c>
      <c r="AT188" s="251" t="s">
        <v>188</v>
      </c>
      <c r="AU188" s="251" t="s">
        <v>200</v>
      </c>
      <c r="AY188" s="14" t="s">
        <v>185</v>
      </c>
      <c r="BE188" s="252">
        <f>IF(N188="základní",J188,0)</f>
        <v>0</v>
      </c>
      <c r="BF188" s="252">
        <f>IF(N188="snížená",J188,0)</f>
        <v>0</v>
      </c>
      <c r="BG188" s="252">
        <f>IF(N188="zákl. přenesená",J188,0)</f>
        <v>0</v>
      </c>
      <c r="BH188" s="252">
        <f>IF(N188="sníž. přenesená",J188,0)</f>
        <v>0</v>
      </c>
      <c r="BI188" s="252">
        <f>IF(N188="nulová",J188,0)</f>
        <v>0</v>
      </c>
      <c r="BJ188" s="14" t="s">
        <v>84</v>
      </c>
      <c r="BK188" s="252">
        <f>ROUND(I188*H188,2)</f>
        <v>0</v>
      </c>
      <c r="BL188" s="14" t="s">
        <v>272</v>
      </c>
      <c r="BM188" s="251" t="s">
        <v>600</v>
      </c>
    </row>
    <row r="189" s="2" customFormat="1">
      <c r="A189" s="35"/>
      <c r="B189" s="36"/>
      <c r="C189" s="37"/>
      <c r="D189" s="253" t="s">
        <v>194</v>
      </c>
      <c r="E189" s="37"/>
      <c r="F189" s="254" t="s">
        <v>601</v>
      </c>
      <c r="G189" s="37"/>
      <c r="H189" s="37"/>
      <c r="I189" s="206"/>
      <c r="J189" s="37"/>
      <c r="K189" s="37"/>
      <c r="L189" s="41"/>
      <c r="M189" s="255"/>
      <c r="N189" s="256"/>
      <c r="O189" s="88"/>
      <c r="P189" s="88"/>
      <c r="Q189" s="88"/>
      <c r="R189" s="88"/>
      <c r="S189" s="88"/>
      <c r="T189" s="89"/>
      <c r="U189" s="35"/>
      <c r="V189" s="35"/>
      <c r="W189" s="35"/>
      <c r="X189" s="35"/>
      <c r="Y189" s="35"/>
      <c r="Z189" s="35"/>
      <c r="AA189" s="35"/>
      <c r="AB189" s="35"/>
      <c r="AC189" s="35"/>
      <c r="AD189" s="35"/>
      <c r="AE189" s="35"/>
      <c r="AT189" s="14" t="s">
        <v>194</v>
      </c>
      <c r="AU189" s="14" t="s">
        <v>200</v>
      </c>
    </row>
    <row r="190" s="2" customFormat="1" ht="24.15" customHeight="1">
      <c r="A190" s="35"/>
      <c r="B190" s="36"/>
      <c r="C190" s="257" t="s">
        <v>294</v>
      </c>
      <c r="D190" s="257" t="s">
        <v>260</v>
      </c>
      <c r="E190" s="258" t="s">
        <v>1662</v>
      </c>
      <c r="F190" s="259" t="s">
        <v>1663</v>
      </c>
      <c r="G190" s="260" t="s">
        <v>263</v>
      </c>
      <c r="H190" s="261">
        <v>1</v>
      </c>
      <c r="I190" s="262"/>
      <c r="J190" s="263">
        <f>ROUND(I190*H190,2)</f>
        <v>0</v>
      </c>
      <c r="K190" s="264"/>
      <c r="L190" s="265"/>
      <c r="M190" s="266" t="s">
        <v>1</v>
      </c>
      <c r="N190" s="267" t="s">
        <v>42</v>
      </c>
      <c r="O190" s="88"/>
      <c r="P190" s="249">
        <f>O190*H190</f>
        <v>0</v>
      </c>
      <c r="Q190" s="249">
        <v>0.0050299999999999997</v>
      </c>
      <c r="R190" s="249">
        <f>Q190*H190</f>
        <v>0.0050299999999999997</v>
      </c>
      <c r="S190" s="249">
        <v>0</v>
      </c>
      <c r="T190" s="250">
        <f>S190*H190</f>
        <v>0</v>
      </c>
      <c r="U190" s="35"/>
      <c r="V190" s="35"/>
      <c r="W190" s="35"/>
      <c r="X190" s="35"/>
      <c r="Y190" s="35"/>
      <c r="Z190" s="35"/>
      <c r="AA190" s="35"/>
      <c r="AB190" s="35"/>
      <c r="AC190" s="35"/>
      <c r="AD190" s="35"/>
      <c r="AE190" s="35"/>
      <c r="AR190" s="251" t="s">
        <v>323</v>
      </c>
      <c r="AT190" s="251" t="s">
        <v>260</v>
      </c>
      <c r="AU190" s="251" t="s">
        <v>200</v>
      </c>
      <c r="AY190" s="14" t="s">
        <v>185</v>
      </c>
      <c r="BE190" s="252">
        <f>IF(N190="základní",J190,0)</f>
        <v>0</v>
      </c>
      <c r="BF190" s="252">
        <f>IF(N190="snížená",J190,0)</f>
        <v>0</v>
      </c>
      <c r="BG190" s="252">
        <f>IF(N190="zákl. přenesená",J190,0)</f>
        <v>0</v>
      </c>
      <c r="BH190" s="252">
        <f>IF(N190="sníž. přenesená",J190,0)</f>
        <v>0</v>
      </c>
      <c r="BI190" s="252">
        <f>IF(N190="nulová",J190,0)</f>
        <v>0</v>
      </c>
      <c r="BJ190" s="14" t="s">
        <v>84</v>
      </c>
      <c r="BK190" s="252">
        <f>ROUND(I190*H190,2)</f>
        <v>0</v>
      </c>
      <c r="BL190" s="14" t="s">
        <v>272</v>
      </c>
      <c r="BM190" s="251" t="s">
        <v>1664</v>
      </c>
    </row>
    <row r="191" s="2" customFormat="1">
      <c r="A191" s="35"/>
      <c r="B191" s="36"/>
      <c r="C191" s="37"/>
      <c r="D191" s="253" t="s">
        <v>194</v>
      </c>
      <c r="E191" s="37"/>
      <c r="F191" s="254" t="s">
        <v>1665</v>
      </c>
      <c r="G191" s="37"/>
      <c r="H191" s="37"/>
      <c r="I191" s="206"/>
      <c r="J191" s="37"/>
      <c r="K191" s="37"/>
      <c r="L191" s="41"/>
      <c r="M191" s="255"/>
      <c r="N191" s="256"/>
      <c r="O191" s="88"/>
      <c r="P191" s="88"/>
      <c r="Q191" s="88"/>
      <c r="R191" s="88"/>
      <c r="S191" s="88"/>
      <c r="T191" s="89"/>
      <c r="U191" s="35"/>
      <c r="V191" s="35"/>
      <c r="W191" s="35"/>
      <c r="X191" s="35"/>
      <c r="Y191" s="35"/>
      <c r="Z191" s="35"/>
      <c r="AA191" s="35"/>
      <c r="AB191" s="35"/>
      <c r="AC191" s="35"/>
      <c r="AD191" s="35"/>
      <c r="AE191" s="35"/>
      <c r="AT191" s="14" t="s">
        <v>194</v>
      </c>
      <c r="AU191" s="14" t="s">
        <v>200</v>
      </c>
    </row>
    <row r="192" s="2" customFormat="1" ht="24.15" customHeight="1">
      <c r="A192" s="35"/>
      <c r="B192" s="36"/>
      <c r="C192" s="257" t="s">
        <v>7</v>
      </c>
      <c r="D192" s="257" t="s">
        <v>260</v>
      </c>
      <c r="E192" s="258" t="s">
        <v>1666</v>
      </c>
      <c r="F192" s="259" t="s">
        <v>1667</v>
      </c>
      <c r="G192" s="260" t="s">
        <v>263</v>
      </c>
      <c r="H192" s="261">
        <v>1</v>
      </c>
      <c r="I192" s="262"/>
      <c r="J192" s="263">
        <f>ROUND(I192*H192,2)</f>
        <v>0</v>
      </c>
      <c r="K192" s="264"/>
      <c r="L192" s="265"/>
      <c r="M192" s="266" t="s">
        <v>1</v>
      </c>
      <c r="N192" s="267" t="s">
        <v>42</v>
      </c>
      <c r="O192" s="88"/>
      <c r="P192" s="249">
        <f>O192*H192</f>
        <v>0</v>
      </c>
      <c r="Q192" s="249">
        <v>0.0050299999999999997</v>
      </c>
      <c r="R192" s="249">
        <f>Q192*H192</f>
        <v>0.0050299999999999997</v>
      </c>
      <c r="S192" s="249">
        <v>0</v>
      </c>
      <c r="T192" s="250">
        <f>S192*H192</f>
        <v>0</v>
      </c>
      <c r="U192" s="35"/>
      <c r="V192" s="35"/>
      <c r="W192" s="35"/>
      <c r="X192" s="35"/>
      <c r="Y192" s="35"/>
      <c r="Z192" s="35"/>
      <c r="AA192" s="35"/>
      <c r="AB192" s="35"/>
      <c r="AC192" s="35"/>
      <c r="AD192" s="35"/>
      <c r="AE192" s="35"/>
      <c r="AR192" s="251" t="s">
        <v>323</v>
      </c>
      <c r="AT192" s="251" t="s">
        <v>260</v>
      </c>
      <c r="AU192" s="251" t="s">
        <v>200</v>
      </c>
      <c r="AY192" s="14" t="s">
        <v>185</v>
      </c>
      <c r="BE192" s="252">
        <f>IF(N192="základní",J192,0)</f>
        <v>0</v>
      </c>
      <c r="BF192" s="252">
        <f>IF(N192="snížená",J192,0)</f>
        <v>0</v>
      </c>
      <c r="BG192" s="252">
        <f>IF(N192="zákl. přenesená",J192,0)</f>
        <v>0</v>
      </c>
      <c r="BH192" s="252">
        <f>IF(N192="sníž. přenesená",J192,0)</f>
        <v>0</v>
      </c>
      <c r="BI192" s="252">
        <f>IF(N192="nulová",J192,0)</f>
        <v>0</v>
      </c>
      <c r="BJ192" s="14" t="s">
        <v>84</v>
      </c>
      <c r="BK192" s="252">
        <f>ROUND(I192*H192,2)</f>
        <v>0</v>
      </c>
      <c r="BL192" s="14" t="s">
        <v>272</v>
      </c>
      <c r="BM192" s="251" t="s">
        <v>1668</v>
      </c>
    </row>
    <row r="193" s="2" customFormat="1">
      <c r="A193" s="35"/>
      <c r="B193" s="36"/>
      <c r="C193" s="37"/>
      <c r="D193" s="253" t="s">
        <v>194</v>
      </c>
      <c r="E193" s="37"/>
      <c r="F193" s="254" t="s">
        <v>1667</v>
      </c>
      <c r="G193" s="37"/>
      <c r="H193" s="37"/>
      <c r="I193" s="206"/>
      <c r="J193" s="37"/>
      <c r="K193" s="37"/>
      <c r="L193" s="41"/>
      <c r="M193" s="255"/>
      <c r="N193" s="256"/>
      <c r="O193" s="88"/>
      <c r="P193" s="88"/>
      <c r="Q193" s="88"/>
      <c r="R193" s="88"/>
      <c r="S193" s="88"/>
      <c r="T193" s="89"/>
      <c r="U193" s="35"/>
      <c r="V193" s="35"/>
      <c r="W193" s="35"/>
      <c r="X193" s="35"/>
      <c r="Y193" s="35"/>
      <c r="Z193" s="35"/>
      <c r="AA193" s="35"/>
      <c r="AB193" s="35"/>
      <c r="AC193" s="35"/>
      <c r="AD193" s="35"/>
      <c r="AE193" s="35"/>
      <c r="AT193" s="14" t="s">
        <v>194</v>
      </c>
      <c r="AU193" s="14" t="s">
        <v>200</v>
      </c>
    </row>
    <row r="194" s="2" customFormat="1" ht="33" customHeight="1">
      <c r="A194" s="35"/>
      <c r="B194" s="36"/>
      <c r="C194" s="239" t="s">
        <v>304</v>
      </c>
      <c r="D194" s="239" t="s">
        <v>188</v>
      </c>
      <c r="E194" s="240" t="s">
        <v>609</v>
      </c>
      <c r="F194" s="241" t="s">
        <v>610</v>
      </c>
      <c r="G194" s="242" t="s">
        <v>263</v>
      </c>
      <c r="H194" s="243">
        <v>2</v>
      </c>
      <c r="I194" s="244"/>
      <c r="J194" s="245">
        <f>ROUND(I194*H194,2)</f>
        <v>0</v>
      </c>
      <c r="K194" s="246"/>
      <c r="L194" s="41"/>
      <c r="M194" s="247" t="s">
        <v>1</v>
      </c>
      <c r="N194" s="248" t="s">
        <v>42</v>
      </c>
      <c r="O194" s="88"/>
      <c r="P194" s="249">
        <f>O194*H194</f>
        <v>0</v>
      </c>
      <c r="Q194" s="249">
        <v>0</v>
      </c>
      <c r="R194" s="249">
        <f>Q194*H194</f>
        <v>0</v>
      </c>
      <c r="S194" s="249">
        <v>0</v>
      </c>
      <c r="T194" s="250">
        <f>S194*H194</f>
        <v>0</v>
      </c>
      <c r="U194" s="35"/>
      <c r="V194" s="35"/>
      <c r="W194" s="35"/>
      <c r="X194" s="35"/>
      <c r="Y194" s="35"/>
      <c r="Z194" s="35"/>
      <c r="AA194" s="35"/>
      <c r="AB194" s="35"/>
      <c r="AC194" s="35"/>
      <c r="AD194" s="35"/>
      <c r="AE194" s="35"/>
      <c r="AR194" s="251" t="s">
        <v>272</v>
      </c>
      <c r="AT194" s="251" t="s">
        <v>188</v>
      </c>
      <c r="AU194" s="251" t="s">
        <v>200</v>
      </c>
      <c r="AY194" s="14" t="s">
        <v>185</v>
      </c>
      <c r="BE194" s="252">
        <f>IF(N194="základní",J194,0)</f>
        <v>0</v>
      </c>
      <c r="BF194" s="252">
        <f>IF(N194="snížená",J194,0)</f>
        <v>0</v>
      </c>
      <c r="BG194" s="252">
        <f>IF(N194="zákl. přenesená",J194,0)</f>
        <v>0</v>
      </c>
      <c r="BH194" s="252">
        <f>IF(N194="sníž. přenesená",J194,0)</f>
        <v>0</v>
      </c>
      <c r="BI194" s="252">
        <f>IF(N194="nulová",J194,0)</f>
        <v>0</v>
      </c>
      <c r="BJ194" s="14" t="s">
        <v>84</v>
      </c>
      <c r="BK194" s="252">
        <f>ROUND(I194*H194,2)</f>
        <v>0</v>
      </c>
      <c r="BL194" s="14" t="s">
        <v>272</v>
      </c>
      <c r="BM194" s="251" t="s">
        <v>611</v>
      </c>
    </row>
    <row r="195" s="2" customFormat="1">
      <c r="A195" s="35"/>
      <c r="B195" s="36"/>
      <c r="C195" s="37"/>
      <c r="D195" s="253" t="s">
        <v>194</v>
      </c>
      <c r="E195" s="37"/>
      <c r="F195" s="254" t="s">
        <v>610</v>
      </c>
      <c r="G195" s="37"/>
      <c r="H195" s="37"/>
      <c r="I195" s="206"/>
      <c r="J195" s="37"/>
      <c r="K195" s="37"/>
      <c r="L195" s="41"/>
      <c r="M195" s="255"/>
      <c r="N195" s="256"/>
      <c r="O195" s="88"/>
      <c r="P195" s="88"/>
      <c r="Q195" s="88"/>
      <c r="R195" s="88"/>
      <c r="S195" s="88"/>
      <c r="T195" s="89"/>
      <c r="U195" s="35"/>
      <c r="V195" s="35"/>
      <c r="W195" s="35"/>
      <c r="X195" s="35"/>
      <c r="Y195" s="35"/>
      <c r="Z195" s="35"/>
      <c r="AA195" s="35"/>
      <c r="AB195" s="35"/>
      <c r="AC195" s="35"/>
      <c r="AD195" s="35"/>
      <c r="AE195" s="35"/>
      <c r="AT195" s="14" t="s">
        <v>194</v>
      </c>
      <c r="AU195" s="14" t="s">
        <v>200</v>
      </c>
    </row>
    <row r="196" s="2" customFormat="1" ht="24.15" customHeight="1">
      <c r="A196" s="35"/>
      <c r="B196" s="36"/>
      <c r="C196" s="257" t="s">
        <v>309</v>
      </c>
      <c r="D196" s="257" t="s">
        <v>260</v>
      </c>
      <c r="E196" s="258" t="s">
        <v>612</v>
      </c>
      <c r="F196" s="259" t="s">
        <v>613</v>
      </c>
      <c r="G196" s="260" t="s">
        <v>263</v>
      </c>
      <c r="H196" s="261">
        <v>2</v>
      </c>
      <c r="I196" s="262"/>
      <c r="J196" s="263">
        <f>ROUND(I196*H196,2)</f>
        <v>0</v>
      </c>
      <c r="K196" s="264"/>
      <c r="L196" s="265"/>
      <c r="M196" s="266" t="s">
        <v>1</v>
      </c>
      <c r="N196" s="267" t="s">
        <v>42</v>
      </c>
      <c r="O196" s="88"/>
      <c r="P196" s="249">
        <f>O196*H196</f>
        <v>0</v>
      </c>
      <c r="Q196" s="249">
        <v>0</v>
      </c>
      <c r="R196" s="249">
        <f>Q196*H196</f>
        <v>0</v>
      </c>
      <c r="S196" s="249">
        <v>0</v>
      </c>
      <c r="T196" s="250">
        <f>S196*H196</f>
        <v>0</v>
      </c>
      <c r="U196" s="35"/>
      <c r="V196" s="35"/>
      <c r="W196" s="35"/>
      <c r="X196" s="35"/>
      <c r="Y196" s="35"/>
      <c r="Z196" s="35"/>
      <c r="AA196" s="35"/>
      <c r="AB196" s="35"/>
      <c r="AC196" s="35"/>
      <c r="AD196" s="35"/>
      <c r="AE196" s="35"/>
      <c r="AR196" s="251" t="s">
        <v>323</v>
      </c>
      <c r="AT196" s="251" t="s">
        <v>260</v>
      </c>
      <c r="AU196" s="251" t="s">
        <v>200</v>
      </c>
      <c r="AY196" s="14" t="s">
        <v>185</v>
      </c>
      <c r="BE196" s="252">
        <f>IF(N196="základní",J196,0)</f>
        <v>0</v>
      </c>
      <c r="BF196" s="252">
        <f>IF(N196="snížená",J196,0)</f>
        <v>0</v>
      </c>
      <c r="BG196" s="252">
        <f>IF(N196="zákl. přenesená",J196,0)</f>
        <v>0</v>
      </c>
      <c r="BH196" s="252">
        <f>IF(N196="sníž. přenesená",J196,0)</f>
        <v>0</v>
      </c>
      <c r="BI196" s="252">
        <f>IF(N196="nulová",J196,0)</f>
        <v>0</v>
      </c>
      <c r="BJ196" s="14" t="s">
        <v>84</v>
      </c>
      <c r="BK196" s="252">
        <f>ROUND(I196*H196,2)</f>
        <v>0</v>
      </c>
      <c r="BL196" s="14" t="s">
        <v>272</v>
      </c>
      <c r="BM196" s="251" t="s">
        <v>614</v>
      </c>
    </row>
    <row r="197" s="2" customFormat="1">
      <c r="A197" s="35"/>
      <c r="B197" s="36"/>
      <c r="C197" s="37"/>
      <c r="D197" s="253" t="s">
        <v>194</v>
      </c>
      <c r="E197" s="37"/>
      <c r="F197" s="254" t="s">
        <v>613</v>
      </c>
      <c r="G197" s="37"/>
      <c r="H197" s="37"/>
      <c r="I197" s="206"/>
      <c r="J197" s="37"/>
      <c r="K197" s="37"/>
      <c r="L197" s="41"/>
      <c r="M197" s="255"/>
      <c r="N197" s="256"/>
      <c r="O197" s="88"/>
      <c r="P197" s="88"/>
      <c r="Q197" s="88"/>
      <c r="R197" s="88"/>
      <c r="S197" s="88"/>
      <c r="T197" s="89"/>
      <c r="U197" s="35"/>
      <c r="V197" s="35"/>
      <c r="W197" s="35"/>
      <c r="X197" s="35"/>
      <c r="Y197" s="35"/>
      <c r="Z197" s="35"/>
      <c r="AA197" s="35"/>
      <c r="AB197" s="35"/>
      <c r="AC197" s="35"/>
      <c r="AD197" s="35"/>
      <c r="AE197" s="35"/>
      <c r="AT197" s="14" t="s">
        <v>194</v>
      </c>
      <c r="AU197" s="14" t="s">
        <v>200</v>
      </c>
    </row>
    <row r="198" s="2" customFormat="1" ht="24.15" customHeight="1">
      <c r="A198" s="35"/>
      <c r="B198" s="36"/>
      <c r="C198" s="239" t="s">
        <v>315</v>
      </c>
      <c r="D198" s="239" t="s">
        <v>188</v>
      </c>
      <c r="E198" s="240" t="s">
        <v>1669</v>
      </c>
      <c r="F198" s="241" t="s">
        <v>1670</v>
      </c>
      <c r="G198" s="242" t="s">
        <v>263</v>
      </c>
      <c r="H198" s="243">
        <v>4</v>
      </c>
      <c r="I198" s="244"/>
      <c r="J198" s="245">
        <f>ROUND(I198*H198,2)</f>
        <v>0</v>
      </c>
      <c r="K198" s="246"/>
      <c r="L198" s="41"/>
      <c r="M198" s="247" t="s">
        <v>1</v>
      </c>
      <c r="N198" s="248" t="s">
        <v>42</v>
      </c>
      <c r="O198" s="88"/>
      <c r="P198" s="249">
        <f>O198*H198</f>
        <v>0</v>
      </c>
      <c r="Q198" s="249">
        <v>0</v>
      </c>
      <c r="R198" s="249">
        <f>Q198*H198</f>
        <v>0</v>
      </c>
      <c r="S198" s="249">
        <v>0</v>
      </c>
      <c r="T198" s="250">
        <f>S198*H198</f>
        <v>0</v>
      </c>
      <c r="U198" s="35"/>
      <c r="V198" s="35"/>
      <c r="W198" s="35"/>
      <c r="X198" s="35"/>
      <c r="Y198" s="35"/>
      <c r="Z198" s="35"/>
      <c r="AA198" s="35"/>
      <c r="AB198" s="35"/>
      <c r="AC198" s="35"/>
      <c r="AD198" s="35"/>
      <c r="AE198" s="35"/>
      <c r="AR198" s="251" t="s">
        <v>272</v>
      </c>
      <c r="AT198" s="251" t="s">
        <v>188</v>
      </c>
      <c r="AU198" s="251" t="s">
        <v>200</v>
      </c>
      <c r="AY198" s="14" t="s">
        <v>185</v>
      </c>
      <c r="BE198" s="252">
        <f>IF(N198="základní",J198,0)</f>
        <v>0</v>
      </c>
      <c r="BF198" s="252">
        <f>IF(N198="snížená",J198,0)</f>
        <v>0</v>
      </c>
      <c r="BG198" s="252">
        <f>IF(N198="zákl. přenesená",J198,0)</f>
        <v>0</v>
      </c>
      <c r="BH198" s="252">
        <f>IF(N198="sníž. přenesená",J198,0)</f>
        <v>0</v>
      </c>
      <c r="BI198" s="252">
        <f>IF(N198="nulová",J198,0)</f>
        <v>0</v>
      </c>
      <c r="BJ198" s="14" t="s">
        <v>84</v>
      </c>
      <c r="BK198" s="252">
        <f>ROUND(I198*H198,2)</f>
        <v>0</v>
      </c>
      <c r="BL198" s="14" t="s">
        <v>272</v>
      </c>
      <c r="BM198" s="251" t="s">
        <v>1671</v>
      </c>
    </row>
    <row r="199" s="2" customFormat="1">
      <c r="A199" s="35"/>
      <c r="B199" s="36"/>
      <c r="C199" s="37"/>
      <c r="D199" s="253" t="s">
        <v>194</v>
      </c>
      <c r="E199" s="37"/>
      <c r="F199" s="254" t="s">
        <v>1672</v>
      </c>
      <c r="G199" s="37"/>
      <c r="H199" s="37"/>
      <c r="I199" s="206"/>
      <c r="J199" s="37"/>
      <c r="K199" s="37"/>
      <c r="L199" s="41"/>
      <c r="M199" s="255"/>
      <c r="N199" s="256"/>
      <c r="O199" s="88"/>
      <c r="P199" s="88"/>
      <c r="Q199" s="88"/>
      <c r="R199" s="88"/>
      <c r="S199" s="88"/>
      <c r="T199" s="89"/>
      <c r="U199" s="35"/>
      <c r="V199" s="35"/>
      <c r="W199" s="35"/>
      <c r="X199" s="35"/>
      <c r="Y199" s="35"/>
      <c r="Z199" s="35"/>
      <c r="AA199" s="35"/>
      <c r="AB199" s="35"/>
      <c r="AC199" s="35"/>
      <c r="AD199" s="35"/>
      <c r="AE199" s="35"/>
      <c r="AT199" s="14" t="s">
        <v>194</v>
      </c>
      <c r="AU199" s="14" t="s">
        <v>200</v>
      </c>
    </row>
    <row r="200" s="2" customFormat="1" ht="24.15" customHeight="1">
      <c r="A200" s="35"/>
      <c r="B200" s="36"/>
      <c r="C200" s="257" t="s">
        <v>320</v>
      </c>
      <c r="D200" s="257" t="s">
        <v>260</v>
      </c>
      <c r="E200" s="258" t="s">
        <v>1673</v>
      </c>
      <c r="F200" s="259" t="s">
        <v>1674</v>
      </c>
      <c r="G200" s="260" t="s">
        <v>263</v>
      </c>
      <c r="H200" s="261">
        <v>1</v>
      </c>
      <c r="I200" s="262"/>
      <c r="J200" s="263">
        <f>ROUND(I200*H200,2)</f>
        <v>0</v>
      </c>
      <c r="K200" s="264"/>
      <c r="L200" s="265"/>
      <c r="M200" s="266" t="s">
        <v>1</v>
      </c>
      <c r="N200" s="267" t="s">
        <v>42</v>
      </c>
      <c r="O200" s="88"/>
      <c r="P200" s="249">
        <f>O200*H200</f>
        <v>0</v>
      </c>
      <c r="Q200" s="249">
        <v>0.0010499999999999999</v>
      </c>
      <c r="R200" s="249">
        <f>Q200*H200</f>
        <v>0.0010499999999999999</v>
      </c>
      <c r="S200" s="249">
        <v>0</v>
      </c>
      <c r="T200" s="250">
        <f>S200*H200</f>
        <v>0</v>
      </c>
      <c r="U200" s="35"/>
      <c r="V200" s="35"/>
      <c r="W200" s="35"/>
      <c r="X200" s="35"/>
      <c r="Y200" s="35"/>
      <c r="Z200" s="35"/>
      <c r="AA200" s="35"/>
      <c r="AB200" s="35"/>
      <c r="AC200" s="35"/>
      <c r="AD200" s="35"/>
      <c r="AE200" s="35"/>
      <c r="AR200" s="251" t="s">
        <v>323</v>
      </c>
      <c r="AT200" s="251" t="s">
        <v>260</v>
      </c>
      <c r="AU200" s="251" t="s">
        <v>200</v>
      </c>
      <c r="AY200" s="14" t="s">
        <v>185</v>
      </c>
      <c r="BE200" s="252">
        <f>IF(N200="základní",J200,0)</f>
        <v>0</v>
      </c>
      <c r="BF200" s="252">
        <f>IF(N200="snížená",J200,0)</f>
        <v>0</v>
      </c>
      <c r="BG200" s="252">
        <f>IF(N200="zákl. přenesená",J200,0)</f>
        <v>0</v>
      </c>
      <c r="BH200" s="252">
        <f>IF(N200="sníž. přenesená",J200,0)</f>
        <v>0</v>
      </c>
      <c r="BI200" s="252">
        <f>IF(N200="nulová",J200,0)</f>
        <v>0</v>
      </c>
      <c r="BJ200" s="14" t="s">
        <v>84</v>
      </c>
      <c r="BK200" s="252">
        <f>ROUND(I200*H200,2)</f>
        <v>0</v>
      </c>
      <c r="BL200" s="14" t="s">
        <v>272</v>
      </c>
      <c r="BM200" s="251" t="s">
        <v>1675</v>
      </c>
    </row>
    <row r="201" s="2" customFormat="1">
      <c r="A201" s="35"/>
      <c r="B201" s="36"/>
      <c r="C201" s="37"/>
      <c r="D201" s="253" t="s">
        <v>194</v>
      </c>
      <c r="E201" s="37"/>
      <c r="F201" s="254" t="s">
        <v>1674</v>
      </c>
      <c r="G201" s="37"/>
      <c r="H201" s="37"/>
      <c r="I201" s="206"/>
      <c r="J201" s="37"/>
      <c r="K201" s="37"/>
      <c r="L201" s="41"/>
      <c r="M201" s="255"/>
      <c r="N201" s="256"/>
      <c r="O201" s="88"/>
      <c r="P201" s="88"/>
      <c r="Q201" s="88"/>
      <c r="R201" s="88"/>
      <c r="S201" s="88"/>
      <c r="T201" s="89"/>
      <c r="U201" s="35"/>
      <c r="V201" s="35"/>
      <c r="W201" s="35"/>
      <c r="X201" s="35"/>
      <c r="Y201" s="35"/>
      <c r="Z201" s="35"/>
      <c r="AA201" s="35"/>
      <c r="AB201" s="35"/>
      <c r="AC201" s="35"/>
      <c r="AD201" s="35"/>
      <c r="AE201" s="35"/>
      <c r="AT201" s="14" t="s">
        <v>194</v>
      </c>
      <c r="AU201" s="14" t="s">
        <v>200</v>
      </c>
    </row>
    <row r="202" s="2" customFormat="1" ht="24.15" customHeight="1">
      <c r="A202" s="35"/>
      <c r="B202" s="36"/>
      <c r="C202" s="257" t="s">
        <v>326</v>
      </c>
      <c r="D202" s="257" t="s">
        <v>260</v>
      </c>
      <c r="E202" s="258" t="s">
        <v>1676</v>
      </c>
      <c r="F202" s="259" t="s">
        <v>1677</v>
      </c>
      <c r="G202" s="260" t="s">
        <v>263</v>
      </c>
      <c r="H202" s="261">
        <v>3</v>
      </c>
      <c r="I202" s="262"/>
      <c r="J202" s="263">
        <f>ROUND(I202*H202,2)</f>
        <v>0</v>
      </c>
      <c r="K202" s="264"/>
      <c r="L202" s="265"/>
      <c r="M202" s="266" t="s">
        <v>1</v>
      </c>
      <c r="N202" s="267" t="s">
        <v>42</v>
      </c>
      <c r="O202" s="88"/>
      <c r="P202" s="249">
        <f>O202*H202</f>
        <v>0</v>
      </c>
      <c r="Q202" s="249">
        <v>0.0010499999999999999</v>
      </c>
      <c r="R202" s="249">
        <f>Q202*H202</f>
        <v>0.00315</v>
      </c>
      <c r="S202" s="249">
        <v>0</v>
      </c>
      <c r="T202" s="250">
        <f>S202*H202</f>
        <v>0</v>
      </c>
      <c r="U202" s="35"/>
      <c r="V202" s="35"/>
      <c r="W202" s="35"/>
      <c r="X202" s="35"/>
      <c r="Y202" s="35"/>
      <c r="Z202" s="35"/>
      <c r="AA202" s="35"/>
      <c r="AB202" s="35"/>
      <c r="AC202" s="35"/>
      <c r="AD202" s="35"/>
      <c r="AE202" s="35"/>
      <c r="AR202" s="251" t="s">
        <v>323</v>
      </c>
      <c r="AT202" s="251" t="s">
        <v>260</v>
      </c>
      <c r="AU202" s="251" t="s">
        <v>200</v>
      </c>
      <c r="AY202" s="14" t="s">
        <v>185</v>
      </c>
      <c r="BE202" s="252">
        <f>IF(N202="základní",J202,0)</f>
        <v>0</v>
      </c>
      <c r="BF202" s="252">
        <f>IF(N202="snížená",J202,0)</f>
        <v>0</v>
      </c>
      <c r="BG202" s="252">
        <f>IF(N202="zákl. přenesená",J202,0)</f>
        <v>0</v>
      </c>
      <c r="BH202" s="252">
        <f>IF(N202="sníž. přenesená",J202,0)</f>
        <v>0</v>
      </c>
      <c r="BI202" s="252">
        <f>IF(N202="nulová",J202,0)</f>
        <v>0</v>
      </c>
      <c r="BJ202" s="14" t="s">
        <v>84</v>
      </c>
      <c r="BK202" s="252">
        <f>ROUND(I202*H202,2)</f>
        <v>0</v>
      </c>
      <c r="BL202" s="14" t="s">
        <v>272</v>
      </c>
      <c r="BM202" s="251" t="s">
        <v>1678</v>
      </c>
    </row>
    <row r="203" s="2" customFormat="1">
      <c r="A203" s="35"/>
      <c r="B203" s="36"/>
      <c r="C203" s="37"/>
      <c r="D203" s="253" t="s">
        <v>194</v>
      </c>
      <c r="E203" s="37"/>
      <c r="F203" s="254" t="s">
        <v>1677</v>
      </c>
      <c r="G203" s="37"/>
      <c r="H203" s="37"/>
      <c r="I203" s="206"/>
      <c r="J203" s="37"/>
      <c r="K203" s="37"/>
      <c r="L203" s="41"/>
      <c r="M203" s="255"/>
      <c r="N203" s="256"/>
      <c r="O203" s="88"/>
      <c r="P203" s="88"/>
      <c r="Q203" s="88"/>
      <c r="R203" s="88"/>
      <c r="S203" s="88"/>
      <c r="T203" s="89"/>
      <c r="U203" s="35"/>
      <c r="V203" s="35"/>
      <c r="W203" s="35"/>
      <c r="X203" s="35"/>
      <c r="Y203" s="35"/>
      <c r="Z203" s="35"/>
      <c r="AA203" s="35"/>
      <c r="AB203" s="35"/>
      <c r="AC203" s="35"/>
      <c r="AD203" s="35"/>
      <c r="AE203" s="35"/>
      <c r="AT203" s="14" t="s">
        <v>194</v>
      </c>
      <c r="AU203" s="14" t="s">
        <v>200</v>
      </c>
    </row>
    <row r="204" s="2" customFormat="1" ht="24.15" customHeight="1">
      <c r="A204" s="35"/>
      <c r="B204" s="36"/>
      <c r="C204" s="239" t="s">
        <v>331</v>
      </c>
      <c r="D204" s="239" t="s">
        <v>188</v>
      </c>
      <c r="E204" s="240" t="s">
        <v>1679</v>
      </c>
      <c r="F204" s="241" t="s">
        <v>1680</v>
      </c>
      <c r="G204" s="242" t="s">
        <v>263</v>
      </c>
      <c r="H204" s="243">
        <v>15</v>
      </c>
      <c r="I204" s="244"/>
      <c r="J204" s="245">
        <f>ROUND(I204*H204,2)</f>
        <v>0</v>
      </c>
      <c r="K204" s="246"/>
      <c r="L204" s="41"/>
      <c r="M204" s="247" t="s">
        <v>1</v>
      </c>
      <c r="N204" s="248" t="s">
        <v>42</v>
      </c>
      <c r="O204" s="88"/>
      <c r="P204" s="249">
        <f>O204*H204</f>
        <v>0</v>
      </c>
      <c r="Q204" s="249">
        <v>0</v>
      </c>
      <c r="R204" s="249">
        <f>Q204*H204</f>
        <v>0</v>
      </c>
      <c r="S204" s="249">
        <v>0</v>
      </c>
      <c r="T204" s="250">
        <f>S204*H204</f>
        <v>0</v>
      </c>
      <c r="U204" s="35"/>
      <c r="V204" s="35"/>
      <c r="W204" s="35"/>
      <c r="X204" s="35"/>
      <c r="Y204" s="35"/>
      <c r="Z204" s="35"/>
      <c r="AA204" s="35"/>
      <c r="AB204" s="35"/>
      <c r="AC204" s="35"/>
      <c r="AD204" s="35"/>
      <c r="AE204" s="35"/>
      <c r="AR204" s="251" t="s">
        <v>272</v>
      </c>
      <c r="AT204" s="251" t="s">
        <v>188</v>
      </c>
      <c r="AU204" s="251" t="s">
        <v>200</v>
      </c>
      <c r="AY204" s="14" t="s">
        <v>185</v>
      </c>
      <c r="BE204" s="252">
        <f>IF(N204="základní",J204,0)</f>
        <v>0</v>
      </c>
      <c r="BF204" s="252">
        <f>IF(N204="snížená",J204,0)</f>
        <v>0</v>
      </c>
      <c r="BG204" s="252">
        <f>IF(N204="zákl. přenesená",J204,0)</f>
        <v>0</v>
      </c>
      <c r="BH204" s="252">
        <f>IF(N204="sníž. přenesená",J204,0)</f>
        <v>0</v>
      </c>
      <c r="BI204" s="252">
        <f>IF(N204="nulová",J204,0)</f>
        <v>0</v>
      </c>
      <c r="BJ204" s="14" t="s">
        <v>84</v>
      </c>
      <c r="BK204" s="252">
        <f>ROUND(I204*H204,2)</f>
        <v>0</v>
      </c>
      <c r="BL204" s="14" t="s">
        <v>272</v>
      </c>
      <c r="BM204" s="251" t="s">
        <v>1681</v>
      </c>
    </row>
    <row r="205" s="2" customFormat="1">
      <c r="A205" s="35"/>
      <c r="B205" s="36"/>
      <c r="C205" s="37"/>
      <c r="D205" s="253" t="s">
        <v>194</v>
      </c>
      <c r="E205" s="37"/>
      <c r="F205" s="254" t="s">
        <v>1682</v>
      </c>
      <c r="G205" s="37"/>
      <c r="H205" s="37"/>
      <c r="I205" s="206"/>
      <c r="J205" s="37"/>
      <c r="K205" s="37"/>
      <c r="L205" s="41"/>
      <c r="M205" s="255"/>
      <c r="N205" s="256"/>
      <c r="O205" s="88"/>
      <c r="P205" s="88"/>
      <c r="Q205" s="88"/>
      <c r="R205" s="88"/>
      <c r="S205" s="88"/>
      <c r="T205" s="89"/>
      <c r="U205" s="35"/>
      <c r="V205" s="35"/>
      <c r="W205" s="35"/>
      <c r="X205" s="35"/>
      <c r="Y205" s="35"/>
      <c r="Z205" s="35"/>
      <c r="AA205" s="35"/>
      <c r="AB205" s="35"/>
      <c r="AC205" s="35"/>
      <c r="AD205" s="35"/>
      <c r="AE205" s="35"/>
      <c r="AT205" s="14" t="s">
        <v>194</v>
      </c>
      <c r="AU205" s="14" t="s">
        <v>200</v>
      </c>
    </row>
    <row r="206" s="2" customFormat="1" ht="24.15" customHeight="1">
      <c r="A206" s="35"/>
      <c r="B206" s="36"/>
      <c r="C206" s="257" t="s">
        <v>335</v>
      </c>
      <c r="D206" s="257" t="s">
        <v>260</v>
      </c>
      <c r="E206" s="258" t="s">
        <v>1683</v>
      </c>
      <c r="F206" s="259" t="s">
        <v>1684</v>
      </c>
      <c r="G206" s="260" t="s">
        <v>263</v>
      </c>
      <c r="H206" s="261">
        <v>15</v>
      </c>
      <c r="I206" s="262"/>
      <c r="J206" s="263">
        <f>ROUND(I206*H206,2)</f>
        <v>0</v>
      </c>
      <c r="K206" s="264"/>
      <c r="L206" s="265"/>
      <c r="M206" s="266" t="s">
        <v>1</v>
      </c>
      <c r="N206" s="267" t="s">
        <v>42</v>
      </c>
      <c r="O206" s="88"/>
      <c r="P206" s="249">
        <f>O206*H206</f>
        <v>0</v>
      </c>
      <c r="Q206" s="249">
        <v>0.00040000000000000002</v>
      </c>
      <c r="R206" s="249">
        <f>Q206*H206</f>
        <v>0.0060000000000000001</v>
      </c>
      <c r="S206" s="249">
        <v>0</v>
      </c>
      <c r="T206" s="250">
        <f>S206*H206</f>
        <v>0</v>
      </c>
      <c r="U206" s="35"/>
      <c r="V206" s="35"/>
      <c r="W206" s="35"/>
      <c r="X206" s="35"/>
      <c r="Y206" s="35"/>
      <c r="Z206" s="35"/>
      <c r="AA206" s="35"/>
      <c r="AB206" s="35"/>
      <c r="AC206" s="35"/>
      <c r="AD206" s="35"/>
      <c r="AE206" s="35"/>
      <c r="AR206" s="251" t="s">
        <v>323</v>
      </c>
      <c r="AT206" s="251" t="s">
        <v>260</v>
      </c>
      <c r="AU206" s="251" t="s">
        <v>200</v>
      </c>
      <c r="AY206" s="14" t="s">
        <v>185</v>
      </c>
      <c r="BE206" s="252">
        <f>IF(N206="základní",J206,0)</f>
        <v>0</v>
      </c>
      <c r="BF206" s="252">
        <f>IF(N206="snížená",J206,0)</f>
        <v>0</v>
      </c>
      <c r="BG206" s="252">
        <f>IF(N206="zákl. přenesená",J206,0)</f>
        <v>0</v>
      </c>
      <c r="BH206" s="252">
        <f>IF(N206="sníž. přenesená",J206,0)</f>
        <v>0</v>
      </c>
      <c r="BI206" s="252">
        <f>IF(N206="nulová",J206,0)</f>
        <v>0</v>
      </c>
      <c r="BJ206" s="14" t="s">
        <v>84</v>
      </c>
      <c r="BK206" s="252">
        <f>ROUND(I206*H206,2)</f>
        <v>0</v>
      </c>
      <c r="BL206" s="14" t="s">
        <v>272</v>
      </c>
      <c r="BM206" s="251" t="s">
        <v>1685</v>
      </c>
    </row>
    <row r="207" s="2" customFormat="1">
      <c r="A207" s="35"/>
      <c r="B207" s="36"/>
      <c r="C207" s="37"/>
      <c r="D207" s="253" t="s">
        <v>194</v>
      </c>
      <c r="E207" s="37"/>
      <c r="F207" s="254" t="s">
        <v>1684</v>
      </c>
      <c r="G207" s="37"/>
      <c r="H207" s="37"/>
      <c r="I207" s="206"/>
      <c r="J207" s="37"/>
      <c r="K207" s="37"/>
      <c r="L207" s="41"/>
      <c r="M207" s="255"/>
      <c r="N207" s="256"/>
      <c r="O207" s="88"/>
      <c r="P207" s="88"/>
      <c r="Q207" s="88"/>
      <c r="R207" s="88"/>
      <c r="S207" s="88"/>
      <c r="T207" s="89"/>
      <c r="U207" s="35"/>
      <c r="V207" s="35"/>
      <c r="W207" s="35"/>
      <c r="X207" s="35"/>
      <c r="Y207" s="35"/>
      <c r="Z207" s="35"/>
      <c r="AA207" s="35"/>
      <c r="AB207" s="35"/>
      <c r="AC207" s="35"/>
      <c r="AD207" s="35"/>
      <c r="AE207" s="35"/>
      <c r="AT207" s="14" t="s">
        <v>194</v>
      </c>
      <c r="AU207" s="14" t="s">
        <v>200</v>
      </c>
    </row>
    <row r="208" s="2" customFormat="1" ht="24.15" customHeight="1">
      <c r="A208" s="35"/>
      <c r="B208" s="36"/>
      <c r="C208" s="239" t="s">
        <v>340</v>
      </c>
      <c r="D208" s="239" t="s">
        <v>188</v>
      </c>
      <c r="E208" s="240" t="s">
        <v>1686</v>
      </c>
      <c r="F208" s="241" t="s">
        <v>1687</v>
      </c>
      <c r="G208" s="242" t="s">
        <v>263</v>
      </c>
      <c r="H208" s="243">
        <v>3</v>
      </c>
      <c r="I208" s="244"/>
      <c r="J208" s="245">
        <f>ROUND(I208*H208,2)</f>
        <v>0</v>
      </c>
      <c r="K208" s="246"/>
      <c r="L208" s="41"/>
      <c r="M208" s="247" t="s">
        <v>1</v>
      </c>
      <c r="N208" s="248" t="s">
        <v>42</v>
      </c>
      <c r="O208" s="88"/>
      <c r="P208" s="249">
        <f>O208*H208</f>
        <v>0</v>
      </c>
      <c r="Q208" s="249">
        <v>0</v>
      </c>
      <c r="R208" s="249">
        <f>Q208*H208</f>
        <v>0</v>
      </c>
      <c r="S208" s="249">
        <v>0</v>
      </c>
      <c r="T208" s="250">
        <f>S208*H208</f>
        <v>0</v>
      </c>
      <c r="U208" s="35"/>
      <c r="V208" s="35"/>
      <c r="W208" s="35"/>
      <c r="X208" s="35"/>
      <c r="Y208" s="35"/>
      <c r="Z208" s="35"/>
      <c r="AA208" s="35"/>
      <c r="AB208" s="35"/>
      <c r="AC208" s="35"/>
      <c r="AD208" s="35"/>
      <c r="AE208" s="35"/>
      <c r="AR208" s="251" t="s">
        <v>272</v>
      </c>
      <c r="AT208" s="251" t="s">
        <v>188</v>
      </c>
      <c r="AU208" s="251" t="s">
        <v>200</v>
      </c>
      <c r="AY208" s="14" t="s">
        <v>185</v>
      </c>
      <c r="BE208" s="252">
        <f>IF(N208="základní",J208,0)</f>
        <v>0</v>
      </c>
      <c r="BF208" s="252">
        <f>IF(N208="snížená",J208,0)</f>
        <v>0</v>
      </c>
      <c r="BG208" s="252">
        <f>IF(N208="zákl. přenesená",J208,0)</f>
        <v>0</v>
      </c>
      <c r="BH208" s="252">
        <f>IF(N208="sníž. přenesená",J208,0)</f>
        <v>0</v>
      </c>
      <c r="BI208" s="252">
        <f>IF(N208="nulová",J208,0)</f>
        <v>0</v>
      </c>
      <c r="BJ208" s="14" t="s">
        <v>84</v>
      </c>
      <c r="BK208" s="252">
        <f>ROUND(I208*H208,2)</f>
        <v>0</v>
      </c>
      <c r="BL208" s="14" t="s">
        <v>272</v>
      </c>
      <c r="BM208" s="251" t="s">
        <v>1688</v>
      </c>
    </row>
    <row r="209" s="2" customFormat="1">
      <c r="A209" s="35"/>
      <c r="B209" s="36"/>
      <c r="C209" s="37"/>
      <c r="D209" s="253" t="s">
        <v>194</v>
      </c>
      <c r="E209" s="37"/>
      <c r="F209" s="254" t="s">
        <v>1689</v>
      </c>
      <c r="G209" s="37"/>
      <c r="H209" s="37"/>
      <c r="I209" s="206"/>
      <c r="J209" s="37"/>
      <c r="K209" s="37"/>
      <c r="L209" s="41"/>
      <c r="M209" s="255"/>
      <c r="N209" s="256"/>
      <c r="O209" s="88"/>
      <c r="P209" s="88"/>
      <c r="Q209" s="88"/>
      <c r="R209" s="88"/>
      <c r="S209" s="88"/>
      <c r="T209" s="89"/>
      <c r="U209" s="35"/>
      <c r="V209" s="35"/>
      <c r="W209" s="35"/>
      <c r="X209" s="35"/>
      <c r="Y209" s="35"/>
      <c r="Z209" s="35"/>
      <c r="AA209" s="35"/>
      <c r="AB209" s="35"/>
      <c r="AC209" s="35"/>
      <c r="AD209" s="35"/>
      <c r="AE209" s="35"/>
      <c r="AT209" s="14" t="s">
        <v>194</v>
      </c>
      <c r="AU209" s="14" t="s">
        <v>200</v>
      </c>
    </row>
    <row r="210" s="2" customFormat="1" ht="24.15" customHeight="1">
      <c r="A210" s="35"/>
      <c r="B210" s="36"/>
      <c r="C210" s="257" t="s">
        <v>344</v>
      </c>
      <c r="D210" s="257" t="s">
        <v>260</v>
      </c>
      <c r="E210" s="258" t="s">
        <v>1690</v>
      </c>
      <c r="F210" s="259" t="s">
        <v>1691</v>
      </c>
      <c r="G210" s="260" t="s">
        <v>263</v>
      </c>
      <c r="H210" s="261">
        <v>3</v>
      </c>
      <c r="I210" s="262"/>
      <c r="J210" s="263">
        <f>ROUND(I210*H210,2)</f>
        <v>0</v>
      </c>
      <c r="K210" s="264"/>
      <c r="L210" s="265"/>
      <c r="M210" s="266" t="s">
        <v>1</v>
      </c>
      <c r="N210" s="267" t="s">
        <v>42</v>
      </c>
      <c r="O210" s="88"/>
      <c r="P210" s="249">
        <f>O210*H210</f>
        <v>0</v>
      </c>
      <c r="Q210" s="249">
        <v>0.00046999999999999999</v>
      </c>
      <c r="R210" s="249">
        <f>Q210*H210</f>
        <v>0.00141</v>
      </c>
      <c r="S210" s="249">
        <v>0</v>
      </c>
      <c r="T210" s="250">
        <f>S210*H210</f>
        <v>0</v>
      </c>
      <c r="U210" s="35"/>
      <c r="V210" s="35"/>
      <c r="W210" s="35"/>
      <c r="X210" s="35"/>
      <c r="Y210" s="35"/>
      <c r="Z210" s="35"/>
      <c r="AA210" s="35"/>
      <c r="AB210" s="35"/>
      <c r="AC210" s="35"/>
      <c r="AD210" s="35"/>
      <c r="AE210" s="35"/>
      <c r="AR210" s="251" t="s">
        <v>323</v>
      </c>
      <c r="AT210" s="251" t="s">
        <v>260</v>
      </c>
      <c r="AU210" s="251" t="s">
        <v>200</v>
      </c>
      <c r="AY210" s="14" t="s">
        <v>185</v>
      </c>
      <c r="BE210" s="252">
        <f>IF(N210="základní",J210,0)</f>
        <v>0</v>
      </c>
      <c r="BF210" s="252">
        <f>IF(N210="snížená",J210,0)</f>
        <v>0</v>
      </c>
      <c r="BG210" s="252">
        <f>IF(N210="zákl. přenesená",J210,0)</f>
        <v>0</v>
      </c>
      <c r="BH210" s="252">
        <f>IF(N210="sníž. přenesená",J210,0)</f>
        <v>0</v>
      </c>
      <c r="BI210" s="252">
        <f>IF(N210="nulová",J210,0)</f>
        <v>0</v>
      </c>
      <c r="BJ210" s="14" t="s">
        <v>84</v>
      </c>
      <c r="BK210" s="252">
        <f>ROUND(I210*H210,2)</f>
        <v>0</v>
      </c>
      <c r="BL210" s="14" t="s">
        <v>272</v>
      </c>
      <c r="BM210" s="251" t="s">
        <v>1692</v>
      </c>
    </row>
    <row r="211" s="2" customFormat="1">
      <c r="A211" s="35"/>
      <c r="B211" s="36"/>
      <c r="C211" s="37"/>
      <c r="D211" s="253" t="s">
        <v>194</v>
      </c>
      <c r="E211" s="37"/>
      <c r="F211" s="254" t="s">
        <v>1691</v>
      </c>
      <c r="G211" s="37"/>
      <c r="H211" s="37"/>
      <c r="I211" s="206"/>
      <c r="J211" s="37"/>
      <c r="K211" s="37"/>
      <c r="L211" s="41"/>
      <c r="M211" s="255"/>
      <c r="N211" s="256"/>
      <c r="O211" s="88"/>
      <c r="P211" s="88"/>
      <c r="Q211" s="88"/>
      <c r="R211" s="88"/>
      <c r="S211" s="88"/>
      <c r="T211" s="89"/>
      <c r="U211" s="35"/>
      <c r="V211" s="35"/>
      <c r="W211" s="35"/>
      <c r="X211" s="35"/>
      <c r="Y211" s="35"/>
      <c r="Z211" s="35"/>
      <c r="AA211" s="35"/>
      <c r="AB211" s="35"/>
      <c r="AC211" s="35"/>
      <c r="AD211" s="35"/>
      <c r="AE211" s="35"/>
      <c r="AT211" s="14" t="s">
        <v>194</v>
      </c>
      <c r="AU211" s="14" t="s">
        <v>200</v>
      </c>
    </row>
    <row r="212" s="2" customFormat="1" ht="33" customHeight="1">
      <c r="A212" s="35"/>
      <c r="B212" s="36"/>
      <c r="C212" s="239" t="s">
        <v>348</v>
      </c>
      <c r="D212" s="239" t="s">
        <v>188</v>
      </c>
      <c r="E212" s="240" t="s">
        <v>615</v>
      </c>
      <c r="F212" s="241" t="s">
        <v>616</v>
      </c>
      <c r="G212" s="242" t="s">
        <v>263</v>
      </c>
      <c r="H212" s="243">
        <v>1</v>
      </c>
      <c r="I212" s="244"/>
      <c r="J212" s="245">
        <f>ROUND(I212*H212,2)</f>
        <v>0</v>
      </c>
      <c r="K212" s="246"/>
      <c r="L212" s="41"/>
      <c r="M212" s="247" t="s">
        <v>1</v>
      </c>
      <c r="N212" s="248" t="s">
        <v>42</v>
      </c>
      <c r="O212" s="88"/>
      <c r="P212" s="249">
        <f>O212*H212</f>
        <v>0</v>
      </c>
      <c r="Q212" s="249">
        <v>0</v>
      </c>
      <c r="R212" s="249">
        <f>Q212*H212</f>
        <v>0</v>
      </c>
      <c r="S212" s="249">
        <v>0</v>
      </c>
      <c r="T212" s="250">
        <f>S212*H212</f>
        <v>0</v>
      </c>
      <c r="U212" s="35"/>
      <c r="V212" s="35"/>
      <c r="W212" s="35"/>
      <c r="X212" s="35"/>
      <c r="Y212" s="35"/>
      <c r="Z212" s="35"/>
      <c r="AA212" s="35"/>
      <c r="AB212" s="35"/>
      <c r="AC212" s="35"/>
      <c r="AD212" s="35"/>
      <c r="AE212" s="35"/>
      <c r="AR212" s="251" t="s">
        <v>272</v>
      </c>
      <c r="AT212" s="251" t="s">
        <v>188</v>
      </c>
      <c r="AU212" s="251" t="s">
        <v>200</v>
      </c>
      <c r="AY212" s="14" t="s">
        <v>185</v>
      </c>
      <c r="BE212" s="252">
        <f>IF(N212="základní",J212,0)</f>
        <v>0</v>
      </c>
      <c r="BF212" s="252">
        <f>IF(N212="snížená",J212,0)</f>
        <v>0</v>
      </c>
      <c r="BG212" s="252">
        <f>IF(N212="zákl. přenesená",J212,0)</f>
        <v>0</v>
      </c>
      <c r="BH212" s="252">
        <f>IF(N212="sníž. přenesená",J212,0)</f>
        <v>0</v>
      </c>
      <c r="BI212" s="252">
        <f>IF(N212="nulová",J212,0)</f>
        <v>0</v>
      </c>
      <c r="BJ212" s="14" t="s">
        <v>84</v>
      </c>
      <c r="BK212" s="252">
        <f>ROUND(I212*H212,2)</f>
        <v>0</v>
      </c>
      <c r="BL212" s="14" t="s">
        <v>272</v>
      </c>
      <c r="BM212" s="251" t="s">
        <v>617</v>
      </c>
    </row>
    <row r="213" s="2" customFormat="1">
      <c r="A213" s="35"/>
      <c r="B213" s="36"/>
      <c r="C213" s="37"/>
      <c r="D213" s="253" t="s">
        <v>194</v>
      </c>
      <c r="E213" s="37"/>
      <c r="F213" s="254" t="s">
        <v>618</v>
      </c>
      <c r="G213" s="37"/>
      <c r="H213" s="37"/>
      <c r="I213" s="206"/>
      <c r="J213" s="37"/>
      <c r="K213" s="37"/>
      <c r="L213" s="41"/>
      <c r="M213" s="255"/>
      <c r="N213" s="256"/>
      <c r="O213" s="88"/>
      <c r="P213" s="88"/>
      <c r="Q213" s="88"/>
      <c r="R213" s="88"/>
      <c r="S213" s="88"/>
      <c r="T213" s="89"/>
      <c r="U213" s="35"/>
      <c r="V213" s="35"/>
      <c r="W213" s="35"/>
      <c r="X213" s="35"/>
      <c r="Y213" s="35"/>
      <c r="Z213" s="35"/>
      <c r="AA213" s="35"/>
      <c r="AB213" s="35"/>
      <c r="AC213" s="35"/>
      <c r="AD213" s="35"/>
      <c r="AE213" s="35"/>
      <c r="AT213" s="14" t="s">
        <v>194</v>
      </c>
      <c r="AU213" s="14" t="s">
        <v>200</v>
      </c>
    </row>
    <row r="214" s="2" customFormat="1" ht="24.15" customHeight="1">
      <c r="A214" s="35"/>
      <c r="B214" s="36"/>
      <c r="C214" s="257" t="s">
        <v>323</v>
      </c>
      <c r="D214" s="257" t="s">
        <v>260</v>
      </c>
      <c r="E214" s="258" t="s">
        <v>619</v>
      </c>
      <c r="F214" s="259" t="s">
        <v>620</v>
      </c>
      <c r="G214" s="260" t="s">
        <v>263</v>
      </c>
      <c r="H214" s="261">
        <v>1</v>
      </c>
      <c r="I214" s="262"/>
      <c r="J214" s="263">
        <f>ROUND(I214*H214,2)</f>
        <v>0</v>
      </c>
      <c r="K214" s="264"/>
      <c r="L214" s="265"/>
      <c r="M214" s="266" t="s">
        <v>1</v>
      </c>
      <c r="N214" s="267" t="s">
        <v>42</v>
      </c>
      <c r="O214" s="88"/>
      <c r="P214" s="249">
        <f>O214*H214</f>
        <v>0</v>
      </c>
      <c r="Q214" s="249">
        <v>0</v>
      </c>
      <c r="R214" s="249">
        <f>Q214*H214</f>
        <v>0</v>
      </c>
      <c r="S214" s="249">
        <v>0</v>
      </c>
      <c r="T214" s="250">
        <f>S214*H214</f>
        <v>0</v>
      </c>
      <c r="U214" s="35"/>
      <c r="V214" s="35"/>
      <c r="W214" s="35"/>
      <c r="X214" s="35"/>
      <c r="Y214" s="35"/>
      <c r="Z214" s="35"/>
      <c r="AA214" s="35"/>
      <c r="AB214" s="35"/>
      <c r="AC214" s="35"/>
      <c r="AD214" s="35"/>
      <c r="AE214" s="35"/>
      <c r="AR214" s="251" t="s">
        <v>323</v>
      </c>
      <c r="AT214" s="251" t="s">
        <v>260</v>
      </c>
      <c r="AU214" s="251" t="s">
        <v>200</v>
      </c>
      <c r="AY214" s="14" t="s">
        <v>185</v>
      </c>
      <c r="BE214" s="252">
        <f>IF(N214="základní",J214,0)</f>
        <v>0</v>
      </c>
      <c r="BF214" s="252">
        <f>IF(N214="snížená",J214,0)</f>
        <v>0</v>
      </c>
      <c r="BG214" s="252">
        <f>IF(N214="zákl. přenesená",J214,0)</f>
        <v>0</v>
      </c>
      <c r="BH214" s="252">
        <f>IF(N214="sníž. přenesená",J214,0)</f>
        <v>0</v>
      </c>
      <c r="BI214" s="252">
        <f>IF(N214="nulová",J214,0)</f>
        <v>0</v>
      </c>
      <c r="BJ214" s="14" t="s">
        <v>84</v>
      </c>
      <c r="BK214" s="252">
        <f>ROUND(I214*H214,2)</f>
        <v>0</v>
      </c>
      <c r="BL214" s="14" t="s">
        <v>272</v>
      </c>
      <c r="BM214" s="251" t="s">
        <v>621</v>
      </c>
    </row>
    <row r="215" s="2" customFormat="1">
      <c r="A215" s="35"/>
      <c r="B215" s="36"/>
      <c r="C215" s="37"/>
      <c r="D215" s="253" t="s">
        <v>194</v>
      </c>
      <c r="E215" s="37"/>
      <c r="F215" s="254" t="s">
        <v>620</v>
      </c>
      <c r="G215" s="37"/>
      <c r="H215" s="37"/>
      <c r="I215" s="206"/>
      <c r="J215" s="37"/>
      <c r="K215" s="37"/>
      <c r="L215" s="41"/>
      <c r="M215" s="255"/>
      <c r="N215" s="256"/>
      <c r="O215" s="88"/>
      <c r="P215" s="88"/>
      <c r="Q215" s="88"/>
      <c r="R215" s="88"/>
      <c r="S215" s="88"/>
      <c r="T215" s="89"/>
      <c r="U215" s="35"/>
      <c r="V215" s="35"/>
      <c r="W215" s="35"/>
      <c r="X215" s="35"/>
      <c r="Y215" s="35"/>
      <c r="Z215" s="35"/>
      <c r="AA215" s="35"/>
      <c r="AB215" s="35"/>
      <c r="AC215" s="35"/>
      <c r="AD215" s="35"/>
      <c r="AE215" s="35"/>
      <c r="AT215" s="14" t="s">
        <v>194</v>
      </c>
      <c r="AU215" s="14" t="s">
        <v>200</v>
      </c>
    </row>
    <row r="216" s="2" customFormat="1" ht="16.5" customHeight="1">
      <c r="A216" s="35"/>
      <c r="B216" s="36"/>
      <c r="C216" s="239" t="s">
        <v>358</v>
      </c>
      <c r="D216" s="239" t="s">
        <v>188</v>
      </c>
      <c r="E216" s="240" t="s">
        <v>622</v>
      </c>
      <c r="F216" s="241" t="s">
        <v>623</v>
      </c>
      <c r="G216" s="242" t="s">
        <v>263</v>
      </c>
      <c r="H216" s="243">
        <v>1</v>
      </c>
      <c r="I216" s="244"/>
      <c r="J216" s="245">
        <f>ROUND(I216*H216,2)</f>
        <v>0</v>
      </c>
      <c r="K216" s="246"/>
      <c r="L216" s="41"/>
      <c r="M216" s="247" t="s">
        <v>1</v>
      </c>
      <c r="N216" s="248" t="s">
        <v>42</v>
      </c>
      <c r="O216" s="88"/>
      <c r="P216" s="249">
        <f>O216*H216</f>
        <v>0</v>
      </c>
      <c r="Q216" s="249">
        <v>0</v>
      </c>
      <c r="R216" s="249">
        <f>Q216*H216</f>
        <v>0</v>
      </c>
      <c r="S216" s="249">
        <v>0</v>
      </c>
      <c r="T216" s="250">
        <f>S216*H216</f>
        <v>0</v>
      </c>
      <c r="U216" s="35"/>
      <c r="V216" s="35"/>
      <c r="W216" s="35"/>
      <c r="X216" s="35"/>
      <c r="Y216" s="35"/>
      <c r="Z216" s="35"/>
      <c r="AA216" s="35"/>
      <c r="AB216" s="35"/>
      <c r="AC216" s="35"/>
      <c r="AD216" s="35"/>
      <c r="AE216" s="35"/>
      <c r="AR216" s="251" t="s">
        <v>272</v>
      </c>
      <c r="AT216" s="251" t="s">
        <v>188</v>
      </c>
      <c r="AU216" s="251" t="s">
        <v>200</v>
      </c>
      <c r="AY216" s="14" t="s">
        <v>185</v>
      </c>
      <c r="BE216" s="252">
        <f>IF(N216="základní",J216,0)</f>
        <v>0</v>
      </c>
      <c r="BF216" s="252">
        <f>IF(N216="snížená",J216,0)</f>
        <v>0</v>
      </c>
      <c r="BG216" s="252">
        <f>IF(N216="zákl. přenesená",J216,0)</f>
        <v>0</v>
      </c>
      <c r="BH216" s="252">
        <f>IF(N216="sníž. přenesená",J216,0)</f>
        <v>0</v>
      </c>
      <c r="BI216" s="252">
        <f>IF(N216="nulová",J216,0)</f>
        <v>0</v>
      </c>
      <c r="BJ216" s="14" t="s">
        <v>84</v>
      </c>
      <c r="BK216" s="252">
        <f>ROUND(I216*H216,2)</f>
        <v>0</v>
      </c>
      <c r="BL216" s="14" t="s">
        <v>272</v>
      </c>
      <c r="BM216" s="251" t="s">
        <v>624</v>
      </c>
    </row>
    <row r="217" s="2" customFormat="1">
      <c r="A217" s="35"/>
      <c r="B217" s="36"/>
      <c r="C217" s="37"/>
      <c r="D217" s="253" t="s">
        <v>194</v>
      </c>
      <c r="E217" s="37"/>
      <c r="F217" s="254" t="s">
        <v>625</v>
      </c>
      <c r="G217" s="37"/>
      <c r="H217" s="37"/>
      <c r="I217" s="206"/>
      <c r="J217" s="37"/>
      <c r="K217" s="37"/>
      <c r="L217" s="41"/>
      <c r="M217" s="255"/>
      <c r="N217" s="256"/>
      <c r="O217" s="88"/>
      <c r="P217" s="88"/>
      <c r="Q217" s="88"/>
      <c r="R217" s="88"/>
      <c r="S217" s="88"/>
      <c r="T217" s="89"/>
      <c r="U217" s="35"/>
      <c r="V217" s="35"/>
      <c r="W217" s="35"/>
      <c r="X217" s="35"/>
      <c r="Y217" s="35"/>
      <c r="Z217" s="35"/>
      <c r="AA217" s="35"/>
      <c r="AB217" s="35"/>
      <c r="AC217" s="35"/>
      <c r="AD217" s="35"/>
      <c r="AE217" s="35"/>
      <c r="AT217" s="14" t="s">
        <v>194</v>
      </c>
      <c r="AU217" s="14" t="s">
        <v>200</v>
      </c>
    </row>
    <row r="218" s="2" customFormat="1" ht="33" customHeight="1">
      <c r="A218" s="35"/>
      <c r="B218" s="36"/>
      <c r="C218" s="257" t="s">
        <v>363</v>
      </c>
      <c r="D218" s="257" t="s">
        <v>260</v>
      </c>
      <c r="E218" s="258" t="s">
        <v>626</v>
      </c>
      <c r="F218" s="259" t="s">
        <v>627</v>
      </c>
      <c r="G218" s="260" t="s">
        <v>263</v>
      </c>
      <c r="H218" s="261">
        <v>1</v>
      </c>
      <c r="I218" s="262"/>
      <c r="J218" s="263">
        <f>ROUND(I218*H218,2)</f>
        <v>0</v>
      </c>
      <c r="K218" s="264"/>
      <c r="L218" s="265"/>
      <c r="M218" s="266" t="s">
        <v>1</v>
      </c>
      <c r="N218" s="267" t="s">
        <v>42</v>
      </c>
      <c r="O218" s="88"/>
      <c r="P218" s="249">
        <f>O218*H218</f>
        <v>0</v>
      </c>
      <c r="Q218" s="249">
        <v>5.0000000000000002E-05</v>
      </c>
      <c r="R218" s="249">
        <f>Q218*H218</f>
        <v>5.0000000000000002E-05</v>
      </c>
      <c r="S218" s="249">
        <v>0</v>
      </c>
      <c r="T218" s="250">
        <f>S218*H218</f>
        <v>0</v>
      </c>
      <c r="U218" s="35"/>
      <c r="V218" s="35"/>
      <c r="W218" s="35"/>
      <c r="X218" s="35"/>
      <c r="Y218" s="35"/>
      <c r="Z218" s="35"/>
      <c r="AA218" s="35"/>
      <c r="AB218" s="35"/>
      <c r="AC218" s="35"/>
      <c r="AD218" s="35"/>
      <c r="AE218" s="35"/>
      <c r="AR218" s="251" t="s">
        <v>323</v>
      </c>
      <c r="AT218" s="251" t="s">
        <v>260</v>
      </c>
      <c r="AU218" s="251" t="s">
        <v>200</v>
      </c>
      <c r="AY218" s="14" t="s">
        <v>185</v>
      </c>
      <c r="BE218" s="252">
        <f>IF(N218="základní",J218,0)</f>
        <v>0</v>
      </c>
      <c r="BF218" s="252">
        <f>IF(N218="snížená",J218,0)</f>
        <v>0</v>
      </c>
      <c r="BG218" s="252">
        <f>IF(N218="zákl. přenesená",J218,0)</f>
        <v>0</v>
      </c>
      <c r="BH218" s="252">
        <f>IF(N218="sníž. přenesená",J218,0)</f>
        <v>0</v>
      </c>
      <c r="BI218" s="252">
        <f>IF(N218="nulová",J218,0)</f>
        <v>0</v>
      </c>
      <c r="BJ218" s="14" t="s">
        <v>84</v>
      </c>
      <c r="BK218" s="252">
        <f>ROUND(I218*H218,2)</f>
        <v>0</v>
      </c>
      <c r="BL218" s="14" t="s">
        <v>272</v>
      </c>
      <c r="BM218" s="251" t="s">
        <v>628</v>
      </c>
    </row>
    <row r="219" s="2" customFormat="1">
      <c r="A219" s="35"/>
      <c r="B219" s="36"/>
      <c r="C219" s="37"/>
      <c r="D219" s="253" t="s">
        <v>194</v>
      </c>
      <c r="E219" s="37"/>
      <c r="F219" s="254" t="s">
        <v>627</v>
      </c>
      <c r="G219" s="37"/>
      <c r="H219" s="37"/>
      <c r="I219" s="206"/>
      <c r="J219" s="37"/>
      <c r="K219" s="37"/>
      <c r="L219" s="41"/>
      <c r="M219" s="255"/>
      <c r="N219" s="256"/>
      <c r="O219" s="88"/>
      <c r="P219" s="88"/>
      <c r="Q219" s="88"/>
      <c r="R219" s="88"/>
      <c r="S219" s="88"/>
      <c r="T219" s="89"/>
      <c r="U219" s="35"/>
      <c r="V219" s="35"/>
      <c r="W219" s="35"/>
      <c r="X219" s="35"/>
      <c r="Y219" s="35"/>
      <c r="Z219" s="35"/>
      <c r="AA219" s="35"/>
      <c r="AB219" s="35"/>
      <c r="AC219" s="35"/>
      <c r="AD219" s="35"/>
      <c r="AE219" s="35"/>
      <c r="AT219" s="14" t="s">
        <v>194</v>
      </c>
      <c r="AU219" s="14" t="s">
        <v>200</v>
      </c>
    </row>
    <row r="220" s="2" customFormat="1" ht="24.15" customHeight="1">
      <c r="A220" s="35"/>
      <c r="B220" s="36"/>
      <c r="C220" s="239" t="s">
        <v>368</v>
      </c>
      <c r="D220" s="239" t="s">
        <v>188</v>
      </c>
      <c r="E220" s="240" t="s">
        <v>629</v>
      </c>
      <c r="F220" s="241" t="s">
        <v>630</v>
      </c>
      <c r="G220" s="242" t="s">
        <v>263</v>
      </c>
      <c r="H220" s="243">
        <v>1</v>
      </c>
      <c r="I220" s="244"/>
      <c r="J220" s="245">
        <f>ROUND(I220*H220,2)</f>
        <v>0</v>
      </c>
      <c r="K220" s="246"/>
      <c r="L220" s="41"/>
      <c r="M220" s="247" t="s">
        <v>1</v>
      </c>
      <c r="N220" s="248" t="s">
        <v>42</v>
      </c>
      <c r="O220" s="88"/>
      <c r="P220" s="249">
        <f>O220*H220</f>
        <v>0</v>
      </c>
      <c r="Q220" s="249">
        <v>0</v>
      </c>
      <c r="R220" s="249">
        <f>Q220*H220</f>
        <v>0</v>
      </c>
      <c r="S220" s="249">
        <v>0</v>
      </c>
      <c r="T220" s="250">
        <f>S220*H220</f>
        <v>0</v>
      </c>
      <c r="U220" s="35"/>
      <c r="V220" s="35"/>
      <c r="W220" s="35"/>
      <c r="X220" s="35"/>
      <c r="Y220" s="35"/>
      <c r="Z220" s="35"/>
      <c r="AA220" s="35"/>
      <c r="AB220" s="35"/>
      <c r="AC220" s="35"/>
      <c r="AD220" s="35"/>
      <c r="AE220" s="35"/>
      <c r="AR220" s="251" t="s">
        <v>272</v>
      </c>
      <c r="AT220" s="251" t="s">
        <v>188</v>
      </c>
      <c r="AU220" s="251" t="s">
        <v>200</v>
      </c>
      <c r="AY220" s="14" t="s">
        <v>185</v>
      </c>
      <c r="BE220" s="252">
        <f>IF(N220="základní",J220,0)</f>
        <v>0</v>
      </c>
      <c r="BF220" s="252">
        <f>IF(N220="snížená",J220,0)</f>
        <v>0</v>
      </c>
      <c r="BG220" s="252">
        <f>IF(N220="zákl. přenesená",J220,0)</f>
        <v>0</v>
      </c>
      <c r="BH220" s="252">
        <f>IF(N220="sníž. přenesená",J220,0)</f>
        <v>0</v>
      </c>
      <c r="BI220" s="252">
        <f>IF(N220="nulová",J220,0)</f>
        <v>0</v>
      </c>
      <c r="BJ220" s="14" t="s">
        <v>84</v>
      </c>
      <c r="BK220" s="252">
        <f>ROUND(I220*H220,2)</f>
        <v>0</v>
      </c>
      <c r="BL220" s="14" t="s">
        <v>272</v>
      </c>
      <c r="BM220" s="251" t="s">
        <v>631</v>
      </c>
    </row>
    <row r="221" s="2" customFormat="1">
      <c r="A221" s="35"/>
      <c r="B221" s="36"/>
      <c r="C221" s="37"/>
      <c r="D221" s="253" t="s">
        <v>194</v>
      </c>
      <c r="E221" s="37"/>
      <c r="F221" s="254" t="s">
        <v>630</v>
      </c>
      <c r="G221" s="37"/>
      <c r="H221" s="37"/>
      <c r="I221" s="206"/>
      <c r="J221" s="37"/>
      <c r="K221" s="37"/>
      <c r="L221" s="41"/>
      <c r="M221" s="255"/>
      <c r="N221" s="256"/>
      <c r="O221" s="88"/>
      <c r="P221" s="88"/>
      <c r="Q221" s="88"/>
      <c r="R221" s="88"/>
      <c r="S221" s="88"/>
      <c r="T221" s="89"/>
      <c r="U221" s="35"/>
      <c r="V221" s="35"/>
      <c r="W221" s="35"/>
      <c r="X221" s="35"/>
      <c r="Y221" s="35"/>
      <c r="Z221" s="35"/>
      <c r="AA221" s="35"/>
      <c r="AB221" s="35"/>
      <c r="AC221" s="35"/>
      <c r="AD221" s="35"/>
      <c r="AE221" s="35"/>
      <c r="AT221" s="14" t="s">
        <v>194</v>
      </c>
      <c r="AU221" s="14" t="s">
        <v>200</v>
      </c>
    </row>
    <row r="222" s="2" customFormat="1" ht="24.15" customHeight="1">
      <c r="A222" s="35"/>
      <c r="B222" s="36"/>
      <c r="C222" s="257" t="s">
        <v>373</v>
      </c>
      <c r="D222" s="257" t="s">
        <v>260</v>
      </c>
      <c r="E222" s="258" t="s">
        <v>632</v>
      </c>
      <c r="F222" s="259" t="s">
        <v>633</v>
      </c>
      <c r="G222" s="260" t="s">
        <v>263</v>
      </c>
      <c r="H222" s="261">
        <v>1</v>
      </c>
      <c r="I222" s="262"/>
      <c r="J222" s="263">
        <f>ROUND(I222*H222,2)</f>
        <v>0</v>
      </c>
      <c r="K222" s="264"/>
      <c r="L222" s="265"/>
      <c r="M222" s="266" t="s">
        <v>1</v>
      </c>
      <c r="N222" s="267" t="s">
        <v>42</v>
      </c>
      <c r="O222" s="88"/>
      <c r="P222" s="249">
        <f>O222*H222</f>
        <v>0</v>
      </c>
      <c r="Q222" s="249">
        <v>5.0000000000000002E-05</v>
      </c>
      <c r="R222" s="249">
        <f>Q222*H222</f>
        <v>5.0000000000000002E-05</v>
      </c>
      <c r="S222" s="249">
        <v>0</v>
      </c>
      <c r="T222" s="250">
        <f>S222*H222</f>
        <v>0</v>
      </c>
      <c r="U222" s="35"/>
      <c r="V222" s="35"/>
      <c r="W222" s="35"/>
      <c r="X222" s="35"/>
      <c r="Y222" s="35"/>
      <c r="Z222" s="35"/>
      <c r="AA222" s="35"/>
      <c r="AB222" s="35"/>
      <c r="AC222" s="35"/>
      <c r="AD222" s="35"/>
      <c r="AE222" s="35"/>
      <c r="AR222" s="251" t="s">
        <v>323</v>
      </c>
      <c r="AT222" s="251" t="s">
        <v>260</v>
      </c>
      <c r="AU222" s="251" t="s">
        <v>200</v>
      </c>
      <c r="AY222" s="14" t="s">
        <v>185</v>
      </c>
      <c r="BE222" s="252">
        <f>IF(N222="základní",J222,0)</f>
        <v>0</v>
      </c>
      <c r="BF222" s="252">
        <f>IF(N222="snížená",J222,0)</f>
        <v>0</v>
      </c>
      <c r="BG222" s="252">
        <f>IF(N222="zákl. přenesená",J222,0)</f>
        <v>0</v>
      </c>
      <c r="BH222" s="252">
        <f>IF(N222="sníž. přenesená",J222,0)</f>
        <v>0</v>
      </c>
      <c r="BI222" s="252">
        <f>IF(N222="nulová",J222,0)</f>
        <v>0</v>
      </c>
      <c r="BJ222" s="14" t="s">
        <v>84</v>
      </c>
      <c r="BK222" s="252">
        <f>ROUND(I222*H222,2)</f>
        <v>0</v>
      </c>
      <c r="BL222" s="14" t="s">
        <v>272</v>
      </c>
      <c r="BM222" s="251" t="s">
        <v>634</v>
      </c>
    </row>
    <row r="223" s="2" customFormat="1">
      <c r="A223" s="35"/>
      <c r="B223" s="36"/>
      <c r="C223" s="37"/>
      <c r="D223" s="253" t="s">
        <v>194</v>
      </c>
      <c r="E223" s="37"/>
      <c r="F223" s="254" t="s">
        <v>633</v>
      </c>
      <c r="G223" s="37"/>
      <c r="H223" s="37"/>
      <c r="I223" s="206"/>
      <c r="J223" s="37"/>
      <c r="K223" s="37"/>
      <c r="L223" s="41"/>
      <c r="M223" s="255"/>
      <c r="N223" s="256"/>
      <c r="O223" s="88"/>
      <c r="P223" s="88"/>
      <c r="Q223" s="88"/>
      <c r="R223" s="88"/>
      <c r="S223" s="88"/>
      <c r="T223" s="89"/>
      <c r="U223" s="35"/>
      <c r="V223" s="35"/>
      <c r="W223" s="35"/>
      <c r="X223" s="35"/>
      <c r="Y223" s="35"/>
      <c r="Z223" s="35"/>
      <c r="AA223" s="35"/>
      <c r="AB223" s="35"/>
      <c r="AC223" s="35"/>
      <c r="AD223" s="35"/>
      <c r="AE223" s="35"/>
      <c r="AT223" s="14" t="s">
        <v>194</v>
      </c>
      <c r="AU223" s="14" t="s">
        <v>200</v>
      </c>
    </row>
    <row r="224" s="2" customFormat="1" ht="24.15" customHeight="1">
      <c r="A224" s="35"/>
      <c r="B224" s="36"/>
      <c r="C224" s="239" t="s">
        <v>378</v>
      </c>
      <c r="D224" s="239" t="s">
        <v>188</v>
      </c>
      <c r="E224" s="240" t="s">
        <v>635</v>
      </c>
      <c r="F224" s="241" t="s">
        <v>636</v>
      </c>
      <c r="G224" s="242" t="s">
        <v>329</v>
      </c>
      <c r="H224" s="243">
        <v>6</v>
      </c>
      <c r="I224" s="244"/>
      <c r="J224" s="245">
        <f>ROUND(I224*H224,2)</f>
        <v>0</v>
      </c>
      <c r="K224" s="246"/>
      <c r="L224" s="41"/>
      <c r="M224" s="247" t="s">
        <v>1</v>
      </c>
      <c r="N224" s="248" t="s">
        <v>42</v>
      </c>
      <c r="O224" s="88"/>
      <c r="P224" s="249">
        <f>O224*H224</f>
        <v>0</v>
      </c>
      <c r="Q224" s="249">
        <v>0</v>
      </c>
      <c r="R224" s="249">
        <f>Q224*H224</f>
        <v>0</v>
      </c>
      <c r="S224" s="249">
        <v>0</v>
      </c>
      <c r="T224" s="250">
        <f>S224*H224</f>
        <v>0</v>
      </c>
      <c r="U224" s="35"/>
      <c r="V224" s="35"/>
      <c r="W224" s="35"/>
      <c r="X224" s="35"/>
      <c r="Y224" s="35"/>
      <c r="Z224" s="35"/>
      <c r="AA224" s="35"/>
      <c r="AB224" s="35"/>
      <c r="AC224" s="35"/>
      <c r="AD224" s="35"/>
      <c r="AE224" s="35"/>
      <c r="AR224" s="251" t="s">
        <v>272</v>
      </c>
      <c r="AT224" s="251" t="s">
        <v>188</v>
      </c>
      <c r="AU224" s="251" t="s">
        <v>200</v>
      </c>
      <c r="AY224" s="14" t="s">
        <v>185</v>
      </c>
      <c r="BE224" s="252">
        <f>IF(N224="základní",J224,0)</f>
        <v>0</v>
      </c>
      <c r="BF224" s="252">
        <f>IF(N224="snížená",J224,0)</f>
        <v>0</v>
      </c>
      <c r="BG224" s="252">
        <f>IF(N224="zákl. přenesená",J224,0)</f>
        <v>0</v>
      </c>
      <c r="BH224" s="252">
        <f>IF(N224="sníž. přenesená",J224,0)</f>
        <v>0</v>
      </c>
      <c r="BI224" s="252">
        <f>IF(N224="nulová",J224,0)</f>
        <v>0</v>
      </c>
      <c r="BJ224" s="14" t="s">
        <v>84</v>
      </c>
      <c r="BK224" s="252">
        <f>ROUND(I224*H224,2)</f>
        <v>0</v>
      </c>
      <c r="BL224" s="14" t="s">
        <v>272</v>
      </c>
      <c r="BM224" s="251" t="s">
        <v>637</v>
      </c>
    </row>
    <row r="225" s="2" customFormat="1">
      <c r="A225" s="35"/>
      <c r="B225" s="36"/>
      <c r="C225" s="37"/>
      <c r="D225" s="253" t="s">
        <v>194</v>
      </c>
      <c r="E225" s="37"/>
      <c r="F225" s="254" t="s">
        <v>638</v>
      </c>
      <c r="G225" s="37"/>
      <c r="H225" s="37"/>
      <c r="I225" s="206"/>
      <c r="J225" s="37"/>
      <c r="K225" s="37"/>
      <c r="L225" s="41"/>
      <c r="M225" s="255"/>
      <c r="N225" s="256"/>
      <c r="O225" s="88"/>
      <c r="P225" s="88"/>
      <c r="Q225" s="88"/>
      <c r="R225" s="88"/>
      <c r="S225" s="88"/>
      <c r="T225" s="89"/>
      <c r="U225" s="35"/>
      <c r="V225" s="35"/>
      <c r="W225" s="35"/>
      <c r="X225" s="35"/>
      <c r="Y225" s="35"/>
      <c r="Z225" s="35"/>
      <c r="AA225" s="35"/>
      <c r="AB225" s="35"/>
      <c r="AC225" s="35"/>
      <c r="AD225" s="35"/>
      <c r="AE225" s="35"/>
      <c r="AT225" s="14" t="s">
        <v>194</v>
      </c>
      <c r="AU225" s="14" t="s">
        <v>200</v>
      </c>
    </row>
    <row r="226" s="2" customFormat="1" ht="37.8" customHeight="1">
      <c r="A226" s="35"/>
      <c r="B226" s="36"/>
      <c r="C226" s="257" t="s">
        <v>383</v>
      </c>
      <c r="D226" s="257" t="s">
        <v>260</v>
      </c>
      <c r="E226" s="258" t="s">
        <v>639</v>
      </c>
      <c r="F226" s="259" t="s">
        <v>640</v>
      </c>
      <c r="G226" s="260" t="s">
        <v>329</v>
      </c>
      <c r="H226" s="261">
        <v>4</v>
      </c>
      <c r="I226" s="262"/>
      <c r="J226" s="263">
        <f>ROUND(I226*H226,2)</f>
        <v>0</v>
      </c>
      <c r="K226" s="264"/>
      <c r="L226" s="265"/>
      <c r="M226" s="266" t="s">
        <v>1</v>
      </c>
      <c r="N226" s="267" t="s">
        <v>42</v>
      </c>
      <c r="O226" s="88"/>
      <c r="P226" s="249">
        <f>O226*H226</f>
        <v>0</v>
      </c>
      <c r="Q226" s="249">
        <v>6.9999999999999994E-05</v>
      </c>
      <c r="R226" s="249">
        <f>Q226*H226</f>
        <v>0.00027999999999999998</v>
      </c>
      <c r="S226" s="249">
        <v>0</v>
      </c>
      <c r="T226" s="250">
        <f>S226*H226</f>
        <v>0</v>
      </c>
      <c r="U226" s="35"/>
      <c r="V226" s="35"/>
      <c r="W226" s="35"/>
      <c r="X226" s="35"/>
      <c r="Y226" s="35"/>
      <c r="Z226" s="35"/>
      <c r="AA226" s="35"/>
      <c r="AB226" s="35"/>
      <c r="AC226" s="35"/>
      <c r="AD226" s="35"/>
      <c r="AE226" s="35"/>
      <c r="AR226" s="251" t="s">
        <v>323</v>
      </c>
      <c r="AT226" s="251" t="s">
        <v>260</v>
      </c>
      <c r="AU226" s="251" t="s">
        <v>200</v>
      </c>
      <c r="AY226" s="14" t="s">
        <v>185</v>
      </c>
      <c r="BE226" s="252">
        <f>IF(N226="základní",J226,0)</f>
        <v>0</v>
      </c>
      <c r="BF226" s="252">
        <f>IF(N226="snížená",J226,0)</f>
        <v>0</v>
      </c>
      <c r="BG226" s="252">
        <f>IF(N226="zákl. přenesená",J226,0)</f>
        <v>0</v>
      </c>
      <c r="BH226" s="252">
        <f>IF(N226="sníž. přenesená",J226,0)</f>
        <v>0</v>
      </c>
      <c r="BI226" s="252">
        <f>IF(N226="nulová",J226,0)</f>
        <v>0</v>
      </c>
      <c r="BJ226" s="14" t="s">
        <v>84</v>
      </c>
      <c r="BK226" s="252">
        <f>ROUND(I226*H226,2)</f>
        <v>0</v>
      </c>
      <c r="BL226" s="14" t="s">
        <v>272</v>
      </c>
      <c r="BM226" s="251" t="s">
        <v>641</v>
      </c>
    </row>
    <row r="227" s="2" customFormat="1">
      <c r="A227" s="35"/>
      <c r="B227" s="36"/>
      <c r="C227" s="37"/>
      <c r="D227" s="253" t="s">
        <v>194</v>
      </c>
      <c r="E227" s="37"/>
      <c r="F227" s="254" t="s">
        <v>640</v>
      </c>
      <c r="G227" s="37"/>
      <c r="H227" s="37"/>
      <c r="I227" s="206"/>
      <c r="J227" s="37"/>
      <c r="K227" s="37"/>
      <c r="L227" s="41"/>
      <c r="M227" s="255"/>
      <c r="N227" s="256"/>
      <c r="O227" s="88"/>
      <c r="P227" s="88"/>
      <c r="Q227" s="88"/>
      <c r="R227" s="88"/>
      <c r="S227" s="88"/>
      <c r="T227" s="89"/>
      <c r="U227" s="35"/>
      <c r="V227" s="35"/>
      <c r="W227" s="35"/>
      <c r="X227" s="35"/>
      <c r="Y227" s="35"/>
      <c r="Z227" s="35"/>
      <c r="AA227" s="35"/>
      <c r="AB227" s="35"/>
      <c r="AC227" s="35"/>
      <c r="AD227" s="35"/>
      <c r="AE227" s="35"/>
      <c r="AT227" s="14" t="s">
        <v>194</v>
      </c>
      <c r="AU227" s="14" t="s">
        <v>200</v>
      </c>
    </row>
    <row r="228" s="2" customFormat="1" ht="33" customHeight="1">
      <c r="A228" s="35"/>
      <c r="B228" s="36"/>
      <c r="C228" s="257" t="s">
        <v>388</v>
      </c>
      <c r="D228" s="257" t="s">
        <v>260</v>
      </c>
      <c r="E228" s="258" t="s">
        <v>642</v>
      </c>
      <c r="F228" s="259" t="s">
        <v>643</v>
      </c>
      <c r="G228" s="260" t="s">
        <v>329</v>
      </c>
      <c r="H228" s="261">
        <v>1</v>
      </c>
      <c r="I228" s="262"/>
      <c r="J228" s="263">
        <f>ROUND(I228*H228,2)</f>
        <v>0</v>
      </c>
      <c r="K228" s="264"/>
      <c r="L228" s="265"/>
      <c r="M228" s="266" t="s">
        <v>1</v>
      </c>
      <c r="N228" s="267" t="s">
        <v>42</v>
      </c>
      <c r="O228" s="88"/>
      <c r="P228" s="249">
        <f>O228*H228</f>
        <v>0</v>
      </c>
      <c r="Q228" s="249">
        <v>6.9999999999999994E-05</v>
      </c>
      <c r="R228" s="249">
        <f>Q228*H228</f>
        <v>6.9999999999999994E-05</v>
      </c>
      <c r="S228" s="249">
        <v>0</v>
      </c>
      <c r="T228" s="250">
        <f>S228*H228</f>
        <v>0</v>
      </c>
      <c r="U228" s="35"/>
      <c r="V228" s="35"/>
      <c r="W228" s="35"/>
      <c r="X228" s="35"/>
      <c r="Y228" s="35"/>
      <c r="Z228" s="35"/>
      <c r="AA228" s="35"/>
      <c r="AB228" s="35"/>
      <c r="AC228" s="35"/>
      <c r="AD228" s="35"/>
      <c r="AE228" s="35"/>
      <c r="AR228" s="251" t="s">
        <v>323</v>
      </c>
      <c r="AT228" s="251" t="s">
        <v>260</v>
      </c>
      <c r="AU228" s="251" t="s">
        <v>200</v>
      </c>
      <c r="AY228" s="14" t="s">
        <v>185</v>
      </c>
      <c r="BE228" s="252">
        <f>IF(N228="základní",J228,0)</f>
        <v>0</v>
      </c>
      <c r="BF228" s="252">
        <f>IF(N228="snížená",J228,0)</f>
        <v>0</v>
      </c>
      <c r="BG228" s="252">
        <f>IF(N228="zákl. přenesená",J228,0)</f>
        <v>0</v>
      </c>
      <c r="BH228" s="252">
        <f>IF(N228="sníž. přenesená",J228,0)</f>
        <v>0</v>
      </c>
      <c r="BI228" s="252">
        <f>IF(N228="nulová",J228,0)</f>
        <v>0</v>
      </c>
      <c r="BJ228" s="14" t="s">
        <v>84</v>
      </c>
      <c r="BK228" s="252">
        <f>ROUND(I228*H228,2)</f>
        <v>0</v>
      </c>
      <c r="BL228" s="14" t="s">
        <v>272</v>
      </c>
      <c r="BM228" s="251" t="s">
        <v>644</v>
      </c>
    </row>
    <row r="229" s="2" customFormat="1">
      <c r="A229" s="35"/>
      <c r="B229" s="36"/>
      <c r="C229" s="37"/>
      <c r="D229" s="253" t="s">
        <v>194</v>
      </c>
      <c r="E229" s="37"/>
      <c r="F229" s="254" t="s">
        <v>643</v>
      </c>
      <c r="G229" s="37"/>
      <c r="H229" s="37"/>
      <c r="I229" s="206"/>
      <c r="J229" s="37"/>
      <c r="K229" s="37"/>
      <c r="L229" s="41"/>
      <c r="M229" s="255"/>
      <c r="N229" s="256"/>
      <c r="O229" s="88"/>
      <c r="P229" s="88"/>
      <c r="Q229" s="88"/>
      <c r="R229" s="88"/>
      <c r="S229" s="88"/>
      <c r="T229" s="89"/>
      <c r="U229" s="35"/>
      <c r="V229" s="35"/>
      <c r="W229" s="35"/>
      <c r="X229" s="35"/>
      <c r="Y229" s="35"/>
      <c r="Z229" s="35"/>
      <c r="AA229" s="35"/>
      <c r="AB229" s="35"/>
      <c r="AC229" s="35"/>
      <c r="AD229" s="35"/>
      <c r="AE229" s="35"/>
      <c r="AT229" s="14" t="s">
        <v>194</v>
      </c>
      <c r="AU229" s="14" t="s">
        <v>200</v>
      </c>
    </row>
    <row r="230" s="2" customFormat="1" ht="37.8" customHeight="1">
      <c r="A230" s="35"/>
      <c r="B230" s="36"/>
      <c r="C230" s="257" t="s">
        <v>393</v>
      </c>
      <c r="D230" s="257" t="s">
        <v>260</v>
      </c>
      <c r="E230" s="258" t="s">
        <v>645</v>
      </c>
      <c r="F230" s="259" t="s">
        <v>646</v>
      </c>
      <c r="G230" s="260" t="s">
        <v>329</v>
      </c>
      <c r="H230" s="261">
        <v>1</v>
      </c>
      <c r="I230" s="262"/>
      <c r="J230" s="263">
        <f>ROUND(I230*H230,2)</f>
        <v>0</v>
      </c>
      <c r="K230" s="264"/>
      <c r="L230" s="265"/>
      <c r="M230" s="266" t="s">
        <v>1</v>
      </c>
      <c r="N230" s="267" t="s">
        <v>42</v>
      </c>
      <c r="O230" s="88"/>
      <c r="P230" s="249">
        <f>O230*H230</f>
        <v>0</v>
      </c>
      <c r="Q230" s="249">
        <v>6.9999999999999994E-05</v>
      </c>
      <c r="R230" s="249">
        <f>Q230*H230</f>
        <v>6.9999999999999994E-05</v>
      </c>
      <c r="S230" s="249">
        <v>0</v>
      </c>
      <c r="T230" s="250">
        <f>S230*H230</f>
        <v>0</v>
      </c>
      <c r="U230" s="35"/>
      <c r="V230" s="35"/>
      <c r="W230" s="35"/>
      <c r="X230" s="35"/>
      <c r="Y230" s="35"/>
      <c r="Z230" s="35"/>
      <c r="AA230" s="35"/>
      <c r="AB230" s="35"/>
      <c r="AC230" s="35"/>
      <c r="AD230" s="35"/>
      <c r="AE230" s="35"/>
      <c r="AR230" s="251" t="s">
        <v>323</v>
      </c>
      <c r="AT230" s="251" t="s">
        <v>260</v>
      </c>
      <c r="AU230" s="251" t="s">
        <v>200</v>
      </c>
      <c r="AY230" s="14" t="s">
        <v>185</v>
      </c>
      <c r="BE230" s="252">
        <f>IF(N230="základní",J230,0)</f>
        <v>0</v>
      </c>
      <c r="BF230" s="252">
        <f>IF(N230="snížená",J230,0)</f>
        <v>0</v>
      </c>
      <c r="BG230" s="252">
        <f>IF(N230="zákl. přenesená",J230,0)</f>
        <v>0</v>
      </c>
      <c r="BH230" s="252">
        <f>IF(N230="sníž. přenesená",J230,0)</f>
        <v>0</v>
      </c>
      <c r="BI230" s="252">
        <f>IF(N230="nulová",J230,0)</f>
        <v>0</v>
      </c>
      <c r="BJ230" s="14" t="s">
        <v>84</v>
      </c>
      <c r="BK230" s="252">
        <f>ROUND(I230*H230,2)</f>
        <v>0</v>
      </c>
      <c r="BL230" s="14" t="s">
        <v>272</v>
      </c>
      <c r="BM230" s="251" t="s">
        <v>647</v>
      </c>
    </row>
    <row r="231" s="2" customFormat="1">
      <c r="A231" s="35"/>
      <c r="B231" s="36"/>
      <c r="C231" s="37"/>
      <c r="D231" s="253" t="s">
        <v>194</v>
      </c>
      <c r="E231" s="37"/>
      <c r="F231" s="254" t="s">
        <v>646</v>
      </c>
      <c r="G231" s="37"/>
      <c r="H231" s="37"/>
      <c r="I231" s="206"/>
      <c r="J231" s="37"/>
      <c r="K231" s="37"/>
      <c r="L231" s="41"/>
      <c r="M231" s="255"/>
      <c r="N231" s="256"/>
      <c r="O231" s="88"/>
      <c r="P231" s="88"/>
      <c r="Q231" s="88"/>
      <c r="R231" s="88"/>
      <c r="S231" s="88"/>
      <c r="T231" s="89"/>
      <c r="U231" s="35"/>
      <c r="V231" s="35"/>
      <c r="W231" s="35"/>
      <c r="X231" s="35"/>
      <c r="Y231" s="35"/>
      <c r="Z231" s="35"/>
      <c r="AA231" s="35"/>
      <c r="AB231" s="35"/>
      <c r="AC231" s="35"/>
      <c r="AD231" s="35"/>
      <c r="AE231" s="35"/>
      <c r="AT231" s="14" t="s">
        <v>194</v>
      </c>
      <c r="AU231" s="14" t="s">
        <v>200</v>
      </c>
    </row>
    <row r="232" s="2" customFormat="1" ht="24.15" customHeight="1">
      <c r="A232" s="35"/>
      <c r="B232" s="36"/>
      <c r="C232" s="239" t="s">
        <v>397</v>
      </c>
      <c r="D232" s="239" t="s">
        <v>188</v>
      </c>
      <c r="E232" s="240" t="s">
        <v>648</v>
      </c>
      <c r="F232" s="241" t="s">
        <v>649</v>
      </c>
      <c r="G232" s="242" t="s">
        <v>263</v>
      </c>
      <c r="H232" s="243">
        <v>1</v>
      </c>
      <c r="I232" s="244"/>
      <c r="J232" s="245">
        <f>ROUND(I232*H232,2)</f>
        <v>0</v>
      </c>
      <c r="K232" s="246"/>
      <c r="L232" s="41"/>
      <c r="M232" s="247" t="s">
        <v>1</v>
      </c>
      <c r="N232" s="248" t="s">
        <v>42</v>
      </c>
      <c r="O232" s="88"/>
      <c r="P232" s="249">
        <f>O232*H232</f>
        <v>0</v>
      </c>
      <c r="Q232" s="249">
        <v>0</v>
      </c>
      <c r="R232" s="249">
        <f>Q232*H232</f>
        <v>0</v>
      </c>
      <c r="S232" s="249">
        <v>0</v>
      </c>
      <c r="T232" s="250">
        <f>S232*H232</f>
        <v>0</v>
      </c>
      <c r="U232" s="35"/>
      <c r="V232" s="35"/>
      <c r="W232" s="35"/>
      <c r="X232" s="35"/>
      <c r="Y232" s="35"/>
      <c r="Z232" s="35"/>
      <c r="AA232" s="35"/>
      <c r="AB232" s="35"/>
      <c r="AC232" s="35"/>
      <c r="AD232" s="35"/>
      <c r="AE232" s="35"/>
      <c r="AR232" s="251" t="s">
        <v>272</v>
      </c>
      <c r="AT232" s="251" t="s">
        <v>188</v>
      </c>
      <c r="AU232" s="251" t="s">
        <v>200</v>
      </c>
      <c r="AY232" s="14" t="s">
        <v>185</v>
      </c>
      <c r="BE232" s="252">
        <f>IF(N232="základní",J232,0)</f>
        <v>0</v>
      </c>
      <c r="BF232" s="252">
        <f>IF(N232="snížená",J232,0)</f>
        <v>0</v>
      </c>
      <c r="BG232" s="252">
        <f>IF(N232="zákl. přenesená",J232,0)</f>
        <v>0</v>
      </c>
      <c r="BH232" s="252">
        <f>IF(N232="sníž. přenesená",J232,0)</f>
        <v>0</v>
      </c>
      <c r="BI232" s="252">
        <f>IF(N232="nulová",J232,0)</f>
        <v>0</v>
      </c>
      <c r="BJ232" s="14" t="s">
        <v>84</v>
      </c>
      <c r="BK232" s="252">
        <f>ROUND(I232*H232,2)</f>
        <v>0</v>
      </c>
      <c r="BL232" s="14" t="s">
        <v>272</v>
      </c>
      <c r="BM232" s="251" t="s">
        <v>650</v>
      </c>
    </row>
    <row r="233" s="2" customFormat="1">
      <c r="A233" s="35"/>
      <c r="B233" s="36"/>
      <c r="C233" s="37"/>
      <c r="D233" s="253" t="s">
        <v>194</v>
      </c>
      <c r="E233" s="37"/>
      <c r="F233" s="254" t="s">
        <v>651</v>
      </c>
      <c r="G233" s="37"/>
      <c r="H233" s="37"/>
      <c r="I233" s="206"/>
      <c r="J233" s="37"/>
      <c r="K233" s="37"/>
      <c r="L233" s="41"/>
      <c r="M233" s="255"/>
      <c r="N233" s="256"/>
      <c r="O233" s="88"/>
      <c r="P233" s="88"/>
      <c r="Q233" s="88"/>
      <c r="R233" s="88"/>
      <c r="S233" s="88"/>
      <c r="T233" s="89"/>
      <c r="U233" s="35"/>
      <c r="V233" s="35"/>
      <c r="W233" s="35"/>
      <c r="X233" s="35"/>
      <c r="Y233" s="35"/>
      <c r="Z233" s="35"/>
      <c r="AA233" s="35"/>
      <c r="AB233" s="35"/>
      <c r="AC233" s="35"/>
      <c r="AD233" s="35"/>
      <c r="AE233" s="35"/>
      <c r="AT233" s="14" t="s">
        <v>194</v>
      </c>
      <c r="AU233" s="14" t="s">
        <v>200</v>
      </c>
    </row>
    <row r="234" s="2" customFormat="1" ht="16.5" customHeight="1">
      <c r="A234" s="35"/>
      <c r="B234" s="36"/>
      <c r="C234" s="257" t="s">
        <v>402</v>
      </c>
      <c r="D234" s="257" t="s">
        <v>260</v>
      </c>
      <c r="E234" s="258" t="s">
        <v>652</v>
      </c>
      <c r="F234" s="259" t="s">
        <v>653</v>
      </c>
      <c r="G234" s="260" t="s">
        <v>263</v>
      </c>
      <c r="H234" s="261">
        <v>1</v>
      </c>
      <c r="I234" s="262"/>
      <c r="J234" s="263">
        <f>ROUND(I234*H234,2)</f>
        <v>0</v>
      </c>
      <c r="K234" s="264"/>
      <c r="L234" s="265"/>
      <c r="M234" s="266" t="s">
        <v>1</v>
      </c>
      <c r="N234" s="267" t="s">
        <v>42</v>
      </c>
      <c r="O234" s="88"/>
      <c r="P234" s="249">
        <f>O234*H234</f>
        <v>0</v>
      </c>
      <c r="Q234" s="249">
        <v>5.0000000000000002E-05</v>
      </c>
      <c r="R234" s="249">
        <f>Q234*H234</f>
        <v>5.0000000000000002E-05</v>
      </c>
      <c r="S234" s="249">
        <v>0</v>
      </c>
      <c r="T234" s="250">
        <f>S234*H234</f>
        <v>0</v>
      </c>
      <c r="U234" s="35"/>
      <c r="V234" s="35"/>
      <c r="W234" s="35"/>
      <c r="X234" s="35"/>
      <c r="Y234" s="35"/>
      <c r="Z234" s="35"/>
      <c r="AA234" s="35"/>
      <c r="AB234" s="35"/>
      <c r="AC234" s="35"/>
      <c r="AD234" s="35"/>
      <c r="AE234" s="35"/>
      <c r="AR234" s="251" t="s">
        <v>323</v>
      </c>
      <c r="AT234" s="251" t="s">
        <v>260</v>
      </c>
      <c r="AU234" s="251" t="s">
        <v>200</v>
      </c>
      <c r="AY234" s="14" t="s">
        <v>185</v>
      </c>
      <c r="BE234" s="252">
        <f>IF(N234="základní",J234,0)</f>
        <v>0</v>
      </c>
      <c r="BF234" s="252">
        <f>IF(N234="snížená",J234,0)</f>
        <v>0</v>
      </c>
      <c r="BG234" s="252">
        <f>IF(N234="zákl. přenesená",J234,0)</f>
        <v>0</v>
      </c>
      <c r="BH234" s="252">
        <f>IF(N234="sníž. přenesená",J234,0)</f>
        <v>0</v>
      </c>
      <c r="BI234" s="252">
        <f>IF(N234="nulová",J234,0)</f>
        <v>0</v>
      </c>
      <c r="BJ234" s="14" t="s">
        <v>84</v>
      </c>
      <c r="BK234" s="252">
        <f>ROUND(I234*H234,2)</f>
        <v>0</v>
      </c>
      <c r="BL234" s="14" t="s">
        <v>272</v>
      </c>
      <c r="BM234" s="251" t="s">
        <v>654</v>
      </c>
    </row>
    <row r="235" s="2" customFormat="1">
      <c r="A235" s="35"/>
      <c r="B235" s="36"/>
      <c r="C235" s="37"/>
      <c r="D235" s="253" t="s">
        <v>194</v>
      </c>
      <c r="E235" s="37"/>
      <c r="F235" s="254" t="s">
        <v>653</v>
      </c>
      <c r="G235" s="37"/>
      <c r="H235" s="37"/>
      <c r="I235" s="206"/>
      <c r="J235" s="37"/>
      <c r="K235" s="37"/>
      <c r="L235" s="41"/>
      <c r="M235" s="255"/>
      <c r="N235" s="256"/>
      <c r="O235" s="88"/>
      <c r="P235" s="88"/>
      <c r="Q235" s="88"/>
      <c r="R235" s="88"/>
      <c r="S235" s="88"/>
      <c r="T235" s="89"/>
      <c r="U235" s="35"/>
      <c r="V235" s="35"/>
      <c r="W235" s="35"/>
      <c r="X235" s="35"/>
      <c r="Y235" s="35"/>
      <c r="Z235" s="35"/>
      <c r="AA235" s="35"/>
      <c r="AB235" s="35"/>
      <c r="AC235" s="35"/>
      <c r="AD235" s="35"/>
      <c r="AE235" s="35"/>
      <c r="AT235" s="14" t="s">
        <v>194</v>
      </c>
      <c r="AU235" s="14" t="s">
        <v>200</v>
      </c>
    </row>
    <row r="236" s="2" customFormat="1" ht="24.15" customHeight="1">
      <c r="A236" s="35"/>
      <c r="B236" s="36"/>
      <c r="C236" s="239" t="s">
        <v>407</v>
      </c>
      <c r="D236" s="239" t="s">
        <v>188</v>
      </c>
      <c r="E236" s="240" t="s">
        <v>1693</v>
      </c>
      <c r="F236" s="241" t="s">
        <v>1694</v>
      </c>
      <c r="G236" s="242" t="s">
        <v>263</v>
      </c>
      <c r="H236" s="243">
        <v>35</v>
      </c>
      <c r="I236" s="244"/>
      <c r="J236" s="245">
        <f>ROUND(I236*H236,2)</f>
        <v>0</v>
      </c>
      <c r="K236" s="246"/>
      <c r="L236" s="41"/>
      <c r="M236" s="247" t="s">
        <v>1</v>
      </c>
      <c r="N236" s="248" t="s">
        <v>42</v>
      </c>
      <c r="O236" s="88"/>
      <c r="P236" s="249">
        <f>O236*H236</f>
        <v>0</v>
      </c>
      <c r="Q236" s="249">
        <v>0</v>
      </c>
      <c r="R236" s="249">
        <f>Q236*H236</f>
        <v>0</v>
      </c>
      <c r="S236" s="249">
        <v>0</v>
      </c>
      <c r="T236" s="250">
        <f>S236*H236</f>
        <v>0</v>
      </c>
      <c r="U236" s="35"/>
      <c r="V236" s="35"/>
      <c r="W236" s="35"/>
      <c r="X236" s="35"/>
      <c r="Y236" s="35"/>
      <c r="Z236" s="35"/>
      <c r="AA236" s="35"/>
      <c r="AB236" s="35"/>
      <c r="AC236" s="35"/>
      <c r="AD236" s="35"/>
      <c r="AE236" s="35"/>
      <c r="AR236" s="251" t="s">
        <v>272</v>
      </c>
      <c r="AT236" s="251" t="s">
        <v>188</v>
      </c>
      <c r="AU236" s="251" t="s">
        <v>200</v>
      </c>
      <c r="AY236" s="14" t="s">
        <v>185</v>
      </c>
      <c r="BE236" s="252">
        <f>IF(N236="základní",J236,0)</f>
        <v>0</v>
      </c>
      <c r="BF236" s="252">
        <f>IF(N236="snížená",J236,0)</f>
        <v>0</v>
      </c>
      <c r="BG236" s="252">
        <f>IF(N236="zákl. přenesená",J236,0)</f>
        <v>0</v>
      </c>
      <c r="BH236" s="252">
        <f>IF(N236="sníž. přenesená",J236,0)</f>
        <v>0</v>
      </c>
      <c r="BI236" s="252">
        <f>IF(N236="nulová",J236,0)</f>
        <v>0</v>
      </c>
      <c r="BJ236" s="14" t="s">
        <v>84</v>
      </c>
      <c r="BK236" s="252">
        <f>ROUND(I236*H236,2)</f>
        <v>0</v>
      </c>
      <c r="BL236" s="14" t="s">
        <v>272</v>
      </c>
      <c r="BM236" s="251" t="s">
        <v>1695</v>
      </c>
    </row>
    <row r="237" s="2" customFormat="1">
      <c r="A237" s="35"/>
      <c r="B237" s="36"/>
      <c r="C237" s="37"/>
      <c r="D237" s="253" t="s">
        <v>194</v>
      </c>
      <c r="E237" s="37"/>
      <c r="F237" s="254" t="s">
        <v>1696</v>
      </c>
      <c r="G237" s="37"/>
      <c r="H237" s="37"/>
      <c r="I237" s="206"/>
      <c r="J237" s="37"/>
      <c r="K237" s="37"/>
      <c r="L237" s="41"/>
      <c r="M237" s="255"/>
      <c r="N237" s="256"/>
      <c r="O237" s="88"/>
      <c r="P237" s="88"/>
      <c r="Q237" s="88"/>
      <c r="R237" s="88"/>
      <c r="S237" s="88"/>
      <c r="T237" s="89"/>
      <c r="U237" s="35"/>
      <c r="V237" s="35"/>
      <c r="W237" s="35"/>
      <c r="X237" s="35"/>
      <c r="Y237" s="35"/>
      <c r="Z237" s="35"/>
      <c r="AA237" s="35"/>
      <c r="AB237" s="35"/>
      <c r="AC237" s="35"/>
      <c r="AD237" s="35"/>
      <c r="AE237" s="35"/>
      <c r="AT237" s="14" t="s">
        <v>194</v>
      </c>
      <c r="AU237" s="14" t="s">
        <v>200</v>
      </c>
    </row>
    <row r="238" s="2" customFormat="1" ht="24.15" customHeight="1">
      <c r="A238" s="35"/>
      <c r="B238" s="36"/>
      <c r="C238" s="257" t="s">
        <v>414</v>
      </c>
      <c r="D238" s="257" t="s">
        <v>260</v>
      </c>
      <c r="E238" s="258" t="s">
        <v>1697</v>
      </c>
      <c r="F238" s="259" t="s">
        <v>1698</v>
      </c>
      <c r="G238" s="260" t="s">
        <v>1</v>
      </c>
      <c r="H238" s="261">
        <v>35</v>
      </c>
      <c r="I238" s="262"/>
      <c r="J238" s="263">
        <f>ROUND(I238*H238,2)</f>
        <v>0</v>
      </c>
      <c r="K238" s="264"/>
      <c r="L238" s="265"/>
      <c r="M238" s="266" t="s">
        <v>1</v>
      </c>
      <c r="N238" s="267" t="s">
        <v>42</v>
      </c>
      <c r="O238" s="88"/>
      <c r="P238" s="249">
        <f>O238*H238</f>
        <v>0</v>
      </c>
      <c r="Q238" s="249">
        <v>0</v>
      </c>
      <c r="R238" s="249">
        <f>Q238*H238</f>
        <v>0</v>
      </c>
      <c r="S238" s="249">
        <v>0</v>
      </c>
      <c r="T238" s="250">
        <f>S238*H238</f>
        <v>0</v>
      </c>
      <c r="U238" s="35"/>
      <c r="V238" s="35"/>
      <c r="W238" s="35"/>
      <c r="X238" s="35"/>
      <c r="Y238" s="35"/>
      <c r="Z238" s="35"/>
      <c r="AA238" s="35"/>
      <c r="AB238" s="35"/>
      <c r="AC238" s="35"/>
      <c r="AD238" s="35"/>
      <c r="AE238" s="35"/>
      <c r="AR238" s="251" t="s">
        <v>323</v>
      </c>
      <c r="AT238" s="251" t="s">
        <v>260</v>
      </c>
      <c r="AU238" s="251" t="s">
        <v>200</v>
      </c>
      <c r="AY238" s="14" t="s">
        <v>185</v>
      </c>
      <c r="BE238" s="252">
        <f>IF(N238="základní",J238,0)</f>
        <v>0</v>
      </c>
      <c r="BF238" s="252">
        <f>IF(N238="snížená",J238,0)</f>
        <v>0</v>
      </c>
      <c r="BG238" s="252">
        <f>IF(N238="zákl. přenesená",J238,0)</f>
        <v>0</v>
      </c>
      <c r="BH238" s="252">
        <f>IF(N238="sníž. přenesená",J238,0)</f>
        <v>0</v>
      </c>
      <c r="BI238" s="252">
        <f>IF(N238="nulová",J238,0)</f>
        <v>0</v>
      </c>
      <c r="BJ238" s="14" t="s">
        <v>84</v>
      </c>
      <c r="BK238" s="252">
        <f>ROUND(I238*H238,2)</f>
        <v>0</v>
      </c>
      <c r="BL238" s="14" t="s">
        <v>272</v>
      </c>
      <c r="BM238" s="251" t="s">
        <v>1699</v>
      </c>
    </row>
    <row r="239" s="2" customFormat="1">
      <c r="A239" s="35"/>
      <c r="B239" s="36"/>
      <c r="C239" s="37"/>
      <c r="D239" s="253" t="s">
        <v>194</v>
      </c>
      <c r="E239" s="37"/>
      <c r="F239" s="254" t="s">
        <v>1698</v>
      </c>
      <c r="G239" s="37"/>
      <c r="H239" s="37"/>
      <c r="I239" s="206"/>
      <c r="J239" s="37"/>
      <c r="K239" s="37"/>
      <c r="L239" s="41"/>
      <c r="M239" s="255"/>
      <c r="N239" s="256"/>
      <c r="O239" s="88"/>
      <c r="P239" s="88"/>
      <c r="Q239" s="88"/>
      <c r="R239" s="88"/>
      <c r="S239" s="88"/>
      <c r="T239" s="89"/>
      <c r="U239" s="35"/>
      <c r="V239" s="35"/>
      <c r="W239" s="35"/>
      <c r="X239" s="35"/>
      <c r="Y239" s="35"/>
      <c r="Z239" s="35"/>
      <c r="AA239" s="35"/>
      <c r="AB239" s="35"/>
      <c r="AC239" s="35"/>
      <c r="AD239" s="35"/>
      <c r="AE239" s="35"/>
      <c r="AT239" s="14" t="s">
        <v>194</v>
      </c>
      <c r="AU239" s="14" t="s">
        <v>200</v>
      </c>
    </row>
    <row r="240" s="2" customFormat="1" ht="16.5" customHeight="1">
      <c r="A240" s="35"/>
      <c r="B240" s="36"/>
      <c r="C240" s="257" t="s">
        <v>419</v>
      </c>
      <c r="D240" s="257" t="s">
        <v>260</v>
      </c>
      <c r="E240" s="258" t="s">
        <v>1700</v>
      </c>
      <c r="F240" s="259" t="s">
        <v>1701</v>
      </c>
      <c r="G240" s="260" t="s">
        <v>1</v>
      </c>
      <c r="H240" s="261">
        <v>35</v>
      </c>
      <c r="I240" s="262"/>
      <c r="J240" s="263">
        <f>ROUND(I240*H240,2)</f>
        <v>0</v>
      </c>
      <c r="K240" s="264"/>
      <c r="L240" s="265"/>
      <c r="M240" s="266" t="s">
        <v>1</v>
      </c>
      <c r="N240" s="267" t="s">
        <v>42</v>
      </c>
      <c r="O240" s="88"/>
      <c r="P240" s="249">
        <f>O240*H240</f>
        <v>0</v>
      </c>
      <c r="Q240" s="249">
        <v>0</v>
      </c>
      <c r="R240" s="249">
        <f>Q240*H240</f>
        <v>0</v>
      </c>
      <c r="S240" s="249">
        <v>0</v>
      </c>
      <c r="T240" s="250">
        <f>S240*H240</f>
        <v>0</v>
      </c>
      <c r="U240" s="35"/>
      <c r="V240" s="35"/>
      <c r="W240" s="35"/>
      <c r="X240" s="35"/>
      <c r="Y240" s="35"/>
      <c r="Z240" s="35"/>
      <c r="AA240" s="35"/>
      <c r="AB240" s="35"/>
      <c r="AC240" s="35"/>
      <c r="AD240" s="35"/>
      <c r="AE240" s="35"/>
      <c r="AR240" s="251" t="s">
        <v>323</v>
      </c>
      <c r="AT240" s="251" t="s">
        <v>260</v>
      </c>
      <c r="AU240" s="251" t="s">
        <v>200</v>
      </c>
      <c r="AY240" s="14" t="s">
        <v>185</v>
      </c>
      <c r="BE240" s="252">
        <f>IF(N240="základní",J240,0)</f>
        <v>0</v>
      </c>
      <c r="BF240" s="252">
        <f>IF(N240="snížená",J240,0)</f>
        <v>0</v>
      </c>
      <c r="BG240" s="252">
        <f>IF(N240="zákl. přenesená",J240,0)</f>
        <v>0</v>
      </c>
      <c r="BH240" s="252">
        <f>IF(N240="sníž. přenesená",J240,0)</f>
        <v>0</v>
      </c>
      <c r="BI240" s="252">
        <f>IF(N240="nulová",J240,0)</f>
        <v>0</v>
      </c>
      <c r="BJ240" s="14" t="s">
        <v>84</v>
      </c>
      <c r="BK240" s="252">
        <f>ROUND(I240*H240,2)</f>
        <v>0</v>
      </c>
      <c r="BL240" s="14" t="s">
        <v>272</v>
      </c>
      <c r="BM240" s="251" t="s">
        <v>1702</v>
      </c>
    </row>
    <row r="241" s="2" customFormat="1">
      <c r="A241" s="35"/>
      <c r="B241" s="36"/>
      <c r="C241" s="37"/>
      <c r="D241" s="253" t="s">
        <v>194</v>
      </c>
      <c r="E241" s="37"/>
      <c r="F241" s="254" t="s">
        <v>1701</v>
      </c>
      <c r="G241" s="37"/>
      <c r="H241" s="37"/>
      <c r="I241" s="206"/>
      <c r="J241" s="37"/>
      <c r="K241" s="37"/>
      <c r="L241" s="41"/>
      <c r="M241" s="255"/>
      <c r="N241" s="256"/>
      <c r="O241" s="88"/>
      <c r="P241" s="88"/>
      <c r="Q241" s="88"/>
      <c r="R241" s="88"/>
      <c r="S241" s="88"/>
      <c r="T241" s="89"/>
      <c r="U241" s="35"/>
      <c r="V241" s="35"/>
      <c r="W241" s="35"/>
      <c r="X241" s="35"/>
      <c r="Y241" s="35"/>
      <c r="Z241" s="35"/>
      <c r="AA241" s="35"/>
      <c r="AB241" s="35"/>
      <c r="AC241" s="35"/>
      <c r="AD241" s="35"/>
      <c r="AE241" s="35"/>
      <c r="AT241" s="14" t="s">
        <v>194</v>
      </c>
      <c r="AU241" s="14" t="s">
        <v>200</v>
      </c>
    </row>
    <row r="242" s="2" customFormat="1" ht="44.25" customHeight="1">
      <c r="A242" s="35"/>
      <c r="B242" s="36"/>
      <c r="C242" s="239" t="s">
        <v>424</v>
      </c>
      <c r="D242" s="239" t="s">
        <v>188</v>
      </c>
      <c r="E242" s="240" t="s">
        <v>655</v>
      </c>
      <c r="F242" s="241" t="s">
        <v>656</v>
      </c>
      <c r="G242" s="242" t="s">
        <v>263</v>
      </c>
      <c r="H242" s="243">
        <v>1</v>
      </c>
      <c r="I242" s="244"/>
      <c r="J242" s="245">
        <f>ROUND(I242*H242,2)</f>
        <v>0</v>
      </c>
      <c r="K242" s="246"/>
      <c r="L242" s="41"/>
      <c r="M242" s="247" t="s">
        <v>1</v>
      </c>
      <c r="N242" s="248" t="s">
        <v>42</v>
      </c>
      <c r="O242" s="88"/>
      <c r="P242" s="249">
        <f>O242*H242</f>
        <v>0</v>
      </c>
      <c r="Q242" s="249">
        <v>0</v>
      </c>
      <c r="R242" s="249">
        <f>Q242*H242</f>
        <v>0</v>
      </c>
      <c r="S242" s="249">
        <v>0</v>
      </c>
      <c r="T242" s="250">
        <f>S242*H242</f>
        <v>0</v>
      </c>
      <c r="U242" s="35"/>
      <c r="V242" s="35"/>
      <c r="W242" s="35"/>
      <c r="X242" s="35"/>
      <c r="Y242" s="35"/>
      <c r="Z242" s="35"/>
      <c r="AA242" s="35"/>
      <c r="AB242" s="35"/>
      <c r="AC242" s="35"/>
      <c r="AD242" s="35"/>
      <c r="AE242" s="35"/>
      <c r="AR242" s="251" t="s">
        <v>272</v>
      </c>
      <c r="AT242" s="251" t="s">
        <v>188</v>
      </c>
      <c r="AU242" s="251" t="s">
        <v>200</v>
      </c>
      <c r="AY242" s="14" t="s">
        <v>185</v>
      </c>
      <c r="BE242" s="252">
        <f>IF(N242="základní",J242,0)</f>
        <v>0</v>
      </c>
      <c r="BF242" s="252">
        <f>IF(N242="snížená",J242,0)</f>
        <v>0</v>
      </c>
      <c r="BG242" s="252">
        <f>IF(N242="zákl. přenesená",J242,0)</f>
        <v>0</v>
      </c>
      <c r="BH242" s="252">
        <f>IF(N242="sníž. přenesená",J242,0)</f>
        <v>0</v>
      </c>
      <c r="BI242" s="252">
        <f>IF(N242="nulová",J242,0)</f>
        <v>0</v>
      </c>
      <c r="BJ242" s="14" t="s">
        <v>84</v>
      </c>
      <c r="BK242" s="252">
        <f>ROUND(I242*H242,2)</f>
        <v>0</v>
      </c>
      <c r="BL242" s="14" t="s">
        <v>272</v>
      </c>
      <c r="BM242" s="251" t="s">
        <v>657</v>
      </c>
    </row>
    <row r="243" s="2" customFormat="1">
      <c r="A243" s="35"/>
      <c r="B243" s="36"/>
      <c r="C243" s="37"/>
      <c r="D243" s="253" t="s">
        <v>194</v>
      </c>
      <c r="E243" s="37"/>
      <c r="F243" s="254" t="s">
        <v>656</v>
      </c>
      <c r="G243" s="37"/>
      <c r="H243" s="37"/>
      <c r="I243" s="206"/>
      <c r="J243" s="37"/>
      <c r="K243" s="37"/>
      <c r="L243" s="41"/>
      <c r="M243" s="255"/>
      <c r="N243" s="256"/>
      <c r="O243" s="88"/>
      <c r="P243" s="88"/>
      <c r="Q243" s="88"/>
      <c r="R243" s="88"/>
      <c r="S243" s="88"/>
      <c r="T243" s="89"/>
      <c r="U243" s="35"/>
      <c r="V243" s="35"/>
      <c r="W243" s="35"/>
      <c r="X243" s="35"/>
      <c r="Y243" s="35"/>
      <c r="Z243" s="35"/>
      <c r="AA243" s="35"/>
      <c r="AB243" s="35"/>
      <c r="AC243" s="35"/>
      <c r="AD243" s="35"/>
      <c r="AE243" s="35"/>
      <c r="AT243" s="14" t="s">
        <v>194</v>
      </c>
      <c r="AU243" s="14" t="s">
        <v>200</v>
      </c>
    </row>
    <row r="244" s="2" customFormat="1" ht="55.5" customHeight="1">
      <c r="A244" s="35"/>
      <c r="B244" s="36"/>
      <c r="C244" s="257" t="s">
        <v>429</v>
      </c>
      <c r="D244" s="257" t="s">
        <v>260</v>
      </c>
      <c r="E244" s="258" t="s">
        <v>658</v>
      </c>
      <c r="F244" s="259" t="s">
        <v>1369</v>
      </c>
      <c r="G244" s="260" t="s">
        <v>263</v>
      </c>
      <c r="H244" s="261">
        <v>1</v>
      </c>
      <c r="I244" s="262"/>
      <c r="J244" s="263">
        <f>ROUND(I244*H244,2)</f>
        <v>0</v>
      </c>
      <c r="K244" s="264"/>
      <c r="L244" s="265"/>
      <c r="M244" s="266" t="s">
        <v>1</v>
      </c>
      <c r="N244" s="267" t="s">
        <v>42</v>
      </c>
      <c r="O244" s="88"/>
      <c r="P244" s="249">
        <f>O244*H244</f>
        <v>0</v>
      </c>
      <c r="Q244" s="249">
        <v>5.0000000000000002E-05</v>
      </c>
      <c r="R244" s="249">
        <f>Q244*H244</f>
        <v>5.0000000000000002E-05</v>
      </c>
      <c r="S244" s="249">
        <v>0</v>
      </c>
      <c r="T244" s="250">
        <f>S244*H244</f>
        <v>0</v>
      </c>
      <c r="U244" s="35"/>
      <c r="V244" s="35"/>
      <c r="W244" s="35"/>
      <c r="X244" s="35"/>
      <c r="Y244" s="35"/>
      <c r="Z244" s="35"/>
      <c r="AA244" s="35"/>
      <c r="AB244" s="35"/>
      <c r="AC244" s="35"/>
      <c r="AD244" s="35"/>
      <c r="AE244" s="35"/>
      <c r="AR244" s="251" t="s">
        <v>323</v>
      </c>
      <c r="AT244" s="251" t="s">
        <v>260</v>
      </c>
      <c r="AU244" s="251" t="s">
        <v>200</v>
      </c>
      <c r="AY244" s="14" t="s">
        <v>185</v>
      </c>
      <c r="BE244" s="252">
        <f>IF(N244="základní",J244,0)</f>
        <v>0</v>
      </c>
      <c r="BF244" s="252">
        <f>IF(N244="snížená",J244,0)</f>
        <v>0</v>
      </c>
      <c r="BG244" s="252">
        <f>IF(N244="zákl. přenesená",J244,0)</f>
        <v>0</v>
      </c>
      <c r="BH244" s="252">
        <f>IF(N244="sníž. přenesená",J244,0)</f>
        <v>0</v>
      </c>
      <c r="BI244" s="252">
        <f>IF(N244="nulová",J244,0)</f>
        <v>0</v>
      </c>
      <c r="BJ244" s="14" t="s">
        <v>84</v>
      </c>
      <c r="BK244" s="252">
        <f>ROUND(I244*H244,2)</f>
        <v>0</v>
      </c>
      <c r="BL244" s="14" t="s">
        <v>272</v>
      </c>
      <c r="BM244" s="251" t="s">
        <v>660</v>
      </c>
    </row>
    <row r="245" s="2" customFormat="1">
      <c r="A245" s="35"/>
      <c r="B245" s="36"/>
      <c r="C245" s="37"/>
      <c r="D245" s="253" t="s">
        <v>194</v>
      </c>
      <c r="E245" s="37"/>
      <c r="F245" s="254" t="s">
        <v>1369</v>
      </c>
      <c r="G245" s="37"/>
      <c r="H245" s="37"/>
      <c r="I245" s="206"/>
      <c r="J245" s="37"/>
      <c r="K245" s="37"/>
      <c r="L245" s="41"/>
      <c r="M245" s="255"/>
      <c r="N245" s="256"/>
      <c r="O245" s="88"/>
      <c r="P245" s="88"/>
      <c r="Q245" s="88"/>
      <c r="R245" s="88"/>
      <c r="S245" s="88"/>
      <c r="T245" s="89"/>
      <c r="U245" s="35"/>
      <c r="V245" s="35"/>
      <c r="W245" s="35"/>
      <c r="X245" s="35"/>
      <c r="Y245" s="35"/>
      <c r="Z245" s="35"/>
      <c r="AA245" s="35"/>
      <c r="AB245" s="35"/>
      <c r="AC245" s="35"/>
      <c r="AD245" s="35"/>
      <c r="AE245" s="35"/>
      <c r="AT245" s="14" t="s">
        <v>194</v>
      </c>
      <c r="AU245" s="14" t="s">
        <v>200</v>
      </c>
    </row>
    <row r="246" s="2" customFormat="1" ht="44.25" customHeight="1">
      <c r="A246" s="35"/>
      <c r="B246" s="36"/>
      <c r="C246" s="239" t="s">
        <v>433</v>
      </c>
      <c r="D246" s="239" t="s">
        <v>188</v>
      </c>
      <c r="E246" s="240" t="s">
        <v>686</v>
      </c>
      <c r="F246" s="241" t="s">
        <v>687</v>
      </c>
      <c r="G246" s="242" t="s">
        <v>263</v>
      </c>
      <c r="H246" s="243">
        <v>3</v>
      </c>
      <c r="I246" s="244"/>
      <c r="J246" s="245">
        <f>ROUND(I246*H246,2)</f>
        <v>0</v>
      </c>
      <c r="K246" s="246"/>
      <c r="L246" s="41"/>
      <c r="M246" s="247" t="s">
        <v>1</v>
      </c>
      <c r="N246" s="248" t="s">
        <v>42</v>
      </c>
      <c r="O246" s="88"/>
      <c r="P246" s="249">
        <f>O246*H246</f>
        <v>0</v>
      </c>
      <c r="Q246" s="249">
        <v>0</v>
      </c>
      <c r="R246" s="249">
        <f>Q246*H246</f>
        <v>0</v>
      </c>
      <c r="S246" s="249">
        <v>0</v>
      </c>
      <c r="T246" s="250">
        <f>S246*H246</f>
        <v>0</v>
      </c>
      <c r="U246" s="35"/>
      <c r="V246" s="35"/>
      <c r="W246" s="35"/>
      <c r="X246" s="35"/>
      <c r="Y246" s="35"/>
      <c r="Z246" s="35"/>
      <c r="AA246" s="35"/>
      <c r="AB246" s="35"/>
      <c r="AC246" s="35"/>
      <c r="AD246" s="35"/>
      <c r="AE246" s="35"/>
      <c r="AR246" s="251" t="s">
        <v>272</v>
      </c>
      <c r="AT246" s="251" t="s">
        <v>188</v>
      </c>
      <c r="AU246" s="251" t="s">
        <v>200</v>
      </c>
      <c r="AY246" s="14" t="s">
        <v>185</v>
      </c>
      <c r="BE246" s="252">
        <f>IF(N246="základní",J246,0)</f>
        <v>0</v>
      </c>
      <c r="BF246" s="252">
        <f>IF(N246="snížená",J246,0)</f>
        <v>0</v>
      </c>
      <c r="BG246" s="252">
        <f>IF(N246="zákl. přenesená",J246,0)</f>
        <v>0</v>
      </c>
      <c r="BH246" s="252">
        <f>IF(N246="sníž. přenesená",J246,0)</f>
        <v>0</v>
      </c>
      <c r="BI246" s="252">
        <f>IF(N246="nulová",J246,0)</f>
        <v>0</v>
      </c>
      <c r="BJ246" s="14" t="s">
        <v>84</v>
      </c>
      <c r="BK246" s="252">
        <f>ROUND(I246*H246,2)</f>
        <v>0</v>
      </c>
      <c r="BL246" s="14" t="s">
        <v>272</v>
      </c>
      <c r="BM246" s="251" t="s">
        <v>688</v>
      </c>
    </row>
    <row r="247" s="2" customFormat="1">
      <c r="A247" s="35"/>
      <c r="B247" s="36"/>
      <c r="C247" s="37"/>
      <c r="D247" s="253" t="s">
        <v>194</v>
      </c>
      <c r="E247" s="37"/>
      <c r="F247" s="254" t="s">
        <v>687</v>
      </c>
      <c r="G247" s="37"/>
      <c r="H247" s="37"/>
      <c r="I247" s="206"/>
      <c r="J247" s="37"/>
      <c r="K247" s="37"/>
      <c r="L247" s="41"/>
      <c r="M247" s="255"/>
      <c r="N247" s="256"/>
      <c r="O247" s="88"/>
      <c r="P247" s="88"/>
      <c r="Q247" s="88"/>
      <c r="R247" s="88"/>
      <c r="S247" s="88"/>
      <c r="T247" s="89"/>
      <c r="U247" s="35"/>
      <c r="V247" s="35"/>
      <c r="W247" s="35"/>
      <c r="X247" s="35"/>
      <c r="Y247" s="35"/>
      <c r="Z247" s="35"/>
      <c r="AA247" s="35"/>
      <c r="AB247" s="35"/>
      <c r="AC247" s="35"/>
      <c r="AD247" s="35"/>
      <c r="AE247" s="35"/>
      <c r="AT247" s="14" t="s">
        <v>194</v>
      </c>
      <c r="AU247" s="14" t="s">
        <v>200</v>
      </c>
    </row>
    <row r="248" s="2" customFormat="1" ht="37.8" customHeight="1">
      <c r="A248" s="35"/>
      <c r="B248" s="36"/>
      <c r="C248" s="257" t="s">
        <v>438</v>
      </c>
      <c r="D248" s="257" t="s">
        <v>260</v>
      </c>
      <c r="E248" s="258" t="s">
        <v>689</v>
      </c>
      <c r="F248" s="259" t="s">
        <v>690</v>
      </c>
      <c r="G248" s="260" t="s">
        <v>263</v>
      </c>
      <c r="H248" s="261">
        <v>3</v>
      </c>
      <c r="I248" s="262"/>
      <c r="J248" s="263">
        <f>ROUND(I248*H248,2)</f>
        <v>0</v>
      </c>
      <c r="K248" s="264"/>
      <c r="L248" s="265"/>
      <c r="M248" s="266" t="s">
        <v>1</v>
      </c>
      <c r="N248" s="267" t="s">
        <v>42</v>
      </c>
      <c r="O248" s="88"/>
      <c r="P248" s="249">
        <f>O248*H248</f>
        <v>0</v>
      </c>
      <c r="Q248" s="249">
        <v>0</v>
      </c>
      <c r="R248" s="249">
        <f>Q248*H248</f>
        <v>0</v>
      </c>
      <c r="S248" s="249">
        <v>0</v>
      </c>
      <c r="T248" s="250">
        <f>S248*H248</f>
        <v>0</v>
      </c>
      <c r="U248" s="35"/>
      <c r="V248" s="35"/>
      <c r="W248" s="35"/>
      <c r="X248" s="35"/>
      <c r="Y248" s="35"/>
      <c r="Z248" s="35"/>
      <c r="AA248" s="35"/>
      <c r="AB248" s="35"/>
      <c r="AC248" s="35"/>
      <c r="AD248" s="35"/>
      <c r="AE248" s="35"/>
      <c r="AR248" s="251" t="s">
        <v>323</v>
      </c>
      <c r="AT248" s="251" t="s">
        <v>260</v>
      </c>
      <c r="AU248" s="251" t="s">
        <v>200</v>
      </c>
      <c r="AY248" s="14" t="s">
        <v>185</v>
      </c>
      <c r="BE248" s="252">
        <f>IF(N248="základní",J248,0)</f>
        <v>0</v>
      </c>
      <c r="BF248" s="252">
        <f>IF(N248="snížená",J248,0)</f>
        <v>0</v>
      </c>
      <c r="BG248" s="252">
        <f>IF(N248="zákl. přenesená",J248,0)</f>
        <v>0</v>
      </c>
      <c r="BH248" s="252">
        <f>IF(N248="sníž. přenesená",J248,0)</f>
        <v>0</v>
      </c>
      <c r="BI248" s="252">
        <f>IF(N248="nulová",J248,0)</f>
        <v>0</v>
      </c>
      <c r="BJ248" s="14" t="s">
        <v>84</v>
      </c>
      <c r="BK248" s="252">
        <f>ROUND(I248*H248,2)</f>
        <v>0</v>
      </c>
      <c r="BL248" s="14" t="s">
        <v>272</v>
      </c>
      <c r="BM248" s="251" t="s">
        <v>691</v>
      </c>
    </row>
    <row r="249" s="2" customFormat="1">
      <c r="A249" s="35"/>
      <c r="B249" s="36"/>
      <c r="C249" s="37"/>
      <c r="D249" s="253" t="s">
        <v>194</v>
      </c>
      <c r="E249" s="37"/>
      <c r="F249" s="254" t="s">
        <v>690</v>
      </c>
      <c r="G249" s="37"/>
      <c r="H249" s="37"/>
      <c r="I249" s="206"/>
      <c r="J249" s="37"/>
      <c r="K249" s="37"/>
      <c r="L249" s="41"/>
      <c r="M249" s="255"/>
      <c r="N249" s="256"/>
      <c r="O249" s="88"/>
      <c r="P249" s="88"/>
      <c r="Q249" s="88"/>
      <c r="R249" s="88"/>
      <c r="S249" s="88"/>
      <c r="T249" s="89"/>
      <c r="U249" s="35"/>
      <c r="V249" s="35"/>
      <c r="W249" s="35"/>
      <c r="X249" s="35"/>
      <c r="Y249" s="35"/>
      <c r="Z249" s="35"/>
      <c r="AA249" s="35"/>
      <c r="AB249" s="35"/>
      <c r="AC249" s="35"/>
      <c r="AD249" s="35"/>
      <c r="AE249" s="35"/>
      <c r="AT249" s="14" t="s">
        <v>194</v>
      </c>
      <c r="AU249" s="14" t="s">
        <v>200</v>
      </c>
    </row>
    <row r="250" s="2" customFormat="1" ht="16.5" customHeight="1">
      <c r="A250" s="35"/>
      <c r="B250" s="36"/>
      <c r="C250" s="239" t="s">
        <v>444</v>
      </c>
      <c r="D250" s="239" t="s">
        <v>188</v>
      </c>
      <c r="E250" s="240" t="s">
        <v>1417</v>
      </c>
      <c r="F250" s="241" t="s">
        <v>1418</v>
      </c>
      <c r="G250" s="242" t="s">
        <v>329</v>
      </c>
      <c r="H250" s="243">
        <v>2</v>
      </c>
      <c r="I250" s="244"/>
      <c r="J250" s="245">
        <f>ROUND(I250*H250,2)</f>
        <v>0</v>
      </c>
      <c r="K250" s="246"/>
      <c r="L250" s="41"/>
      <c r="M250" s="247" t="s">
        <v>1</v>
      </c>
      <c r="N250" s="248" t="s">
        <v>42</v>
      </c>
      <c r="O250" s="88"/>
      <c r="P250" s="249">
        <f>O250*H250</f>
        <v>0</v>
      </c>
      <c r="Q250" s="249">
        <v>0</v>
      </c>
      <c r="R250" s="249">
        <f>Q250*H250</f>
        <v>0</v>
      </c>
      <c r="S250" s="249">
        <v>0</v>
      </c>
      <c r="T250" s="250">
        <f>S250*H250</f>
        <v>0</v>
      </c>
      <c r="U250" s="35"/>
      <c r="V250" s="35"/>
      <c r="W250" s="35"/>
      <c r="X250" s="35"/>
      <c r="Y250" s="35"/>
      <c r="Z250" s="35"/>
      <c r="AA250" s="35"/>
      <c r="AB250" s="35"/>
      <c r="AC250" s="35"/>
      <c r="AD250" s="35"/>
      <c r="AE250" s="35"/>
      <c r="AR250" s="251" t="s">
        <v>272</v>
      </c>
      <c r="AT250" s="251" t="s">
        <v>188</v>
      </c>
      <c r="AU250" s="251" t="s">
        <v>200</v>
      </c>
      <c r="AY250" s="14" t="s">
        <v>185</v>
      </c>
      <c r="BE250" s="252">
        <f>IF(N250="základní",J250,0)</f>
        <v>0</v>
      </c>
      <c r="BF250" s="252">
        <f>IF(N250="snížená",J250,0)</f>
        <v>0</v>
      </c>
      <c r="BG250" s="252">
        <f>IF(N250="zákl. přenesená",J250,0)</f>
        <v>0</v>
      </c>
      <c r="BH250" s="252">
        <f>IF(N250="sníž. přenesená",J250,0)</f>
        <v>0</v>
      </c>
      <c r="BI250" s="252">
        <f>IF(N250="nulová",J250,0)</f>
        <v>0</v>
      </c>
      <c r="BJ250" s="14" t="s">
        <v>84</v>
      </c>
      <c r="BK250" s="252">
        <f>ROUND(I250*H250,2)</f>
        <v>0</v>
      </c>
      <c r="BL250" s="14" t="s">
        <v>272</v>
      </c>
      <c r="BM250" s="251" t="s">
        <v>1419</v>
      </c>
    </row>
    <row r="251" s="2" customFormat="1">
      <c r="A251" s="35"/>
      <c r="B251" s="36"/>
      <c r="C251" s="37"/>
      <c r="D251" s="253" t="s">
        <v>194</v>
      </c>
      <c r="E251" s="37"/>
      <c r="F251" s="254" t="s">
        <v>1420</v>
      </c>
      <c r="G251" s="37"/>
      <c r="H251" s="37"/>
      <c r="I251" s="206"/>
      <c r="J251" s="37"/>
      <c r="K251" s="37"/>
      <c r="L251" s="41"/>
      <c r="M251" s="255"/>
      <c r="N251" s="256"/>
      <c r="O251" s="88"/>
      <c r="P251" s="88"/>
      <c r="Q251" s="88"/>
      <c r="R251" s="88"/>
      <c r="S251" s="88"/>
      <c r="T251" s="89"/>
      <c r="U251" s="35"/>
      <c r="V251" s="35"/>
      <c r="W251" s="35"/>
      <c r="X251" s="35"/>
      <c r="Y251" s="35"/>
      <c r="Z251" s="35"/>
      <c r="AA251" s="35"/>
      <c r="AB251" s="35"/>
      <c r="AC251" s="35"/>
      <c r="AD251" s="35"/>
      <c r="AE251" s="35"/>
      <c r="AT251" s="14" t="s">
        <v>194</v>
      </c>
      <c r="AU251" s="14" t="s">
        <v>200</v>
      </c>
    </row>
    <row r="252" s="2" customFormat="1" ht="24.15" customHeight="1">
      <c r="A252" s="35"/>
      <c r="B252" s="36"/>
      <c r="C252" s="257" t="s">
        <v>448</v>
      </c>
      <c r="D252" s="257" t="s">
        <v>260</v>
      </c>
      <c r="E252" s="258" t="s">
        <v>1421</v>
      </c>
      <c r="F252" s="259" t="s">
        <v>1422</v>
      </c>
      <c r="G252" s="260" t="s">
        <v>329</v>
      </c>
      <c r="H252" s="261">
        <v>2</v>
      </c>
      <c r="I252" s="262"/>
      <c r="J252" s="263">
        <f>ROUND(I252*H252,2)</f>
        <v>0</v>
      </c>
      <c r="K252" s="264"/>
      <c r="L252" s="265"/>
      <c r="M252" s="266" t="s">
        <v>1</v>
      </c>
      <c r="N252" s="267" t="s">
        <v>42</v>
      </c>
      <c r="O252" s="88"/>
      <c r="P252" s="249">
        <f>O252*H252</f>
        <v>0</v>
      </c>
      <c r="Q252" s="249">
        <v>0.0022499999999999998</v>
      </c>
      <c r="R252" s="249">
        <f>Q252*H252</f>
        <v>0.0044999999999999997</v>
      </c>
      <c r="S252" s="249">
        <v>0</v>
      </c>
      <c r="T252" s="250">
        <f>S252*H252</f>
        <v>0</v>
      </c>
      <c r="U252" s="35"/>
      <c r="V252" s="35"/>
      <c r="W252" s="35"/>
      <c r="X252" s="35"/>
      <c r="Y252" s="35"/>
      <c r="Z252" s="35"/>
      <c r="AA252" s="35"/>
      <c r="AB252" s="35"/>
      <c r="AC252" s="35"/>
      <c r="AD252" s="35"/>
      <c r="AE252" s="35"/>
      <c r="AR252" s="251" t="s">
        <v>323</v>
      </c>
      <c r="AT252" s="251" t="s">
        <v>260</v>
      </c>
      <c r="AU252" s="251" t="s">
        <v>200</v>
      </c>
      <c r="AY252" s="14" t="s">
        <v>185</v>
      </c>
      <c r="BE252" s="252">
        <f>IF(N252="základní",J252,0)</f>
        <v>0</v>
      </c>
      <c r="BF252" s="252">
        <f>IF(N252="snížená",J252,0)</f>
        <v>0</v>
      </c>
      <c r="BG252" s="252">
        <f>IF(N252="zákl. přenesená",J252,0)</f>
        <v>0</v>
      </c>
      <c r="BH252" s="252">
        <f>IF(N252="sníž. přenesená",J252,0)</f>
        <v>0</v>
      </c>
      <c r="BI252" s="252">
        <f>IF(N252="nulová",J252,0)</f>
        <v>0</v>
      </c>
      <c r="BJ252" s="14" t="s">
        <v>84</v>
      </c>
      <c r="BK252" s="252">
        <f>ROUND(I252*H252,2)</f>
        <v>0</v>
      </c>
      <c r="BL252" s="14" t="s">
        <v>272</v>
      </c>
      <c r="BM252" s="251" t="s">
        <v>1423</v>
      </c>
    </row>
    <row r="253" s="2" customFormat="1">
      <c r="A253" s="35"/>
      <c r="B253" s="36"/>
      <c r="C253" s="37"/>
      <c r="D253" s="253" t="s">
        <v>194</v>
      </c>
      <c r="E253" s="37"/>
      <c r="F253" s="254" t="s">
        <v>1422</v>
      </c>
      <c r="G253" s="37"/>
      <c r="H253" s="37"/>
      <c r="I253" s="206"/>
      <c r="J253" s="37"/>
      <c r="K253" s="37"/>
      <c r="L253" s="41"/>
      <c r="M253" s="255"/>
      <c r="N253" s="256"/>
      <c r="O253" s="88"/>
      <c r="P253" s="88"/>
      <c r="Q253" s="88"/>
      <c r="R253" s="88"/>
      <c r="S253" s="88"/>
      <c r="T253" s="89"/>
      <c r="U253" s="35"/>
      <c r="V253" s="35"/>
      <c r="W253" s="35"/>
      <c r="X253" s="35"/>
      <c r="Y253" s="35"/>
      <c r="Z253" s="35"/>
      <c r="AA253" s="35"/>
      <c r="AB253" s="35"/>
      <c r="AC253" s="35"/>
      <c r="AD253" s="35"/>
      <c r="AE253" s="35"/>
      <c r="AT253" s="14" t="s">
        <v>194</v>
      </c>
      <c r="AU253" s="14" t="s">
        <v>200</v>
      </c>
    </row>
    <row r="254" s="2" customFormat="1" ht="37.8" customHeight="1">
      <c r="A254" s="35"/>
      <c r="B254" s="36"/>
      <c r="C254" s="239" t="s">
        <v>454</v>
      </c>
      <c r="D254" s="239" t="s">
        <v>188</v>
      </c>
      <c r="E254" s="240" t="s">
        <v>729</v>
      </c>
      <c r="F254" s="241" t="s">
        <v>730</v>
      </c>
      <c r="G254" s="242" t="s">
        <v>263</v>
      </c>
      <c r="H254" s="243">
        <v>7</v>
      </c>
      <c r="I254" s="244"/>
      <c r="J254" s="245">
        <f>ROUND(I254*H254,2)</f>
        <v>0</v>
      </c>
      <c r="K254" s="246"/>
      <c r="L254" s="41"/>
      <c r="M254" s="247" t="s">
        <v>1</v>
      </c>
      <c r="N254" s="248" t="s">
        <v>42</v>
      </c>
      <c r="O254" s="88"/>
      <c r="P254" s="249">
        <f>O254*H254</f>
        <v>0</v>
      </c>
      <c r="Q254" s="249">
        <v>0</v>
      </c>
      <c r="R254" s="249">
        <f>Q254*H254</f>
        <v>0</v>
      </c>
      <c r="S254" s="249">
        <v>0</v>
      </c>
      <c r="T254" s="250">
        <f>S254*H254</f>
        <v>0</v>
      </c>
      <c r="U254" s="35"/>
      <c r="V254" s="35"/>
      <c r="W254" s="35"/>
      <c r="X254" s="35"/>
      <c r="Y254" s="35"/>
      <c r="Z254" s="35"/>
      <c r="AA254" s="35"/>
      <c r="AB254" s="35"/>
      <c r="AC254" s="35"/>
      <c r="AD254" s="35"/>
      <c r="AE254" s="35"/>
      <c r="AR254" s="251" t="s">
        <v>272</v>
      </c>
      <c r="AT254" s="251" t="s">
        <v>188</v>
      </c>
      <c r="AU254" s="251" t="s">
        <v>200</v>
      </c>
      <c r="AY254" s="14" t="s">
        <v>185</v>
      </c>
      <c r="BE254" s="252">
        <f>IF(N254="základní",J254,0)</f>
        <v>0</v>
      </c>
      <c r="BF254" s="252">
        <f>IF(N254="snížená",J254,0)</f>
        <v>0</v>
      </c>
      <c r="BG254" s="252">
        <f>IF(N254="zákl. přenesená",J254,0)</f>
        <v>0</v>
      </c>
      <c r="BH254" s="252">
        <f>IF(N254="sníž. přenesená",J254,0)</f>
        <v>0</v>
      </c>
      <c r="BI254" s="252">
        <f>IF(N254="nulová",J254,0)</f>
        <v>0</v>
      </c>
      <c r="BJ254" s="14" t="s">
        <v>84</v>
      </c>
      <c r="BK254" s="252">
        <f>ROUND(I254*H254,2)</f>
        <v>0</v>
      </c>
      <c r="BL254" s="14" t="s">
        <v>272</v>
      </c>
      <c r="BM254" s="251" t="s">
        <v>731</v>
      </c>
    </row>
    <row r="255" s="2" customFormat="1">
      <c r="A255" s="35"/>
      <c r="B255" s="36"/>
      <c r="C255" s="37"/>
      <c r="D255" s="253" t="s">
        <v>194</v>
      </c>
      <c r="E255" s="37"/>
      <c r="F255" s="254" t="s">
        <v>730</v>
      </c>
      <c r="G255" s="37"/>
      <c r="H255" s="37"/>
      <c r="I255" s="206"/>
      <c r="J255" s="37"/>
      <c r="K255" s="37"/>
      <c r="L255" s="41"/>
      <c r="M255" s="255"/>
      <c r="N255" s="256"/>
      <c r="O255" s="88"/>
      <c r="P255" s="88"/>
      <c r="Q255" s="88"/>
      <c r="R255" s="88"/>
      <c r="S255" s="88"/>
      <c r="T255" s="89"/>
      <c r="U255" s="35"/>
      <c r="V255" s="35"/>
      <c r="W255" s="35"/>
      <c r="X255" s="35"/>
      <c r="Y255" s="35"/>
      <c r="Z255" s="35"/>
      <c r="AA255" s="35"/>
      <c r="AB255" s="35"/>
      <c r="AC255" s="35"/>
      <c r="AD255" s="35"/>
      <c r="AE255" s="35"/>
      <c r="AT255" s="14" t="s">
        <v>194</v>
      </c>
      <c r="AU255" s="14" t="s">
        <v>200</v>
      </c>
    </row>
    <row r="256" s="2" customFormat="1" ht="24.15" customHeight="1">
      <c r="A256" s="35"/>
      <c r="B256" s="36"/>
      <c r="C256" s="257" t="s">
        <v>459</v>
      </c>
      <c r="D256" s="257" t="s">
        <v>260</v>
      </c>
      <c r="E256" s="258" t="s">
        <v>732</v>
      </c>
      <c r="F256" s="259" t="s">
        <v>733</v>
      </c>
      <c r="G256" s="260" t="s">
        <v>263</v>
      </c>
      <c r="H256" s="261">
        <v>7</v>
      </c>
      <c r="I256" s="262"/>
      <c r="J256" s="263">
        <f>ROUND(I256*H256,2)</f>
        <v>0</v>
      </c>
      <c r="K256" s="264"/>
      <c r="L256" s="265"/>
      <c r="M256" s="266" t="s">
        <v>1</v>
      </c>
      <c r="N256" s="267" t="s">
        <v>42</v>
      </c>
      <c r="O256" s="88"/>
      <c r="P256" s="249">
        <f>O256*H256</f>
        <v>0</v>
      </c>
      <c r="Q256" s="249">
        <v>0.00010000000000000001</v>
      </c>
      <c r="R256" s="249">
        <f>Q256*H256</f>
        <v>0.00069999999999999999</v>
      </c>
      <c r="S256" s="249">
        <v>0</v>
      </c>
      <c r="T256" s="250">
        <f>S256*H256</f>
        <v>0</v>
      </c>
      <c r="U256" s="35"/>
      <c r="V256" s="35"/>
      <c r="W256" s="35"/>
      <c r="X256" s="35"/>
      <c r="Y256" s="35"/>
      <c r="Z256" s="35"/>
      <c r="AA256" s="35"/>
      <c r="AB256" s="35"/>
      <c r="AC256" s="35"/>
      <c r="AD256" s="35"/>
      <c r="AE256" s="35"/>
      <c r="AR256" s="251" t="s">
        <v>323</v>
      </c>
      <c r="AT256" s="251" t="s">
        <v>260</v>
      </c>
      <c r="AU256" s="251" t="s">
        <v>200</v>
      </c>
      <c r="AY256" s="14" t="s">
        <v>185</v>
      </c>
      <c r="BE256" s="252">
        <f>IF(N256="základní",J256,0)</f>
        <v>0</v>
      </c>
      <c r="BF256" s="252">
        <f>IF(N256="snížená",J256,0)</f>
        <v>0</v>
      </c>
      <c r="BG256" s="252">
        <f>IF(N256="zákl. přenesená",J256,0)</f>
        <v>0</v>
      </c>
      <c r="BH256" s="252">
        <f>IF(N256="sníž. přenesená",J256,0)</f>
        <v>0</v>
      </c>
      <c r="BI256" s="252">
        <f>IF(N256="nulová",J256,0)</f>
        <v>0</v>
      </c>
      <c r="BJ256" s="14" t="s">
        <v>84</v>
      </c>
      <c r="BK256" s="252">
        <f>ROUND(I256*H256,2)</f>
        <v>0</v>
      </c>
      <c r="BL256" s="14" t="s">
        <v>272</v>
      </c>
      <c r="BM256" s="251" t="s">
        <v>734</v>
      </c>
    </row>
    <row r="257" s="2" customFormat="1">
      <c r="A257" s="35"/>
      <c r="B257" s="36"/>
      <c r="C257" s="37"/>
      <c r="D257" s="253" t="s">
        <v>194</v>
      </c>
      <c r="E257" s="37"/>
      <c r="F257" s="254" t="s">
        <v>733</v>
      </c>
      <c r="G257" s="37"/>
      <c r="H257" s="37"/>
      <c r="I257" s="206"/>
      <c r="J257" s="37"/>
      <c r="K257" s="37"/>
      <c r="L257" s="41"/>
      <c r="M257" s="255"/>
      <c r="N257" s="256"/>
      <c r="O257" s="88"/>
      <c r="P257" s="88"/>
      <c r="Q257" s="88"/>
      <c r="R257" s="88"/>
      <c r="S257" s="88"/>
      <c r="T257" s="89"/>
      <c r="U257" s="35"/>
      <c r="V257" s="35"/>
      <c r="W257" s="35"/>
      <c r="X257" s="35"/>
      <c r="Y257" s="35"/>
      <c r="Z257" s="35"/>
      <c r="AA257" s="35"/>
      <c r="AB257" s="35"/>
      <c r="AC257" s="35"/>
      <c r="AD257" s="35"/>
      <c r="AE257" s="35"/>
      <c r="AT257" s="14" t="s">
        <v>194</v>
      </c>
      <c r="AU257" s="14" t="s">
        <v>200</v>
      </c>
    </row>
    <row r="258" s="2" customFormat="1" ht="24.15" customHeight="1">
      <c r="A258" s="35"/>
      <c r="B258" s="36"/>
      <c r="C258" s="239" t="s">
        <v>463</v>
      </c>
      <c r="D258" s="239" t="s">
        <v>188</v>
      </c>
      <c r="E258" s="240" t="s">
        <v>738</v>
      </c>
      <c r="F258" s="241" t="s">
        <v>739</v>
      </c>
      <c r="G258" s="242" t="s">
        <v>263</v>
      </c>
      <c r="H258" s="243">
        <v>2</v>
      </c>
      <c r="I258" s="244"/>
      <c r="J258" s="245">
        <f>ROUND(I258*H258,2)</f>
        <v>0</v>
      </c>
      <c r="K258" s="246"/>
      <c r="L258" s="41"/>
      <c r="M258" s="247" t="s">
        <v>1</v>
      </c>
      <c r="N258" s="248" t="s">
        <v>42</v>
      </c>
      <c r="O258" s="88"/>
      <c r="P258" s="249">
        <f>O258*H258</f>
        <v>0</v>
      </c>
      <c r="Q258" s="249">
        <v>0</v>
      </c>
      <c r="R258" s="249">
        <f>Q258*H258</f>
        <v>0</v>
      </c>
      <c r="S258" s="249">
        <v>0</v>
      </c>
      <c r="T258" s="250">
        <f>S258*H258</f>
        <v>0</v>
      </c>
      <c r="U258" s="35"/>
      <c r="V258" s="35"/>
      <c r="W258" s="35"/>
      <c r="X258" s="35"/>
      <c r="Y258" s="35"/>
      <c r="Z258" s="35"/>
      <c r="AA258" s="35"/>
      <c r="AB258" s="35"/>
      <c r="AC258" s="35"/>
      <c r="AD258" s="35"/>
      <c r="AE258" s="35"/>
      <c r="AR258" s="251" t="s">
        <v>272</v>
      </c>
      <c r="AT258" s="251" t="s">
        <v>188</v>
      </c>
      <c r="AU258" s="251" t="s">
        <v>200</v>
      </c>
      <c r="AY258" s="14" t="s">
        <v>185</v>
      </c>
      <c r="BE258" s="252">
        <f>IF(N258="základní",J258,0)</f>
        <v>0</v>
      </c>
      <c r="BF258" s="252">
        <f>IF(N258="snížená",J258,0)</f>
        <v>0</v>
      </c>
      <c r="BG258" s="252">
        <f>IF(N258="zákl. přenesená",J258,0)</f>
        <v>0</v>
      </c>
      <c r="BH258" s="252">
        <f>IF(N258="sníž. přenesená",J258,0)</f>
        <v>0</v>
      </c>
      <c r="BI258" s="252">
        <f>IF(N258="nulová",J258,0)</f>
        <v>0</v>
      </c>
      <c r="BJ258" s="14" t="s">
        <v>84</v>
      </c>
      <c r="BK258" s="252">
        <f>ROUND(I258*H258,2)</f>
        <v>0</v>
      </c>
      <c r="BL258" s="14" t="s">
        <v>272</v>
      </c>
      <c r="BM258" s="251" t="s">
        <v>740</v>
      </c>
    </row>
    <row r="259" s="2" customFormat="1">
      <c r="A259" s="35"/>
      <c r="B259" s="36"/>
      <c r="C259" s="37"/>
      <c r="D259" s="253" t="s">
        <v>194</v>
      </c>
      <c r="E259" s="37"/>
      <c r="F259" s="254" t="s">
        <v>739</v>
      </c>
      <c r="G259" s="37"/>
      <c r="H259" s="37"/>
      <c r="I259" s="206"/>
      <c r="J259" s="37"/>
      <c r="K259" s="37"/>
      <c r="L259" s="41"/>
      <c r="M259" s="255"/>
      <c r="N259" s="256"/>
      <c r="O259" s="88"/>
      <c r="P259" s="88"/>
      <c r="Q259" s="88"/>
      <c r="R259" s="88"/>
      <c r="S259" s="88"/>
      <c r="T259" s="89"/>
      <c r="U259" s="35"/>
      <c r="V259" s="35"/>
      <c r="W259" s="35"/>
      <c r="X259" s="35"/>
      <c r="Y259" s="35"/>
      <c r="Z259" s="35"/>
      <c r="AA259" s="35"/>
      <c r="AB259" s="35"/>
      <c r="AC259" s="35"/>
      <c r="AD259" s="35"/>
      <c r="AE259" s="35"/>
      <c r="AT259" s="14" t="s">
        <v>194</v>
      </c>
      <c r="AU259" s="14" t="s">
        <v>200</v>
      </c>
    </row>
    <row r="260" s="2" customFormat="1" ht="33" customHeight="1">
      <c r="A260" s="35"/>
      <c r="B260" s="36"/>
      <c r="C260" s="257" t="s">
        <v>468</v>
      </c>
      <c r="D260" s="257" t="s">
        <v>260</v>
      </c>
      <c r="E260" s="258" t="s">
        <v>742</v>
      </c>
      <c r="F260" s="259" t="s">
        <v>743</v>
      </c>
      <c r="G260" s="260" t="s">
        <v>263</v>
      </c>
      <c r="H260" s="261">
        <v>2</v>
      </c>
      <c r="I260" s="262"/>
      <c r="J260" s="263">
        <f>ROUND(I260*H260,2)</f>
        <v>0</v>
      </c>
      <c r="K260" s="264"/>
      <c r="L260" s="265"/>
      <c r="M260" s="266" t="s">
        <v>1</v>
      </c>
      <c r="N260" s="267" t="s">
        <v>42</v>
      </c>
      <c r="O260" s="88"/>
      <c r="P260" s="249">
        <f>O260*H260</f>
        <v>0</v>
      </c>
      <c r="Q260" s="249">
        <v>6.9999999999999994E-05</v>
      </c>
      <c r="R260" s="249">
        <f>Q260*H260</f>
        <v>0.00013999999999999999</v>
      </c>
      <c r="S260" s="249">
        <v>0</v>
      </c>
      <c r="T260" s="250">
        <f>S260*H260</f>
        <v>0</v>
      </c>
      <c r="U260" s="35"/>
      <c r="V260" s="35"/>
      <c r="W260" s="35"/>
      <c r="X260" s="35"/>
      <c r="Y260" s="35"/>
      <c r="Z260" s="35"/>
      <c r="AA260" s="35"/>
      <c r="AB260" s="35"/>
      <c r="AC260" s="35"/>
      <c r="AD260" s="35"/>
      <c r="AE260" s="35"/>
      <c r="AR260" s="251" t="s">
        <v>323</v>
      </c>
      <c r="AT260" s="251" t="s">
        <v>260</v>
      </c>
      <c r="AU260" s="251" t="s">
        <v>200</v>
      </c>
      <c r="AY260" s="14" t="s">
        <v>185</v>
      </c>
      <c r="BE260" s="252">
        <f>IF(N260="základní",J260,0)</f>
        <v>0</v>
      </c>
      <c r="BF260" s="252">
        <f>IF(N260="snížená",J260,0)</f>
        <v>0</v>
      </c>
      <c r="BG260" s="252">
        <f>IF(N260="zákl. přenesená",J260,0)</f>
        <v>0</v>
      </c>
      <c r="BH260" s="252">
        <f>IF(N260="sníž. přenesená",J260,0)</f>
        <v>0</v>
      </c>
      <c r="BI260" s="252">
        <f>IF(N260="nulová",J260,0)</f>
        <v>0</v>
      </c>
      <c r="BJ260" s="14" t="s">
        <v>84</v>
      </c>
      <c r="BK260" s="252">
        <f>ROUND(I260*H260,2)</f>
        <v>0</v>
      </c>
      <c r="BL260" s="14" t="s">
        <v>272</v>
      </c>
      <c r="BM260" s="251" t="s">
        <v>744</v>
      </c>
    </row>
    <row r="261" s="2" customFormat="1">
      <c r="A261" s="35"/>
      <c r="B261" s="36"/>
      <c r="C261" s="37"/>
      <c r="D261" s="253" t="s">
        <v>194</v>
      </c>
      <c r="E261" s="37"/>
      <c r="F261" s="254" t="s">
        <v>743</v>
      </c>
      <c r="G261" s="37"/>
      <c r="H261" s="37"/>
      <c r="I261" s="206"/>
      <c r="J261" s="37"/>
      <c r="K261" s="37"/>
      <c r="L261" s="41"/>
      <c r="M261" s="255"/>
      <c r="N261" s="256"/>
      <c r="O261" s="88"/>
      <c r="P261" s="88"/>
      <c r="Q261" s="88"/>
      <c r="R261" s="88"/>
      <c r="S261" s="88"/>
      <c r="T261" s="89"/>
      <c r="U261" s="35"/>
      <c r="V261" s="35"/>
      <c r="W261" s="35"/>
      <c r="X261" s="35"/>
      <c r="Y261" s="35"/>
      <c r="Z261" s="35"/>
      <c r="AA261" s="35"/>
      <c r="AB261" s="35"/>
      <c r="AC261" s="35"/>
      <c r="AD261" s="35"/>
      <c r="AE261" s="35"/>
      <c r="AT261" s="14" t="s">
        <v>194</v>
      </c>
      <c r="AU261" s="14" t="s">
        <v>200</v>
      </c>
    </row>
    <row r="262" s="2" customFormat="1" ht="55.5" customHeight="1">
      <c r="A262" s="35"/>
      <c r="B262" s="36"/>
      <c r="C262" s="239" t="s">
        <v>14</v>
      </c>
      <c r="D262" s="239" t="s">
        <v>188</v>
      </c>
      <c r="E262" s="240" t="s">
        <v>746</v>
      </c>
      <c r="F262" s="241" t="s">
        <v>747</v>
      </c>
      <c r="G262" s="242" t="s">
        <v>263</v>
      </c>
      <c r="H262" s="243">
        <v>8</v>
      </c>
      <c r="I262" s="244"/>
      <c r="J262" s="245">
        <f>ROUND(I262*H262,2)</f>
        <v>0</v>
      </c>
      <c r="K262" s="246"/>
      <c r="L262" s="41"/>
      <c r="M262" s="247" t="s">
        <v>1</v>
      </c>
      <c r="N262" s="248" t="s">
        <v>42</v>
      </c>
      <c r="O262" s="88"/>
      <c r="P262" s="249">
        <f>O262*H262</f>
        <v>0</v>
      </c>
      <c r="Q262" s="249">
        <v>0</v>
      </c>
      <c r="R262" s="249">
        <f>Q262*H262</f>
        <v>0</v>
      </c>
      <c r="S262" s="249">
        <v>0</v>
      </c>
      <c r="T262" s="250">
        <f>S262*H262</f>
        <v>0</v>
      </c>
      <c r="U262" s="35"/>
      <c r="V262" s="35"/>
      <c r="W262" s="35"/>
      <c r="X262" s="35"/>
      <c r="Y262" s="35"/>
      <c r="Z262" s="35"/>
      <c r="AA262" s="35"/>
      <c r="AB262" s="35"/>
      <c r="AC262" s="35"/>
      <c r="AD262" s="35"/>
      <c r="AE262" s="35"/>
      <c r="AR262" s="251" t="s">
        <v>272</v>
      </c>
      <c r="AT262" s="251" t="s">
        <v>188</v>
      </c>
      <c r="AU262" s="251" t="s">
        <v>200</v>
      </c>
      <c r="AY262" s="14" t="s">
        <v>185</v>
      </c>
      <c r="BE262" s="252">
        <f>IF(N262="základní",J262,0)</f>
        <v>0</v>
      </c>
      <c r="BF262" s="252">
        <f>IF(N262="snížená",J262,0)</f>
        <v>0</v>
      </c>
      <c r="BG262" s="252">
        <f>IF(N262="zákl. přenesená",J262,0)</f>
        <v>0</v>
      </c>
      <c r="BH262" s="252">
        <f>IF(N262="sníž. přenesená",J262,0)</f>
        <v>0</v>
      </c>
      <c r="BI262" s="252">
        <f>IF(N262="nulová",J262,0)</f>
        <v>0</v>
      </c>
      <c r="BJ262" s="14" t="s">
        <v>84</v>
      </c>
      <c r="BK262" s="252">
        <f>ROUND(I262*H262,2)</f>
        <v>0</v>
      </c>
      <c r="BL262" s="14" t="s">
        <v>272</v>
      </c>
      <c r="BM262" s="251" t="s">
        <v>748</v>
      </c>
    </row>
    <row r="263" s="2" customFormat="1">
      <c r="A263" s="35"/>
      <c r="B263" s="36"/>
      <c r="C263" s="37"/>
      <c r="D263" s="253" t="s">
        <v>194</v>
      </c>
      <c r="E263" s="37"/>
      <c r="F263" s="254" t="s">
        <v>749</v>
      </c>
      <c r="G263" s="37"/>
      <c r="H263" s="37"/>
      <c r="I263" s="206"/>
      <c r="J263" s="37"/>
      <c r="K263" s="37"/>
      <c r="L263" s="41"/>
      <c r="M263" s="255"/>
      <c r="N263" s="256"/>
      <c r="O263" s="88"/>
      <c r="P263" s="88"/>
      <c r="Q263" s="88"/>
      <c r="R263" s="88"/>
      <c r="S263" s="88"/>
      <c r="T263" s="89"/>
      <c r="U263" s="35"/>
      <c r="V263" s="35"/>
      <c r="W263" s="35"/>
      <c r="X263" s="35"/>
      <c r="Y263" s="35"/>
      <c r="Z263" s="35"/>
      <c r="AA263" s="35"/>
      <c r="AB263" s="35"/>
      <c r="AC263" s="35"/>
      <c r="AD263" s="35"/>
      <c r="AE263" s="35"/>
      <c r="AT263" s="14" t="s">
        <v>194</v>
      </c>
      <c r="AU263" s="14" t="s">
        <v>200</v>
      </c>
    </row>
    <row r="264" s="2" customFormat="1" ht="33" customHeight="1">
      <c r="A264" s="35"/>
      <c r="B264" s="36"/>
      <c r="C264" s="257" t="s">
        <v>477</v>
      </c>
      <c r="D264" s="257" t="s">
        <v>260</v>
      </c>
      <c r="E264" s="258" t="s">
        <v>751</v>
      </c>
      <c r="F264" s="259" t="s">
        <v>752</v>
      </c>
      <c r="G264" s="260" t="s">
        <v>263</v>
      </c>
      <c r="H264" s="261">
        <v>8</v>
      </c>
      <c r="I264" s="262"/>
      <c r="J264" s="263">
        <f>ROUND(I264*H264,2)</f>
        <v>0</v>
      </c>
      <c r="K264" s="264"/>
      <c r="L264" s="265"/>
      <c r="M264" s="266" t="s">
        <v>1</v>
      </c>
      <c r="N264" s="267" t="s">
        <v>42</v>
      </c>
      <c r="O264" s="88"/>
      <c r="P264" s="249">
        <f>O264*H264</f>
        <v>0</v>
      </c>
      <c r="Q264" s="249">
        <v>0</v>
      </c>
      <c r="R264" s="249">
        <f>Q264*H264</f>
        <v>0</v>
      </c>
      <c r="S264" s="249">
        <v>0</v>
      </c>
      <c r="T264" s="250">
        <f>S264*H264</f>
        <v>0</v>
      </c>
      <c r="U264" s="35"/>
      <c r="V264" s="35"/>
      <c r="W264" s="35"/>
      <c r="X264" s="35"/>
      <c r="Y264" s="35"/>
      <c r="Z264" s="35"/>
      <c r="AA264" s="35"/>
      <c r="AB264" s="35"/>
      <c r="AC264" s="35"/>
      <c r="AD264" s="35"/>
      <c r="AE264" s="35"/>
      <c r="AR264" s="251" t="s">
        <v>323</v>
      </c>
      <c r="AT264" s="251" t="s">
        <v>260</v>
      </c>
      <c r="AU264" s="251" t="s">
        <v>200</v>
      </c>
      <c r="AY264" s="14" t="s">
        <v>185</v>
      </c>
      <c r="BE264" s="252">
        <f>IF(N264="základní",J264,0)</f>
        <v>0</v>
      </c>
      <c r="BF264" s="252">
        <f>IF(N264="snížená",J264,0)</f>
        <v>0</v>
      </c>
      <c r="BG264" s="252">
        <f>IF(N264="zákl. přenesená",J264,0)</f>
        <v>0</v>
      </c>
      <c r="BH264" s="252">
        <f>IF(N264="sníž. přenesená",J264,0)</f>
        <v>0</v>
      </c>
      <c r="BI264" s="252">
        <f>IF(N264="nulová",J264,0)</f>
        <v>0</v>
      </c>
      <c r="BJ264" s="14" t="s">
        <v>84</v>
      </c>
      <c r="BK264" s="252">
        <f>ROUND(I264*H264,2)</f>
        <v>0</v>
      </c>
      <c r="BL264" s="14" t="s">
        <v>272</v>
      </c>
      <c r="BM264" s="251" t="s">
        <v>753</v>
      </c>
    </row>
    <row r="265" s="2" customFormat="1">
      <c r="A265" s="35"/>
      <c r="B265" s="36"/>
      <c r="C265" s="37"/>
      <c r="D265" s="253" t="s">
        <v>194</v>
      </c>
      <c r="E265" s="37"/>
      <c r="F265" s="254" t="s">
        <v>752</v>
      </c>
      <c r="G265" s="37"/>
      <c r="H265" s="37"/>
      <c r="I265" s="206"/>
      <c r="J265" s="37"/>
      <c r="K265" s="37"/>
      <c r="L265" s="41"/>
      <c r="M265" s="255"/>
      <c r="N265" s="256"/>
      <c r="O265" s="88"/>
      <c r="P265" s="88"/>
      <c r="Q265" s="88"/>
      <c r="R265" s="88"/>
      <c r="S265" s="88"/>
      <c r="T265" s="89"/>
      <c r="U265" s="35"/>
      <c r="V265" s="35"/>
      <c r="W265" s="35"/>
      <c r="X265" s="35"/>
      <c r="Y265" s="35"/>
      <c r="Z265" s="35"/>
      <c r="AA265" s="35"/>
      <c r="AB265" s="35"/>
      <c r="AC265" s="35"/>
      <c r="AD265" s="35"/>
      <c r="AE265" s="35"/>
      <c r="AT265" s="14" t="s">
        <v>194</v>
      </c>
      <c r="AU265" s="14" t="s">
        <v>200</v>
      </c>
    </row>
    <row r="266" s="2" customFormat="1" ht="49.05" customHeight="1">
      <c r="A266" s="35"/>
      <c r="B266" s="36"/>
      <c r="C266" s="239" t="s">
        <v>484</v>
      </c>
      <c r="D266" s="239" t="s">
        <v>188</v>
      </c>
      <c r="E266" s="240" t="s">
        <v>755</v>
      </c>
      <c r="F266" s="241" t="s">
        <v>756</v>
      </c>
      <c r="G266" s="242" t="s">
        <v>263</v>
      </c>
      <c r="H266" s="243">
        <v>6</v>
      </c>
      <c r="I266" s="244"/>
      <c r="J266" s="245">
        <f>ROUND(I266*H266,2)</f>
        <v>0</v>
      </c>
      <c r="K266" s="246"/>
      <c r="L266" s="41"/>
      <c r="M266" s="247" t="s">
        <v>1</v>
      </c>
      <c r="N266" s="248" t="s">
        <v>42</v>
      </c>
      <c r="O266" s="88"/>
      <c r="P266" s="249">
        <f>O266*H266</f>
        <v>0</v>
      </c>
      <c r="Q266" s="249">
        <v>0</v>
      </c>
      <c r="R266" s="249">
        <f>Q266*H266</f>
        <v>0</v>
      </c>
      <c r="S266" s="249">
        <v>0</v>
      </c>
      <c r="T266" s="250">
        <f>S266*H266</f>
        <v>0</v>
      </c>
      <c r="U266" s="35"/>
      <c r="V266" s="35"/>
      <c r="W266" s="35"/>
      <c r="X266" s="35"/>
      <c r="Y266" s="35"/>
      <c r="Z266" s="35"/>
      <c r="AA266" s="35"/>
      <c r="AB266" s="35"/>
      <c r="AC266" s="35"/>
      <c r="AD266" s="35"/>
      <c r="AE266" s="35"/>
      <c r="AR266" s="251" t="s">
        <v>272</v>
      </c>
      <c r="AT266" s="251" t="s">
        <v>188</v>
      </c>
      <c r="AU266" s="251" t="s">
        <v>200</v>
      </c>
      <c r="AY266" s="14" t="s">
        <v>185</v>
      </c>
      <c r="BE266" s="252">
        <f>IF(N266="základní",J266,0)</f>
        <v>0</v>
      </c>
      <c r="BF266" s="252">
        <f>IF(N266="snížená",J266,0)</f>
        <v>0</v>
      </c>
      <c r="BG266" s="252">
        <f>IF(N266="zákl. přenesená",J266,0)</f>
        <v>0</v>
      </c>
      <c r="BH266" s="252">
        <f>IF(N266="sníž. přenesená",J266,0)</f>
        <v>0</v>
      </c>
      <c r="BI266" s="252">
        <f>IF(N266="nulová",J266,0)</f>
        <v>0</v>
      </c>
      <c r="BJ266" s="14" t="s">
        <v>84</v>
      </c>
      <c r="BK266" s="252">
        <f>ROUND(I266*H266,2)</f>
        <v>0</v>
      </c>
      <c r="BL266" s="14" t="s">
        <v>272</v>
      </c>
      <c r="BM266" s="251" t="s">
        <v>757</v>
      </c>
    </row>
    <row r="267" s="2" customFormat="1">
      <c r="A267" s="35"/>
      <c r="B267" s="36"/>
      <c r="C267" s="37"/>
      <c r="D267" s="253" t="s">
        <v>194</v>
      </c>
      <c r="E267" s="37"/>
      <c r="F267" s="254" t="s">
        <v>756</v>
      </c>
      <c r="G267" s="37"/>
      <c r="H267" s="37"/>
      <c r="I267" s="206"/>
      <c r="J267" s="37"/>
      <c r="K267" s="37"/>
      <c r="L267" s="41"/>
      <c r="M267" s="255"/>
      <c r="N267" s="256"/>
      <c r="O267" s="88"/>
      <c r="P267" s="88"/>
      <c r="Q267" s="88"/>
      <c r="R267" s="88"/>
      <c r="S267" s="88"/>
      <c r="T267" s="89"/>
      <c r="U267" s="35"/>
      <c r="V267" s="35"/>
      <c r="W267" s="35"/>
      <c r="X267" s="35"/>
      <c r="Y267" s="35"/>
      <c r="Z267" s="35"/>
      <c r="AA267" s="35"/>
      <c r="AB267" s="35"/>
      <c r="AC267" s="35"/>
      <c r="AD267" s="35"/>
      <c r="AE267" s="35"/>
      <c r="AT267" s="14" t="s">
        <v>194</v>
      </c>
      <c r="AU267" s="14" t="s">
        <v>200</v>
      </c>
    </row>
    <row r="268" s="2" customFormat="1" ht="37.8" customHeight="1">
      <c r="A268" s="35"/>
      <c r="B268" s="36"/>
      <c r="C268" s="257" t="s">
        <v>489</v>
      </c>
      <c r="D268" s="257" t="s">
        <v>260</v>
      </c>
      <c r="E268" s="258" t="s">
        <v>759</v>
      </c>
      <c r="F268" s="259" t="s">
        <v>760</v>
      </c>
      <c r="G268" s="260" t="s">
        <v>263</v>
      </c>
      <c r="H268" s="261">
        <v>2</v>
      </c>
      <c r="I268" s="262"/>
      <c r="J268" s="263">
        <f>ROUND(I268*H268,2)</f>
        <v>0</v>
      </c>
      <c r="K268" s="264"/>
      <c r="L268" s="265"/>
      <c r="M268" s="266" t="s">
        <v>1</v>
      </c>
      <c r="N268" s="267" t="s">
        <v>42</v>
      </c>
      <c r="O268" s="88"/>
      <c r="P268" s="249">
        <f>O268*H268</f>
        <v>0</v>
      </c>
      <c r="Q268" s="249">
        <v>6.9999999999999994E-05</v>
      </c>
      <c r="R268" s="249">
        <f>Q268*H268</f>
        <v>0.00013999999999999999</v>
      </c>
      <c r="S268" s="249">
        <v>0</v>
      </c>
      <c r="T268" s="250">
        <f>S268*H268</f>
        <v>0</v>
      </c>
      <c r="U268" s="35"/>
      <c r="V268" s="35"/>
      <c r="W268" s="35"/>
      <c r="X268" s="35"/>
      <c r="Y268" s="35"/>
      <c r="Z268" s="35"/>
      <c r="AA268" s="35"/>
      <c r="AB268" s="35"/>
      <c r="AC268" s="35"/>
      <c r="AD268" s="35"/>
      <c r="AE268" s="35"/>
      <c r="AR268" s="251" t="s">
        <v>323</v>
      </c>
      <c r="AT268" s="251" t="s">
        <v>260</v>
      </c>
      <c r="AU268" s="251" t="s">
        <v>200</v>
      </c>
      <c r="AY268" s="14" t="s">
        <v>185</v>
      </c>
      <c r="BE268" s="252">
        <f>IF(N268="základní",J268,0)</f>
        <v>0</v>
      </c>
      <c r="BF268" s="252">
        <f>IF(N268="snížená",J268,0)</f>
        <v>0</v>
      </c>
      <c r="BG268" s="252">
        <f>IF(N268="zákl. přenesená",J268,0)</f>
        <v>0</v>
      </c>
      <c r="BH268" s="252">
        <f>IF(N268="sníž. přenesená",J268,0)</f>
        <v>0</v>
      </c>
      <c r="BI268" s="252">
        <f>IF(N268="nulová",J268,0)</f>
        <v>0</v>
      </c>
      <c r="BJ268" s="14" t="s">
        <v>84</v>
      </c>
      <c r="BK268" s="252">
        <f>ROUND(I268*H268,2)</f>
        <v>0</v>
      </c>
      <c r="BL268" s="14" t="s">
        <v>272</v>
      </c>
      <c r="BM268" s="251" t="s">
        <v>761</v>
      </c>
    </row>
    <row r="269" s="2" customFormat="1">
      <c r="A269" s="35"/>
      <c r="B269" s="36"/>
      <c r="C269" s="37"/>
      <c r="D269" s="253" t="s">
        <v>194</v>
      </c>
      <c r="E269" s="37"/>
      <c r="F269" s="254" t="s">
        <v>760</v>
      </c>
      <c r="G269" s="37"/>
      <c r="H269" s="37"/>
      <c r="I269" s="206"/>
      <c r="J269" s="37"/>
      <c r="K269" s="37"/>
      <c r="L269" s="41"/>
      <c r="M269" s="255"/>
      <c r="N269" s="256"/>
      <c r="O269" s="88"/>
      <c r="P269" s="88"/>
      <c r="Q269" s="88"/>
      <c r="R269" s="88"/>
      <c r="S269" s="88"/>
      <c r="T269" s="89"/>
      <c r="U269" s="35"/>
      <c r="V269" s="35"/>
      <c r="W269" s="35"/>
      <c r="X269" s="35"/>
      <c r="Y269" s="35"/>
      <c r="Z269" s="35"/>
      <c r="AA269" s="35"/>
      <c r="AB269" s="35"/>
      <c r="AC269" s="35"/>
      <c r="AD269" s="35"/>
      <c r="AE269" s="35"/>
      <c r="AT269" s="14" t="s">
        <v>194</v>
      </c>
      <c r="AU269" s="14" t="s">
        <v>200</v>
      </c>
    </row>
    <row r="270" s="2" customFormat="1" ht="33" customHeight="1">
      <c r="A270" s="35"/>
      <c r="B270" s="36"/>
      <c r="C270" s="257" t="s">
        <v>494</v>
      </c>
      <c r="D270" s="257" t="s">
        <v>260</v>
      </c>
      <c r="E270" s="258" t="s">
        <v>763</v>
      </c>
      <c r="F270" s="259" t="s">
        <v>764</v>
      </c>
      <c r="G270" s="260" t="s">
        <v>263</v>
      </c>
      <c r="H270" s="261">
        <v>4</v>
      </c>
      <c r="I270" s="262"/>
      <c r="J270" s="263">
        <f>ROUND(I270*H270,2)</f>
        <v>0</v>
      </c>
      <c r="K270" s="264"/>
      <c r="L270" s="265"/>
      <c r="M270" s="266" t="s">
        <v>1</v>
      </c>
      <c r="N270" s="267" t="s">
        <v>42</v>
      </c>
      <c r="O270" s="88"/>
      <c r="P270" s="249">
        <f>O270*H270</f>
        <v>0</v>
      </c>
      <c r="Q270" s="249">
        <v>0</v>
      </c>
      <c r="R270" s="249">
        <f>Q270*H270</f>
        <v>0</v>
      </c>
      <c r="S270" s="249">
        <v>0</v>
      </c>
      <c r="T270" s="250">
        <f>S270*H270</f>
        <v>0</v>
      </c>
      <c r="U270" s="35"/>
      <c r="V270" s="35"/>
      <c r="W270" s="35"/>
      <c r="X270" s="35"/>
      <c r="Y270" s="35"/>
      <c r="Z270" s="35"/>
      <c r="AA270" s="35"/>
      <c r="AB270" s="35"/>
      <c r="AC270" s="35"/>
      <c r="AD270" s="35"/>
      <c r="AE270" s="35"/>
      <c r="AR270" s="251" t="s">
        <v>323</v>
      </c>
      <c r="AT270" s="251" t="s">
        <v>260</v>
      </c>
      <c r="AU270" s="251" t="s">
        <v>200</v>
      </c>
      <c r="AY270" s="14" t="s">
        <v>185</v>
      </c>
      <c r="BE270" s="252">
        <f>IF(N270="základní",J270,0)</f>
        <v>0</v>
      </c>
      <c r="BF270" s="252">
        <f>IF(N270="snížená",J270,0)</f>
        <v>0</v>
      </c>
      <c r="BG270" s="252">
        <f>IF(N270="zákl. přenesená",J270,0)</f>
        <v>0</v>
      </c>
      <c r="BH270" s="252">
        <f>IF(N270="sníž. přenesená",J270,0)</f>
        <v>0</v>
      </c>
      <c r="BI270" s="252">
        <f>IF(N270="nulová",J270,0)</f>
        <v>0</v>
      </c>
      <c r="BJ270" s="14" t="s">
        <v>84</v>
      </c>
      <c r="BK270" s="252">
        <f>ROUND(I270*H270,2)</f>
        <v>0</v>
      </c>
      <c r="BL270" s="14" t="s">
        <v>272</v>
      </c>
      <c r="BM270" s="251" t="s">
        <v>765</v>
      </c>
    </row>
    <row r="271" s="2" customFormat="1">
      <c r="A271" s="35"/>
      <c r="B271" s="36"/>
      <c r="C271" s="37"/>
      <c r="D271" s="253" t="s">
        <v>194</v>
      </c>
      <c r="E271" s="37"/>
      <c r="F271" s="254" t="s">
        <v>764</v>
      </c>
      <c r="G271" s="37"/>
      <c r="H271" s="37"/>
      <c r="I271" s="206"/>
      <c r="J271" s="37"/>
      <c r="K271" s="37"/>
      <c r="L271" s="41"/>
      <c r="M271" s="255"/>
      <c r="N271" s="256"/>
      <c r="O271" s="88"/>
      <c r="P271" s="88"/>
      <c r="Q271" s="88"/>
      <c r="R271" s="88"/>
      <c r="S271" s="88"/>
      <c r="T271" s="89"/>
      <c r="U271" s="35"/>
      <c r="V271" s="35"/>
      <c r="W271" s="35"/>
      <c r="X271" s="35"/>
      <c r="Y271" s="35"/>
      <c r="Z271" s="35"/>
      <c r="AA271" s="35"/>
      <c r="AB271" s="35"/>
      <c r="AC271" s="35"/>
      <c r="AD271" s="35"/>
      <c r="AE271" s="35"/>
      <c r="AT271" s="14" t="s">
        <v>194</v>
      </c>
      <c r="AU271" s="14" t="s">
        <v>200</v>
      </c>
    </row>
    <row r="272" s="2" customFormat="1" ht="16.5" customHeight="1">
      <c r="A272" s="35"/>
      <c r="B272" s="36"/>
      <c r="C272" s="239" t="s">
        <v>499</v>
      </c>
      <c r="D272" s="239" t="s">
        <v>188</v>
      </c>
      <c r="E272" s="240" t="s">
        <v>771</v>
      </c>
      <c r="F272" s="241" t="s">
        <v>772</v>
      </c>
      <c r="G272" s="242" t="s">
        <v>263</v>
      </c>
      <c r="H272" s="243">
        <v>2</v>
      </c>
      <c r="I272" s="244"/>
      <c r="J272" s="245">
        <f>ROUND(I272*H272,2)</f>
        <v>0</v>
      </c>
      <c r="K272" s="246"/>
      <c r="L272" s="41"/>
      <c r="M272" s="247" t="s">
        <v>1</v>
      </c>
      <c r="N272" s="248" t="s">
        <v>42</v>
      </c>
      <c r="O272" s="88"/>
      <c r="P272" s="249">
        <f>O272*H272</f>
        <v>0</v>
      </c>
      <c r="Q272" s="249">
        <v>0</v>
      </c>
      <c r="R272" s="249">
        <f>Q272*H272</f>
        <v>0</v>
      </c>
      <c r="S272" s="249">
        <v>0</v>
      </c>
      <c r="T272" s="250">
        <f>S272*H272</f>
        <v>0</v>
      </c>
      <c r="U272" s="35"/>
      <c r="V272" s="35"/>
      <c r="W272" s="35"/>
      <c r="X272" s="35"/>
      <c r="Y272" s="35"/>
      <c r="Z272" s="35"/>
      <c r="AA272" s="35"/>
      <c r="AB272" s="35"/>
      <c r="AC272" s="35"/>
      <c r="AD272" s="35"/>
      <c r="AE272" s="35"/>
      <c r="AR272" s="251" t="s">
        <v>272</v>
      </c>
      <c r="AT272" s="251" t="s">
        <v>188</v>
      </c>
      <c r="AU272" s="251" t="s">
        <v>200</v>
      </c>
      <c r="AY272" s="14" t="s">
        <v>185</v>
      </c>
      <c r="BE272" s="252">
        <f>IF(N272="základní",J272,0)</f>
        <v>0</v>
      </c>
      <c r="BF272" s="252">
        <f>IF(N272="snížená",J272,0)</f>
        <v>0</v>
      </c>
      <c r="BG272" s="252">
        <f>IF(N272="zákl. přenesená",J272,0)</f>
        <v>0</v>
      </c>
      <c r="BH272" s="252">
        <f>IF(N272="sníž. přenesená",J272,0)</f>
        <v>0</v>
      </c>
      <c r="BI272" s="252">
        <f>IF(N272="nulová",J272,0)</f>
        <v>0</v>
      </c>
      <c r="BJ272" s="14" t="s">
        <v>84</v>
      </c>
      <c r="BK272" s="252">
        <f>ROUND(I272*H272,2)</f>
        <v>0</v>
      </c>
      <c r="BL272" s="14" t="s">
        <v>272</v>
      </c>
      <c r="BM272" s="251" t="s">
        <v>773</v>
      </c>
    </row>
    <row r="273" s="2" customFormat="1">
      <c r="A273" s="35"/>
      <c r="B273" s="36"/>
      <c r="C273" s="37"/>
      <c r="D273" s="253" t="s">
        <v>194</v>
      </c>
      <c r="E273" s="37"/>
      <c r="F273" s="254" t="s">
        <v>772</v>
      </c>
      <c r="G273" s="37"/>
      <c r="H273" s="37"/>
      <c r="I273" s="206"/>
      <c r="J273" s="37"/>
      <c r="K273" s="37"/>
      <c r="L273" s="41"/>
      <c r="M273" s="255"/>
      <c r="N273" s="256"/>
      <c r="O273" s="88"/>
      <c r="P273" s="88"/>
      <c r="Q273" s="88"/>
      <c r="R273" s="88"/>
      <c r="S273" s="88"/>
      <c r="T273" s="89"/>
      <c r="U273" s="35"/>
      <c r="V273" s="35"/>
      <c r="W273" s="35"/>
      <c r="X273" s="35"/>
      <c r="Y273" s="35"/>
      <c r="Z273" s="35"/>
      <c r="AA273" s="35"/>
      <c r="AB273" s="35"/>
      <c r="AC273" s="35"/>
      <c r="AD273" s="35"/>
      <c r="AE273" s="35"/>
      <c r="AT273" s="14" t="s">
        <v>194</v>
      </c>
      <c r="AU273" s="14" t="s">
        <v>200</v>
      </c>
    </row>
    <row r="274" s="2" customFormat="1" ht="24.15" customHeight="1">
      <c r="A274" s="35"/>
      <c r="B274" s="36"/>
      <c r="C274" s="257" t="s">
        <v>504</v>
      </c>
      <c r="D274" s="257" t="s">
        <v>260</v>
      </c>
      <c r="E274" s="258" t="s">
        <v>775</v>
      </c>
      <c r="F274" s="259" t="s">
        <v>776</v>
      </c>
      <c r="G274" s="260" t="s">
        <v>263</v>
      </c>
      <c r="H274" s="261">
        <v>2</v>
      </c>
      <c r="I274" s="262"/>
      <c r="J274" s="263">
        <f>ROUND(I274*H274,2)</f>
        <v>0</v>
      </c>
      <c r="K274" s="264"/>
      <c r="L274" s="265"/>
      <c r="M274" s="266" t="s">
        <v>1</v>
      </c>
      <c r="N274" s="267" t="s">
        <v>42</v>
      </c>
      <c r="O274" s="88"/>
      <c r="P274" s="249">
        <f>O274*H274</f>
        <v>0</v>
      </c>
      <c r="Q274" s="249">
        <v>0.00010000000000000001</v>
      </c>
      <c r="R274" s="249">
        <f>Q274*H274</f>
        <v>0.00020000000000000001</v>
      </c>
      <c r="S274" s="249">
        <v>0</v>
      </c>
      <c r="T274" s="250">
        <f>S274*H274</f>
        <v>0</v>
      </c>
      <c r="U274" s="35"/>
      <c r="V274" s="35"/>
      <c r="W274" s="35"/>
      <c r="X274" s="35"/>
      <c r="Y274" s="35"/>
      <c r="Z274" s="35"/>
      <c r="AA274" s="35"/>
      <c r="AB274" s="35"/>
      <c r="AC274" s="35"/>
      <c r="AD274" s="35"/>
      <c r="AE274" s="35"/>
      <c r="AR274" s="251" t="s">
        <v>323</v>
      </c>
      <c r="AT274" s="251" t="s">
        <v>260</v>
      </c>
      <c r="AU274" s="251" t="s">
        <v>200</v>
      </c>
      <c r="AY274" s="14" t="s">
        <v>185</v>
      </c>
      <c r="BE274" s="252">
        <f>IF(N274="základní",J274,0)</f>
        <v>0</v>
      </c>
      <c r="BF274" s="252">
        <f>IF(N274="snížená",J274,0)</f>
        <v>0</v>
      </c>
      <c r="BG274" s="252">
        <f>IF(N274="zákl. přenesená",J274,0)</f>
        <v>0</v>
      </c>
      <c r="BH274" s="252">
        <f>IF(N274="sníž. přenesená",J274,0)</f>
        <v>0</v>
      </c>
      <c r="BI274" s="252">
        <f>IF(N274="nulová",J274,0)</f>
        <v>0</v>
      </c>
      <c r="BJ274" s="14" t="s">
        <v>84</v>
      </c>
      <c r="BK274" s="252">
        <f>ROUND(I274*H274,2)</f>
        <v>0</v>
      </c>
      <c r="BL274" s="14" t="s">
        <v>272</v>
      </c>
      <c r="BM274" s="251" t="s">
        <v>777</v>
      </c>
    </row>
    <row r="275" s="2" customFormat="1">
      <c r="A275" s="35"/>
      <c r="B275" s="36"/>
      <c r="C275" s="37"/>
      <c r="D275" s="253" t="s">
        <v>194</v>
      </c>
      <c r="E275" s="37"/>
      <c r="F275" s="254" t="s">
        <v>776</v>
      </c>
      <c r="G275" s="37"/>
      <c r="H275" s="37"/>
      <c r="I275" s="206"/>
      <c r="J275" s="37"/>
      <c r="K275" s="37"/>
      <c r="L275" s="41"/>
      <c r="M275" s="255"/>
      <c r="N275" s="256"/>
      <c r="O275" s="88"/>
      <c r="P275" s="88"/>
      <c r="Q275" s="88"/>
      <c r="R275" s="88"/>
      <c r="S275" s="88"/>
      <c r="T275" s="89"/>
      <c r="U275" s="35"/>
      <c r="V275" s="35"/>
      <c r="W275" s="35"/>
      <c r="X275" s="35"/>
      <c r="Y275" s="35"/>
      <c r="Z275" s="35"/>
      <c r="AA275" s="35"/>
      <c r="AB275" s="35"/>
      <c r="AC275" s="35"/>
      <c r="AD275" s="35"/>
      <c r="AE275" s="35"/>
      <c r="AT275" s="14" t="s">
        <v>194</v>
      </c>
      <c r="AU275" s="14" t="s">
        <v>200</v>
      </c>
    </row>
    <row r="276" s="2" customFormat="1" ht="24.15" customHeight="1">
      <c r="A276" s="35"/>
      <c r="B276" s="36"/>
      <c r="C276" s="257" t="s">
        <v>509</v>
      </c>
      <c r="D276" s="257" t="s">
        <v>260</v>
      </c>
      <c r="E276" s="258" t="s">
        <v>779</v>
      </c>
      <c r="F276" s="259" t="s">
        <v>780</v>
      </c>
      <c r="G276" s="260" t="s">
        <v>263</v>
      </c>
      <c r="H276" s="261">
        <v>2</v>
      </c>
      <c r="I276" s="262"/>
      <c r="J276" s="263">
        <f>ROUND(I276*H276,2)</f>
        <v>0</v>
      </c>
      <c r="K276" s="264"/>
      <c r="L276" s="265"/>
      <c r="M276" s="266" t="s">
        <v>1</v>
      </c>
      <c r="N276" s="267" t="s">
        <v>42</v>
      </c>
      <c r="O276" s="88"/>
      <c r="P276" s="249">
        <f>O276*H276</f>
        <v>0</v>
      </c>
      <c r="Q276" s="249">
        <v>1.0000000000000001E-05</v>
      </c>
      <c r="R276" s="249">
        <f>Q276*H276</f>
        <v>2.0000000000000002E-05</v>
      </c>
      <c r="S276" s="249">
        <v>0</v>
      </c>
      <c r="T276" s="250">
        <f>S276*H276</f>
        <v>0</v>
      </c>
      <c r="U276" s="35"/>
      <c r="V276" s="35"/>
      <c r="W276" s="35"/>
      <c r="X276" s="35"/>
      <c r="Y276" s="35"/>
      <c r="Z276" s="35"/>
      <c r="AA276" s="35"/>
      <c r="AB276" s="35"/>
      <c r="AC276" s="35"/>
      <c r="AD276" s="35"/>
      <c r="AE276" s="35"/>
      <c r="AR276" s="251" t="s">
        <v>323</v>
      </c>
      <c r="AT276" s="251" t="s">
        <v>260</v>
      </c>
      <c r="AU276" s="251" t="s">
        <v>200</v>
      </c>
      <c r="AY276" s="14" t="s">
        <v>185</v>
      </c>
      <c r="BE276" s="252">
        <f>IF(N276="základní",J276,0)</f>
        <v>0</v>
      </c>
      <c r="BF276" s="252">
        <f>IF(N276="snížená",J276,0)</f>
        <v>0</v>
      </c>
      <c r="BG276" s="252">
        <f>IF(N276="zákl. přenesená",J276,0)</f>
        <v>0</v>
      </c>
      <c r="BH276" s="252">
        <f>IF(N276="sníž. přenesená",J276,0)</f>
        <v>0</v>
      </c>
      <c r="BI276" s="252">
        <f>IF(N276="nulová",J276,0)</f>
        <v>0</v>
      </c>
      <c r="BJ276" s="14" t="s">
        <v>84</v>
      </c>
      <c r="BK276" s="252">
        <f>ROUND(I276*H276,2)</f>
        <v>0</v>
      </c>
      <c r="BL276" s="14" t="s">
        <v>272</v>
      </c>
      <c r="BM276" s="251" t="s">
        <v>781</v>
      </c>
    </row>
    <row r="277" s="2" customFormat="1">
      <c r="A277" s="35"/>
      <c r="B277" s="36"/>
      <c r="C277" s="37"/>
      <c r="D277" s="253" t="s">
        <v>194</v>
      </c>
      <c r="E277" s="37"/>
      <c r="F277" s="254" t="s">
        <v>780</v>
      </c>
      <c r="G277" s="37"/>
      <c r="H277" s="37"/>
      <c r="I277" s="206"/>
      <c r="J277" s="37"/>
      <c r="K277" s="37"/>
      <c r="L277" s="41"/>
      <c r="M277" s="255"/>
      <c r="N277" s="256"/>
      <c r="O277" s="88"/>
      <c r="P277" s="88"/>
      <c r="Q277" s="88"/>
      <c r="R277" s="88"/>
      <c r="S277" s="88"/>
      <c r="T277" s="89"/>
      <c r="U277" s="35"/>
      <c r="V277" s="35"/>
      <c r="W277" s="35"/>
      <c r="X277" s="35"/>
      <c r="Y277" s="35"/>
      <c r="Z277" s="35"/>
      <c r="AA277" s="35"/>
      <c r="AB277" s="35"/>
      <c r="AC277" s="35"/>
      <c r="AD277" s="35"/>
      <c r="AE277" s="35"/>
      <c r="AT277" s="14" t="s">
        <v>194</v>
      </c>
      <c r="AU277" s="14" t="s">
        <v>200</v>
      </c>
    </row>
    <row r="278" s="2" customFormat="1" ht="21.75" customHeight="1">
      <c r="A278" s="35"/>
      <c r="B278" s="36"/>
      <c r="C278" s="257" t="s">
        <v>741</v>
      </c>
      <c r="D278" s="257" t="s">
        <v>260</v>
      </c>
      <c r="E278" s="258" t="s">
        <v>1703</v>
      </c>
      <c r="F278" s="259" t="s">
        <v>1704</v>
      </c>
      <c r="G278" s="260" t="s">
        <v>263</v>
      </c>
      <c r="H278" s="261">
        <v>1</v>
      </c>
      <c r="I278" s="262"/>
      <c r="J278" s="263">
        <f>ROUND(I278*H278,2)</f>
        <v>0</v>
      </c>
      <c r="K278" s="264"/>
      <c r="L278" s="265"/>
      <c r="M278" s="266" t="s">
        <v>1</v>
      </c>
      <c r="N278" s="267" t="s">
        <v>42</v>
      </c>
      <c r="O278" s="88"/>
      <c r="P278" s="249">
        <f>O278*H278</f>
        <v>0</v>
      </c>
      <c r="Q278" s="249">
        <v>4.0000000000000003E-05</v>
      </c>
      <c r="R278" s="249">
        <f>Q278*H278</f>
        <v>4.0000000000000003E-05</v>
      </c>
      <c r="S278" s="249">
        <v>0</v>
      </c>
      <c r="T278" s="250">
        <f>S278*H278</f>
        <v>0</v>
      </c>
      <c r="U278" s="35"/>
      <c r="V278" s="35"/>
      <c r="W278" s="35"/>
      <c r="X278" s="35"/>
      <c r="Y278" s="35"/>
      <c r="Z278" s="35"/>
      <c r="AA278" s="35"/>
      <c r="AB278" s="35"/>
      <c r="AC278" s="35"/>
      <c r="AD278" s="35"/>
      <c r="AE278" s="35"/>
      <c r="AR278" s="251" t="s">
        <v>323</v>
      </c>
      <c r="AT278" s="251" t="s">
        <v>260</v>
      </c>
      <c r="AU278" s="251" t="s">
        <v>200</v>
      </c>
      <c r="AY278" s="14" t="s">
        <v>185</v>
      </c>
      <c r="BE278" s="252">
        <f>IF(N278="základní",J278,0)</f>
        <v>0</v>
      </c>
      <c r="BF278" s="252">
        <f>IF(N278="snížená",J278,0)</f>
        <v>0</v>
      </c>
      <c r="BG278" s="252">
        <f>IF(N278="zákl. přenesená",J278,0)</f>
        <v>0</v>
      </c>
      <c r="BH278" s="252">
        <f>IF(N278="sníž. přenesená",J278,0)</f>
        <v>0</v>
      </c>
      <c r="BI278" s="252">
        <f>IF(N278="nulová",J278,0)</f>
        <v>0</v>
      </c>
      <c r="BJ278" s="14" t="s">
        <v>84</v>
      </c>
      <c r="BK278" s="252">
        <f>ROUND(I278*H278,2)</f>
        <v>0</v>
      </c>
      <c r="BL278" s="14" t="s">
        <v>272</v>
      </c>
      <c r="BM278" s="251" t="s">
        <v>1705</v>
      </c>
    </row>
    <row r="279" s="2" customFormat="1">
      <c r="A279" s="35"/>
      <c r="B279" s="36"/>
      <c r="C279" s="37"/>
      <c r="D279" s="253" t="s">
        <v>194</v>
      </c>
      <c r="E279" s="37"/>
      <c r="F279" s="254" t="s">
        <v>1704</v>
      </c>
      <c r="G279" s="37"/>
      <c r="H279" s="37"/>
      <c r="I279" s="206"/>
      <c r="J279" s="37"/>
      <c r="K279" s="37"/>
      <c r="L279" s="41"/>
      <c r="M279" s="255"/>
      <c r="N279" s="256"/>
      <c r="O279" s="88"/>
      <c r="P279" s="88"/>
      <c r="Q279" s="88"/>
      <c r="R279" s="88"/>
      <c r="S279" s="88"/>
      <c r="T279" s="89"/>
      <c r="U279" s="35"/>
      <c r="V279" s="35"/>
      <c r="W279" s="35"/>
      <c r="X279" s="35"/>
      <c r="Y279" s="35"/>
      <c r="Z279" s="35"/>
      <c r="AA279" s="35"/>
      <c r="AB279" s="35"/>
      <c r="AC279" s="35"/>
      <c r="AD279" s="35"/>
      <c r="AE279" s="35"/>
      <c r="AT279" s="14" t="s">
        <v>194</v>
      </c>
      <c r="AU279" s="14" t="s">
        <v>200</v>
      </c>
    </row>
    <row r="280" s="2" customFormat="1" ht="21.75" customHeight="1">
      <c r="A280" s="35"/>
      <c r="B280" s="36"/>
      <c r="C280" s="257" t="s">
        <v>745</v>
      </c>
      <c r="D280" s="257" t="s">
        <v>260</v>
      </c>
      <c r="E280" s="258" t="s">
        <v>783</v>
      </c>
      <c r="F280" s="259" t="s">
        <v>784</v>
      </c>
      <c r="G280" s="260" t="s">
        <v>263</v>
      </c>
      <c r="H280" s="261">
        <v>1</v>
      </c>
      <c r="I280" s="262"/>
      <c r="J280" s="263">
        <f>ROUND(I280*H280,2)</f>
        <v>0</v>
      </c>
      <c r="K280" s="264"/>
      <c r="L280" s="265"/>
      <c r="M280" s="266" t="s">
        <v>1</v>
      </c>
      <c r="N280" s="267" t="s">
        <v>42</v>
      </c>
      <c r="O280" s="88"/>
      <c r="P280" s="249">
        <f>O280*H280</f>
        <v>0</v>
      </c>
      <c r="Q280" s="249">
        <v>6.0000000000000002E-05</v>
      </c>
      <c r="R280" s="249">
        <f>Q280*H280</f>
        <v>6.0000000000000002E-05</v>
      </c>
      <c r="S280" s="249">
        <v>0</v>
      </c>
      <c r="T280" s="250">
        <f>S280*H280</f>
        <v>0</v>
      </c>
      <c r="U280" s="35"/>
      <c r="V280" s="35"/>
      <c r="W280" s="35"/>
      <c r="X280" s="35"/>
      <c r="Y280" s="35"/>
      <c r="Z280" s="35"/>
      <c r="AA280" s="35"/>
      <c r="AB280" s="35"/>
      <c r="AC280" s="35"/>
      <c r="AD280" s="35"/>
      <c r="AE280" s="35"/>
      <c r="AR280" s="251" t="s">
        <v>323</v>
      </c>
      <c r="AT280" s="251" t="s">
        <v>260</v>
      </c>
      <c r="AU280" s="251" t="s">
        <v>200</v>
      </c>
      <c r="AY280" s="14" t="s">
        <v>185</v>
      </c>
      <c r="BE280" s="252">
        <f>IF(N280="základní",J280,0)</f>
        <v>0</v>
      </c>
      <c r="BF280" s="252">
        <f>IF(N280="snížená",J280,0)</f>
        <v>0</v>
      </c>
      <c r="BG280" s="252">
        <f>IF(N280="zákl. přenesená",J280,0)</f>
        <v>0</v>
      </c>
      <c r="BH280" s="252">
        <f>IF(N280="sníž. přenesená",J280,0)</f>
        <v>0</v>
      </c>
      <c r="BI280" s="252">
        <f>IF(N280="nulová",J280,0)</f>
        <v>0</v>
      </c>
      <c r="BJ280" s="14" t="s">
        <v>84</v>
      </c>
      <c r="BK280" s="252">
        <f>ROUND(I280*H280,2)</f>
        <v>0</v>
      </c>
      <c r="BL280" s="14" t="s">
        <v>272</v>
      </c>
      <c r="BM280" s="251" t="s">
        <v>785</v>
      </c>
    </row>
    <row r="281" s="2" customFormat="1">
      <c r="A281" s="35"/>
      <c r="B281" s="36"/>
      <c r="C281" s="37"/>
      <c r="D281" s="253" t="s">
        <v>194</v>
      </c>
      <c r="E281" s="37"/>
      <c r="F281" s="254" t="s">
        <v>784</v>
      </c>
      <c r="G281" s="37"/>
      <c r="H281" s="37"/>
      <c r="I281" s="206"/>
      <c r="J281" s="37"/>
      <c r="K281" s="37"/>
      <c r="L281" s="41"/>
      <c r="M281" s="255"/>
      <c r="N281" s="256"/>
      <c r="O281" s="88"/>
      <c r="P281" s="88"/>
      <c r="Q281" s="88"/>
      <c r="R281" s="88"/>
      <c r="S281" s="88"/>
      <c r="T281" s="89"/>
      <c r="U281" s="35"/>
      <c r="V281" s="35"/>
      <c r="W281" s="35"/>
      <c r="X281" s="35"/>
      <c r="Y281" s="35"/>
      <c r="Z281" s="35"/>
      <c r="AA281" s="35"/>
      <c r="AB281" s="35"/>
      <c r="AC281" s="35"/>
      <c r="AD281" s="35"/>
      <c r="AE281" s="35"/>
      <c r="AT281" s="14" t="s">
        <v>194</v>
      </c>
      <c r="AU281" s="14" t="s">
        <v>200</v>
      </c>
    </row>
    <row r="282" s="2" customFormat="1" ht="24.15" customHeight="1">
      <c r="A282" s="35"/>
      <c r="B282" s="36"/>
      <c r="C282" s="257" t="s">
        <v>750</v>
      </c>
      <c r="D282" s="257" t="s">
        <v>260</v>
      </c>
      <c r="E282" s="258" t="s">
        <v>1373</v>
      </c>
      <c r="F282" s="259" t="s">
        <v>1374</v>
      </c>
      <c r="G282" s="260" t="s">
        <v>263</v>
      </c>
      <c r="H282" s="261">
        <v>6</v>
      </c>
      <c r="I282" s="262"/>
      <c r="J282" s="263">
        <f>ROUND(I282*H282,2)</f>
        <v>0</v>
      </c>
      <c r="K282" s="264"/>
      <c r="L282" s="265"/>
      <c r="M282" s="266" t="s">
        <v>1</v>
      </c>
      <c r="N282" s="267" t="s">
        <v>42</v>
      </c>
      <c r="O282" s="88"/>
      <c r="P282" s="249">
        <f>O282*H282</f>
        <v>0</v>
      </c>
      <c r="Q282" s="249">
        <v>0</v>
      </c>
      <c r="R282" s="249">
        <f>Q282*H282</f>
        <v>0</v>
      </c>
      <c r="S282" s="249">
        <v>0</v>
      </c>
      <c r="T282" s="250">
        <f>S282*H282</f>
        <v>0</v>
      </c>
      <c r="U282" s="35"/>
      <c r="V282" s="35"/>
      <c r="W282" s="35"/>
      <c r="X282" s="35"/>
      <c r="Y282" s="35"/>
      <c r="Z282" s="35"/>
      <c r="AA282" s="35"/>
      <c r="AB282" s="35"/>
      <c r="AC282" s="35"/>
      <c r="AD282" s="35"/>
      <c r="AE282" s="35"/>
      <c r="AR282" s="251" t="s">
        <v>323</v>
      </c>
      <c r="AT282" s="251" t="s">
        <v>260</v>
      </c>
      <c r="AU282" s="251" t="s">
        <v>200</v>
      </c>
      <c r="AY282" s="14" t="s">
        <v>185</v>
      </c>
      <c r="BE282" s="252">
        <f>IF(N282="základní",J282,0)</f>
        <v>0</v>
      </c>
      <c r="BF282" s="252">
        <f>IF(N282="snížená",J282,0)</f>
        <v>0</v>
      </c>
      <c r="BG282" s="252">
        <f>IF(N282="zákl. přenesená",J282,0)</f>
        <v>0</v>
      </c>
      <c r="BH282" s="252">
        <f>IF(N282="sníž. přenesená",J282,0)</f>
        <v>0</v>
      </c>
      <c r="BI282" s="252">
        <f>IF(N282="nulová",J282,0)</f>
        <v>0</v>
      </c>
      <c r="BJ282" s="14" t="s">
        <v>84</v>
      </c>
      <c r="BK282" s="252">
        <f>ROUND(I282*H282,2)</f>
        <v>0</v>
      </c>
      <c r="BL282" s="14" t="s">
        <v>272</v>
      </c>
      <c r="BM282" s="251" t="s">
        <v>1375</v>
      </c>
    </row>
    <row r="283" s="2" customFormat="1">
      <c r="A283" s="35"/>
      <c r="B283" s="36"/>
      <c r="C283" s="37"/>
      <c r="D283" s="253" t="s">
        <v>194</v>
      </c>
      <c r="E283" s="37"/>
      <c r="F283" s="254" t="s">
        <v>1374</v>
      </c>
      <c r="G283" s="37"/>
      <c r="H283" s="37"/>
      <c r="I283" s="206"/>
      <c r="J283" s="37"/>
      <c r="K283" s="37"/>
      <c r="L283" s="41"/>
      <c r="M283" s="255"/>
      <c r="N283" s="256"/>
      <c r="O283" s="88"/>
      <c r="P283" s="88"/>
      <c r="Q283" s="88"/>
      <c r="R283" s="88"/>
      <c r="S283" s="88"/>
      <c r="T283" s="89"/>
      <c r="U283" s="35"/>
      <c r="V283" s="35"/>
      <c r="W283" s="35"/>
      <c r="X283" s="35"/>
      <c r="Y283" s="35"/>
      <c r="Z283" s="35"/>
      <c r="AA283" s="35"/>
      <c r="AB283" s="35"/>
      <c r="AC283" s="35"/>
      <c r="AD283" s="35"/>
      <c r="AE283" s="35"/>
      <c r="AT283" s="14" t="s">
        <v>194</v>
      </c>
      <c r="AU283" s="14" t="s">
        <v>200</v>
      </c>
    </row>
    <row r="284" s="2" customFormat="1" ht="24.15" customHeight="1">
      <c r="A284" s="35"/>
      <c r="B284" s="36"/>
      <c r="C284" s="257" t="s">
        <v>754</v>
      </c>
      <c r="D284" s="257" t="s">
        <v>260</v>
      </c>
      <c r="E284" s="258" t="s">
        <v>1379</v>
      </c>
      <c r="F284" s="259" t="s">
        <v>1380</v>
      </c>
      <c r="G284" s="260" t="s">
        <v>263</v>
      </c>
      <c r="H284" s="261">
        <v>6</v>
      </c>
      <c r="I284" s="262"/>
      <c r="J284" s="263">
        <f>ROUND(I284*H284,2)</f>
        <v>0</v>
      </c>
      <c r="K284" s="264"/>
      <c r="L284" s="265"/>
      <c r="M284" s="266" t="s">
        <v>1</v>
      </c>
      <c r="N284" s="267" t="s">
        <v>42</v>
      </c>
      <c r="O284" s="88"/>
      <c r="P284" s="249">
        <f>O284*H284</f>
        <v>0</v>
      </c>
      <c r="Q284" s="249">
        <v>0</v>
      </c>
      <c r="R284" s="249">
        <f>Q284*H284</f>
        <v>0</v>
      </c>
      <c r="S284" s="249">
        <v>0</v>
      </c>
      <c r="T284" s="250">
        <f>S284*H284</f>
        <v>0</v>
      </c>
      <c r="U284" s="35"/>
      <c r="V284" s="35"/>
      <c r="W284" s="35"/>
      <c r="X284" s="35"/>
      <c r="Y284" s="35"/>
      <c r="Z284" s="35"/>
      <c r="AA284" s="35"/>
      <c r="AB284" s="35"/>
      <c r="AC284" s="35"/>
      <c r="AD284" s="35"/>
      <c r="AE284" s="35"/>
      <c r="AR284" s="251" t="s">
        <v>323</v>
      </c>
      <c r="AT284" s="251" t="s">
        <v>260</v>
      </c>
      <c r="AU284" s="251" t="s">
        <v>200</v>
      </c>
      <c r="AY284" s="14" t="s">
        <v>185</v>
      </c>
      <c r="BE284" s="252">
        <f>IF(N284="základní",J284,0)</f>
        <v>0</v>
      </c>
      <c r="BF284" s="252">
        <f>IF(N284="snížená",J284,0)</f>
        <v>0</v>
      </c>
      <c r="BG284" s="252">
        <f>IF(N284="zákl. přenesená",J284,0)</f>
        <v>0</v>
      </c>
      <c r="BH284" s="252">
        <f>IF(N284="sníž. přenesená",J284,0)</f>
        <v>0</v>
      </c>
      <c r="BI284" s="252">
        <f>IF(N284="nulová",J284,0)</f>
        <v>0</v>
      </c>
      <c r="BJ284" s="14" t="s">
        <v>84</v>
      </c>
      <c r="BK284" s="252">
        <f>ROUND(I284*H284,2)</f>
        <v>0</v>
      </c>
      <c r="BL284" s="14" t="s">
        <v>272</v>
      </c>
      <c r="BM284" s="251" t="s">
        <v>1381</v>
      </c>
    </row>
    <row r="285" s="2" customFormat="1">
      <c r="A285" s="35"/>
      <c r="B285" s="36"/>
      <c r="C285" s="37"/>
      <c r="D285" s="253" t="s">
        <v>194</v>
      </c>
      <c r="E285" s="37"/>
      <c r="F285" s="254" t="s">
        <v>1380</v>
      </c>
      <c r="G285" s="37"/>
      <c r="H285" s="37"/>
      <c r="I285" s="206"/>
      <c r="J285" s="37"/>
      <c r="K285" s="37"/>
      <c r="L285" s="41"/>
      <c r="M285" s="255"/>
      <c r="N285" s="256"/>
      <c r="O285" s="88"/>
      <c r="P285" s="88"/>
      <c r="Q285" s="88"/>
      <c r="R285" s="88"/>
      <c r="S285" s="88"/>
      <c r="T285" s="89"/>
      <c r="U285" s="35"/>
      <c r="V285" s="35"/>
      <c r="W285" s="35"/>
      <c r="X285" s="35"/>
      <c r="Y285" s="35"/>
      <c r="Z285" s="35"/>
      <c r="AA285" s="35"/>
      <c r="AB285" s="35"/>
      <c r="AC285" s="35"/>
      <c r="AD285" s="35"/>
      <c r="AE285" s="35"/>
      <c r="AT285" s="14" t="s">
        <v>194</v>
      </c>
      <c r="AU285" s="14" t="s">
        <v>200</v>
      </c>
    </row>
    <row r="286" s="2" customFormat="1" ht="37.8" customHeight="1">
      <c r="A286" s="35"/>
      <c r="B286" s="36"/>
      <c r="C286" s="239" t="s">
        <v>758</v>
      </c>
      <c r="D286" s="239" t="s">
        <v>188</v>
      </c>
      <c r="E286" s="240" t="s">
        <v>1385</v>
      </c>
      <c r="F286" s="241" t="s">
        <v>1386</v>
      </c>
      <c r="G286" s="242" t="s">
        <v>263</v>
      </c>
      <c r="H286" s="243">
        <v>6</v>
      </c>
      <c r="I286" s="244"/>
      <c r="J286" s="245">
        <f>ROUND(I286*H286,2)</f>
        <v>0</v>
      </c>
      <c r="K286" s="246"/>
      <c r="L286" s="41"/>
      <c r="M286" s="247" t="s">
        <v>1</v>
      </c>
      <c r="N286" s="248" t="s">
        <v>42</v>
      </c>
      <c r="O286" s="88"/>
      <c r="P286" s="249">
        <f>O286*H286</f>
        <v>0</v>
      </c>
      <c r="Q286" s="249">
        <v>0</v>
      </c>
      <c r="R286" s="249">
        <f>Q286*H286</f>
        <v>0</v>
      </c>
      <c r="S286" s="249">
        <v>0</v>
      </c>
      <c r="T286" s="250">
        <f>S286*H286</f>
        <v>0</v>
      </c>
      <c r="U286" s="35"/>
      <c r="V286" s="35"/>
      <c r="W286" s="35"/>
      <c r="X286" s="35"/>
      <c r="Y286" s="35"/>
      <c r="Z286" s="35"/>
      <c r="AA286" s="35"/>
      <c r="AB286" s="35"/>
      <c r="AC286" s="35"/>
      <c r="AD286" s="35"/>
      <c r="AE286" s="35"/>
      <c r="AR286" s="251" t="s">
        <v>272</v>
      </c>
      <c r="AT286" s="251" t="s">
        <v>188</v>
      </c>
      <c r="AU286" s="251" t="s">
        <v>200</v>
      </c>
      <c r="AY286" s="14" t="s">
        <v>185</v>
      </c>
      <c r="BE286" s="252">
        <f>IF(N286="základní",J286,0)</f>
        <v>0</v>
      </c>
      <c r="BF286" s="252">
        <f>IF(N286="snížená",J286,0)</f>
        <v>0</v>
      </c>
      <c r="BG286" s="252">
        <f>IF(N286="zákl. přenesená",J286,0)</f>
        <v>0</v>
      </c>
      <c r="BH286" s="252">
        <f>IF(N286="sníž. přenesená",J286,0)</f>
        <v>0</v>
      </c>
      <c r="BI286" s="252">
        <f>IF(N286="nulová",J286,0)</f>
        <v>0</v>
      </c>
      <c r="BJ286" s="14" t="s">
        <v>84</v>
      </c>
      <c r="BK286" s="252">
        <f>ROUND(I286*H286,2)</f>
        <v>0</v>
      </c>
      <c r="BL286" s="14" t="s">
        <v>272</v>
      </c>
      <c r="BM286" s="251" t="s">
        <v>1387</v>
      </c>
    </row>
    <row r="287" s="2" customFormat="1">
      <c r="A287" s="35"/>
      <c r="B287" s="36"/>
      <c r="C287" s="37"/>
      <c r="D287" s="253" t="s">
        <v>194</v>
      </c>
      <c r="E287" s="37"/>
      <c r="F287" s="254" t="s">
        <v>1386</v>
      </c>
      <c r="G287" s="37"/>
      <c r="H287" s="37"/>
      <c r="I287" s="206"/>
      <c r="J287" s="37"/>
      <c r="K287" s="37"/>
      <c r="L287" s="41"/>
      <c r="M287" s="255"/>
      <c r="N287" s="256"/>
      <c r="O287" s="88"/>
      <c r="P287" s="88"/>
      <c r="Q287" s="88"/>
      <c r="R287" s="88"/>
      <c r="S287" s="88"/>
      <c r="T287" s="89"/>
      <c r="U287" s="35"/>
      <c r="V287" s="35"/>
      <c r="W287" s="35"/>
      <c r="X287" s="35"/>
      <c r="Y287" s="35"/>
      <c r="Z287" s="35"/>
      <c r="AA287" s="35"/>
      <c r="AB287" s="35"/>
      <c r="AC287" s="35"/>
      <c r="AD287" s="35"/>
      <c r="AE287" s="35"/>
      <c r="AT287" s="14" t="s">
        <v>194</v>
      </c>
      <c r="AU287" s="14" t="s">
        <v>200</v>
      </c>
    </row>
    <row r="288" s="2" customFormat="1" ht="24.15" customHeight="1">
      <c r="A288" s="35"/>
      <c r="B288" s="36"/>
      <c r="C288" s="257" t="s">
        <v>762</v>
      </c>
      <c r="D288" s="257" t="s">
        <v>260</v>
      </c>
      <c r="E288" s="258" t="s">
        <v>1388</v>
      </c>
      <c r="F288" s="259" t="s">
        <v>1389</v>
      </c>
      <c r="G288" s="260" t="s">
        <v>263</v>
      </c>
      <c r="H288" s="261">
        <v>6</v>
      </c>
      <c r="I288" s="262"/>
      <c r="J288" s="263">
        <f>ROUND(I288*H288,2)</f>
        <v>0</v>
      </c>
      <c r="K288" s="264"/>
      <c r="L288" s="265"/>
      <c r="M288" s="266" t="s">
        <v>1</v>
      </c>
      <c r="N288" s="267" t="s">
        <v>42</v>
      </c>
      <c r="O288" s="88"/>
      <c r="P288" s="249">
        <f>O288*H288</f>
        <v>0</v>
      </c>
      <c r="Q288" s="249">
        <v>0</v>
      </c>
      <c r="R288" s="249">
        <f>Q288*H288</f>
        <v>0</v>
      </c>
      <c r="S288" s="249">
        <v>0</v>
      </c>
      <c r="T288" s="250">
        <f>S288*H288</f>
        <v>0</v>
      </c>
      <c r="U288" s="35"/>
      <c r="V288" s="35"/>
      <c r="W288" s="35"/>
      <c r="X288" s="35"/>
      <c r="Y288" s="35"/>
      <c r="Z288" s="35"/>
      <c r="AA288" s="35"/>
      <c r="AB288" s="35"/>
      <c r="AC288" s="35"/>
      <c r="AD288" s="35"/>
      <c r="AE288" s="35"/>
      <c r="AR288" s="251" t="s">
        <v>323</v>
      </c>
      <c r="AT288" s="251" t="s">
        <v>260</v>
      </c>
      <c r="AU288" s="251" t="s">
        <v>200</v>
      </c>
      <c r="AY288" s="14" t="s">
        <v>185</v>
      </c>
      <c r="BE288" s="252">
        <f>IF(N288="základní",J288,0)</f>
        <v>0</v>
      </c>
      <c r="BF288" s="252">
        <f>IF(N288="snížená",J288,0)</f>
        <v>0</v>
      </c>
      <c r="BG288" s="252">
        <f>IF(N288="zákl. přenesená",J288,0)</f>
        <v>0</v>
      </c>
      <c r="BH288" s="252">
        <f>IF(N288="sníž. přenesená",J288,0)</f>
        <v>0</v>
      </c>
      <c r="BI288" s="252">
        <f>IF(N288="nulová",J288,0)</f>
        <v>0</v>
      </c>
      <c r="BJ288" s="14" t="s">
        <v>84</v>
      </c>
      <c r="BK288" s="252">
        <f>ROUND(I288*H288,2)</f>
        <v>0</v>
      </c>
      <c r="BL288" s="14" t="s">
        <v>272</v>
      </c>
      <c r="BM288" s="251" t="s">
        <v>1390</v>
      </c>
    </row>
    <row r="289" s="2" customFormat="1">
      <c r="A289" s="35"/>
      <c r="B289" s="36"/>
      <c r="C289" s="37"/>
      <c r="D289" s="253" t="s">
        <v>194</v>
      </c>
      <c r="E289" s="37"/>
      <c r="F289" s="254" t="s">
        <v>1389</v>
      </c>
      <c r="G289" s="37"/>
      <c r="H289" s="37"/>
      <c r="I289" s="206"/>
      <c r="J289" s="37"/>
      <c r="K289" s="37"/>
      <c r="L289" s="41"/>
      <c r="M289" s="255"/>
      <c r="N289" s="256"/>
      <c r="O289" s="88"/>
      <c r="P289" s="88"/>
      <c r="Q289" s="88"/>
      <c r="R289" s="88"/>
      <c r="S289" s="88"/>
      <c r="T289" s="89"/>
      <c r="U289" s="35"/>
      <c r="V289" s="35"/>
      <c r="W289" s="35"/>
      <c r="X289" s="35"/>
      <c r="Y289" s="35"/>
      <c r="Z289" s="35"/>
      <c r="AA289" s="35"/>
      <c r="AB289" s="35"/>
      <c r="AC289" s="35"/>
      <c r="AD289" s="35"/>
      <c r="AE289" s="35"/>
      <c r="AT289" s="14" t="s">
        <v>194</v>
      </c>
      <c r="AU289" s="14" t="s">
        <v>200</v>
      </c>
    </row>
    <row r="290" s="2" customFormat="1" ht="24.15" customHeight="1">
      <c r="A290" s="35"/>
      <c r="B290" s="36"/>
      <c r="C290" s="239" t="s">
        <v>766</v>
      </c>
      <c r="D290" s="239" t="s">
        <v>188</v>
      </c>
      <c r="E290" s="240" t="s">
        <v>1394</v>
      </c>
      <c r="F290" s="241" t="s">
        <v>1395</v>
      </c>
      <c r="G290" s="242" t="s">
        <v>263</v>
      </c>
      <c r="H290" s="243">
        <v>6</v>
      </c>
      <c r="I290" s="244"/>
      <c r="J290" s="245">
        <f>ROUND(I290*H290,2)</f>
        <v>0</v>
      </c>
      <c r="K290" s="246"/>
      <c r="L290" s="41"/>
      <c r="M290" s="247" t="s">
        <v>1</v>
      </c>
      <c r="N290" s="248" t="s">
        <v>42</v>
      </c>
      <c r="O290" s="88"/>
      <c r="P290" s="249">
        <f>O290*H290</f>
        <v>0</v>
      </c>
      <c r="Q290" s="249">
        <v>0</v>
      </c>
      <c r="R290" s="249">
        <f>Q290*H290</f>
        <v>0</v>
      </c>
      <c r="S290" s="249">
        <v>0</v>
      </c>
      <c r="T290" s="250">
        <f>S290*H290</f>
        <v>0</v>
      </c>
      <c r="U290" s="35"/>
      <c r="V290" s="35"/>
      <c r="W290" s="35"/>
      <c r="X290" s="35"/>
      <c r="Y290" s="35"/>
      <c r="Z290" s="35"/>
      <c r="AA290" s="35"/>
      <c r="AB290" s="35"/>
      <c r="AC290" s="35"/>
      <c r="AD290" s="35"/>
      <c r="AE290" s="35"/>
      <c r="AR290" s="251" t="s">
        <v>272</v>
      </c>
      <c r="AT290" s="251" t="s">
        <v>188</v>
      </c>
      <c r="AU290" s="251" t="s">
        <v>200</v>
      </c>
      <c r="AY290" s="14" t="s">
        <v>185</v>
      </c>
      <c r="BE290" s="252">
        <f>IF(N290="základní",J290,0)</f>
        <v>0</v>
      </c>
      <c r="BF290" s="252">
        <f>IF(N290="snížená",J290,0)</f>
        <v>0</v>
      </c>
      <c r="BG290" s="252">
        <f>IF(N290="zákl. přenesená",J290,0)</f>
        <v>0</v>
      </c>
      <c r="BH290" s="252">
        <f>IF(N290="sníž. přenesená",J290,0)</f>
        <v>0</v>
      </c>
      <c r="BI290" s="252">
        <f>IF(N290="nulová",J290,0)</f>
        <v>0</v>
      </c>
      <c r="BJ290" s="14" t="s">
        <v>84</v>
      </c>
      <c r="BK290" s="252">
        <f>ROUND(I290*H290,2)</f>
        <v>0</v>
      </c>
      <c r="BL290" s="14" t="s">
        <v>272</v>
      </c>
      <c r="BM290" s="251" t="s">
        <v>1396</v>
      </c>
    </row>
    <row r="291" s="2" customFormat="1">
      <c r="A291" s="35"/>
      <c r="B291" s="36"/>
      <c r="C291" s="37"/>
      <c r="D291" s="253" t="s">
        <v>194</v>
      </c>
      <c r="E291" s="37"/>
      <c r="F291" s="254" t="s">
        <v>1395</v>
      </c>
      <c r="G291" s="37"/>
      <c r="H291" s="37"/>
      <c r="I291" s="206"/>
      <c r="J291" s="37"/>
      <c r="K291" s="37"/>
      <c r="L291" s="41"/>
      <c r="M291" s="255"/>
      <c r="N291" s="256"/>
      <c r="O291" s="88"/>
      <c r="P291" s="88"/>
      <c r="Q291" s="88"/>
      <c r="R291" s="88"/>
      <c r="S291" s="88"/>
      <c r="T291" s="89"/>
      <c r="U291" s="35"/>
      <c r="V291" s="35"/>
      <c r="W291" s="35"/>
      <c r="X291" s="35"/>
      <c r="Y291" s="35"/>
      <c r="Z291" s="35"/>
      <c r="AA291" s="35"/>
      <c r="AB291" s="35"/>
      <c r="AC291" s="35"/>
      <c r="AD291" s="35"/>
      <c r="AE291" s="35"/>
      <c r="AT291" s="14" t="s">
        <v>194</v>
      </c>
      <c r="AU291" s="14" t="s">
        <v>200</v>
      </c>
    </row>
    <row r="292" s="2" customFormat="1" ht="21.75" customHeight="1">
      <c r="A292" s="35"/>
      <c r="B292" s="36"/>
      <c r="C292" s="257" t="s">
        <v>770</v>
      </c>
      <c r="D292" s="257" t="s">
        <v>260</v>
      </c>
      <c r="E292" s="258" t="s">
        <v>1706</v>
      </c>
      <c r="F292" s="259" t="s">
        <v>1707</v>
      </c>
      <c r="G292" s="260" t="s">
        <v>263</v>
      </c>
      <c r="H292" s="261">
        <v>6</v>
      </c>
      <c r="I292" s="262"/>
      <c r="J292" s="263">
        <f>ROUND(I292*H292,2)</f>
        <v>0</v>
      </c>
      <c r="K292" s="264"/>
      <c r="L292" s="265"/>
      <c r="M292" s="266" t="s">
        <v>1</v>
      </c>
      <c r="N292" s="267" t="s">
        <v>42</v>
      </c>
      <c r="O292" s="88"/>
      <c r="P292" s="249">
        <f>O292*H292</f>
        <v>0</v>
      </c>
      <c r="Q292" s="249">
        <v>5.0000000000000002E-05</v>
      </c>
      <c r="R292" s="249">
        <f>Q292*H292</f>
        <v>0.00030000000000000003</v>
      </c>
      <c r="S292" s="249">
        <v>0</v>
      </c>
      <c r="T292" s="250">
        <f>S292*H292</f>
        <v>0</v>
      </c>
      <c r="U292" s="35"/>
      <c r="V292" s="35"/>
      <c r="W292" s="35"/>
      <c r="X292" s="35"/>
      <c r="Y292" s="35"/>
      <c r="Z292" s="35"/>
      <c r="AA292" s="35"/>
      <c r="AB292" s="35"/>
      <c r="AC292" s="35"/>
      <c r="AD292" s="35"/>
      <c r="AE292" s="35"/>
      <c r="AR292" s="251" t="s">
        <v>323</v>
      </c>
      <c r="AT292" s="251" t="s">
        <v>260</v>
      </c>
      <c r="AU292" s="251" t="s">
        <v>200</v>
      </c>
      <c r="AY292" s="14" t="s">
        <v>185</v>
      </c>
      <c r="BE292" s="252">
        <f>IF(N292="základní",J292,0)</f>
        <v>0</v>
      </c>
      <c r="BF292" s="252">
        <f>IF(N292="snížená",J292,0)</f>
        <v>0</v>
      </c>
      <c r="BG292" s="252">
        <f>IF(N292="zákl. přenesená",J292,0)</f>
        <v>0</v>
      </c>
      <c r="BH292" s="252">
        <f>IF(N292="sníž. přenesená",J292,0)</f>
        <v>0</v>
      </c>
      <c r="BI292" s="252">
        <f>IF(N292="nulová",J292,0)</f>
        <v>0</v>
      </c>
      <c r="BJ292" s="14" t="s">
        <v>84</v>
      </c>
      <c r="BK292" s="252">
        <f>ROUND(I292*H292,2)</f>
        <v>0</v>
      </c>
      <c r="BL292" s="14" t="s">
        <v>272</v>
      </c>
      <c r="BM292" s="251" t="s">
        <v>1708</v>
      </c>
    </row>
    <row r="293" s="2" customFormat="1">
      <c r="A293" s="35"/>
      <c r="B293" s="36"/>
      <c r="C293" s="37"/>
      <c r="D293" s="253" t="s">
        <v>194</v>
      </c>
      <c r="E293" s="37"/>
      <c r="F293" s="254" t="s">
        <v>1707</v>
      </c>
      <c r="G293" s="37"/>
      <c r="H293" s="37"/>
      <c r="I293" s="206"/>
      <c r="J293" s="37"/>
      <c r="K293" s="37"/>
      <c r="L293" s="41"/>
      <c r="M293" s="255"/>
      <c r="N293" s="256"/>
      <c r="O293" s="88"/>
      <c r="P293" s="88"/>
      <c r="Q293" s="88"/>
      <c r="R293" s="88"/>
      <c r="S293" s="88"/>
      <c r="T293" s="89"/>
      <c r="U293" s="35"/>
      <c r="V293" s="35"/>
      <c r="W293" s="35"/>
      <c r="X293" s="35"/>
      <c r="Y293" s="35"/>
      <c r="Z293" s="35"/>
      <c r="AA293" s="35"/>
      <c r="AB293" s="35"/>
      <c r="AC293" s="35"/>
      <c r="AD293" s="35"/>
      <c r="AE293" s="35"/>
      <c r="AT293" s="14" t="s">
        <v>194</v>
      </c>
      <c r="AU293" s="14" t="s">
        <v>200</v>
      </c>
    </row>
    <row r="294" s="2" customFormat="1" ht="37.8" customHeight="1">
      <c r="A294" s="35"/>
      <c r="B294" s="36"/>
      <c r="C294" s="239" t="s">
        <v>774</v>
      </c>
      <c r="D294" s="239" t="s">
        <v>188</v>
      </c>
      <c r="E294" s="240" t="s">
        <v>1709</v>
      </c>
      <c r="F294" s="241" t="s">
        <v>1710</v>
      </c>
      <c r="G294" s="242" t="s">
        <v>263</v>
      </c>
      <c r="H294" s="243">
        <v>3</v>
      </c>
      <c r="I294" s="244"/>
      <c r="J294" s="245">
        <f>ROUND(I294*H294,2)</f>
        <v>0</v>
      </c>
      <c r="K294" s="246"/>
      <c r="L294" s="41"/>
      <c r="M294" s="247" t="s">
        <v>1</v>
      </c>
      <c r="N294" s="248" t="s">
        <v>42</v>
      </c>
      <c r="O294" s="88"/>
      <c r="P294" s="249">
        <f>O294*H294</f>
        <v>0</v>
      </c>
      <c r="Q294" s="249">
        <v>0</v>
      </c>
      <c r="R294" s="249">
        <f>Q294*H294</f>
        <v>0</v>
      </c>
      <c r="S294" s="249">
        <v>0</v>
      </c>
      <c r="T294" s="250">
        <f>S294*H294</f>
        <v>0</v>
      </c>
      <c r="U294" s="35"/>
      <c r="V294" s="35"/>
      <c r="W294" s="35"/>
      <c r="X294" s="35"/>
      <c r="Y294" s="35"/>
      <c r="Z294" s="35"/>
      <c r="AA294" s="35"/>
      <c r="AB294" s="35"/>
      <c r="AC294" s="35"/>
      <c r="AD294" s="35"/>
      <c r="AE294" s="35"/>
      <c r="AR294" s="251" t="s">
        <v>272</v>
      </c>
      <c r="AT294" s="251" t="s">
        <v>188</v>
      </c>
      <c r="AU294" s="251" t="s">
        <v>200</v>
      </c>
      <c r="AY294" s="14" t="s">
        <v>185</v>
      </c>
      <c r="BE294" s="252">
        <f>IF(N294="základní",J294,0)</f>
        <v>0</v>
      </c>
      <c r="BF294" s="252">
        <f>IF(N294="snížená",J294,0)</f>
        <v>0</v>
      </c>
      <c r="BG294" s="252">
        <f>IF(N294="zákl. přenesená",J294,0)</f>
        <v>0</v>
      </c>
      <c r="BH294" s="252">
        <f>IF(N294="sníž. přenesená",J294,0)</f>
        <v>0</v>
      </c>
      <c r="BI294" s="252">
        <f>IF(N294="nulová",J294,0)</f>
        <v>0</v>
      </c>
      <c r="BJ294" s="14" t="s">
        <v>84</v>
      </c>
      <c r="BK294" s="252">
        <f>ROUND(I294*H294,2)</f>
        <v>0</v>
      </c>
      <c r="BL294" s="14" t="s">
        <v>272</v>
      </c>
      <c r="BM294" s="251" t="s">
        <v>1711</v>
      </c>
    </row>
    <row r="295" s="2" customFormat="1">
      <c r="A295" s="35"/>
      <c r="B295" s="36"/>
      <c r="C295" s="37"/>
      <c r="D295" s="253" t="s">
        <v>194</v>
      </c>
      <c r="E295" s="37"/>
      <c r="F295" s="254" t="s">
        <v>1710</v>
      </c>
      <c r="G295" s="37"/>
      <c r="H295" s="37"/>
      <c r="I295" s="206"/>
      <c r="J295" s="37"/>
      <c r="K295" s="37"/>
      <c r="L295" s="41"/>
      <c r="M295" s="255"/>
      <c r="N295" s="256"/>
      <c r="O295" s="88"/>
      <c r="P295" s="88"/>
      <c r="Q295" s="88"/>
      <c r="R295" s="88"/>
      <c r="S295" s="88"/>
      <c r="T295" s="89"/>
      <c r="U295" s="35"/>
      <c r="V295" s="35"/>
      <c r="W295" s="35"/>
      <c r="X295" s="35"/>
      <c r="Y295" s="35"/>
      <c r="Z295" s="35"/>
      <c r="AA295" s="35"/>
      <c r="AB295" s="35"/>
      <c r="AC295" s="35"/>
      <c r="AD295" s="35"/>
      <c r="AE295" s="35"/>
      <c r="AT295" s="14" t="s">
        <v>194</v>
      </c>
      <c r="AU295" s="14" t="s">
        <v>200</v>
      </c>
    </row>
    <row r="296" s="2" customFormat="1" ht="24.15" customHeight="1">
      <c r="A296" s="35"/>
      <c r="B296" s="36"/>
      <c r="C296" s="257" t="s">
        <v>778</v>
      </c>
      <c r="D296" s="257" t="s">
        <v>260</v>
      </c>
      <c r="E296" s="258" t="s">
        <v>1712</v>
      </c>
      <c r="F296" s="259" t="s">
        <v>1713</v>
      </c>
      <c r="G296" s="260" t="s">
        <v>263</v>
      </c>
      <c r="H296" s="261">
        <v>3</v>
      </c>
      <c r="I296" s="262"/>
      <c r="J296" s="263">
        <f>ROUND(I296*H296,2)</f>
        <v>0</v>
      </c>
      <c r="K296" s="264"/>
      <c r="L296" s="265"/>
      <c r="M296" s="266" t="s">
        <v>1</v>
      </c>
      <c r="N296" s="267" t="s">
        <v>42</v>
      </c>
      <c r="O296" s="88"/>
      <c r="P296" s="249">
        <f>O296*H296</f>
        <v>0</v>
      </c>
      <c r="Q296" s="249">
        <v>3.0000000000000001E-05</v>
      </c>
      <c r="R296" s="249">
        <f>Q296*H296</f>
        <v>9.0000000000000006E-05</v>
      </c>
      <c r="S296" s="249">
        <v>0</v>
      </c>
      <c r="T296" s="250">
        <f>S296*H296</f>
        <v>0</v>
      </c>
      <c r="U296" s="35"/>
      <c r="V296" s="35"/>
      <c r="W296" s="35"/>
      <c r="X296" s="35"/>
      <c r="Y296" s="35"/>
      <c r="Z296" s="35"/>
      <c r="AA296" s="35"/>
      <c r="AB296" s="35"/>
      <c r="AC296" s="35"/>
      <c r="AD296" s="35"/>
      <c r="AE296" s="35"/>
      <c r="AR296" s="251" t="s">
        <v>323</v>
      </c>
      <c r="AT296" s="251" t="s">
        <v>260</v>
      </c>
      <c r="AU296" s="251" t="s">
        <v>200</v>
      </c>
      <c r="AY296" s="14" t="s">
        <v>185</v>
      </c>
      <c r="BE296" s="252">
        <f>IF(N296="základní",J296,0)</f>
        <v>0</v>
      </c>
      <c r="BF296" s="252">
        <f>IF(N296="snížená",J296,0)</f>
        <v>0</v>
      </c>
      <c r="BG296" s="252">
        <f>IF(N296="zákl. přenesená",J296,0)</f>
        <v>0</v>
      </c>
      <c r="BH296" s="252">
        <f>IF(N296="sníž. přenesená",J296,0)</f>
        <v>0</v>
      </c>
      <c r="BI296" s="252">
        <f>IF(N296="nulová",J296,0)</f>
        <v>0</v>
      </c>
      <c r="BJ296" s="14" t="s">
        <v>84</v>
      </c>
      <c r="BK296" s="252">
        <f>ROUND(I296*H296,2)</f>
        <v>0</v>
      </c>
      <c r="BL296" s="14" t="s">
        <v>272</v>
      </c>
      <c r="BM296" s="251" t="s">
        <v>1714</v>
      </c>
    </row>
    <row r="297" s="2" customFormat="1">
      <c r="A297" s="35"/>
      <c r="B297" s="36"/>
      <c r="C297" s="37"/>
      <c r="D297" s="253" t="s">
        <v>194</v>
      </c>
      <c r="E297" s="37"/>
      <c r="F297" s="254" t="s">
        <v>1715</v>
      </c>
      <c r="G297" s="37"/>
      <c r="H297" s="37"/>
      <c r="I297" s="206"/>
      <c r="J297" s="37"/>
      <c r="K297" s="37"/>
      <c r="L297" s="41"/>
      <c r="M297" s="255"/>
      <c r="N297" s="256"/>
      <c r="O297" s="88"/>
      <c r="P297" s="88"/>
      <c r="Q297" s="88"/>
      <c r="R297" s="88"/>
      <c r="S297" s="88"/>
      <c r="T297" s="89"/>
      <c r="U297" s="35"/>
      <c r="V297" s="35"/>
      <c r="W297" s="35"/>
      <c r="X297" s="35"/>
      <c r="Y297" s="35"/>
      <c r="Z297" s="35"/>
      <c r="AA297" s="35"/>
      <c r="AB297" s="35"/>
      <c r="AC297" s="35"/>
      <c r="AD297" s="35"/>
      <c r="AE297" s="35"/>
      <c r="AT297" s="14" t="s">
        <v>194</v>
      </c>
      <c r="AU297" s="14" t="s">
        <v>200</v>
      </c>
    </row>
    <row r="298" s="2" customFormat="1" ht="16.5" customHeight="1">
      <c r="A298" s="35"/>
      <c r="B298" s="36"/>
      <c r="C298" s="239" t="s">
        <v>782</v>
      </c>
      <c r="D298" s="239" t="s">
        <v>188</v>
      </c>
      <c r="E298" s="240" t="s">
        <v>796</v>
      </c>
      <c r="F298" s="241" t="s">
        <v>797</v>
      </c>
      <c r="G298" s="242" t="s">
        <v>263</v>
      </c>
      <c r="H298" s="243">
        <v>2</v>
      </c>
      <c r="I298" s="244"/>
      <c r="J298" s="245">
        <f>ROUND(I298*H298,2)</f>
        <v>0</v>
      </c>
      <c r="K298" s="246"/>
      <c r="L298" s="41"/>
      <c r="M298" s="247" t="s">
        <v>1</v>
      </c>
      <c r="N298" s="248" t="s">
        <v>42</v>
      </c>
      <c r="O298" s="88"/>
      <c r="P298" s="249">
        <f>O298*H298</f>
        <v>0</v>
      </c>
      <c r="Q298" s="249">
        <v>0</v>
      </c>
      <c r="R298" s="249">
        <f>Q298*H298</f>
        <v>0</v>
      </c>
      <c r="S298" s="249">
        <v>0</v>
      </c>
      <c r="T298" s="250">
        <f>S298*H298</f>
        <v>0</v>
      </c>
      <c r="U298" s="35"/>
      <c r="V298" s="35"/>
      <c r="W298" s="35"/>
      <c r="X298" s="35"/>
      <c r="Y298" s="35"/>
      <c r="Z298" s="35"/>
      <c r="AA298" s="35"/>
      <c r="AB298" s="35"/>
      <c r="AC298" s="35"/>
      <c r="AD298" s="35"/>
      <c r="AE298" s="35"/>
      <c r="AR298" s="251" t="s">
        <v>272</v>
      </c>
      <c r="AT298" s="251" t="s">
        <v>188</v>
      </c>
      <c r="AU298" s="251" t="s">
        <v>200</v>
      </c>
      <c r="AY298" s="14" t="s">
        <v>185</v>
      </c>
      <c r="BE298" s="252">
        <f>IF(N298="základní",J298,0)</f>
        <v>0</v>
      </c>
      <c r="BF298" s="252">
        <f>IF(N298="snížená",J298,0)</f>
        <v>0</v>
      </c>
      <c r="BG298" s="252">
        <f>IF(N298="zákl. přenesená",J298,0)</f>
        <v>0</v>
      </c>
      <c r="BH298" s="252">
        <f>IF(N298="sníž. přenesená",J298,0)</f>
        <v>0</v>
      </c>
      <c r="BI298" s="252">
        <f>IF(N298="nulová",J298,0)</f>
        <v>0</v>
      </c>
      <c r="BJ298" s="14" t="s">
        <v>84</v>
      </c>
      <c r="BK298" s="252">
        <f>ROUND(I298*H298,2)</f>
        <v>0</v>
      </c>
      <c r="BL298" s="14" t="s">
        <v>272</v>
      </c>
      <c r="BM298" s="251" t="s">
        <v>798</v>
      </c>
    </row>
    <row r="299" s="2" customFormat="1">
      <c r="A299" s="35"/>
      <c r="B299" s="36"/>
      <c r="C299" s="37"/>
      <c r="D299" s="253" t="s">
        <v>194</v>
      </c>
      <c r="E299" s="37"/>
      <c r="F299" s="254" t="s">
        <v>799</v>
      </c>
      <c r="G299" s="37"/>
      <c r="H299" s="37"/>
      <c r="I299" s="206"/>
      <c r="J299" s="37"/>
      <c r="K299" s="37"/>
      <c r="L299" s="41"/>
      <c r="M299" s="255"/>
      <c r="N299" s="256"/>
      <c r="O299" s="88"/>
      <c r="P299" s="88"/>
      <c r="Q299" s="88"/>
      <c r="R299" s="88"/>
      <c r="S299" s="88"/>
      <c r="T299" s="89"/>
      <c r="U299" s="35"/>
      <c r="V299" s="35"/>
      <c r="W299" s="35"/>
      <c r="X299" s="35"/>
      <c r="Y299" s="35"/>
      <c r="Z299" s="35"/>
      <c r="AA299" s="35"/>
      <c r="AB299" s="35"/>
      <c r="AC299" s="35"/>
      <c r="AD299" s="35"/>
      <c r="AE299" s="35"/>
      <c r="AT299" s="14" t="s">
        <v>194</v>
      </c>
      <c r="AU299" s="14" t="s">
        <v>200</v>
      </c>
    </row>
    <row r="300" s="2" customFormat="1" ht="24.15" customHeight="1">
      <c r="A300" s="35"/>
      <c r="B300" s="36"/>
      <c r="C300" s="257" t="s">
        <v>786</v>
      </c>
      <c r="D300" s="257" t="s">
        <v>260</v>
      </c>
      <c r="E300" s="258" t="s">
        <v>801</v>
      </c>
      <c r="F300" s="259" t="s">
        <v>802</v>
      </c>
      <c r="G300" s="260" t="s">
        <v>263</v>
      </c>
      <c r="H300" s="261">
        <v>2</v>
      </c>
      <c r="I300" s="262"/>
      <c r="J300" s="263">
        <f>ROUND(I300*H300,2)</f>
        <v>0</v>
      </c>
      <c r="K300" s="264"/>
      <c r="L300" s="265"/>
      <c r="M300" s="266" t="s">
        <v>1</v>
      </c>
      <c r="N300" s="267" t="s">
        <v>42</v>
      </c>
      <c r="O300" s="88"/>
      <c r="P300" s="249">
        <f>O300*H300</f>
        <v>0</v>
      </c>
      <c r="Q300" s="249">
        <v>5.0000000000000002E-05</v>
      </c>
      <c r="R300" s="249">
        <f>Q300*H300</f>
        <v>0.00010000000000000001</v>
      </c>
      <c r="S300" s="249">
        <v>0</v>
      </c>
      <c r="T300" s="250">
        <f>S300*H300</f>
        <v>0</v>
      </c>
      <c r="U300" s="35"/>
      <c r="V300" s="35"/>
      <c r="W300" s="35"/>
      <c r="X300" s="35"/>
      <c r="Y300" s="35"/>
      <c r="Z300" s="35"/>
      <c r="AA300" s="35"/>
      <c r="AB300" s="35"/>
      <c r="AC300" s="35"/>
      <c r="AD300" s="35"/>
      <c r="AE300" s="35"/>
      <c r="AR300" s="251" t="s">
        <v>323</v>
      </c>
      <c r="AT300" s="251" t="s">
        <v>260</v>
      </c>
      <c r="AU300" s="251" t="s">
        <v>200</v>
      </c>
      <c r="AY300" s="14" t="s">
        <v>185</v>
      </c>
      <c r="BE300" s="252">
        <f>IF(N300="základní",J300,0)</f>
        <v>0</v>
      </c>
      <c r="BF300" s="252">
        <f>IF(N300="snížená",J300,0)</f>
        <v>0</v>
      </c>
      <c r="BG300" s="252">
        <f>IF(N300="zákl. přenesená",J300,0)</f>
        <v>0</v>
      </c>
      <c r="BH300" s="252">
        <f>IF(N300="sníž. přenesená",J300,0)</f>
        <v>0</v>
      </c>
      <c r="BI300" s="252">
        <f>IF(N300="nulová",J300,0)</f>
        <v>0</v>
      </c>
      <c r="BJ300" s="14" t="s">
        <v>84</v>
      </c>
      <c r="BK300" s="252">
        <f>ROUND(I300*H300,2)</f>
        <v>0</v>
      </c>
      <c r="BL300" s="14" t="s">
        <v>272</v>
      </c>
      <c r="BM300" s="251" t="s">
        <v>803</v>
      </c>
    </row>
    <row r="301" s="2" customFormat="1">
      <c r="A301" s="35"/>
      <c r="B301" s="36"/>
      <c r="C301" s="37"/>
      <c r="D301" s="253" t="s">
        <v>194</v>
      </c>
      <c r="E301" s="37"/>
      <c r="F301" s="254" t="s">
        <v>802</v>
      </c>
      <c r="G301" s="37"/>
      <c r="H301" s="37"/>
      <c r="I301" s="206"/>
      <c r="J301" s="37"/>
      <c r="K301" s="37"/>
      <c r="L301" s="41"/>
      <c r="M301" s="255"/>
      <c r="N301" s="256"/>
      <c r="O301" s="88"/>
      <c r="P301" s="88"/>
      <c r="Q301" s="88"/>
      <c r="R301" s="88"/>
      <c r="S301" s="88"/>
      <c r="T301" s="89"/>
      <c r="U301" s="35"/>
      <c r="V301" s="35"/>
      <c r="W301" s="35"/>
      <c r="X301" s="35"/>
      <c r="Y301" s="35"/>
      <c r="Z301" s="35"/>
      <c r="AA301" s="35"/>
      <c r="AB301" s="35"/>
      <c r="AC301" s="35"/>
      <c r="AD301" s="35"/>
      <c r="AE301" s="35"/>
      <c r="AT301" s="14" t="s">
        <v>194</v>
      </c>
      <c r="AU301" s="14" t="s">
        <v>200</v>
      </c>
    </row>
    <row r="302" s="2" customFormat="1" ht="37.8" customHeight="1">
      <c r="A302" s="35"/>
      <c r="B302" s="36"/>
      <c r="C302" s="257" t="s">
        <v>790</v>
      </c>
      <c r="D302" s="257" t="s">
        <v>260</v>
      </c>
      <c r="E302" s="258" t="s">
        <v>1546</v>
      </c>
      <c r="F302" s="259" t="s">
        <v>1547</v>
      </c>
      <c r="G302" s="260" t="s">
        <v>263</v>
      </c>
      <c r="H302" s="261">
        <v>1</v>
      </c>
      <c r="I302" s="262"/>
      <c r="J302" s="263">
        <f>ROUND(I302*H302,2)</f>
        <v>0</v>
      </c>
      <c r="K302" s="264"/>
      <c r="L302" s="265"/>
      <c r="M302" s="266" t="s">
        <v>1</v>
      </c>
      <c r="N302" s="267" t="s">
        <v>42</v>
      </c>
      <c r="O302" s="88"/>
      <c r="P302" s="249">
        <f>O302*H302</f>
        <v>0</v>
      </c>
      <c r="Q302" s="249">
        <v>5.0000000000000002E-05</v>
      </c>
      <c r="R302" s="249">
        <f>Q302*H302</f>
        <v>5.0000000000000002E-05</v>
      </c>
      <c r="S302" s="249">
        <v>0</v>
      </c>
      <c r="T302" s="250">
        <f>S302*H302</f>
        <v>0</v>
      </c>
      <c r="U302" s="35"/>
      <c r="V302" s="35"/>
      <c r="W302" s="35"/>
      <c r="X302" s="35"/>
      <c r="Y302" s="35"/>
      <c r="Z302" s="35"/>
      <c r="AA302" s="35"/>
      <c r="AB302" s="35"/>
      <c r="AC302" s="35"/>
      <c r="AD302" s="35"/>
      <c r="AE302" s="35"/>
      <c r="AR302" s="251" t="s">
        <v>323</v>
      </c>
      <c r="AT302" s="251" t="s">
        <v>260</v>
      </c>
      <c r="AU302" s="251" t="s">
        <v>200</v>
      </c>
      <c r="AY302" s="14" t="s">
        <v>185</v>
      </c>
      <c r="BE302" s="252">
        <f>IF(N302="základní",J302,0)</f>
        <v>0</v>
      </c>
      <c r="BF302" s="252">
        <f>IF(N302="snížená",J302,0)</f>
        <v>0</v>
      </c>
      <c r="BG302" s="252">
        <f>IF(N302="zákl. přenesená",J302,0)</f>
        <v>0</v>
      </c>
      <c r="BH302" s="252">
        <f>IF(N302="sníž. přenesená",J302,0)</f>
        <v>0</v>
      </c>
      <c r="BI302" s="252">
        <f>IF(N302="nulová",J302,0)</f>
        <v>0</v>
      </c>
      <c r="BJ302" s="14" t="s">
        <v>84</v>
      </c>
      <c r="BK302" s="252">
        <f>ROUND(I302*H302,2)</f>
        <v>0</v>
      </c>
      <c r="BL302" s="14" t="s">
        <v>272</v>
      </c>
      <c r="BM302" s="251" t="s">
        <v>1548</v>
      </c>
    </row>
    <row r="303" s="2" customFormat="1">
      <c r="A303" s="35"/>
      <c r="B303" s="36"/>
      <c r="C303" s="37"/>
      <c r="D303" s="253" t="s">
        <v>194</v>
      </c>
      <c r="E303" s="37"/>
      <c r="F303" s="254" t="s">
        <v>1547</v>
      </c>
      <c r="G303" s="37"/>
      <c r="H303" s="37"/>
      <c r="I303" s="206"/>
      <c r="J303" s="37"/>
      <c r="K303" s="37"/>
      <c r="L303" s="41"/>
      <c r="M303" s="255"/>
      <c r="N303" s="256"/>
      <c r="O303" s="88"/>
      <c r="P303" s="88"/>
      <c r="Q303" s="88"/>
      <c r="R303" s="88"/>
      <c r="S303" s="88"/>
      <c r="T303" s="89"/>
      <c r="U303" s="35"/>
      <c r="V303" s="35"/>
      <c r="W303" s="35"/>
      <c r="X303" s="35"/>
      <c r="Y303" s="35"/>
      <c r="Z303" s="35"/>
      <c r="AA303" s="35"/>
      <c r="AB303" s="35"/>
      <c r="AC303" s="35"/>
      <c r="AD303" s="35"/>
      <c r="AE303" s="35"/>
      <c r="AT303" s="14" t="s">
        <v>194</v>
      </c>
      <c r="AU303" s="14" t="s">
        <v>200</v>
      </c>
    </row>
    <row r="304" s="2" customFormat="1" ht="33" customHeight="1">
      <c r="A304" s="35"/>
      <c r="B304" s="36"/>
      <c r="C304" s="239" t="s">
        <v>795</v>
      </c>
      <c r="D304" s="239" t="s">
        <v>188</v>
      </c>
      <c r="E304" s="240" t="s">
        <v>1716</v>
      </c>
      <c r="F304" s="241" t="s">
        <v>1717</v>
      </c>
      <c r="G304" s="242" t="s">
        <v>263</v>
      </c>
      <c r="H304" s="243">
        <v>37</v>
      </c>
      <c r="I304" s="244"/>
      <c r="J304" s="245">
        <f>ROUND(I304*H304,2)</f>
        <v>0</v>
      </c>
      <c r="K304" s="246"/>
      <c r="L304" s="41"/>
      <c r="M304" s="247" t="s">
        <v>1</v>
      </c>
      <c r="N304" s="248" t="s">
        <v>42</v>
      </c>
      <c r="O304" s="88"/>
      <c r="P304" s="249">
        <f>O304*H304</f>
        <v>0</v>
      </c>
      <c r="Q304" s="249">
        <v>0</v>
      </c>
      <c r="R304" s="249">
        <f>Q304*H304</f>
        <v>0</v>
      </c>
      <c r="S304" s="249">
        <v>0</v>
      </c>
      <c r="T304" s="250">
        <f>S304*H304</f>
        <v>0</v>
      </c>
      <c r="U304" s="35"/>
      <c r="V304" s="35"/>
      <c r="W304" s="35"/>
      <c r="X304" s="35"/>
      <c r="Y304" s="35"/>
      <c r="Z304" s="35"/>
      <c r="AA304" s="35"/>
      <c r="AB304" s="35"/>
      <c r="AC304" s="35"/>
      <c r="AD304" s="35"/>
      <c r="AE304" s="35"/>
      <c r="AR304" s="251" t="s">
        <v>272</v>
      </c>
      <c r="AT304" s="251" t="s">
        <v>188</v>
      </c>
      <c r="AU304" s="251" t="s">
        <v>200</v>
      </c>
      <c r="AY304" s="14" t="s">
        <v>185</v>
      </c>
      <c r="BE304" s="252">
        <f>IF(N304="základní",J304,0)</f>
        <v>0</v>
      </c>
      <c r="BF304" s="252">
        <f>IF(N304="snížená",J304,0)</f>
        <v>0</v>
      </c>
      <c r="BG304" s="252">
        <f>IF(N304="zákl. přenesená",J304,0)</f>
        <v>0</v>
      </c>
      <c r="BH304" s="252">
        <f>IF(N304="sníž. přenesená",J304,0)</f>
        <v>0</v>
      </c>
      <c r="BI304" s="252">
        <f>IF(N304="nulová",J304,0)</f>
        <v>0</v>
      </c>
      <c r="BJ304" s="14" t="s">
        <v>84</v>
      </c>
      <c r="BK304" s="252">
        <f>ROUND(I304*H304,2)</f>
        <v>0</v>
      </c>
      <c r="BL304" s="14" t="s">
        <v>272</v>
      </c>
      <c r="BM304" s="251" t="s">
        <v>1718</v>
      </c>
    </row>
    <row r="305" s="2" customFormat="1">
      <c r="A305" s="35"/>
      <c r="B305" s="36"/>
      <c r="C305" s="37"/>
      <c r="D305" s="253" t="s">
        <v>194</v>
      </c>
      <c r="E305" s="37"/>
      <c r="F305" s="254" t="s">
        <v>1719</v>
      </c>
      <c r="G305" s="37"/>
      <c r="H305" s="37"/>
      <c r="I305" s="206"/>
      <c r="J305" s="37"/>
      <c r="K305" s="37"/>
      <c r="L305" s="41"/>
      <c r="M305" s="255"/>
      <c r="N305" s="256"/>
      <c r="O305" s="88"/>
      <c r="P305" s="88"/>
      <c r="Q305" s="88"/>
      <c r="R305" s="88"/>
      <c r="S305" s="88"/>
      <c r="T305" s="89"/>
      <c r="U305" s="35"/>
      <c r="V305" s="35"/>
      <c r="W305" s="35"/>
      <c r="X305" s="35"/>
      <c r="Y305" s="35"/>
      <c r="Z305" s="35"/>
      <c r="AA305" s="35"/>
      <c r="AB305" s="35"/>
      <c r="AC305" s="35"/>
      <c r="AD305" s="35"/>
      <c r="AE305" s="35"/>
      <c r="AT305" s="14" t="s">
        <v>194</v>
      </c>
      <c r="AU305" s="14" t="s">
        <v>200</v>
      </c>
    </row>
    <row r="306" s="2" customFormat="1" ht="24.15" customHeight="1">
      <c r="A306" s="35"/>
      <c r="B306" s="36"/>
      <c r="C306" s="239" t="s">
        <v>800</v>
      </c>
      <c r="D306" s="239" t="s">
        <v>188</v>
      </c>
      <c r="E306" s="240" t="s">
        <v>1720</v>
      </c>
      <c r="F306" s="241" t="s">
        <v>1721</v>
      </c>
      <c r="G306" s="242" t="s">
        <v>263</v>
      </c>
      <c r="H306" s="243">
        <v>37</v>
      </c>
      <c r="I306" s="244"/>
      <c r="J306" s="245">
        <f>ROUND(I306*H306,2)</f>
        <v>0</v>
      </c>
      <c r="K306" s="246"/>
      <c r="L306" s="41"/>
      <c r="M306" s="247" t="s">
        <v>1</v>
      </c>
      <c r="N306" s="248" t="s">
        <v>42</v>
      </c>
      <c r="O306" s="88"/>
      <c r="P306" s="249">
        <f>O306*H306</f>
        <v>0</v>
      </c>
      <c r="Q306" s="249">
        <v>0</v>
      </c>
      <c r="R306" s="249">
        <f>Q306*H306</f>
        <v>0</v>
      </c>
      <c r="S306" s="249">
        <v>0</v>
      </c>
      <c r="T306" s="250">
        <f>S306*H306</f>
        <v>0</v>
      </c>
      <c r="U306" s="35"/>
      <c r="V306" s="35"/>
      <c r="W306" s="35"/>
      <c r="X306" s="35"/>
      <c r="Y306" s="35"/>
      <c r="Z306" s="35"/>
      <c r="AA306" s="35"/>
      <c r="AB306" s="35"/>
      <c r="AC306" s="35"/>
      <c r="AD306" s="35"/>
      <c r="AE306" s="35"/>
      <c r="AR306" s="251" t="s">
        <v>272</v>
      </c>
      <c r="AT306" s="251" t="s">
        <v>188</v>
      </c>
      <c r="AU306" s="251" t="s">
        <v>200</v>
      </c>
      <c r="AY306" s="14" t="s">
        <v>185</v>
      </c>
      <c r="BE306" s="252">
        <f>IF(N306="základní",J306,0)</f>
        <v>0</v>
      </c>
      <c r="BF306" s="252">
        <f>IF(N306="snížená",J306,0)</f>
        <v>0</v>
      </c>
      <c r="BG306" s="252">
        <f>IF(N306="zákl. přenesená",J306,0)</f>
        <v>0</v>
      </c>
      <c r="BH306" s="252">
        <f>IF(N306="sníž. přenesená",J306,0)</f>
        <v>0</v>
      </c>
      <c r="BI306" s="252">
        <f>IF(N306="nulová",J306,0)</f>
        <v>0</v>
      </c>
      <c r="BJ306" s="14" t="s">
        <v>84</v>
      </c>
      <c r="BK306" s="252">
        <f>ROUND(I306*H306,2)</f>
        <v>0</v>
      </c>
      <c r="BL306" s="14" t="s">
        <v>272</v>
      </c>
      <c r="BM306" s="251" t="s">
        <v>1722</v>
      </c>
    </row>
    <row r="307" s="2" customFormat="1">
      <c r="A307" s="35"/>
      <c r="B307" s="36"/>
      <c r="C307" s="37"/>
      <c r="D307" s="253" t="s">
        <v>194</v>
      </c>
      <c r="E307" s="37"/>
      <c r="F307" s="254" t="s">
        <v>1723</v>
      </c>
      <c r="G307" s="37"/>
      <c r="H307" s="37"/>
      <c r="I307" s="206"/>
      <c r="J307" s="37"/>
      <c r="K307" s="37"/>
      <c r="L307" s="41"/>
      <c r="M307" s="255"/>
      <c r="N307" s="256"/>
      <c r="O307" s="88"/>
      <c r="P307" s="88"/>
      <c r="Q307" s="88"/>
      <c r="R307" s="88"/>
      <c r="S307" s="88"/>
      <c r="T307" s="89"/>
      <c r="U307" s="35"/>
      <c r="V307" s="35"/>
      <c r="W307" s="35"/>
      <c r="X307" s="35"/>
      <c r="Y307" s="35"/>
      <c r="Z307" s="35"/>
      <c r="AA307" s="35"/>
      <c r="AB307" s="35"/>
      <c r="AC307" s="35"/>
      <c r="AD307" s="35"/>
      <c r="AE307" s="35"/>
      <c r="AT307" s="14" t="s">
        <v>194</v>
      </c>
      <c r="AU307" s="14" t="s">
        <v>200</v>
      </c>
    </row>
    <row r="308" s="2" customFormat="1" ht="24.15" customHeight="1">
      <c r="A308" s="35"/>
      <c r="B308" s="36"/>
      <c r="C308" s="257" t="s">
        <v>804</v>
      </c>
      <c r="D308" s="257" t="s">
        <v>260</v>
      </c>
      <c r="E308" s="258" t="s">
        <v>1400</v>
      </c>
      <c r="F308" s="259" t="s">
        <v>1401</v>
      </c>
      <c r="G308" s="260" t="s">
        <v>263</v>
      </c>
      <c r="H308" s="261">
        <v>37</v>
      </c>
      <c r="I308" s="262"/>
      <c r="J308" s="263">
        <f>ROUND(I308*H308,2)</f>
        <v>0</v>
      </c>
      <c r="K308" s="264"/>
      <c r="L308" s="265"/>
      <c r="M308" s="266" t="s">
        <v>1</v>
      </c>
      <c r="N308" s="267" t="s">
        <v>42</v>
      </c>
      <c r="O308" s="88"/>
      <c r="P308" s="249">
        <f>O308*H308</f>
        <v>0</v>
      </c>
      <c r="Q308" s="249">
        <v>5.0000000000000002E-05</v>
      </c>
      <c r="R308" s="249">
        <f>Q308*H308</f>
        <v>0.0018500000000000001</v>
      </c>
      <c r="S308" s="249">
        <v>0</v>
      </c>
      <c r="T308" s="250">
        <f>S308*H308</f>
        <v>0</v>
      </c>
      <c r="U308" s="35"/>
      <c r="V308" s="35"/>
      <c r="W308" s="35"/>
      <c r="X308" s="35"/>
      <c r="Y308" s="35"/>
      <c r="Z308" s="35"/>
      <c r="AA308" s="35"/>
      <c r="AB308" s="35"/>
      <c r="AC308" s="35"/>
      <c r="AD308" s="35"/>
      <c r="AE308" s="35"/>
      <c r="AR308" s="251" t="s">
        <v>323</v>
      </c>
      <c r="AT308" s="251" t="s">
        <v>260</v>
      </c>
      <c r="AU308" s="251" t="s">
        <v>200</v>
      </c>
      <c r="AY308" s="14" t="s">
        <v>185</v>
      </c>
      <c r="BE308" s="252">
        <f>IF(N308="základní",J308,0)</f>
        <v>0</v>
      </c>
      <c r="BF308" s="252">
        <f>IF(N308="snížená",J308,0)</f>
        <v>0</v>
      </c>
      <c r="BG308" s="252">
        <f>IF(N308="zákl. přenesená",J308,0)</f>
        <v>0</v>
      </c>
      <c r="BH308" s="252">
        <f>IF(N308="sníž. přenesená",J308,0)</f>
        <v>0</v>
      </c>
      <c r="BI308" s="252">
        <f>IF(N308="nulová",J308,0)</f>
        <v>0</v>
      </c>
      <c r="BJ308" s="14" t="s">
        <v>84</v>
      </c>
      <c r="BK308" s="252">
        <f>ROUND(I308*H308,2)</f>
        <v>0</v>
      </c>
      <c r="BL308" s="14" t="s">
        <v>272</v>
      </c>
      <c r="BM308" s="251" t="s">
        <v>1402</v>
      </c>
    </row>
    <row r="309" s="2" customFormat="1">
      <c r="A309" s="35"/>
      <c r="B309" s="36"/>
      <c r="C309" s="37"/>
      <c r="D309" s="253" t="s">
        <v>194</v>
      </c>
      <c r="E309" s="37"/>
      <c r="F309" s="254" t="s">
        <v>1401</v>
      </c>
      <c r="G309" s="37"/>
      <c r="H309" s="37"/>
      <c r="I309" s="206"/>
      <c r="J309" s="37"/>
      <c r="K309" s="37"/>
      <c r="L309" s="41"/>
      <c r="M309" s="255"/>
      <c r="N309" s="256"/>
      <c r="O309" s="88"/>
      <c r="P309" s="88"/>
      <c r="Q309" s="88"/>
      <c r="R309" s="88"/>
      <c r="S309" s="88"/>
      <c r="T309" s="89"/>
      <c r="U309" s="35"/>
      <c r="V309" s="35"/>
      <c r="W309" s="35"/>
      <c r="X309" s="35"/>
      <c r="Y309" s="35"/>
      <c r="Z309" s="35"/>
      <c r="AA309" s="35"/>
      <c r="AB309" s="35"/>
      <c r="AC309" s="35"/>
      <c r="AD309" s="35"/>
      <c r="AE309" s="35"/>
      <c r="AT309" s="14" t="s">
        <v>194</v>
      </c>
      <c r="AU309" s="14" t="s">
        <v>200</v>
      </c>
    </row>
    <row r="310" s="2" customFormat="1" ht="44.25" customHeight="1">
      <c r="A310" s="35"/>
      <c r="B310" s="36"/>
      <c r="C310" s="239" t="s">
        <v>808</v>
      </c>
      <c r="D310" s="239" t="s">
        <v>188</v>
      </c>
      <c r="E310" s="240" t="s">
        <v>1724</v>
      </c>
      <c r="F310" s="241" t="s">
        <v>1725</v>
      </c>
      <c r="G310" s="242" t="s">
        <v>263</v>
      </c>
      <c r="H310" s="243">
        <v>3</v>
      </c>
      <c r="I310" s="244"/>
      <c r="J310" s="245">
        <f>ROUND(I310*H310,2)</f>
        <v>0</v>
      </c>
      <c r="K310" s="246"/>
      <c r="L310" s="41"/>
      <c r="M310" s="247" t="s">
        <v>1</v>
      </c>
      <c r="N310" s="248" t="s">
        <v>42</v>
      </c>
      <c r="O310" s="88"/>
      <c r="P310" s="249">
        <f>O310*H310</f>
        <v>0</v>
      </c>
      <c r="Q310" s="249">
        <v>0</v>
      </c>
      <c r="R310" s="249">
        <f>Q310*H310</f>
        <v>0</v>
      </c>
      <c r="S310" s="249">
        <v>0</v>
      </c>
      <c r="T310" s="250">
        <f>S310*H310</f>
        <v>0</v>
      </c>
      <c r="U310" s="35"/>
      <c r="V310" s="35"/>
      <c r="W310" s="35"/>
      <c r="X310" s="35"/>
      <c r="Y310" s="35"/>
      <c r="Z310" s="35"/>
      <c r="AA310" s="35"/>
      <c r="AB310" s="35"/>
      <c r="AC310" s="35"/>
      <c r="AD310" s="35"/>
      <c r="AE310" s="35"/>
      <c r="AR310" s="251" t="s">
        <v>272</v>
      </c>
      <c r="AT310" s="251" t="s">
        <v>188</v>
      </c>
      <c r="AU310" s="251" t="s">
        <v>200</v>
      </c>
      <c r="AY310" s="14" t="s">
        <v>185</v>
      </c>
      <c r="BE310" s="252">
        <f>IF(N310="základní",J310,0)</f>
        <v>0</v>
      </c>
      <c r="BF310" s="252">
        <f>IF(N310="snížená",J310,0)</f>
        <v>0</v>
      </c>
      <c r="BG310" s="252">
        <f>IF(N310="zákl. přenesená",J310,0)</f>
        <v>0</v>
      </c>
      <c r="BH310" s="252">
        <f>IF(N310="sníž. přenesená",J310,0)</f>
        <v>0</v>
      </c>
      <c r="BI310" s="252">
        <f>IF(N310="nulová",J310,0)</f>
        <v>0</v>
      </c>
      <c r="BJ310" s="14" t="s">
        <v>84</v>
      </c>
      <c r="BK310" s="252">
        <f>ROUND(I310*H310,2)</f>
        <v>0</v>
      </c>
      <c r="BL310" s="14" t="s">
        <v>272</v>
      </c>
      <c r="BM310" s="251" t="s">
        <v>1726</v>
      </c>
    </row>
    <row r="311" s="2" customFormat="1">
      <c r="A311" s="35"/>
      <c r="B311" s="36"/>
      <c r="C311" s="37"/>
      <c r="D311" s="253" t="s">
        <v>194</v>
      </c>
      <c r="E311" s="37"/>
      <c r="F311" s="254" t="s">
        <v>1725</v>
      </c>
      <c r="G311" s="37"/>
      <c r="H311" s="37"/>
      <c r="I311" s="206"/>
      <c r="J311" s="37"/>
      <c r="K311" s="37"/>
      <c r="L311" s="41"/>
      <c r="M311" s="255"/>
      <c r="N311" s="256"/>
      <c r="O311" s="88"/>
      <c r="P311" s="88"/>
      <c r="Q311" s="88"/>
      <c r="R311" s="88"/>
      <c r="S311" s="88"/>
      <c r="T311" s="89"/>
      <c r="U311" s="35"/>
      <c r="V311" s="35"/>
      <c r="W311" s="35"/>
      <c r="X311" s="35"/>
      <c r="Y311" s="35"/>
      <c r="Z311" s="35"/>
      <c r="AA311" s="35"/>
      <c r="AB311" s="35"/>
      <c r="AC311" s="35"/>
      <c r="AD311" s="35"/>
      <c r="AE311" s="35"/>
      <c r="AT311" s="14" t="s">
        <v>194</v>
      </c>
      <c r="AU311" s="14" t="s">
        <v>200</v>
      </c>
    </row>
    <row r="312" s="2" customFormat="1" ht="24.15" customHeight="1">
      <c r="A312" s="35"/>
      <c r="B312" s="36"/>
      <c r="C312" s="257" t="s">
        <v>812</v>
      </c>
      <c r="D312" s="257" t="s">
        <v>260</v>
      </c>
      <c r="E312" s="258" t="s">
        <v>1727</v>
      </c>
      <c r="F312" s="259" t="s">
        <v>1728</v>
      </c>
      <c r="G312" s="260" t="s">
        <v>263</v>
      </c>
      <c r="H312" s="261">
        <v>3</v>
      </c>
      <c r="I312" s="262"/>
      <c r="J312" s="263">
        <f>ROUND(I312*H312,2)</f>
        <v>0</v>
      </c>
      <c r="K312" s="264"/>
      <c r="L312" s="265"/>
      <c r="M312" s="266" t="s">
        <v>1</v>
      </c>
      <c r="N312" s="267" t="s">
        <v>42</v>
      </c>
      <c r="O312" s="88"/>
      <c r="P312" s="249">
        <f>O312*H312</f>
        <v>0</v>
      </c>
      <c r="Q312" s="249">
        <v>0.00016000000000000001</v>
      </c>
      <c r="R312" s="249">
        <f>Q312*H312</f>
        <v>0.00048000000000000007</v>
      </c>
      <c r="S312" s="249">
        <v>0</v>
      </c>
      <c r="T312" s="250">
        <f>S312*H312</f>
        <v>0</v>
      </c>
      <c r="U312" s="35"/>
      <c r="V312" s="35"/>
      <c r="W312" s="35"/>
      <c r="X312" s="35"/>
      <c r="Y312" s="35"/>
      <c r="Z312" s="35"/>
      <c r="AA312" s="35"/>
      <c r="AB312" s="35"/>
      <c r="AC312" s="35"/>
      <c r="AD312" s="35"/>
      <c r="AE312" s="35"/>
      <c r="AR312" s="251" t="s">
        <v>323</v>
      </c>
      <c r="AT312" s="251" t="s">
        <v>260</v>
      </c>
      <c r="AU312" s="251" t="s">
        <v>200</v>
      </c>
      <c r="AY312" s="14" t="s">
        <v>185</v>
      </c>
      <c r="BE312" s="252">
        <f>IF(N312="základní",J312,0)</f>
        <v>0</v>
      </c>
      <c r="BF312" s="252">
        <f>IF(N312="snížená",J312,0)</f>
        <v>0</v>
      </c>
      <c r="BG312" s="252">
        <f>IF(N312="zákl. přenesená",J312,0)</f>
        <v>0</v>
      </c>
      <c r="BH312" s="252">
        <f>IF(N312="sníž. přenesená",J312,0)</f>
        <v>0</v>
      </c>
      <c r="BI312" s="252">
        <f>IF(N312="nulová",J312,0)</f>
        <v>0</v>
      </c>
      <c r="BJ312" s="14" t="s">
        <v>84</v>
      </c>
      <c r="BK312" s="252">
        <f>ROUND(I312*H312,2)</f>
        <v>0</v>
      </c>
      <c r="BL312" s="14" t="s">
        <v>272</v>
      </c>
      <c r="BM312" s="251" t="s">
        <v>1729</v>
      </c>
    </row>
    <row r="313" s="2" customFormat="1">
      <c r="A313" s="35"/>
      <c r="B313" s="36"/>
      <c r="C313" s="37"/>
      <c r="D313" s="253" t="s">
        <v>194</v>
      </c>
      <c r="E313" s="37"/>
      <c r="F313" s="254" t="s">
        <v>1728</v>
      </c>
      <c r="G313" s="37"/>
      <c r="H313" s="37"/>
      <c r="I313" s="206"/>
      <c r="J313" s="37"/>
      <c r="K313" s="37"/>
      <c r="L313" s="41"/>
      <c r="M313" s="255"/>
      <c r="N313" s="256"/>
      <c r="O313" s="88"/>
      <c r="P313" s="88"/>
      <c r="Q313" s="88"/>
      <c r="R313" s="88"/>
      <c r="S313" s="88"/>
      <c r="T313" s="89"/>
      <c r="U313" s="35"/>
      <c r="V313" s="35"/>
      <c r="W313" s="35"/>
      <c r="X313" s="35"/>
      <c r="Y313" s="35"/>
      <c r="Z313" s="35"/>
      <c r="AA313" s="35"/>
      <c r="AB313" s="35"/>
      <c r="AC313" s="35"/>
      <c r="AD313" s="35"/>
      <c r="AE313" s="35"/>
      <c r="AT313" s="14" t="s">
        <v>194</v>
      </c>
      <c r="AU313" s="14" t="s">
        <v>200</v>
      </c>
    </row>
    <row r="314" s="2" customFormat="1" ht="24.15" customHeight="1">
      <c r="A314" s="35"/>
      <c r="B314" s="36"/>
      <c r="C314" s="239" t="s">
        <v>816</v>
      </c>
      <c r="D314" s="239" t="s">
        <v>188</v>
      </c>
      <c r="E314" s="240" t="s">
        <v>1730</v>
      </c>
      <c r="F314" s="241" t="s">
        <v>1731</v>
      </c>
      <c r="G314" s="242" t="s">
        <v>329</v>
      </c>
      <c r="H314" s="243">
        <v>8</v>
      </c>
      <c r="I314" s="244"/>
      <c r="J314" s="245">
        <f>ROUND(I314*H314,2)</f>
        <v>0</v>
      </c>
      <c r="K314" s="246"/>
      <c r="L314" s="41"/>
      <c r="M314" s="247" t="s">
        <v>1</v>
      </c>
      <c r="N314" s="248" t="s">
        <v>42</v>
      </c>
      <c r="O314" s="88"/>
      <c r="P314" s="249">
        <f>O314*H314</f>
        <v>0</v>
      </c>
      <c r="Q314" s="249">
        <v>0</v>
      </c>
      <c r="R314" s="249">
        <f>Q314*H314</f>
        <v>0</v>
      </c>
      <c r="S314" s="249">
        <v>0</v>
      </c>
      <c r="T314" s="250">
        <f>S314*H314</f>
        <v>0</v>
      </c>
      <c r="U314" s="35"/>
      <c r="V314" s="35"/>
      <c r="W314" s="35"/>
      <c r="X314" s="35"/>
      <c r="Y314" s="35"/>
      <c r="Z314" s="35"/>
      <c r="AA314" s="35"/>
      <c r="AB314" s="35"/>
      <c r="AC314" s="35"/>
      <c r="AD314" s="35"/>
      <c r="AE314" s="35"/>
      <c r="AR314" s="251" t="s">
        <v>272</v>
      </c>
      <c r="AT314" s="251" t="s">
        <v>188</v>
      </c>
      <c r="AU314" s="251" t="s">
        <v>200</v>
      </c>
      <c r="AY314" s="14" t="s">
        <v>185</v>
      </c>
      <c r="BE314" s="252">
        <f>IF(N314="základní",J314,0)</f>
        <v>0</v>
      </c>
      <c r="BF314" s="252">
        <f>IF(N314="snížená",J314,0)</f>
        <v>0</v>
      </c>
      <c r="BG314" s="252">
        <f>IF(N314="zákl. přenesená",J314,0)</f>
        <v>0</v>
      </c>
      <c r="BH314" s="252">
        <f>IF(N314="sníž. přenesená",J314,0)</f>
        <v>0</v>
      </c>
      <c r="BI314" s="252">
        <f>IF(N314="nulová",J314,0)</f>
        <v>0</v>
      </c>
      <c r="BJ314" s="14" t="s">
        <v>84</v>
      </c>
      <c r="BK314" s="252">
        <f>ROUND(I314*H314,2)</f>
        <v>0</v>
      </c>
      <c r="BL314" s="14" t="s">
        <v>272</v>
      </c>
      <c r="BM314" s="251" t="s">
        <v>1732</v>
      </c>
    </row>
    <row r="315" s="2" customFormat="1">
      <c r="A315" s="35"/>
      <c r="B315" s="36"/>
      <c r="C315" s="37"/>
      <c r="D315" s="253" t="s">
        <v>194</v>
      </c>
      <c r="E315" s="37"/>
      <c r="F315" s="254" t="s">
        <v>1731</v>
      </c>
      <c r="G315" s="37"/>
      <c r="H315" s="37"/>
      <c r="I315" s="206"/>
      <c r="J315" s="37"/>
      <c r="K315" s="37"/>
      <c r="L315" s="41"/>
      <c r="M315" s="255"/>
      <c r="N315" s="256"/>
      <c r="O315" s="88"/>
      <c r="P315" s="88"/>
      <c r="Q315" s="88"/>
      <c r="R315" s="88"/>
      <c r="S315" s="88"/>
      <c r="T315" s="89"/>
      <c r="U315" s="35"/>
      <c r="V315" s="35"/>
      <c r="W315" s="35"/>
      <c r="X315" s="35"/>
      <c r="Y315" s="35"/>
      <c r="Z315" s="35"/>
      <c r="AA315" s="35"/>
      <c r="AB315" s="35"/>
      <c r="AC315" s="35"/>
      <c r="AD315" s="35"/>
      <c r="AE315" s="35"/>
      <c r="AT315" s="14" t="s">
        <v>194</v>
      </c>
      <c r="AU315" s="14" t="s">
        <v>200</v>
      </c>
    </row>
    <row r="316" s="2" customFormat="1" ht="21.75" customHeight="1">
      <c r="A316" s="35"/>
      <c r="B316" s="36"/>
      <c r="C316" s="257" t="s">
        <v>818</v>
      </c>
      <c r="D316" s="257" t="s">
        <v>260</v>
      </c>
      <c r="E316" s="258" t="s">
        <v>809</v>
      </c>
      <c r="F316" s="259" t="s">
        <v>810</v>
      </c>
      <c r="G316" s="260" t="s">
        <v>329</v>
      </c>
      <c r="H316" s="261">
        <v>8</v>
      </c>
      <c r="I316" s="262"/>
      <c r="J316" s="263">
        <f>ROUND(I316*H316,2)</f>
        <v>0</v>
      </c>
      <c r="K316" s="264"/>
      <c r="L316" s="265"/>
      <c r="M316" s="266" t="s">
        <v>1</v>
      </c>
      <c r="N316" s="267" t="s">
        <v>42</v>
      </c>
      <c r="O316" s="88"/>
      <c r="P316" s="249">
        <f>O316*H316</f>
        <v>0</v>
      </c>
      <c r="Q316" s="249">
        <v>1.0000000000000001E-05</v>
      </c>
      <c r="R316" s="249">
        <f>Q316*H316</f>
        <v>8.0000000000000007E-05</v>
      </c>
      <c r="S316" s="249">
        <v>0</v>
      </c>
      <c r="T316" s="250">
        <f>S316*H316</f>
        <v>0</v>
      </c>
      <c r="U316" s="35"/>
      <c r="V316" s="35"/>
      <c r="W316" s="35"/>
      <c r="X316" s="35"/>
      <c r="Y316" s="35"/>
      <c r="Z316" s="35"/>
      <c r="AA316" s="35"/>
      <c r="AB316" s="35"/>
      <c r="AC316" s="35"/>
      <c r="AD316" s="35"/>
      <c r="AE316" s="35"/>
      <c r="AR316" s="251" t="s">
        <v>323</v>
      </c>
      <c r="AT316" s="251" t="s">
        <v>260</v>
      </c>
      <c r="AU316" s="251" t="s">
        <v>200</v>
      </c>
      <c r="AY316" s="14" t="s">
        <v>185</v>
      </c>
      <c r="BE316" s="252">
        <f>IF(N316="základní",J316,0)</f>
        <v>0</v>
      </c>
      <c r="BF316" s="252">
        <f>IF(N316="snížená",J316,0)</f>
        <v>0</v>
      </c>
      <c r="BG316" s="252">
        <f>IF(N316="zákl. přenesená",J316,0)</f>
        <v>0</v>
      </c>
      <c r="BH316" s="252">
        <f>IF(N316="sníž. přenesená",J316,0)</f>
        <v>0</v>
      </c>
      <c r="BI316" s="252">
        <f>IF(N316="nulová",J316,0)</f>
        <v>0</v>
      </c>
      <c r="BJ316" s="14" t="s">
        <v>84</v>
      </c>
      <c r="BK316" s="252">
        <f>ROUND(I316*H316,2)</f>
        <v>0</v>
      </c>
      <c r="BL316" s="14" t="s">
        <v>272</v>
      </c>
      <c r="BM316" s="251" t="s">
        <v>811</v>
      </c>
    </row>
    <row r="317" s="2" customFormat="1">
      <c r="A317" s="35"/>
      <c r="B317" s="36"/>
      <c r="C317" s="37"/>
      <c r="D317" s="253" t="s">
        <v>194</v>
      </c>
      <c r="E317" s="37"/>
      <c r="F317" s="254" t="s">
        <v>810</v>
      </c>
      <c r="G317" s="37"/>
      <c r="H317" s="37"/>
      <c r="I317" s="206"/>
      <c r="J317" s="37"/>
      <c r="K317" s="37"/>
      <c r="L317" s="41"/>
      <c r="M317" s="255"/>
      <c r="N317" s="256"/>
      <c r="O317" s="88"/>
      <c r="P317" s="88"/>
      <c r="Q317" s="88"/>
      <c r="R317" s="88"/>
      <c r="S317" s="88"/>
      <c r="T317" s="89"/>
      <c r="U317" s="35"/>
      <c r="V317" s="35"/>
      <c r="W317" s="35"/>
      <c r="X317" s="35"/>
      <c r="Y317" s="35"/>
      <c r="Z317" s="35"/>
      <c r="AA317" s="35"/>
      <c r="AB317" s="35"/>
      <c r="AC317" s="35"/>
      <c r="AD317" s="35"/>
      <c r="AE317" s="35"/>
      <c r="AT317" s="14" t="s">
        <v>194</v>
      </c>
      <c r="AU317" s="14" t="s">
        <v>200</v>
      </c>
    </row>
    <row r="318" s="2" customFormat="1" ht="37.8" customHeight="1">
      <c r="A318" s="35"/>
      <c r="B318" s="36"/>
      <c r="C318" s="239" t="s">
        <v>822</v>
      </c>
      <c r="D318" s="239" t="s">
        <v>188</v>
      </c>
      <c r="E318" s="240" t="s">
        <v>1733</v>
      </c>
      <c r="F318" s="241" t="s">
        <v>1734</v>
      </c>
      <c r="G318" s="242" t="s">
        <v>307</v>
      </c>
      <c r="H318" s="243">
        <v>6</v>
      </c>
      <c r="I318" s="244"/>
      <c r="J318" s="245">
        <f>ROUND(I318*H318,2)</f>
        <v>0</v>
      </c>
      <c r="K318" s="246"/>
      <c r="L318" s="41"/>
      <c r="M318" s="247" t="s">
        <v>1</v>
      </c>
      <c r="N318" s="248" t="s">
        <v>42</v>
      </c>
      <c r="O318" s="88"/>
      <c r="P318" s="249">
        <f>O318*H318</f>
        <v>0</v>
      </c>
      <c r="Q318" s="249">
        <v>0</v>
      </c>
      <c r="R318" s="249">
        <f>Q318*H318</f>
        <v>0</v>
      </c>
      <c r="S318" s="249">
        <v>0</v>
      </c>
      <c r="T318" s="250">
        <f>S318*H318</f>
        <v>0</v>
      </c>
      <c r="U318" s="35"/>
      <c r="V318" s="35"/>
      <c r="W318" s="35"/>
      <c r="X318" s="35"/>
      <c r="Y318" s="35"/>
      <c r="Z318" s="35"/>
      <c r="AA318" s="35"/>
      <c r="AB318" s="35"/>
      <c r="AC318" s="35"/>
      <c r="AD318" s="35"/>
      <c r="AE318" s="35"/>
      <c r="AR318" s="251" t="s">
        <v>272</v>
      </c>
      <c r="AT318" s="251" t="s">
        <v>188</v>
      </c>
      <c r="AU318" s="251" t="s">
        <v>200</v>
      </c>
      <c r="AY318" s="14" t="s">
        <v>185</v>
      </c>
      <c r="BE318" s="252">
        <f>IF(N318="základní",J318,0)</f>
        <v>0</v>
      </c>
      <c r="BF318" s="252">
        <f>IF(N318="snížená",J318,0)</f>
        <v>0</v>
      </c>
      <c r="BG318" s="252">
        <f>IF(N318="zákl. přenesená",J318,0)</f>
        <v>0</v>
      </c>
      <c r="BH318" s="252">
        <f>IF(N318="sníž. přenesená",J318,0)</f>
        <v>0</v>
      </c>
      <c r="BI318" s="252">
        <f>IF(N318="nulová",J318,0)</f>
        <v>0</v>
      </c>
      <c r="BJ318" s="14" t="s">
        <v>84</v>
      </c>
      <c r="BK318" s="252">
        <f>ROUND(I318*H318,2)</f>
        <v>0</v>
      </c>
      <c r="BL318" s="14" t="s">
        <v>272</v>
      </c>
      <c r="BM318" s="251" t="s">
        <v>1735</v>
      </c>
    </row>
    <row r="319" s="2" customFormat="1">
      <c r="A319" s="35"/>
      <c r="B319" s="36"/>
      <c r="C319" s="37"/>
      <c r="D319" s="253" t="s">
        <v>194</v>
      </c>
      <c r="E319" s="37"/>
      <c r="F319" s="254" t="s">
        <v>1734</v>
      </c>
      <c r="G319" s="37"/>
      <c r="H319" s="37"/>
      <c r="I319" s="206"/>
      <c r="J319" s="37"/>
      <c r="K319" s="37"/>
      <c r="L319" s="41"/>
      <c r="M319" s="255"/>
      <c r="N319" s="256"/>
      <c r="O319" s="88"/>
      <c r="P319" s="88"/>
      <c r="Q319" s="88"/>
      <c r="R319" s="88"/>
      <c r="S319" s="88"/>
      <c r="T319" s="89"/>
      <c r="U319" s="35"/>
      <c r="V319" s="35"/>
      <c r="W319" s="35"/>
      <c r="X319" s="35"/>
      <c r="Y319" s="35"/>
      <c r="Z319" s="35"/>
      <c r="AA319" s="35"/>
      <c r="AB319" s="35"/>
      <c r="AC319" s="35"/>
      <c r="AD319" s="35"/>
      <c r="AE319" s="35"/>
      <c r="AT319" s="14" t="s">
        <v>194</v>
      </c>
      <c r="AU319" s="14" t="s">
        <v>200</v>
      </c>
    </row>
    <row r="320" s="2" customFormat="1" ht="33" customHeight="1">
      <c r="A320" s="35"/>
      <c r="B320" s="36"/>
      <c r="C320" s="239" t="s">
        <v>827</v>
      </c>
      <c r="D320" s="239" t="s">
        <v>188</v>
      </c>
      <c r="E320" s="240" t="s">
        <v>845</v>
      </c>
      <c r="F320" s="241" t="s">
        <v>846</v>
      </c>
      <c r="G320" s="242" t="s">
        <v>329</v>
      </c>
      <c r="H320" s="243">
        <v>450</v>
      </c>
      <c r="I320" s="244"/>
      <c r="J320" s="245">
        <f>ROUND(I320*H320,2)</f>
        <v>0</v>
      </c>
      <c r="K320" s="246"/>
      <c r="L320" s="41"/>
      <c r="M320" s="247" t="s">
        <v>1</v>
      </c>
      <c r="N320" s="248" t="s">
        <v>42</v>
      </c>
      <c r="O320" s="88"/>
      <c r="P320" s="249">
        <f>O320*H320</f>
        <v>0</v>
      </c>
      <c r="Q320" s="249">
        <v>0</v>
      </c>
      <c r="R320" s="249">
        <f>Q320*H320</f>
        <v>0</v>
      </c>
      <c r="S320" s="249">
        <v>0</v>
      </c>
      <c r="T320" s="250">
        <f>S320*H320</f>
        <v>0</v>
      </c>
      <c r="U320" s="35"/>
      <c r="V320" s="35"/>
      <c r="W320" s="35"/>
      <c r="X320" s="35"/>
      <c r="Y320" s="35"/>
      <c r="Z320" s="35"/>
      <c r="AA320" s="35"/>
      <c r="AB320" s="35"/>
      <c r="AC320" s="35"/>
      <c r="AD320" s="35"/>
      <c r="AE320" s="35"/>
      <c r="AR320" s="251" t="s">
        <v>272</v>
      </c>
      <c r="AT320" s="251" t="s">
        <v>188</v>
      </c>
      <c r="AU320" s="251" t="s">
        <v>200</v>
      </c>
      <c r="AY320" s="14" t="s">
        <v>185</v>
      </c>
      <c r="BE320" s="252">
        <f>IF(N320="základní",J320,0)</f>
        <v>0</v>
      </c>
      <c r="BF320" s="252">
        <f>IF(N320="snížená",J320,0)</f>
        <v>0</v>
      </c>
      <c r="BG320" s="252">
        <f>IF(N320="zákl. přenesená",J320,0)</f>
        <v>0</v>
      </c>
      <c r="BH320" s="252">
        <f>IF(N320="sníž. přenesená",J320,0)</f>
        <v>0</v>
      </c>
      <c r="BI320" s="252">
        <f>IF(N320="nulová",J320,0)</f>
        <v>0</v>
      </c>
      <c r="BJ320" s="14" t="s">
        <v>84</v>
      </c>
      <c r="BK320" s="252">
        <f>ROUND(I320*H320,2)</f>
        <v>0</v>
      </c>
      <c r="BL320" s="14" t="s">
        <v>272</v>
      </c>
      <c r="BM320" s="251" t="s">
        <v>847</v>
      </c>
    </row>
    <row r="321" s="2" customFormat="1">
      <c r="A321" s="35"/>
      <c r="B321" s="36"/>
      <c r="C321" s="37"/>
      <c r="D321" s="253" t="s">
        <v>194</v>
      </c>
      <c r="E321" s="37"/>
      <c r="F321" s="254" t="s">
        <v>848</v>
      </c>
      <c r="G321" s="37"/>
      <c r="H321" s="37"/>
      <c r="I321" s="206"/>
      <c r="J321" s="37"/>
      <c r="K321" s="37"/>
      <c r="L321" s="41"/>
      <c r="M321" s="255"/>
      <c r="N321" s="256"/>
      <c r="O321" s="88"/>
      <c r="P321" s="88"/>
      <c r="Q321" s="88"/>
      <c r="R321" s="88"/>
      <c r="S321" s="88"/>
      <c r="T321" s="89"/>
      <c r="U321" s="35"/>
      <c r="V321" s="35"/>
      <c r="W321" s="35"/>
      <c r="X321" s="35"/>
      <c r="Y321" s="35"/>
      <c r="Z321" s="35"/>
      <c r="AA321" s="35"/>
      <c r="AB321" s="35"/>
      <c r="AC321" s="35"/>
      <c r="AD321" s="35"/>
      <c r="AE321" s="35"/>
      <c r="AT321" s="14" t="s">
        <v>194</v>
      </c>
      <c r="AU321" s="14" t="s">
        <v>200</v>
      </c>
    </row>
    <row r="322" s="2" customFormat="1" ht="24.15" customHeight="1">
      <c r="A322" s="35"/>
      <c r="B322" s="36"/>
      <c r="C322" s="257" t="s">
        <v>832</v>
      </c>
      <c r="D322" s="257" t="s">
        <v>260</v>
      </c>
      <c r="E322" s="258" t="s">
        <v>850</v>
      </c>
      <c r="F322" s="259" t="s">
        <v>851</v>
      </c>
      <c r="G322" s="260" t="s">
        <v>329</v>
      </c>
      <c r="H322" s="261">
        <v>450</v>
      </c>
      <c r="I322" s="262"/>
      <c r="J322" s="263">
        <f>ROUND(I322*H322,2)</f>
        <v>0</v>
      </c>
      <c r="K322" s="264"/>
      <c r="L322" s="265"/>
      <c r="M322" s="266" t="s">
        <v>1</v>
      </c>
      <c r="N322" s="267" t="s">
        <v>42</v>
      </c>
      <c r="O322" s="88"/>
      <c r="P322" s="249">
        <f>O322*H322</f>
        <v>0</v>
      </c>
      <c r="Q322" s="249">
        <v>0.00017000000000000001</v>
      </c>
      <c r="R322" s="249">
        <f>Q322*H322</f>
        <v>0.076500000000000012</v>
      </c>
      <c r="S322" s="249">
        <v>0</v>
      </c>
      <c r="T322" s="250">
        <f>S322*H322</f>
        <v>0</v>
      </c>
      <c r="U322" s="35"/>
      <c r="V322" s="35"/>
      <c r="W322" s="35"/>
      <c r="X322" s="35"/>
      <c r="Y322" s="35"/>
      <c r="Z322" s="35"/>
      <c r="AA322" s="35"/>
      <c r="AB322" s="35"/>
      <c r="AC322" s="35"/>
      <c r="AD322" s="35"/>
      <c r="AE322" s="35"/>
      <c r="AR322" s="251" t="s">
        <v>323</v>
      </c>
      <c r="AT322" s="251" t="s">
        <v>260</v>
      </c>
      <c r="AU322" s="251" t="s">
        <v>200</v>
      </c>
      <c r="AY322" s="14" t="s">
        <v>185</v>
      </c>
      <c r="BE322" s="252">
        <f>IF(N322="základní",J322,0)</f>
        <v>0</v>
      </c>
      <c r="BF322" s="252">
        <f>IF(N322="snížená",J322,0)</f>
        <v>0</v>
      </c>
      <c r="BG322" s="252">
        <f>IF(N322="zákl. přenesená",J322,0)</f>
        <v>0</v>
      </c>
      <c r="BH322" s="252">
        <f>IF(N322="sníž. přenesená",J322,0)</f>
        <v>0</v>
      </c>
      <c r="BI322" s="252">
        <f>IF(N322="nulová",J322,0)</f>
        <v>0</v>
      </c>
      <c r="BJ322" s="14" t="s">
        <v>84</v>
      </c>
      <c r="BK322" s="252">
        <f>ROUND(I322*H322,2)</f>
        <v>0</v>
      </c>
      <c r="BL322" s="14" t="s">
        <v>272</v>
      </c>
      <c r="BM322" s="251" t="s">
        <v>852</v>
      </c>
    </row>
    <row r="323" s="2" customFormat="1">
      <c r="A323" s="35"/>
      <c r="B323" s="36"/>
      <c r="C323" s="37"/>
      <c r="D323" s="253" t="s">
        <v>194</v>
      </c>
      <c r="E323" s="37"/>
      <c r="F323" s="254" t="s">
        <v>851</v>
      </c>
      <c r="G323" s="37"/>
      <c r="H323" s="37"/>
      <c r="I323" s="206"/>
      <c r="J323" s="37"/>
      <c r="K323" s="37"/>
      <c r="L323" s="41"/>
      <c r="M323" s="255"/>
      <c r="N323" s="256"/>
      <c r="O323" s="88"/>
      <c r="P323" s="88"/>
      <c r="Q323" s="88"/>
      <c r="R323" s="88"/>
      <c r="S323" s="88"/>
      <c r="T323" s="89"/>
      <c r="U323" s="35"/>
      <c r="V323" s="35"/>
      <c r="W323" s="35"/>
      <c r="X323" s="35"/>
      <c r="Y323" s="35"/>
      <c r="Z323" s="35"/>
      <c r="AA323" s="35"/>
      <c r="AB323" s="35"/>
      <c r="AC323" s="35"/>
      <c r="AD323" s="35"/>
      <c r="AE323" s="35"/>
      <c r="AT323" s="14" t="s">
        <v>194</v>
      </c>
      <c r="AU323" s="14" t="s">
        <v>200</v>
      </c>
    </row>
    <row r="324" s="2" customFormat="1" ht="24.15" customHeight="1">
      <c r="A324" s="35"/>
      <c r="B324" s="36"/>
      <c r="C324" s="239" t="s">
        <v>836</v>
      </c>
      <c r="D324" s="239" t="s">
        <v>188</v>
      </c>
      <c r="E324" s="240" t="s">
        <v>1549</v>
      </c>
      <c r="F324" s="241" t="s">
        <v>1550</v>
      </c>
      <c r="G324" s="242" t="s">
        <v>329</v>
      </c>
      <c r="H324" s="243">
        <v>70</v>
      </c>
      <c r="I324" s="244"/>
      <c r="J324" s="245">
        <f>ROUND(I324*H324,2)</f>
        <v>0</v>
      </c>
      <c r="K324" s="246"/>
      <c r="L324" s="41"/>
      <c r="M324" s="247" t="s">
        <v>1</v>
      </c>
      <c r="N324" s="248" t="s">
        <v>42</v>
      </c>
      <c r="O324" s="88"/>
      <c r="P324" s="249">
        <f>O324*H324</f>
        <v>0</v>
      </c>
      <c r="Q324" s="249">
        <v>0</v>
      </c>
      <c r="R324" s="249">
        <f>Q324*H324</f>
        <v>0</v>
      </c>
      <c r="S324" s="249">
        <v>0</v>
      </c>
      <c r="T324" s="250">
        <f>S324*H324</f>
        <v>0</v>
      </c>
      <c r="U324" s="35"/>
      <c r="V324" s="35"/>
      <c r="W324" s="35"/>
      <c r="X324" s="35"/>
      <c r="Y324" s="35"/>
      <c r="Z324" s="35"/>
      <c r="AA324" s="35"/>
      <c r="AB324" s="35"/>
      <c r="AC324" s="35"/>
      <c r="AD324" s="35"/>
      <c r="AE324" s="35"/>
      <c r="AR324" s="251" t="s">
        <v>272</v>
      </c>
      <c r="AT324" s="251" t="s">
        <v>188</v>
      </c>
      <c r="AU324" s="251" t="s">
        <v>200</v>
      </c>
      <c r="AY324" s="14" t="s">
        <v>185</v>
      </c>
      <c r="BE324" s="252">
        <f>IF(N324="základní",J324,0)</f>
        <v>0</v>
      </c>
      <c r="BF324" s="252">
        <f>IF(N324="snížená",J324,0)</f>
        <v>0</v>
      </c>
      <c r="BG324" s="252">
        <f>IF(N324="zákl. přenesená",J324,0)</f>
        <v>0</v>
      </c>
      <c r="BH324" s="252">
        <f>IF(N324="sníž. přenesená",J324,0)</f>
        <v>0</v>
      </c>
      <c r="BI324" s="252">
        <f>IF(N324="nulová",J324,0)</f>
        <v>0</v>
      </c>
      <c r="BJ324" s="14" t="s">
        <v>84</v>
      </c>
      <c r="BK324" s="252">
        <f>ROUND(I324*H324,2)</f>
        <v>0</v>
      </c>
      <c r="BL324" s="14" t="s">
        <v>272</v>
      </c>
      <c r="BM324" s="251" t="s">
        <v>1551</v>
      </c>
    </row>
    <row r="325" s="2" customFormat="1">
      <c r="A325" s="35"/>
      <c r="B325" s="36"/>
      <c r="C325" s="37"/>
      <c r="D325" s="253" t="s">
        <v>194</v>
      </c>
      <c r="E325" s="37"/>
      <c r="F325" s="254" t="s">
        <v>1552</v>
      </c>
      <c r="G325" s="37"/>
      <c r="H325" s="37"/>
      <c r="I325" s="206"/>
      <c r="J325" s="37"/>
      <c r="K325" s="37"/>
      <c r="L325" s="41"/>
      <c r="M325" s="255"/>
      <c r="N325" s="256"/>
      <c r="O325" s="88"/>
      <c r="P325" s="88"/>
      <c r="Q325" s="88"/>
      <c r="R325" s="88"/>
      <c r="S325" s="88"/>
      <c r="T325" s="89"/>
      <c r="U325" s="35"/>
      <c r="V325" s="35"/>
      <c r="W325" s="35"/>
      <c r="X325" s="35"/>
      <c r="Y325" s="35"/>
      <c r="Z325" s="35"/>
      <c r="AA325" s="35"/>
      <c r="AB325" s="35"/>
      <c r="AC325" s="35"/>
      <c r="AD325" s="35"/>
      <c r="AE325" s="35"/>
      <c r="AT325" s="14" t="s">
        <v>194</v>
      </c>
      <c r="AU325" s="14" t="s">
        <v>200</v>
      </c>
    </row>
    <row r="326" s="2" customFormat="1" ht="24.15" customHeight="1">
      <c r="A326" s="35"/>
      <c r="B326" s="36"/>
      <c r="C326" s="257" t="s">
        <v>840</v>
      </c>
      <c r="D326" s="257" t="s">
        <v>260</v>
      </c>
      <c r="E326" s="258" t="s">
        <v>1553</v>
      </c>
      <c r="F326" s="259" t="s">
        <v>1554</v>
      </c>
      <c r="G326" s="260" t="s">
        <v>329</v>
      </c>
      <c r="H326" s="261">
        <v>70</v>
      </c>
      <c r="I326" s="262"/>
      <c r="J326" s="263">
        <f>ROUND(I326*H326,2)</f>
        <v>0</v>
      </c>
      <c r="K326" s="264"/>
      <c r="L326" s="265"/>
      <c r="M326" s="266" t="s">
        <v>1</v>
      </c>
      <c r="N326" s="267" t="s">
        <v>42</v>
      </c>
      <c r="O326" s="88"/>
      <c r="P326" s="249">
        <f>O326*H326</f>
        <v>0</v>
      </c>
      <c r="Q326" s="249">
        <v>0.00025000000000000001</v>
      </c>
      <c r="R326" s="249">
        <f>Q326*H326</f>
        <v>0.017500000000000002</v>
      </c>
      <c r="S326" s="249">
        <v>0</v>
      </c>
      <c r="T326" s="250">
        <f>S326*H326</f>
        <v>0</v>
      </c>
      <c r="U326" s="35"/>
      <c r="V326" s="35"/>
      <c r="W326" s="35"/>
      <c r="X326" s="35"/>
      <c r="Y326" s="35"/>
      <c r="Z326" s="35"/>
      <c r="AA326" s="35"/>
      <c r="AB326" s="35"/>
      <c r="AC326" s="35"/>
      <c r="AD326" s="35"/>
      <c r="AE326" s="35"/>
      <c r="AR326" s="251" t="s">
        <v>323</v>
      </c>
      <c r="AT326" s="251" t="s">
        <v>260</v>
      </c>
      <c r="AU326" s="251" t="s">
        <v>200</v>
      </c>
      <c r="AY326" s="14" t="s">
        <v>185</v>
      </c>
      <c r="BE326" s="252">
        <f>IF(N326="základní",J326,0)</f>
        <v>0</v>
      </c>
      <c r="BF326" s="252">
        <f>IF(N326="snížená",J326,0)</f>
        <v>0</v>
      </c>
      <c r="BG326" s="252">
        <f>IF(N326="zákl. přenesená",J326,0)</f>
        <v>0</v>
      </c>
      <c r="BH326" s="252">
        <f>IF(N326="sníž. přenesená",J326,0)</f>
        <v>0</v>
      </c>
      <c r="BI326" s="252">
        <f>IF(N326="nulová",J326,0)</f>
        <v>0</v>
      </c>
      <c r="BJ326" s="14" t="s">
        <v>84</v>
      </c>
      <c r="BK326" s="252">
        <f>ROUND(I326*H326,2)</f>
        <v>0</v>
      </c>
      <c r="BL326" s="14" t="s">
        <v>272</v>
      </c>
      <c r="BM326" s="251" t="s">
        <v>1555</v>
      </c>
    </row>
    <row r="327" s="2" customFormat="1">
      <c r="A327" s="35"/>
      <c r="B327" s="36"/>
      <c r="C327" s="37"/>
      <c r="D327" s="253" t="s">
        <v>194</v>
      </c>
      <c r="E327" s="37"/>
      <c r="F327" s="254" t="s">
        <v>1554</v>
      </c>
      <c r="G327" s="37"/>
      <c r="H327" s="37"/>
      <c r="I327" s="206"/>
      <c r="J327" s="37"/>
      <c r="K327" s="37"/>
      <c r="L327" s="41"/>
      <c r="M327" s="255"/>
      <c r="N327" s="256"/>
      <c r="O327" s="88"/>
      <c r="P327" s="88"/>
      <c r="Q327" s="88"/>
      <c r="R327" s="88"/>
      <c r="S327" s="88"/>
      <c r="T327" s="89"/>
      <c r="U327" s="35"/>
      <c r="V327" s="35"/>
      <c r="W327" s="35"/>
      <c r="X327" s="35"/>
      <c r="Y327" s="35"/>
      <c r="Z327" s="35"/>
      <c r="AA327" s="35"/>
      <c r="AB327" s="35"/>
      <c r="AC327" s="35"/>
      <c r="AD327" s="35"/>
      <c r="AE327" s="35"/>
      <c r="AT327" s="14" t="s">
        <v>194</v>
      </c>
      <c r="AU327" s="14" t="s">
        <v>200</v>
      </c>
    </row>
    <row r="328" s="2" customFormat="1" ht="24.15" customHeight="1">
      <c r="A328" s="35"/>
      <c r="B328" s="36"/>
      <c r="C328" s="239" t="s">
        <v>844</v>
      </c>
      <c r="D328" s="239" t="s">
        <v>188</v>
      </c>
      <c r="E328" s="240" t="s">
        <v>1084</v>
      </c>
      <c r="F328" s="241" t="s">
        <v>1085</v>
      </c>
      <c r="G328" s="242" t="s">
        <v>263</v>
      </c>
      <c r="H328" s="243">
        <v>1</v>
      </c>
      <c r="I328" s="244"/>
      <c r="J328" s="245">
        <f>ROUND(I328*H328,2)</f>
        <v>0</v>
      </c>
      <c r="K328" s="246"/>
      <c r="L328" s="41"/>
      <c r="M328" s="247" t="s">
        <v>1</v>
      </c>
      <c r="N328" s="248" t="s">
        <v>42</v>
      </c>
      <c r="O328" s="88"/>
      <c r="P328" s="249">
        <f>O328*H328</f>
        <v>0</v>
      </c>
      <c r="Q328" s="249">
        <v>0</v>
      </c>
      <c r="R328" s="249">
        <f>Q328*H328</f>
        <v>0</v>
      </c>
      <c r="S328" s="249">
        <v>0</v>
      </c>
      <c r="T328" s="250">
        <f>S328*H328</f>
        <v>0</v>
      </c>
      <c r="U328" s="35"/>
      <c r="V328" s="35"/>
      <c r="W328" s="35"/>
      <c r="X328" s="35"/>
      <c r="Y328" s="35"/>
      <c r="Z328" s="35"/>
      <c r="AA328" s="35"/>
      <c r="AB328" s="35"/>
      <c r="AC328" s="35"/>
      <c r="AD328" s="35"/>
      <c r="AE328" s="35"/>
      <c r="AR328" s="251" t="s">
        <v>272</v>
      </c>
      <c r="AT328" s="251" t="s">
        <v>188</v>
      </c>
      <c r="AU328" s="251" t="s">
        <v>200</v>
      </c>
      <c r="AY328" s="14" t="s">
        <v>185</v>
      </c>
      <c r="BE328" s="252">
        <f>IF(N328="základní",J328,0)</f>
        <v>0</v>
      </c>
      <c r="BF328" s="252">
        <f>IF(N328="snížená",J328,0)</f>
        <v>0</v>
      </c>
      <c r="BG328" s="252">
        <f>IF(N328="zákl. přenesená",J328,0)</f>
        <v>0</v>
      </c>
      <c r="BH328" s="252">
        <f>IF(N328="sníž. přenesená",J328,0)</f>
        <v>0</v>
      </c>
      <c r="BI328" s="252">
        <f>IF(N328="nulová",J328,0)</f>
        <v>0</v>
      </c>
      <c r="BJ328" s="14" t="s">
        <v>84</v>
      </c>
      <c r="BK328" s="252">
        <f>ROUND(I328*H328,2)</f>
        <v>0</v>
      </c>
      <c r="BL328" s="14" t="s">
        <v>272</v>
      </c>
      <c r="BM328" s="251" t="s">
        <v>1556</v>
      </c>
    </row>
    <row r="329" s="2" customFormat="1">
      <c r="A329" s="35"/>
      <c r="B329" s="36"/>
      <c r="C329" s="37"/>
      <c r="D329" s="253" t="s">
        <v>194</v>
      </c>
      <c r="E329" s="37"/>
      <c r="F329" s="254" t="s">
        <v>1087</v>
      </c>
      <c r="G329" s="37"/>
      <c r="H329" s="37"/>
      <c r="I329" s="206"/>
      <c r="J329" s="37"/>
      <c r="K329" s="37"/>
      <c r="L329" s="41"/>
      <c r="M329" s="255"/>
      <c r="N329" s="256"/>
      <c r="O329" s="88"/>
      <c r="P329" s="88"/>
      <c r="Q329" s="88"/>
      <c r="R329" s="88"/>
      <c r="S329" s="88"/>
      <c r="T329" s="89"/>
      <c r="U329" s="35"/>
      <c r="V329" s="35"/>
      <c r="W329" s="35"/>
      <c r="X329" s="35"/>
      <c r="Y329" s="35"/>
      <c r="Z329" s="35"/>
      <c r="AA329" s="35"/>
      <c r="AB329" s="35"/>
      <c r="AC329" s="35"/>
      <c r="AD329" s="35"/>
      <c r="AE329" s="35"/>
      <c r="AT329" s="14" t="s">
        <v>194</v>
      </c>
      <c r="AU329" s="14" t="s">
        <v>200</v>
      </c>
    </row>
    <row r="330" s="2" customFormat="1" ht="37.8" customHeight="1">
      <c r="A330" s="35"/>
      <c r="B330" s="36"/>
      <c r="C330" s="257" t="s">
        <v>849</v>
      </c>
      <c r="D330" s="257" t="s">
        <v>260</v>
      </c>
      <c r="E330" s="258" t="s">
        <v>1557</v>
      </c>
      <c r="F330" s="259" t="s">
        <v>1558</v>
      </c>
      <c r="G330" s="260" t="s">
        <v>263</v>
      </c>
      <c r="H330" s="261">
        <v>1</v>
      </c>
      <c r="I330" s="262"/>
      <c r="J330" s="263">
        <f>ROUND(I330*H330,2)</f>
        <v>0</v>
      </c>
      <c r="K330" s="264"/>
      <c r="L330" s="265"/>
      <c r="M330" s="266" t="s">
        <v>1</v>
      </c>
      <c r="N330" s="267" t="s">
        <v>42</v>
      </c>
      <c r="O330" s="88"/>
      <c r="P330" s="249">
        <f>O330*H330</f>
        <v>0</v>
      </c>
      <c r="Q330" s="249">
        <v>0.00014999999999999999</v>
      </c>
      <c r="R330" s="249">
        <f>Q330*H330</f>
        <v>0.00014999999999999999</v>
      </c>
      <c r="S330" s="249">
        <v>0</v>
      </c>
      <c r="T330" s="250">
        <f>S330*H330</f>
        <v>0</v>
      </c>
      <c r="U330" s="35"/>
      <c r="V330" s="35"/>
      <c r="W330" s="35"/>
      <c r="X330" s="35"/>
      <c r="Y330" s="35"/>
      <c r="Z330" s="35"/>
      <c r="AA330" s="35"/>
      <c r="AB330" s="35"/>
      <c r="AC330" s="35"/>
      <c r="AD330" s="35"/>
      <c r="AE330" s="35"/>
      <c r="AR330" s="251" t="s">
        <v>323</v>
      </c>
      <c r="AT330" s="251" t="s">
        <v>260</v>
      </c>
      <c r="AU330" s="251" t="s">
        <v>200</v>
      </c>
      <c r="AY330" s="14" t="s">
        <v>185</v>
      </c>
      <c r="BE330" s="252">
        <f>IF(N330="základní",J330,0)</f>
        <v>0</v>
      </c>
      <c r="BF330" s="252">
        <f>IF(N330="snížená",J330,0)</f>
        <v>0</v>
      </c>
      <c r="BG330" s="252">
        <f>IF(N330="zákl. přenesená",J330,0)</f>
        <v>0</v>
      </c>
      <c r="BH330" s="252">
        <f>IF(N330="sníž. přenesená",J330,0)</f>
        <v>0</v>
      </c>
      <c r="BI330" s="252">
        <f>IF(N330="nulová",J330,0)</f>
        <v>0</v>
      </c>
      <c r="BJ330" s="14" t="s">
        <v>84</v>
      </c>
      <c r="BK330" s="252">
        <f>ROUND(I330*H330,2)</f>
        <v>0</v>
      </c>
      <c r="BL330" s="14" t="s">
        <v>272</v>
      </c>
      <c r="BM330" s="251" t="s">
        <v>1559</v>
      </c>
    </row>
    <row r="331" s="2" customFormat="1">
      <c r="A331" s="35"/>
      <c r="B331" s="36"/>
      <c r="C331" s="37"/>
      <c r="D331" s="253" t="s">
        <v>194</v>
      </c>
      <c r="E331" s="37"/>
      <c r="F331" s="254" t="s">
        <v>1560</v>
      </c>
      <c r="G331" s="37"/>
      <c r="H331" s="37"/>
      <c r="I331" s="206"/>
      <c r="J331" s="37"/>
      <c r="K331" s="37"/>
      <c r="L331" s="41"/>
      <c r="M331" s="255"/>
      <c r="N331" s="256"/>
      <c r="O331" s="88"/>
      <c r="P331" s="88"/>
      <c r="Q331" s="88"/>
      <c r="R331" s="88"/>
      <c r="S331" s="88"/>
      <c r="T331" s="89"/>
      <c r="U331" s="35"/>
      <c r="V331" s="35"/>
      <c r="W331" s="35"/>
      <c r="X331" s="35"/>
      <c r="Y331" s="35"/>
      <c r="Z331" s="35"/>
      <c r="AA331" s="35"/>
      <c r="AB331" s="35"/>
      <c r="AC331" s="35"/>
      <c r="AD331" s="35"/>
      <c r="AE331" s="35"/>
      <c r="AT331" s="14" t="s">
        <v>194</v>
      </c>
      <c r="AU331" s="14" t="s">
        <v>200</v>
      </c>
    </row>
    <row r="332" s="2" customFormat="1" ht="33" customHeight="1">
      <c r="A332" s="35"/>
      <c r="B332" s="36"/>
      <c r="C332" s="239" t="s">
        <v>853</v>
      </c>
      <c r="D332" s="239" t="s">
        <v>188</v>
      </c>
      <c r="E332" s="240" t="s">
        <v>1410</v>
      </c>
      <c r="F332" s="241" t="s">
        <v>1411</v>
      </c>
      <c r="G332" s="242" t="s">
        <v>329</v>
      </c>
      <c r="H332" s="243">
        <v>120</v>
      </c>
      <c r="I332" s="244"/>
      <c r="J332" s="245">
        <f>ROUND(I332*H332,2)</f>
        <v>0</v>
      </c>
      <c r="K332" s="246"/>
      <c r="L332" s="41"/>
      <c r="M332" s="247" t="s">
        <v>1</v>
      </c>
      <c r="N332" s="248" t="s">
        <v>42</v>
      </c>
      <c r="O332" s="88"/>
      <c r="P332" s="249">
        <f>O332*H332</f>
        <v>0</v>
      </c>
      <c r="Q332" s="249">
        <v>0</v>
      </c>
      <c r="R332" s="249">
        <f>Q332*H332</f>
        <v>0</v>
      </c>
      <c r="S332" s="249">
        <v>0</v>
      </c>
      <c r="T332" s="250">
        <f>S332*H332</f>
        <v>0</v>
      </c>
      <c r="U332" s="35"/>
      <c r="V332" s="35"/>
      <c r="W332" s="35"/>
      <c r="X332" s="35"/>
      <c r="Y332" s="35"/>
      <c r="Z332" s="35"/>
      <c r="AA332" s="35"/>
      <c r="AB332" s="35"/>
      <c r="AC332" s="35"/>
      <c r="AD332" s="35"/>
      <c r="AE332" s="35"/>
      <c r="AR332" s="251" t="s">
        <v>272</v>
      </c>
      <c r="AT332" s="251" t="s">
        <v>188</v>
      </c>
      <c r="AU332" s="251" t="s">
        <v>200</v>
      </c>
      <c r="AY332" s="14" t="s">
        <v>185</v>
      </c>
      <c r="BE332" s="252">
        <f>IF(N332="základní",J332,0)</f>
        <v>0</v>
      </c>
      <c r="BF332" s="252">
        <f>IF(N332="snížená",J332,0)</f>
        <v>0</v>
      </c>
      <c r="BG332" s="252">
        <f>IF(N332="zákl. přenesená",J332,0)</f>
        <v>0</v>
      </c>
      <c r="BH332" s="252">
        <f>IF(N332="sníž. přenesená",J332,0)</f>
        <v>0</v>
      </c>
      <c r="BI332" s="252">
        <f>IF(N332="nulová",J332,0)</f>
        <v>0</v>
      </c>
      <c r="BJ332" s="14" t="s">
        <v>84</v>
      </c>
      <c r="BK332" s="252">
        <f>ROUND(I332*H332,2)</f>
        <v>0</v>
      </c>
      <c r="BL332" s="14" t="s">
        <v>272</v>
      </c>
      <c r="BM332" s="251" t="s">
        <v>1412</v>
      </c>
    </row>
    <row r="333" s="2" customFormat="1">
      <c r="A333" s="35"/>
      <c r="B333" s="36"/>
      <c r="C333" s="37"/>
      <c r="D333" s="253" t="s">
        <v>194</v>
      </c>
      <c r="E333" s="37"/>
      <c r="F333" s="254" t="s">
        <v>1413</v>
      </c>
      <c r="G333" s="37"/>
      <c r="H333" s="37"/>
      <c r="I333" s="206"/>
      <c r="J333" s="37"/>
      <c r="K333" s="37"/>
      <c r="L333" s="41"/>
      <c r="M333" s="255"/>
      <c r="N333" s="256"/>
      <c r="O333" s="88"/>
      <c r="P333" s="88"/>
      <c r="Q333" s="88"/>
      <c r="R333" s="88"/>
      <c r="S333" s="88"/>
      <c r="T333" s="89"/>
      <c r="U333" s="35"/>
      <c r="V333" s="35"/>
      <c r="W333" s="35"/>
      <c r="X333" s="35"/>
      <c r="Y333" s="35"/>
      <c r="Z333" s="35"/>
      <c r="AA333" s="35"/>
      <c r="AB333" s="35"/>
      <c r="AC333" s="35"/>
      <c r="AD333" s="35"/>
      <c r="AE333" s="35"/>
      <c r="AT333" s="14" t="s">
        <v>194</v>
      </c>
      <c r="AU333" s="14" t="s">
        <v>200</v>
      </c>
    </row>
    <row r="334" s="2" customFormat="1" ht="24.15" customHeight="1">
      <c r="A334" s="35"/>
      <c r="B334" s="36"/>
      <c r="C334" s="257" t="s">
        <v>858</v>
      </c>
      <c r="D334" s="257" t="s">
        <v>260</v>
      </c>
      <c r="E334" s="258" t="s">
        <v>1414</v>
      </c>
      <c r="F334" s="259" t="s">
        <v>1415</v>
      </c>
      <c r="G334" s="260" t="s">
        <v>329</v>
      </c>
      <c r="H334" s="261">
        <v>120</v>
      </c>
      <c r="I334" s="262"/>
      <c r="J334" s="263">
        <f>ROUND(I334*H334,2)</f>
        <v>0</v>
      </c>
      <c r="K334" s="264"/>
      <c r="L334" s="265"/>
      <c r="M334" s="266" t="s">
        <v>1</v>
      </c>
      <c r="N334" s="267" t="s">
        <v>42</v>
      </c>
      <c r="O334" s="88"/>
      <c r="P334" s="249">
        <f>O334*H334</f>
        <v>0</v>
      </c>
      <c r="Q334" s="249">
        <v>6.9999999999999994E-05</v>
      </c>
      <c r="R334" s="249">
        <f>Q334*H334</f>
        <v>0.0083999999999999995</v>
      </c>
      <c r="S334" s="249">
        <v>0</v>
      </c>
      <c r="T334" s="250">
        <f>S334*H334</f>
        <v>0</v>
      </c>
      <c r="U334" s="35"/>
      <c r="V334" s="35"/>
      <c r="W334" s="35"/>
      <c r="X334" s="35"/>
      <c r="Y334" s="35"/>
      <c r="Z334" s="35"/>
      <c r="AA334" s="35"/>
      <c r="AB334" s="35"/>
      <c r="AC334" s="35"/>
      <c r="AD334" s="35"/>
      <c r="AE334" s="35"/>
      <c r="AR334" s="251" t="s">
        <v>323</v>
      </c>
      <c r="AT334" s="251" t="s">
        <v>260</v>
      </c>
      <c r="AU334" s="251" t="s">
        <v>200</v>
      </c>
      <c r="AY334" s="14" t="s">
        <v>185</v>
      </c>
      <c r="BE334" s="252">
        <f>IF(N334="základní",J334,0)</f>
        <v>0</v>
      </c>
      <c r="BF334" s="252">
        <f>IF(N334="snížená",J334,0)</f>
        <v>0</v>
      </c>
      <c r="BG334" s="252">
        <f>IF(N334="zákl. přenesená",J334,0)</f>
        <v>0</v>
      </c>
      <c r="BH334" s="252">
        <f>IF(N334="sníž. přenesená",J334,0)</f>
        <v>0</v>
      </c>
      <c r="BI334" s="252">
        <f>IF(N334="nulová",J334,0)</f>
        <v>0</v>
      </c>
      <c r="BJ334" s="14" t="s">
        <v>84</v>
      </c>
      <c r="BK334" s="252">
        <f>ROUND(I334*H334,2)</f>
        <v>0</v>
      </c>
      <c r="BL334" s="14" t="s">
        <v>272</v>
      </c>
      <c r="BM334" s="251" t="s">
        <v>1416</v>
      </c>
    </row>
    <row r="335" s="2" customFormat="1">
      <c r="A335" s="35"/>
      <c r="B335" s="36"/>
      <c r="C335" s="37"/>
      <c r="D335" s="253" t="s">
        <v>194</v>
      </c>
      <c r="E335" s="37"/>
      <c r="F335" s="254" t="s">
        <v>1415</v>
      </c>
      <c r="G335" s="37"/>
      <c r="H335" s="37"/>
      <c r="I335" s="206"/>
      <c r="J335" s="37"/>
      <c r="K335" s="37"/>
      <c r="L335" s="41"/>
      <c r="M335" s="255"/>
      <c r="N335" s="256"/>
      <c r="O335" s="88"/>
      <c r="P335" s="88"/>
      <c r="Q335" s="88"/>
      <c r="R335" s="88"/>
      <c r="S335" s="88"/>
      <c r="T335" s="89"/>
      <c r="U335" s="35"/>
      <c r="V335" s="35"/>
      <c r="W335" s="35"/>
      <c r="X335" s="35"/>
      <c r="Y335" s="35"/>
      <c r="Z335" s="35"/>
      <c r="AA335" s="35"/>
      <c r="AB335" s="35"/>
      <c r="AC335" s="35"/>
      <c r="AD335" s="35"/>
      <c r="AE335" s="35"/>
      <c r="AT335" s="14" t="s">
        <v>194</v>
      </c>
      <c r="AU335" s="14" t="s">
        <v>200</v>
      </c>
    </row>
    <row r="336" s="2" customFormat="1" ht="24.15" customHeight="1">
      <c r="A336" s="35"/>
      <c r="B336" s="36"/>
      <c r="C336" s="239" t="s">
        <v>862</v>
      </c>
      <c r="D336" s="239" t="s">
        <v>188</v>
      </c>
      <c r="E336" s="240" t="s">
        <v>1476</v>
      </c>
      <c r="F336" s="241" t="s">
        <v>1477</v>
      </c>
      <c r="G336" s="242" t="s">
        <v>329</v>
      </c>
      <c r="H336" s="243">
        <v>40</v>
      </c>
      <c r="I336" s="244"/>
      <c r="J336" s="245">
        <f>ROUND(I336*H336,2)</f>
        <v>0</v>
      </c>
      <c r="K336" s="246"/>
      <c r="L336" s="41"/>
      <c r="M336" s="247" t="s">
        <v>1</v>
      </c>
      <c r="N336" s="248" t="s">
        <v>42</v>
      </c>
      <c r="O336" s="88"/>
      <c r="P336" s="249">
        <f>O336*H336</f>
        <v>0</v>
      </c>
      <c r="Q336" s="249">
        <v>0</v>
      </c>
      <c r="R336" s="249">
        <f>Q336*H336</f>
        <v>0</v>
      </c>
      <c r="S336" s="249">
        <v>0</v>
      </c>
      <c r="T336" s="250">
        <f>S336*H336</f>
        <v>0</v>
      </c>
      <c r="U336" s="35"/>
      <c r="V336" s="35"/>
      <c r="W336" s="35"/>
      <c r="X336" s="35"/>
      <c r="Y336" s="35"/>
      <c r="Z336" s="35"/>
      <c r="AA336" s="35"/>
      <c r="AB336" s="35"/>
      <c r="AC336" s="35"/>
      <c r="AD336" s="35"/>
      <c r="AE336" s="35"/>
      <c r="AR336" s="251" t="s">
        <v>272</v>
      </c>
      <c r="AT336" s="251" t="s">
        <v>188</v>
      </c>
      <c r="AU336" s="251" t="s">
        <v>200</v>
      </c>
      <c r="AY336" s="14" t="s">
        <v>185</v>
      </c>
      <c r="BE336" s="252">
        <f>IF(N336="základní",J336,0)</f>
        <v>0</v>
      </c>
      <c r="BF336" s="252">
        <f>IF(N336="snížená",J336,0)</f>
        <v>0</v>
      </c>
      <c r="BG336" s="252">
        <f>IF(N336="zákl. přenesená",J336,0)</f>
        <v>0</v>
      </c>
      <c r="BH336" s="252">
        <f>IF(N336="sníž. přenesená",J336,0)</f>
        <v>0</v>
      </c>
      <c r="BI336" s="252">
        <f>IF(N336="nulová",J336,0)</f>
        <v>0</v>
      </c>
      <c r="BJ336" s="14" t="s">
        <v>84</v>
      </c>
      <c r="BK336" s="252">
        <f>ROUND(I336*H336,2)</f>
        <v>0</v>
      </c>
      <c r="BL336" s="14" t="s">
        <v>272</v>
      </c>
      <c r="BM336" s="251" t="s">
        <v>1478</v>
      </c>
    </row>
    <row r="337" s="2" customFormat="1">
      <c r="A337" s="35"/>
      <c r="B337" s="36"/>
      <c r="C337" s="37"/>
      <c r="D337" s="253" t="s">
        <v>194</v>
      </c>
      <c r="E337" s="37"/>
      <c r="F337" s="254" t="s">
        <v>1479</v>
      </c>
      <c r="G337" s="37"/>
      <c r="H337" s="37"/>
      <c r="I337" s="206"/>
      <c r="J337" s="37"/>
      <c r="K337" s="37"/>
      <c r="L337" s="41"/>
      <c r="M337" s="255"/>
      <c r="N337" s="256"/>
      <c r="O337" s="88"/>
      <c r="P337" s="88"/>
      <c r="Q337" s="88"/>
      <c r="R337" s="88"/>
      <c r="S337" s="88"/>
      <c r="T337" s="89"/>
      <c r="U337" s="35"/>
      <c r="V337" s="35"/>
      <c r="W337" s="35"/>
      <c r="X337" s="35"/>
      <c r="Y337" s="35"/>
      <c r="Z337" s="35"/>
      <c r="AA337" s="35"/>
      <c r="AB337" s="35"/>
      <c r="AC337" s="35"/>
      <c r="AD337" s="35"/>
      <c r="AE337" s="35"/>
      <c r="AT337" s="14" t="s">
        <v>194</v>
      </c>
      <c r="AU337" s="14" t="s">
        <v>200</v>
      </c>
    </row>
    <row r="338" s="2" customFormat="1" ht="24.15" customHeight="1">
      <c r="A338" s="35"/>
      <c r="B338" s="36"/>
      <c r="C338" s="239" t="s">
        <v>867</v>
      </c>
      <c r="D338" s="239" t="s">
        <v>188</v>
      </c>
      <c r="E338" s="240" t="s">
        <v>1736</v>
      </c>
      <c r="F338" s="241" t="s">
        <v>1737</v>
      </c>
      <c r="G338" s="242" t="s">
        <v>329</v>
      </c>
      <c r="H338" s="243">
        <v>40</v>
      </c>
      <c r="I338" s="244"/>
      <c r="J338" s="245">
        <f>ROUND(I338*H338,2)</f>
        <v>0</v>
      </c>
      <c r="K338" s="246"/>
      <c r="L338" s="41"/>
      <c r="M338" s="247" t="s">
        <v>1</v>
      </c>
      <c r="N338" s="248" t="s">
        <v>42</v>
      </c>
      <c r="O338" s="88"/>
      <c r="P338" s="249">
        <f>O338*H338</f>
        <v>0</v>
      </c>
      <c r="Q338" s="249">
        <v>0</v>
      </c>
      <c r="R338" s="249">
        <f>Q338*H338</f>
        <v>0</v>
      </c>
      <c r="S338" s="249">
        <v>0</v>
      </c>
      <c r="T338" s="250">
        <f>S338*H338</f>
        <v>0</v>
      </c>
      <c r="U338" s="35"/>
      <c r="V338" s="35"/>
      <c r="W338" s="35"/>
      <c r="X338" s="35"/>
      <c r="Y338" s="35"/>
      <c r="Z338" s="35"/>
      <c r="AA338" s="35"/>
      <c r="AB338" s="35"/>
      <c r="AC338" s="35"/>
      <c r="AD338" s="35"/>
      <c r="AE338" s="35"/>
      <c r="AR338" s="251" t="s">
        <v>272</v>
      </c>
      <c r="AT338" s="251" t="s">
        <v>188</v>
      </c>
      <c r="AU338" s="251" t="s">
        <v>200</v>
      </c>
      <c r="AY338" s="14" t="s">
        <v>185</v>
      </c>
      <c r="BE338" s="252">
        <f>IF(N338="základní",J338,0)</f>
        <v>0</v>
      </c>
      <c r="BF338" s="252">
        <f>IF(N338="snížená",J338,0)</f>
        <v>0</v>
      </c>
      <c r="BG338" s="252">
        <f>IF(N338="zákl. přenesená",J338,0)</f>
        <v>0</v>
      </c>
      <c r="BH338" s="252">
        <f>IF(N338="sníž. přenesená",J338,0)</f>
        <v>0</v>
      </c>
      <c r="BI338" s="252">
        <f>IF(N338="nulová",J338,0)</f>
        <v>0</v>
      </c>
      <c r="BJ338" s="14" t="s">
        <v>84</v>
      </c>
      <c r="BK338" s="252">
        <f>ROUND(I338*H338,2)</f>
        <v>0</v>
      </c>
      <c r="BL338" s="14" t="s">
        <v>272</v>
      </c>
      <c r="BM338" s="251" t="s">
        <v>1738</v>
      </c>
    </row>
    <row r="339" s="2" customFormat="1">
      <c r="A339" s="35"/>
      <c r="B339" s="36"/>
      <c r="C339" s="37"/>
      <c r="D339" s="253" t="s">
        <v>194</v>
      </c>
      <c r="E339" s="37"/>
      <c r="F339" s="254" t="s">
        <v>1739</v>
      </c>
      <c r="G339" s="37"/>
      <c r="H339" s="37"/>
      <c r="I339" s="206"/>
      <c r="J339" s="37"/>
      <c r="K339" s="37"/>
      <c r="L339" s="41"/>
      <c r="M339" s="255"/>
      <c r="N339" s="256"/>
      <c r="O339" s="88"/>
      <c r="P339" s="88"/>
      <c r="Q339" s="88"/>
      <c r="R339" s="88"/>
      <c r="S339" s="88"/>
      <c r="T339" s="89"/>
      <c r="U339" s="35"/>
      <c r="V339" s="35"/>
      <c r="W339" s="35"/>
      <c r="X339" s="35"/>
      <c r="Y339" s="35"/>
      <c r="Z339" s="35"/>
      <c r="AA339" s="35"/>
      <c r="AB339" s="35"/>
      <c r="AC339" s="35"/>
      <c r="AD339" s="35"/>
      <c r="AE339" s="35"/>
      <c r="AT339" s="14" t="s">
        <v>194</v>
      </c>
      <c r="AU339" s="14" t="s">
        <v>200</v>
      </c>
    </row>
    <row r="340" s="2" customFormat="1" ht="33" customHeight="1">
      <c r="A340" s="35"/>
      <c r="B340" s="36"/>
      <c r="C340" s="239" t="s">
        <v>872</v>
      </c>
      <c r="D340" s="239" t="s">
        <v>188</v>
      </c>
      <c r="E340" s="240" t="s">
        <v>1561</v>
      </c>
      <c r="F340" s="241" t="s">
        <v>1562</v>
      </c>
      <c r="G340" s="242" t="s">
        <v>329</v>
      </c>
      <c r="H340" s="243">
        <v>100</v>
      </c>
      <c r="I340" s="244"/>
      <c r="J340" s="245">
        <f>ROUND(I340*H340,2)</f>
        <v>0</v>
      </c>
      <c r="K340" s="246"/>
      <c r="L340" s="41"/>
      <c r="M340" s="247" t="s">
        <v>1</v>
      </c>
      <c r="N340" s="248" t="s">
        <v>42</v>
      </c>
      <c r="O340" s="88"/>
      <c r="P340" s="249">
        <f>O340*H340</f>
        <v>0</v>
      </c>
      <c r="Q340" s="249">
        <v>0</v>
      </c>
      <c r="R340" s="249">
        <f>Q340*H340</f>
        <v>0</v>
      </c>
      <c r="S340" s="249">
        <v>0</v>
      </c>
      <c r="T340" s="250">
        <f>S340*H340</f>
        <v>0</v>
      </c>
      <c r="U340" s="35"/>
      <c r="V340" s="35"/>
      <c r="W340" s="35"/>
      <c r="X340" s="35"/>
      <c r="Y340" s="35"/>
      <c r="Z340" s="35"/>
      <c r="AA340" s="35"/>
      <c r="AB340" s="35"/>
      <c r="AC340" s="35"/>
      <c r="AD340" s="35"/>
      <c r="AE340" s="35"/>
      <c r="AR340" s="251" t="s">
        <v>272</v>
      </c>
      <c r="AT340" s="251" t="s">
        <v>188</v>
      </c>
      <c r="AU340" s="251" t="s">
        <v>200</v>
      </c>
      <c r="AY340" s="14" t="s">
        <v>185</v>
      </c>
      <c r="BE340" s="252">
        <f>IF(N340="základní",J340,0)</f>
        <v>0</v>
      </c>
      <c r="BF340" s="252">
        <f>IF(N340="snížená",J340,0)</f>
        <v>0</v>
      </c>
      <c r="BG340" s="252">
        <f>IF(N340="zákl. přenesená",J340,0)</f>
        <v>0</v>
      </c>
      <c r="BH340" s="252">
        <f>IF(N340="sníž. přenesená",J340,0)</f>
        <v>0</v>
      </c>
      <c r="BI340" s="252">
        <f>IF(N340="nulová",J340,0)</f>
        <v>0</v>
      </c>
      <c r="BJ340" s="14" t="s">
        <v>84</v>
      </c>
      <c r="BK340" s="252">
        <f>ROUND(I340*H340,2)</f>
        <v>0</v>
      </c>
      <c r="BL340" s="14" t="s">
        <v>272</v>
      </c>
      <c r="BM340" s="251" t="s">
        <v>1563</v>
      </c>
    </row>
    <row r="341" s="2" customFormat="1">
      <c r="A341" s="35"/>
      <c r="B341" s="36"/>
      <c r="C341" s="37"/>
      <c r="D341" s="253" t="s">
        <v>194</v>
      </c>
      <c r="E341" s="37"/>
      <c r="F341" s="254" t="s">
        <v>1562</v>
      </c>
      <c r="G341" s="37"/>
      <c r="H341" s="37"/>
      <c r="I341" s="206"/>
      <c r="J341" s="37"/>
      <c r="K341" s="37"/>
      <c r="L341" s="41"/>
      <c r="M341" s="255"/>
      <c r="N341" s="256"/>
      <c r="O341" s="88"/>
      <c r="P341" s="88"/>
      <c r="Q341" s="88"/>
      <c r="R341" s="88"/>
      <c r="S341" s="88"/>
      <c r="T341" s="89"/>
      <c r="U341" s="35"/>
      <c r="V341" s="35"/>
      <c r="W341" s="35"/>
      <c r="X341" s="35"/>
      <c r="Y341" s="35"/>
      <c r="Z341" s="35"/>
      <c r="AA341" s="35"/>
      <c r="AB341" s="35"/>
      <c r="AC341" s="35"/>
      <c r="AD341" s="35"/>
      <c r="AE341" s="35"/>
      <c r="AT341" s="14" t="s">
        <v>194</v>
      </c>
      <c r="AU341" s="14" t="s">
        <v>200</v>
      </c>
    </row>
    <row r="342" s="2" customFormat="1" ht="24.15" customHeight="1">
      <c r="A342" s="35"/>
      <c r="B342" s="36"/>
      <c r="C342" s="257" t="s">
        <v>876</v>
      </c>
      <c r="D342" s="257" t="s">
        <v>260</v>
      </c>
      <c r="E342" s="258" t="s">
        <v>1740</v>
      </c>
      <c r="F342" s="259" t="s">
        <v>1741</v>
      </c>
      <c r="G342" s="260" t="s">
        <v>329</v>
      </c>
      <c r="H342" s="261">
        <v>140</v>
      </c>
      <c r="I342" s="262"/>
      <c r="J342" s="263">
        <f>ROUND(I342*H342,2)</f>
        <v>0</v>
      </c>
      <c r="K342" s="264"/>
      <c r="L342" s="265"/>
      <c r="M342" s="266" t="s">
        <v>1</v>
      </c>
      <c r="N342" s="267" t="s">
        <v>42</v>
      </c>
      <c r="O342" s="88"/>
      <c r="P342" s="249">
        <f>O342*H342</f>
        <v>0</v>
      </c>
      <c r="Q342" s="249">
        <v>6.9999999999999994E-05</v>
      </c>
      <c r="R342" s="249">
        <f>Q342*H342</f>
        <v>0.0097999999999999997</v>
      </c>
      <c r="S342" s="249">
        <v>0</v>
      </c>
      <c r="T342" s="250">
        <f>S342*H342</f>
        <v>0</v>
      </c>
      <c r="U342" s="35"/>
      <c r="V342" s="35"/>
      <c r="W342" s="35"/>
      <c r="X342" s="35"/>
      <c r="Y342" s="35"/>
      <c r="Z342" s="35"/>
      <c r="AA342" s="35"/>
      <c r="AB342" s="35"/>
      <c r="AC342" s="35"/>
      <c r="AD342" s="35"/>
      <c r="AE342" s="35"/>
      <c r="AR342" s="251" t="s">
        <v>323</v>
      </c>
      <c r="AT342" s="251" t="s">
        <v>260</v>
      </c>
      <c r="AU342" s="251" t="s">
        <v>200</v>
      </c>
      <c r="AY342" s="14" t="s">
        <v>185</v>
      </c>
      <c r="BE342" s="252">
        <f>IF(N342="základní",J342,0)</f>
        <v>0</v>
      </c>
      <c r="BF342" s="252">
        <f>IF(N342="snížená",J342,0)</f>
        <v>0</v>
      </c>
      <c r="BG342" s="252">
        <f>IF(N342="zákl. přenesená",J342,0)</f>
        <v>0</v>
      </c>
      <c r="BH342" s="252">
        <f>IF(N342="sníž. přenesená",J342,0)</f>
        <v>0</v>
      </c>
      <c r="BI342" s="252">
        <f>IF(N342="nulová",J342,0)</f>
        <v>0</v>
      </c>
      <c r="BJ342" s="14" t="s">
        <v>84</v>
      </c>
      <c r="BK342" s="252">
        <f>ROUND(I342*H342,2)</f>
        <v>0</v>
      </c>
      <c r="BL342" s="14" t="s">
        <v>272</v>
      </c>
      <c r="BM342" s="251" t="s">
        <v>1742</v>
      </c>
    </row>
    <row r="343" s="2" customFormat="1">
      <c r="A343" s="35"/>
      <c r="B343" s="36"/>
      <c r="C343" s="37"/>
      <c r="D343" s="253" t="s">
        <v>194</v>
      </c>
      <c r="E343" s="37"/>
      <c r="F343" s="254" t="s">
        <v>1741</v>
      </c>
      <c r="G343" s="37"/>
      <c r="H343" s="37"/>
      <c r="I343" s="206"/>
      <c r="J343" s="37"/>
      <c r="K343" s="37"/>
      <c r="L343" s="41"/>
      <c r="M343" s="255"/>
      <c r="N343" s="256"/>
      <c r="O343" s="88"/>
      <c r="P343" s="88"/>
      <c r="Q343" s="88"/>
      <c r="R343" s="88"/>
      <c r="S343" s="88"/>
      <c r="T343" s="89"/>
      <c r="U343" s="35"/>
      <c r="V343" s="35"/>
      <c r="W343" s="35"/>
      <c r="X343" s="35"/>
      <c r="Y343" s="35"/>
      <c r="Z343" s="35"/>
      <c r="AA343" s="35"/>
      <c r="AB343" s="35"/>
      <c r="AC343" s="35"/>
      <c r="AD343" s="35"/>
      <c r="AE343" s="35"/>
      <c r="AT343" s="14" t="s">
        <v>194</v>
      </c>
      <c r="AU343" s="14" t="s">
        <v>200</v>
      </c>
    </row>
    <row r="344" s="2" customFormat="1" ht="24.15" customHeight="1">
      <c r="A344" s="35"/>
      <c r="B344" s="36"/>
      <c r="C344" s="257" t="s">
        <v>881</v>
      </c>
      <c r="D344" s="257" t="s">
        <v>260</v>
      </c>
      <c r="E344" s="258" t="s">
        <v>1743</v>
      </c>
      <c r="F344" s="259" t="s">
        <v>1744</v>
      </c>
      <c r="G344" s="260" t="s">
        <v>329</v>
      </c>
      <c r="H344" s="261">
        <v>40</v>
      </c>
      <c r="I344" s="262"/>
      <c r="J344" s="263">
        <f>ROUND(I344*H344,2)</f>
        <v>0</v>
      </c>
      <c r="K344" s="264"/>
      <c r="L344" s="265"/>
      <c r="M344" s="266" t="s">
        <v>1</v>
      </c>
      <c r="N344" s="267" t="s">
        <v>42</v>
      </c>
      <c r="O344" s="88"/>
      <c r="P344" s="249">
        <f>O344*H344</f>
        <v>0</v>
      </c>
      <c r="Q344" s="249">
        <v>6.9999999999999994E-05</v>
      </c>
      <c r="R344" s="249">
        <f>Q344*H344</f>
        <v>0.0027999999999999995</v>
      </c>
      <c r="S344" s="249">
        <v>0</v>
      </c>
      <c r="T344" s="250">
        <f>S344*H344</f>
        <v>0</v>
      </c>
      <c r="U344" s="35"/>
      <c r="V344" s="35"/>
      <c r="W344" s="35"/>
      <c r="X344" s="35"/>
      <c r="Y344" s="35"/>
      <c r="Z344" s="35"/>
      <c r="AA344" s="35"/>
      <c r="AB344" s="35"/>
      <c r="AC344" s="35"/>
      <c r="AD344" s="35"/>
      <c r="AE344" s="35"/>
      <c r="AR344" s="251" t="s">
        <v>323</v>
      </c>
      <c r="AT344" s="251" t="s">
        <v>260</v>
      </c>
      <c r="AU344" s="251" t="s">
        <v>200</v>
      </c>
      <c r="AY344" s="14" t="s">
        <v>185</v>
      </c>
      <c r="BE344" s="252">
        <f>IF(N344="základní",J344,0)</f>
        <v>0</v>
      </c>
      <c r="BF344" s="252">
        <f>IF(N344="snížená",J344,0)</f>
        <v>0</v>
      </c>
      <c r="BG344" s="252">
        <f>IF(N344="zákl. přenesená",J344,0)</f>
        <v>0</v>
      </c>
      <c r="BH344" s="252">
        <f>IF(N344="sníž. přenesená",J344,0)</f>
        <v>0</v>
      </c>
      <c r="BI344" s="252">
        <f>IF(N344="nulová",J344,0)</f>
        <v>0</v>
      </c>
      <c r="BJ344" s="14" t="s">
        <v>84</v>
      </c>
      <c r="BK344" s="252">
        <f>ROUND(I344*H344,2)</f>
        <v>0</v>
      </c>
      <c r="BL344" s="14" t="s">
        <v>272</v>
      </c>
      <c r="BM344" s="251" t="s">
        <v>1745</v>
      </c>
    </row>
    <row r="345" s="2" customFormat="1">
      <c r="A345" s="35"/>
      <c r="B345" s="36"/>
      <c r="C345" s="37"/>
      <c r="D345" s="253" t="s">
        <v>194</v>
      </c>
      <c r="E345" s="37"/>
      <c r="F345" s="254" t="s">
        <v>1744</v>
      </c>
      <c r="G345" s="37"/>
      <c r="H345" s="37"/>
      <c r="I345" s="206"/>
      <c r="J345" s="37"/>
      <c r="K345" s="37"/>
      <c r="L345" s="41"/>
      <c r="M345" s="255"/>
      <c r="N345" s="256"/>
      <c r="O345" s="88"/>
      <c r="P345" s="88"/>
      <c r="Q345" s="88"/>
      <c r="R345" s="88"/>
      <c r="S345" s="88"/>
      <c r="T345" s="89"/>
      <c r="U345" s="35"/>
      <c r="V345" s="35"/>
      <c r="W345" s="35"/>
      <c r="X345" s="35"/>
      <c r="Y345" s="35"/>
      <c r="Z345" s="35"/>
      <c r="AA345" s="35"/>
      <c r="AB345" s="35"/>
      <c r="AC345" s="35"/>
      <c r="AD345" s="35"/>
      <c r="AE345" s="35"/>
      <c r="AT345" s="14" t="s">
        <v>194</v>
      </c>
      <c r="AU345" s="14" t="s">
        <v>200</v>
      </c>
    </row>
    <row r="346" s="2" customFormat="1" ht="24.15" customHeight="1">
      <c r="A346" s="35"/>
      <c r="B346" s="36"/>
      <c r="C346" s="239" t="s">
        <v>887</v>
      </c>
      <c r="D346" s="239" t="s">
        <v>188</v>
      </c>
      <c r="E346" s="240" t="s">
        <v>863</v>
      </c>
      <c r="F346" s="241" t="s">
        <v>864</v>
      </c>
      <c r="G346" s="242" t="s">
        <v>263</v>
      </c>
      <c r="H346" s="243">
        <v>1</v>
      </c>
      <c r="I346" s="244"/>
      <c r="J346" s="245">
        <f>ROUND(I346*H346,2)</f>
        <v>0</v>
      </c>
      <c r="K346" s="246"/>
      <c r="L346" s="41"/>
      <c r="M346" s="247" t="s">
        <v>1</v>
      </c>
      <c r="N346" s="248" t="s">
        <v>42</v>
      </c>
      <c r="O346" s="88"/>
      <c r="P346" s="249">
        <f>O346*H346</f>
        <v>0</v>
      </c>
      <c r="Q346" s="249">
        <v>0</v>
      </c>
      <c r="R346" s="249">
        <f>Q346*H346</f>
        <v>0</v>
      </c>
      <c r="S346" s="249">
        <v>5.0000000000000002E-05</v>
      </c>
      <c r="T346" s="250">
        <f>S346*H346</f>
        <v>5.0000000000000002E-05</v>
      </c>
      <c r="U346" s="35"/>
      <c r="V346" s="35"/>
      <c r="W346" s="35"/>
      <c r="X346" s="35"/>
      <c r="Y346" s="35"/>
      <c r="Z346" s="35"/>
      <c r="AA346" s="35"/>
      <c r="AB346" s="35"/>
      <c r="AC346" s="35"/>
      <c r="AD346" s="35"/>
      <c r="AE346" s="35"/>
      <c r="AR346" s="251" t="s">
        <v>272</v>
      </c>
      <c r="AT346" s="251" t="s">
        <v>188</v>
      </c>
      <c r="AU346" s="251" t="s">
        <v>200</v>
      </c>
      <c r="AY346" s="14" t="s">
        <v>185</v>
      </c>
      <c r="BE346" s="252">
        <f>IF(N346="základní",J346,0)</f>
        <v>0</v>
      </c>
      <c r="BF346" s="252">
        <f>IF(N346="snížená",J346,0)</f>
        <v>0</v>
      </c>
      <c r="BG346" s="252">
        <f>IF(N346="zákl. přenesená",J346,0)</f>
        <v>0</v>
      </c>
      <c r="BH346" s="252">
        <f>IF(N346="sníž. přenesená",J346,0)</f>
        <v>0</v>
      </c>
      <c r="BI346" s="252">
        <f>IF(N346="nulová",J346,0)</f>
        <v>0</v>
      </c>
      <c r="BJ346" s="14" t="s">
        <v>84</v>
      </c>
      <c r="BK346" s="252">
        <f>ROUND(I346*H346,2)</f>
        <v>0</v>
      </c>
      <c r="BL346" s="14" t="s">
        <v>272</v>
      </c>
      <c r="BM346" s="251" t="s">
        <v>865</v>
      </c>
    </row>
    <row r="347" s="2" customFormat="1">
      <c r="A347" s="35"/>
      <c r="B347" s="36"/>
      <c r="C347" s="37"/>
      <c r="D347" s="253" t="s">
        <v>194</v>
      </c>
      <c r="E347" s="37"/>
      <c r="F347" s="254" t="s">
        <v>866</v>
      </c>
      <c r="G347" s="37"/>
      <c r="H347" s="37"/>
      <c r="I347" s="206"/>
      <c r="J347" s="37"/>
      <c r="K347" s="37"/>
      <c r="L347" s="41"/>
      <c r="M347" s="255"/>
      <c r="N347" s="256"/>
      <c r="O347" s="88"/>
      <c r="P347" s="88"/>
      <c r="Q347" s="88"/>
      <c r="R347" s="88"/>
      <c r="S347" s="88"/>
      <c r="T347" s="89"/>
      <c r="U347" s="35"/>
      <c r="V347" s="35"/>
      <c r="W347" s="35"/>
      <c r="X347" s="35"/>
      <c r="Y347" s="35"/>
      <c r="Z347" s="35"/>
      <c r="AA347" s="35"/>
      <c r="AB347" s="35"/>
      <c r="AC347" s="35"/>
      <c r="AD347" s="35"/>
      <c r="AE347" s="35"/>
      <c r="AT347" s="14" t="s">
        <v>194</v>
      </c>
      <c r="AU347" s="14" t="s">
        <v>200</v>
      </c>
    </row>
    <row r="348" s="2" customFormat="1" ht="37.8" customHeight="1">
      <c r="A348" s="35"/>
      <c r="B348" s="36"/>
      <c r="C348" s="239" t="s">
        <v>892</v>
      </c>
      <c r="D348" s="239" t="s">
        <v>188</v>
      </c>
      <c r="E348" s="240" t="s">
        <v>868</v>
      </c>
      <c r="F348" s="241" t="s">
        <v>869</v>
      </c>
      <c r="G348" s="242" t="s">
        <v>263</v>
      </c>
      <c r="H348" s="243">
        <v>1</v>
      </c>
      <c r="I348" s="244"/>
      <c r="J348" s="245">
        <f>ROUND(I348*H348,2)</f>
        <v>0</v>
      </c>
      <c r="K348" s="246"/>
      <c r="L348" s="41"/>
      <c r="M348" s="247" t="s">
        <v>1</v>
      </c>
      <c r="N348" s="248" t="s">
        <v>42</v>
      </c>
      <c r="O348" s="88"/>
      <c r="P348" s="249">
        <f>O348*H348</f>
        <v>0</v>
      </c>
      <c r="Q348" s="249">
        <v>0</v>
      </c>
      <c r="R348" s="249">
        <f>Q348*H348</f>
        <v>0</v>
      </c>
      <c r="S348" s="249">
        <v>5.0000000000000002E-05</v>
      </c>
      <c r="T348" s="250">
        <f>S348*H348</f>
        <v>5.0000000000000002E-05</v>
      </c>
      <c r="U348" s="35"/>
      <c r="V348" s="35"/>
      <c r="W348" s="35"/>
      <c r="X348" s="35"/>
      <c r="Y348" s="35"/>
      <c r="Z348" s="35"/>
      <c r="AA348" s="35"/>
      <c r="AB348" s="35"/>
      <c r="AC348" s="35"/>
      <c r="AD348" s="35"/>
      <c r="AE348" s="35"/>
      <c r="AR348" s="251" t="s">
        <v>272</v>
      </c>
      <c r="AT348" s="251" t="s">
        <v>188</v>
      </c>
      <c r="AU348" s="251" t="s">
        <v>200</v>
      </c>
      <c r="AY348" s="14" t="s">
        <v>185</v>
      </c>
      <c r="BE348" s="252">
        <f>IF(N348="základní",J348,0)</f>
        <v>0</v>
      </c>
      <c r="BF348" s="252">
        <f>IF(N348="snížená",J348,0)</f>
        <v>0</v>
      </c>
      <c r="BG348" s="252">
        <f>IF(N348="zákl. přenesená",J348,0)</f>
        <v>0</v>
      </c>
      <c r="BH348" s="252">
        <f>IF(N348="sníž. přenesená",J348,0)</f>
        <v>0</v>
      </c>
      <c r="BI348" s="252">
        <f>IF(N348="nulová",J348,0)</f>
        <v>0</v>
      </c>
      <c r="BJ348" s="14" t="s">
        <v>84</v>
      </c>
      <c r="BK348" s="252">
        <f>ROUND(I348*H348,2)</f>
        <v>0</v>
      </c>
      <c r="BL348" s="14" t="s">
        <v>272</v>
      </c>
      <c r="BM348" s="251" t="s">
        <v>870</v>
      </c>
    </row>
    <row r="349" s="2" customFormat="1">
      <c r="A349" s="35"/>
      <c r="B349" s="36"/>
      <c r="C349" s="37"/>
      <c r="D349" s="253" t="s">
        <v>194</v>
      </c>
      <c r="E349" s="37"/>
      <c r="F349" s="254" t="s">
        <v>871</v>
      </c>
      <c r="G349" s="37"/>
      <c r="H349" s="37"/>
      <c r="I349" s="206"/>
      <c r="J349" s="37"/>
      <c r="K349" s="37"/>
      <c r="L349" s="41"/>
      <c r="M349" s="255"/>
      <c r="N349" s="256"/>
      <c r="O349" s="88"/>
      <c r="P349" s="88"/>
      <c r="Q349" s="88"/>
      <c r="R349" s="88"/>
      <c r="S349" s="88"/>
      <c r="T349" s="89"/>
      <c r="U349" s="35"/>
      <c r="V349" s="35"/>
      <c r="W349" s="35"/>
      <c r="X349" s="35"/>
      <c r="Y349" s="35"/>
      <c r="Z349" s="35"/>
      <c r="AA349" s="35"/>
      <c r="AB349" s="35"/>
      <c r="AC349" s="35"/>
      <c r="AD349" s="35"/>
      <c r="AE349" s="35"/>
      <c r="AT349" s="14" t="s">
        <v>194</v>
      </c>
      <c r="AU349" s="14" t="s">
        <v>200</v>
      </c>
    </row>
    <row r="350" s="2" customFormat="1" ht="24.15" customHeight="1">
      <c r="A350" s="35"/>
      <c r="B350" s="36"/>
      <c r="C350" s="239" t="s">
        <v>897</v>
      </c>
      <c r="D350" s="239" t="s">
        <v>188</v>
      </c>
      <c r="E350" s="240" t="s">
        <v>1746</v>
      </c>
      <c r="F350" s="241" t="s">
        <v>1747</v>
      </c>
      <c r="G350" s="242" t="s">
        <v>263</v>
      </c>
      <c r="H350" s="243">
        <v>1</v>
      </c>
      <c r="I350" s="244"/>
      <c r="J350" s="245">
        <f>ROUND(I350*H350,2)</f>
        <v>0</v>
      </c>
      <c r="K350" s="246"/>
      <c r="L350" s="41"/>
      <c r="M350" s="247" t="s">
        <v>1</v>
      </c>
      <c r="N350" s="248" t="s">
        <v>42</v>
      </c>
      <c r="O350" s="88"/>
      <c r="P350" s="249">
        <f>O350*H350</f>
        <v>0</v>
      </c>
      <c r="Q350" s="249">
        <v>0</v>
      </c>
      <c r="R350" s="249">
        <f>Q350*H350</f>
        <v>0</v>
      </c>
      <c r="S350" s="249">
        <v>5.0000000000000002E-05</v>
      </c>
      <c r="T350" s="250">
        <f>S350*H350</f>
        <v>5.0000000000000002E-05</v>
      </c>
      <c r="U350" s="35"/>
      <c r="V350" s="35"/>
      <c r="W350" s="35"/>
      <c r="X350" s="35"/>
      <c r="Y350" s="35"/>
      <c r="Z350" s="35"/>
      <c r="AA350" s="35"/>
      <c r="AB350" s="35"/>
      <c r="AC350" s="35"/>
      <c r="AD350" s="35"/>
      <c r="AE350" s="35"/>
      <c r="AR350" s="251" t="s">
        <v>272</v>
      </c>
      <c r="AT350" s="251" t="s">
        <v>188</v>
      </c>
      <c r="AU350" s="251" t="s">
        <v>200</v>
      </c>
      <c r="AY350" s="14" t="s">
        <v>185</v>
      </c>
      <c r="BE350" s="252">
        <f>IF(N350="základní",J350,0)</f>
        <v>0</v>
      </c>
      <c r="BF350" s="252">
        <f>IF(N350="snížená",J350,0)</f>
        <v>0</v>
      </c>
      <c r="BG350" s="252">
        <f>IF(N350="zákl. přenesená",J350,0)</f>
        <v>0</v>
      </c>
      <c r="BH350" s="252">
        <f>IF(N350="sníž. přenesená",J350,0)</f>
        <v>0</v>
      </c>
      <c r="BI350" s="252">
        <f>IF(N350="nulová",J350,0)</f>
        <v>0</v>
      </c>
      <c r="BJ350" s="14" t="s">
        <v>84</v>
      </c>
      <c r="BK350" s="252">
        <f>ROUND(I350*H350,2)</f>
        <v>0</v>
      </c>
      <c r="BL350" s="14" t="s">
        <v>272</v>
      </c>
      <c r="BM350" s="251" t="s">
        <v>1748</v>
      </c>
    </row>
    <row r="351" s="2" customFormat="1">
      <c r="A351" s="35"/>
      <c r="B351" s="36"/>
      <c r="C351" s="37"/>
      <c r="D351" s="253" t="s">
        <v>194</v>
      </c>
      <c r="E351" s="37"/>
      <c r="F351" s="254" t="s">
        <v>1747</v>
      </c>
      <c r="G351" s="37"/>
      <c r="H351" s="37"/>
      <c r="I351" s="206"/>
      <c r="J351" s="37"/>
      <c r="K351" s="37"/>
      <c r="L351" s="41"/>
      <c r="M351" s="255"/>
      <c r="N351" s="256"/>
      <c r="O351" s="88"/>
      <c r="P351" s="88"/>
      <c r="Q351" s="88"/>
      <c r="R351" s="88"/>
      <c r="S351" s="88"/>
      <c r="T351" s="89"/>
      <c r="U351" s="35"/>
      <c r="V351" s="35"/>
      <c r="W351" s="35"/>
      <c r="X351" s="35"/>
      <c r="Y351" s="35"/>
      <c r="Z351" s="35"/>
      <c r="AA351" s="35"/>
      <c r="AB351" s="35"/>
      <c r="AC351" s="35"/>
      <c r="AD351" s="35"/>
      <c r="AE351" s="35"/>
      <c r="AT351" s="14" t="s">
        <v>194</v>
      </c>
      <c r="AU351" s="14" t="s">
        <v>200</v>
      </c>
    </row>
    <row r="352" s="2" customFormat="1" ht="16.5" customHeight="1">
      <c r="A352" s="35"/>
      <c r="B352" s="36"/>
      <c r="C352" s="257" t="s">
        <v>901</v>
      </c>
      <c r="D352" s="257" t="s">
        <v>260</v>
      </c>
      <c r="E352" s="258" t="s">
        <v>1749</v>
      </c>
      <c r="F352" s="259" t="s">
        <v>1750</v>
      </c>
      <c r="G352" s="260" t="s">
        <v>329</v>
      </c>
      <c r="H352" s="261">
        <v>1</v>
      </c>
      <c r="I352" s="262"/>
      <c r="J352" s="263">
        <f>ROUND(I352*H352,2)</f>
        <v>0</v>
      </c>
      <c r="K352" s="264"/>
      <c r="L352" s="265"/>
      <c r="M352" s="266" t="s">
        <v>1</v>
      </c>
      <c r="N352" s="267" t="s">
        <v>42</v>
      </c>
      <c r="O352" s="88"/>
      <c r="P352" s="249">
        <f>O352*H352</f>
        <v>0</v>
      </c>
      <c r="Q352" s="249">
        <v>6.9999999999999994E-05</v>
      </c>
      <c r="R352" s="249">
        <f>Q352*H352</f>
        <v>6.9999999999999994E-05</v>
      </c>
      <c r="S352" s="249">
        <v>0</v>
      </c>
      <c r="T352" s="250">
        <f>S352*H352</f>
        <v>0</v>
      </c>
      <c r="U352" s="35"/>
      <c r="V352" s="35"/>
      <c r="W352" s="35"/>
      <c r="X352" s="35"/>
      <c r="Y352" s="35"/>
      <c r="Z352" s="35"/>
      <c r="AA352" s="35"/>
      <c r="AB352" s="35"/>
      <c r="AC352" s="35"/>
      <c r="AD352" s="35"/>
      <c r="AE352" s="35"/>
      <c r="AR352" s="251" t="s">
        <v>323</v>
      </c>
      <c r="AT352" s="251" t="s">
        <v>260</v>
      </c>
      <c r="AU352" s="251" t="s">
        <v>200</v>
      </c>
      <c r="AY352" s="14" t="s">
        <v>185</v>
      </c>
      <c r="BE352" s="252">
        <f>IF(N352="základní",J352,0)</f>
        <v>0</v>
      </c>
      <c r="BF352" s="252">
        <f>IF(N352="snížená",J352,0)</f>
        <v>0</v>
      </c>
      <c r="BG352" s="252">
        <f>IF(N352="zákl. přenesená",J352,0)</f>
        <v>0</v>
      </c>
      <c r="BH352" s="252">
        <f>IF(N352="sníž. přenesená",J352,0)</f>
        <v>0</v>
      </c>
      <c r="BI352" s="252">
        <f>IF(N352="nulová",J352,0)</f>
        <v>0</v>
      </c>
      <c r="BJ352" s="14" t="s">
        <v>84</v>
      </c>
      <c r="BK352" s="252">
        <f>ROUND(I352*H352,2)</f>
        <v>0</v>
      </c>
      <c r="BL352" s="14" t="s">
        <v>272</v>
      </c>
      <c r="BM352" s="251" t="s">
        <v>1751</v>
      </c>
    </row>
    <row r="353" s="2" customFormat="1">
      <c r="A353" s="35"/>
      <c r="B353" s="36"/>
      <c r="C353" s="37"/>
      <c r="D353" s="253" t="s">
        <v>194</v>
      </c>
      <c r="E353" s="37"/>
      <c r="F353" s="254" t="s">
        <v>880</v>
      </c>
      <c r="G353" s="37"/>
      <c r="H353" s="37"/>
      <c r="I353" s="206"/>
      <c r="J353" s="37"/>
      <c r="K353" s="37"/>
      <c r="L353" s="41"/>
      <c r="M353" s="255"/>
      <c r="N353" s="256"/>
      <c r="O353" s="88"/>
      <c r="P353" s="88"/>
      <c r="Q353" s="88"/>
      <c r="R353" s="88"/>
      <c r="S353" s="88"/>
      <c r="T353" s="89"/>
      <c r="U353" s="35"/>
      <c r="V353" s="35"/>
      <c r="W353" s="35"/>
      <c r="X353" s="35"/>
      <c r="Y353" s="35"/>
      <c r="Z353" s="35"/>
      <c r="AA353" s="35"/>
      <c r="AB353" s="35"/>
      <c r="AC353" s="35"/>
      <c r="AD353" s="35"/>
      <c r="AE353" s="35"/>
      <c r="AT353" s="14" t="s">
        <v>194</v>
      </c>
      <c r="AU353" s="14" t="s">
        <v>200</v>
      </c>
    </row>
    <row r="354" s="2" customFormat="1" ht="21.75" customHeight="1">
      <c r="A354" s="35"/>
      <c r="B354" s="36"/>
      <c r="C354" s="239" t="s">
        <v>906</v>
      </c>
      <c r="D354" s="239" t="s">
        <v>188</v>
      </c>
      <c r="E354" s="240" t="s">
        <v>873</v>
      </c>
      <c r="F354" s="241" t="s">
        <v>874</v>
      </c>
      <c r="G354" s="242" t="s">
        <v>263</v>
      </c>
      <c r="H354" s="243">
        <v>1</v>
      </c>
      <c r="I354" s="244"/>
      <c r="J354" s="245">
        <f>ROUND(I354*H354,2)</f>
        <v>0</v>
      </c>
      <c r="K354" s="246"/>
      <c r="L354" s="41"/>
      <c r="M354" s="247" t="s">
        <v>1</v>
      </c>
      <c r="N354" s="248" t="s">
        <v>42</v>
      </c>
      <c r="O354" s="88"/>
      <c r="P354" s="249">
        <f>O354*H354</f>
        <v>0</v>
      </c>
      <c r="Q354" s="249">
        <v>0</v>
      </c>
      <c r="R354" s="249">
        <f>Q354*H354</f>
        <v>0</v>
      </c>
      <c r="S354" s="249">
        <v>5.0000000000000002E-05</v>
      </c>
      <c r="T354" s="250">
        <f>S354*H354</f>
        <v>5.0000000000000002E-05</v>
      </c>
      <c r="U354" s="35"/>
      <c r="V354" s="35"/>
      <c r="W354" s="35"/>
      <c r="X354" s="35"/>
      <c r="Y354" s="35"/>
      <c r="Z354" s="35"/>
      <c r="AA354" s="35"/>
      <c r="AB354" s="35"/>
      <c r="AC354" s="35"/>
      <c r="AD354" s="35"/>
      <c r="AE354" s="35"/>
      <c r="AR354" s="251" t="s">
        <v>272</v>
      </c>
      <c r="AT354" s="251" t="s">
        <v>188</v>
      </c>
      <c r="AU354" s="251" t="s">
        <v>200</v>
      </c>
      <c r="AY354" s="14" t="s">
        <v>185</v>
      </c>
      <c r="BE354" s="252">
        <f>IF(N354="základní",J354,0)</f>
        <v>0</v>
      </c>
      <c r="BF354" s="252">
        <f>IF(N354="snížená",J354,0)</f>
        <v>0</v>
      </c>
      <c r="BG354" s="252">
        <f>IF(N354="zákl. přenesená",J354,0)</f>
        <v>0</v>
      </c>
      <c r="BH354" s="252">
        <f>IF(N354="sníž. přenesená",J354,0)</f>
        <v>0</v>
      </c>
      <c r="BI354" s="252">
        <f>IF(N354="nulová",J354,0)</f>
        <v>0</v>
      </c>
      <c r="BJ354" s="14" t="s">
        <v>84</v>
      </c>
      <c r="BK354" s="252">
        <f>ROUND(I354*H354,2)</f>
        <v>0</v>
      </c>
      <c r="BL354" s="14" t="s">
        <v>272</v>
      </c>
      <c r="BM354" s="251" t="s">
        <v>875</v>
      </c>
    </row>
    <row r="355" s="2" customFormat="1">
      <c r="A355" s="35"/>
      <c r="B355" s="36"/>
      <c r="C355" s="37"/>
      <c r="D355" s="253" t="s">
        <v>194</v>
      </c>
      <c r="E355" s="37"/>
      <c r="F355" s="254" t="s">
        <v>874</v>
      </c>
      <c r="G355" s="37"/>
      <c r="H355" s="37"/>
      <c r="I355" s="206"/>
      <c r="J355" s="37"/>
      <c r="K355" s="37"/>
      <c r="L355" s="41"/>
      <c r="M355" s="255"/>
      <c r="N355" s="256"/>
      <c r="O355" s="88"/>
      <c r="P355" s="88"/>
      <c r="Q355" s="88"/>
      <c r="R355" s="88"/>
      <c r="S355" s="88"/>
      <c r="T355" s="89"/>
      <c r="U355" s="35"/>
      <c r="V355" s="35"/>
      <c r="W355" s="35"/>
      <c r="X355" s="35"/>
      <c r="Y355" s="35"/>
      <c r="Z355" s="35"/>
      <c r="AA355" s="35"/>
      <c r="AB355" s="35"/>
      <c r="AC355" s="35"/>
      <c r="AD355" s="35"/>
      <c r="AE355" s="35"/>
      <c r="AT355" s="14" t="s">
        <v>194</v>
      </c>
      <c r="AU355" s="14" t="s">
        <v>200</v>
      </c>
    </row>
    <row r="356" s="2" customFormat="1" ht="16.5" customHeight="1">
      <c r="A356" s="35"/>
      <c r="B356" s="36"/>
      <c r="C356" s="257" t="s">
        <v>910</v>
      </c>
      <c r="D356" s="257" t="s">
        <v>260</v>
      </c>
      <c r="E356" s="258" t="s">
        <v>877</v>
      </c>
      <c r="F356" s="259" t="s">
        <v>878</v>
      </c>
      <c r="G356" s="260" t="s">
        <v>329</v>
      </c>
      <c r="H356" s="261">
        <v>1</v>
      </c>
      <c r="I356" s="262"/>
      <c r="J356" s="263">
        <f>ROUND(I356*H356,2)</f>
        <v>0</v>
      </c>
      <c r="K356" s="264"/>
      <c r="L356" s="265"/>
      <c r="M356" s="266" t="s">
        <v>1</v>
      </c>
      <c r="N356" s="267" t="s">
        <v>42</v>
      </c>
      <c r="O356" s="88"/>
      <c r="P356" s="249">
        <f>O356*H356</f>
        <v>0</v>
      </c>
      <c r="Q356" s="249">
        <v>6.9999999999999994E-05</v>
      </c>
      <c r="R356" s="249">
        <f>Q356*H356</f>
        <v>6.9999999999999994E-05</v>
      </c>
      <c r="S356" s="249">
        <v>0</v>
      </c>
      <c r="T356" s="250">
        <f>S356*H356</f>
        <v>0</v>
      </c>
      <c r="U356" s="35"/>
      <c r="V356" s="35"/>
      <c r="W356" s="35"/>
      <c r="X356" s="35"/>
      <c r="Y356" s="35"/>
      <c r="Z356" s="35"/>
      <c r="AA356" s="35"/>
      <c r="AB356" s="35"/>
      <c r="AC356" s="35"/>
      <c r="AD356" s="35"/>
      <c r="AE356" s="35"/>
      <c r="AR356" s="251" t="s">
        <v>323</v>
      </c>
      <c r="AT356" s="251" t="s">
        <v>260</v>
      </c>
      <c r="AU356" s="251" t="s">
        <v>200</v>
      </c>
      <c r="AY356" s="14" t="s">
        <v>185</v>
      </c>
      <c r="BE356" s="252">
        <f>IF(N356="základní",J356,0)</f>
        <v>0</v>
      </c>
      <c r="BF356" s="252">
        <f>IF(N356="snížená",J356,0)</f>
        <v>0</v>
      </c>
      <c r="BG356" s="252">
        <f>IF(N356="zákl. přenesená",J356,0)</f>
        <v>0</v>
      </c>
      <c r="BH356" s="252">
        <f>IF(N356="sníž. přenesená",J356,0)</f>
        <v>0</v>
      </c>
      <c r="BI356" s="252">
        <f>IF(N356="nulová",J356,0)</f>
        <v>0</v>
      </c>
      <c r="BJ356" s="14" t="s">
        <v>84</v>
      </c>
      <c r="BK356" s="252">
        <f>ROUND(I356*H356,2)</f>
        <v>0</v>
      </c>
      <c r="BL356" s="14" t="s">
        <v>272</v>
      </c>
      <c r="BM356" s="251" t="s">
        <v>879</v>
      </c>
    </row>
    <row r="357" s="2" customFormat="1">
      <c r="A357" s="35"/>
      <c r="B357" s="36"/>
      <c r="C357" s="37"/>
      <c r="D357" s="253" t="s">
        <v>194</v>
      </c>
      <c r="E357" s="37"/>
      <c r="F357" s="254" t="s">
        <v>880</v>
      </c>
      <c r="G357" s="37"/>
      <c r="H357" s="37"/>
      <c r="I357" s="206"/>
      <c r="J357" s="37"/>
      <c r="K357" s="37"/>
      <c r="L357" s="41"/>
      <c r="M357" s="255"/>
      <c r="N357" s="256"/>
      <c r="O357" s="88"/>
      <c r="P357" s="88"/>
      <c r="Q357" s="88"/>
      <c r="R357" s="88"/>
      <c r="S357" s="88"/>
      <c r="T357" s="89"/>
      <c r="U357" s="35"/>
      <c r="V357" s="35"/>
      <c r="W357" s="35"/>
      <c r="X357" s="35"/>
      <c r="Y357" s="35"/>
      <c r="Z357" s="35"/>
      <c r="AA357" s="35"/>
      <c r="AB357" s="35"/>
      <c r="AC357" s="35"/>
      <c r="AD357" s="35"/>
      <c r="AE357" s="35"/>
      <c r="AT357" s="14" t="s">
        <v>194</v>
      </c>
      <c r="AU357" s="14" t="s">
        <v>200</v>
      </c>
    </row>
    <row r="358" s="2" customFormat="1" ht="24.15" customHeight="1">
      <c r="A358" s="35"/>
      <c r="B358" s="36"/>
      <c r="C358" s="239" t="s">
        <v>914</v>
      </c>
      <c r="D358" s="239" t="s">
        <v>188</v>
      </c>
      <c r="E358" s="240" t="s">
        <v>1752</v>
      </c>
      <c r="F358" s="241" t="s">
        <v>1753</v>
      </c>
      <c r="G358" s="242" t="s">
        <v>884</v>
      </c>
      <c r="H358" s="243">
        <v>1</v>
      </c>
      <c r="I358" s="244"/>
      <c r="J358" s="245">
        <f>ROUND(I358*H358,2)</f>
        <v>0</v>
      </c>
      <c r="K358" s="246"/>
      <c r="L358" s="41"/>
      <c r="M358" s="247" t="s">
        <v>1</v>
      </c>
      <c r="N358" s="248" t="s">
        <v>42</v>
      </c>
      <c r="O358" s="88"/>
      <c r="P358" s="249">
        <f>O358*H358</f>
        <v>0</v>
      </c>
      <c r="Q358" s="249">
        <v>0</v>
      </c>
      <c r="R358" s="249">
        <f>Q358*H358</f>
        <v>0</v>
      </c>
      <c r="S358" s="249">
        <v>0</v>
      </c>
      <c r="T358" s="250">
        <f>S358*H358</f>
        <v>0</v>
      </c>
      <c r="U358" s="35"/>
      <c r="V358" s="35"/>
      <c r="W358" s="35"/>
      <c r="X358" s="35"/>
      <c r="Y358" s="35"/>
      <c r="Z358" s="35"/>
      <c r="AA358" s="35"/>
      <c r="AB358" s="35"/>
      <c r="AC358" s="35"/>
      <c r="AD358" s="35"/>
      <c r="AE358" s="35"/>
      <c r="AR358" s="251" t="s">
        <v>272</v>
      </c>
      <c r="AT358" s="251" t="s">
        <v>188</v>
      </c>
      <c r="AU358" s="251" t="s">
        <v>200</v>
      </c>
      <c r="AY358" s="14" t="s">
        <v>185</v>
      </c>
      <c r="BE358" s="252">
        <f>IF(N358="základní",J358,0)</f>
        <v>0</v>
      </c>
      <c r="BF358" s="252">
        <f>IF(N358="snížená",J358,0)</f>
        <v>0</v>
      </c>
      <c r="BG358" s="252">
        <f>IF(N358="zákl. přenesená",J358,0)</f>
        <v>0</v>
      </c>
      <c r="BH358" s="252">
        <f>IF(N358="sníž. přenesená",J358,0)</f>
        <v>0</v>
      </c>
      <c r="BI358" s="252">
        <f>IF(N358="nulová",J358,0)</f>
        <v>0</v>
      </c>
      <c r="BJ358" s="14" t="s">
        <v>84</v>
      </c>
      <c r="BK358" s="252">
        <f>ROUND(I358*H358,2)</f>
        <v>0</v>
      </c>
      <c r="BL358" s="14" t="s">
        <v>272</v>
      </c>
      <c r="BM358" s="251" t="s">
        <v>1754</v>
      </c>
    </row>
    <row r="359" s="2" customFormat="1">
      <c r="A359" s="35"/>
      <c r="B359" s="36"/>
      <c r="C359" s="37"/>
      <c r="D359" s="253" t="s">
        <v>194</v>
      </c>
      <c r="E359" s="37"/>
      <c r="F359" s="254" t="s">
        <v>1753</v>
      </c>
      <c r="G359" s="37"/>
      <c r="H359" s="37"/>
      <c r="I359" s="206"/>
      <c r="J359" s="37"/>
      <c r="K359" s="37"/>
      <c r="L359" s="41"/>
      <c r="M359" s="255"/>
      <c r="N359" s="256"/>
      <c r="O359" s="88"/>
      <c r="P359" s="88"/>
      <c r="Q359" s="88"/>
      <c r="R359" s="88"/>
      <c r="S359" s="88"/>
      <c r="T359" s="89"/>
      <c r="U359" s="35"/>
      <c r="V359" s="35"/>
      <c r="W359" s="35"/>
      <c r="X359" s="35"/>
      <c r="Y359" s="35"/>
      <c r="Z359" s="35"/>
      <c r="AA359" s="35"/>
      <c r="AB359" s="35"/>
      <c r="AC359" s="35"/>
      <c r="AD359" s="35"/>
      <c r="AE359" s="35"/>
      <c r="AT359" s="14" t="s">
        <v>194</v>
      </c>
      <c r="AU359" s="14" t="s">
        <v>200</v>
      </c>
    </row>
    <row r="360" s="2" customFormat="1" ht="21.75" customHeight="1">
      <c r="A360" s="35"/>
      <c r="B360" s="36"/>
      <c r="C360" s="239" t="s">
        <v>920</v>
      </c>
      <c r="D360" s="239" t="s">
        <v>188</v>
      </c>
      <c r="E360" s="240" t="s">
        <v>888</v>
      </c>
      <c r="F360" s="241" t="s">
        <v>889</v>
      </c>
      <c r="G360" s="242" t="s">
        <v>263</v>
      </c>
      <c r="H360" s="243">
        <v>1</v>
      </c>
      <c r="I360" s="244"/>
      <c r="J360" s="245">
        <f>ROUND(I360*H360,2)</f>
        <v>0</v>
      </c>
      <c r="K360" s="246"/>
      <c r="L360" s="41"/>
      <c r="M360" s="247" t="s">
        <v>1</v>
      </c>
      <c r="N360" s="248" t="s">
        <v>42</v>
      </c>
      <c r="O360" s="88"/>
      <c r="P360" s="249">
        <f>O360*H360</f>
        <v>0</v>
      </c>
      <c r="Q360" s="249">
        <v>0</v>
      </c>
      <c r="R360" s="249">
        <f>Q360*H360</f>
        <v>0</v>
      </c>
      <c r="S360" s="249">
        <v>0</v>
      </c>
      <c r="T360" s="250">
        <f>S360*H360</f>
        <v>0</v>
      </c>
      <c r="U360" s="35"/>
      <c r="V360" s="35"/>
      <c r="W360" s="35"/>
      <c r="X360" s="35"/>
      <c r="Y360" s="35"/>
      <c r="Z360" s="35"/>
      <c r="AA360" s="35"/>
      <c r="AB360" s="35"/>
      <c r="AC360" s="35"/>
      <c r="AD360" s="35"/>
      <c r="AE360" s="35"/>
      <c r="AR360" s="251" t="s">
        <v>272</v>
      </c>
      <c r="AT360" s="251" t="s">
        <v>188</v>
      </c>
      <c r="AU360" s="251" t="s">
        <v>200</v>
      </c>
      <c r="AY360" s="14" t="s">
        <v>185</v>
      </c>
      <c r="BE360" s="252">
        <f>IF(N360="základní",J360,0)</f>
        <v>0</v>
      </c>
      <c r="BF360" s="252">
        <f>IF(N360="snížená",J360,0)</f>
        <v>0</v>
      </c>
      <c r="BG360" s="252">
        <f>IF(N360="zákl. přenesená",J360,0)</f>
        <v>0</v>
      </c>
      <c r="BH360" s="252">
        <f>IF(N360="sníž. přenesená",J360,0)</f>
        <v>0</v>
      </c>
      <c r="BI360" s="252">
        <f>IF(N360="nulová",J360,0)</f>
        <v>0</v>
      </c>
      <c r="BJ360" s="14" t="s">
        <v>84</v>
      </c>
      <c r="BK360" s="252">
        <f>ROUND(I360*H360,2)</f>
        <v>0</v>
      </c>
      <c r="BL360" s="14" t="s">
        <v>272</v>
      </c>
      <c r="BM360" s="251" t="s">
        <v>890</v>
      </c>
    </row>
    <row r="361" s="2" customFormat="1">
      <c r="A361" s="35"/>
      <c r="B361" s="36"/>
      <c r="C361" s="37"/>
      <c r="D361" s="253" t="s">
        <v>194</v>
      </c>
      <c r="E361" s="37"/>
      <c r="F361" s="254" t="s">
        <v>891</v>
      </c>
      <c r="G361" s="37"/>
      <c r="H361" s="37"/>
      <c r="I361" s="206"/>
      <c r="J361" s="37"/>
      <c r="K361" s="37"/>
      <c r="L361" s="41"/>
      <c r="M361" s="255"/>
      <c r="N361" s="256"/>
      <c r="O361" s="88"/>
      <c r="P361" s="88"/>
      <c r="Q361" s="88"/>
      <c r="R361" s="88"/>
      <c r="S361" s="88"/>
      <c r="T361" s="89"/>
      <c r="U361" s="35"/>
      <c r="V361" s="35"/>
      <c r="W361" s="35"/>
      <c r="X361" s="35"/>
      <c r="Y361" s="35"/>
      <c r="Z361" s="35"/>
      <c r="AA361" s="35"/>
      <c r="AB361" s="35"/>
      <c r="AC361" s="35"/>
      <c r="AD361" s="35"/>
      <c r="AE361" s="35"/>
      <c r="AT361" s="14" t="s">
        <v>194</v>
      </c>
      <c r="AU361" s="14" t="s">
        <v>200</v>
      </c>
    </row>
    <row r="362" s="2" customFormat="1" ht="24.15" customHeight="1">
      <c r="A362" s="35"/>
      <c r="B362" s="36"/>
      <c r="C362" s="239" t="s">
        <v>925</v>
      </c>
      <c r="D362" s="239" t="s">
        <v>188</v>
      </c>
      <c r="E362" s="240" t="s">
        <v>893</v>
      </c>
      <c r="F362" s="241" t="s">
        <v>894</v>
      </c>
      <c r="G362" s="242" t="s">
        <v>263</v>
      </c>
      <c r="H362" s="243">
        <v>1</v>
      </c>
      <c r="I362" s="244"/>
      <c r="J362" s="245">
        <f>ROUND(I362*H362,2)</f>
        <v>0</v>
      </c>
      <c r="K362" s="246"/>
      <c r="L362" s="41"/>
      <c r="M362" s="247" t="s">
        <v>1</v>
      </c>
      <c r="N362" s="248" t="s">
        <v>42</v>
      </c>
      <c r="O362" s="88"/>
      <c r="P362" s="249">
        <f>O362*H362</f>
        <v>0</v>
      </c>
      <c r="Q362" s="249">
        <v>0</v>
      </c>
      <c r="R362" s="249">
        <f>Q362*H362</f>
        <v>0</v>
      </c>
      <c r="S362" s="249">
        <v>0</v>
      </c>
      <c r="T362" s="250">
        <f>S362*H362</f>
        <v>0</v>
      </c>
      <c r="U362" s="35"/>
      <c r="V362" s="35"/>
      <c r="W362" s="35"/>
      <c r="X362" s="35"/>
      <c r="Y362" s="35"/>
      <c r="Z362" s="35"/>
      <c r="AA362" s="35"/>
      <c r="AB362" s="35"/>
      <c r="AC362" s="35"/>
      <c r="AD362" s="35"/>
      <c r="AE362" s="35"/>
      <c r="AR362" s="251" t="s">
        <v>272</v>
      </c>
      <c r="AT362" s="251" t="s">
        <v>188</v>
      </c>
      <c r="AU362" s="251" t="s">
        <v>200</v>
      </c>
      <c r="AY362" s="14" t="s">
        <v>185</v>
      </c>
      <c r="BE362" s="252">
        <f>IF(N362="základní",J362,0)</f>
        <v>0</v>
      </c>
      <c r="BF362" s="252">
        <f>IF(N362="snížená",J362,0)</f>
        <v>0</v>
      </c>
      <c r="BG362" s="252">
        <f>IF(N362="zákl. přenesená",J362,0)</f>
        <v>0</v>
      </c>
      <c r="BH362" s="252">
        <f>IF(N362="sníž. přenesená",J362,0)</f>
        <v>0</v>
      </c>
      <c r="BI362" s="252">
        <f>IF(N362="nulová",J362,0)</f>
        <v>0</v>
      </c>
      <c r="BJ362" s="14" t="s">
        <v>84</v>
      </c>
      <c r="BK362" s="252">
        <f>ROUND(I362*H362,2)</f>
        <v>0</v>
      </c>
      <c r="BL362" s="14" t="s">
        <v>272</v>
      </c>
      <c r="BM362" s="251" t="s">
        <v>895</v>
      </c>
    </row>
    <row r="363" s="2" customFormat="1">
      <c r="A363" s="35"/>
      <c r="B363" s="36"/>
      <c r="C363" s="37"/>
      <c r="D363" s="253" t="s">
        <v>194</v>
      </c>
      <c r="E363" s="37"/>
      <c r="F363" s="254" t="s">
        <v>896</v>
      </c>
      <c r="G363" s="37"/>
      <c r="H363" s="37"/>
      <c r="I363" s="206"/>
      <c r="J363" s="37"/>
      <c r="K363" s="37"/>
      <c r="L363" s="41"/>
      <c r="M363" s="255"/>
      <c r="N363" s="256"/>
      <c r="O363" s="88"/>
      <c r="P363" s="88"/>
      <c r="Q363" s="88"/>
      <c r="R363" s="88"/>
      <c r="S363" s="88"/>
      <c r="T363" s="89"/>
      <c r="U363" s="35"/>
      <c r="V363" s="35"/>
      <c r="W363" s="35"/>
      <c r="X363" s="35"/>
      <c r="Y363" s="35"/>
      <c r="Z363" s="35"/>
      <c r="AA363" s="35"/>
      <c r="AB363" s="35"/>
      <c r="AC363" s="35"/>
      <c r="AD363" s="35"/>
      <c r="AE363" s="35"/>
      <c r="AT363" s="14" t="s">
        <v>194</v>
      </c>
      <c r="AU363" s="14" t="s">
        <v>200</v>
      </c>
    </row>
    <row r="364" s="2" customFormat="1" ht="16.5" customHeight="1">
      <c r="A364" s="35"/>
      <c r="B364" s="36"/>
      <c r="C364" s="239" t="s">
        <v>929</v>
      </c>
      <c r="D364" s="239" t="s">
        <v>188</v>
      </c>
      <c r="E364" s="240" t="s">
        <v>898</v>
      </c>
      <c r="F364" s="241" t="s">
        <v>899</v>
      </c>
      <c r="G364" s="242" t="s">
        <v>884</v>
      </c>
      <c r="H364" s="243">
        <v>1</v>
      </c>
      <c r="I364" s="244"/>
      <c r="J364" s="245">
        <f>ROUND(I364*H364,2)</f>
        <v>0</v>
      </c>
      <c r="K364" s="246"/>
      <c r="L364" s="41"/>
      <c r="M364" s="247" t="s">
        <v>1</v>
      </c>
      <c r="N364" s="248" t="s">
        <v>42</v>
      </c>
      <c r="O364" s="88"/>
      <c r="P364" s="249">
        <f>O364*H364</f>
        <v>0</v>
      </c>
      <c r="Q364" s="249">
        <v>0</v>
      </c>
      <c r="R364" s="249">
        <f>Q364*H364</f>
        <v>0</v>
      </c>
      <c r="S364" s="249">
        <v>0</v>
      </c>
      <c r="T364" s="250">
        <f>S364*H364</f>
        <v>0</v>
      </c>
      <c r="U364" s="35"/>
      <c r="V364" s="35"/>
      <c r="W364" s="35"/>
      <c r="X364" s="35"/>
      <c r="Y364" s="35"/>
      <c r="Z364" s="35"/>
      <c r="AA364" s="35"/>
      <c r="AB364" s="35"/>
      <c r="AC364" s="35"/>
      <c r="AD364" s="35"/>
      <c r="AE364" s="35"/>
      <c r="AR364" s="251" t="s">
        <v>272</v>
      </c>
      <c r="AT364" s="251" t="s">
        <v>188</v>
      </c>
      <c r="AU364" s="251" t="s">
        <v>200</v>
      </c>
      <c r="AY364" s="14" t="s">
        <v>185</v>
      </c>
      <c r="BE364" s="252">
        <f>IF(N364="základní",J364,0)</f>
        <v>0</v>
      </c>
      <c r="BF364" s="252">
        <f>IF(N364="snížená",J364,0)</f>
        <v>0</v>
      </c>
      <c r="BG364" s="252">
        <f>IF(N364="zákl. přenesená",J364,0)</f>
        <v>0</v>
      </c>
      <c r="BH364" s="252">
        <f>IF(N364="sníž. přenesená",J364,0)</f>
        <v>0</v>
      </c>
      <c r="BI364" s="252">
        <f>IF(N364="nulová",J364,0)</f>
        <v>0</v>
      </c>
      <c r="BJ364" s="14" t="s">
        <v>84</v>
      </c>
      <c r="BK364" s="252">
        <f>ROUND(I364*H364,2)</f>
        <v>0</v>
      </c>
      <c r="BL364" s="14" t="s">
        <v>272</v>
      </c>
      <c r="BM364" s="251" t="s">
        <v>900</v>
      </c>
    </row>
    <row r="365" s="2" customFormat="1">
      <c r="A365" s="35"/>
      <c r="B365" s="36"/>
      <c r="C365" s="37"/>
      <c r="D365" s="253" t="s">
        <v>194</v>
      </c>
      <c r="E365" s="37"/>
      <c r="F365" s="254" t="s">
        <v>899</v>
      </c>
      <c r="G365" s="37"/>
      <c r="H365" s="37"/>
      <c r="I365" s="206"/>
      <c r="J365" s="37"/>
      <c r="K365" s="37"/>
      <c r="L365" s="41"/>
      <c r="M365" s="255"/>
      <c r="N365" s="256"/>
      <c r="O365" s="88"/>
      <c r="P365" s="88"/>
      <c r="Q365" s="88"/>
      <c r="R365" s="88"/>
      <c r="S365" s="88"/>
      <c r="T365" s="89"/>
      <c r="U365" s="35"/>
      <c r="V365" s="35"/>
      <c r="W365" s="35"/>
      <c r="X365" s="35"/>
      <c r="Y365" s="35"/>
      <c r="Z365" s="35"/>
      <c r="AA365" s="35"/>
      <c r="AB365" s="35"/>
      <c r="AC365" s="35"/>
      <c r="AD365" s="35"/>
      <c r="AE365" s="35"/>
      <c r="AT365" s="14" t="s">
        <v>194</v>
      </c>
      <c r="AU365" s="14" t="s">
        <v>200</v>
      </c>
    </row>
    <row r="366" s="2" customFormat="1" ht="24.15" customHeight="1">
      <c r="A366" s="35"/>
      <c r="B366" s="36"/>
      <c r="C366" s="239" t="s">
        <v>934</v>
      </c>
      <c r="D366" s="239" t="s">
        <v>188</v>
      </c>
      <c r="E366" s="240" t="s">
        <v>902</v>
      </c>
      <c r="F366" s="241" t="s">
        <v>903</v>
      </c>
      <c r="G366" s="242" t="s">
        <v>884</v>
      </c>
      <c r="H366" s="243">
        <v>1</v>
      </c>
      <c r="I366" s="244"/>
      <c r="J366" s="245">
        <f>ROUND(I366*H366,2)</f>
        <v>0</v>
      </c>
      <c r="K366" s="246"/>
      <c r="L366" s="41"/>
      <c r="M366" s="247" t="s">
        <v>1</v>
      </c>
      <c r="N366" s="248" t="s">
        <v>42</v>
      </c>
      <c r="O366" s="88"/>
      <c r="P366" s="249">
        <f>O366*H366</f>
        <v>0</v>
      </c>
      <c r="Q366" s="249">
        <v>0</v>
      </c>
      <c r="R366" s="249">
        <f>Q366*H366</f>
        <v>0</v>
      </c>
      <c r="S366" s="249">
        <v>0</v>
      </c>
      <c r="T366" s="250">
        <f>S366*H366</f>
        <v>0</v>
      </c>
      <c r="U366" s="35"/>
      <c r="V366" s="35"/>
      <c r="W366" s="35"/>
      <c r="X366" s="35"/>
      <c r="Y366" s="35"/>
      <c r="Z366" s="35"/>
      <c r="AA366" s="35"/>
      <c r="AB366" s="35"/>
      <c r="AC366" s="35"/>
      <c r="AD366" s="35"/>
      <c r="AE366" s="35"/>
      <c r="AR366" s="251" t="s">
        <v>272</v>
      </c>
      <c r="AT366" s="251" t="s">
        <v>188</v>
      </c>
      <c r="AU366" s="251" t="s">
        <v>200</v>
      </c>
      <c r="AY366" s="14" t="s">
        <v>185</v>
      </c>
      <c r="BE366" s="252">
        <f>IF(N366="základní",J366,0)</f>
        <v>0</v>
      </c>
      <c r="BF366" s="252">
        <f>IF(N366="snížená",J366,0)</f>
        <v>0</v>
      </c>
      <c r="BG366" s="252">
        <f>IF(N366="zákl. přenesená",J366,0)</f>
        <v>0</v>
      </c>
      <c r="BH366" s="252">
        <f>IF(N366="sníž. přenesená",J366,0)</f>
        <v>0</v>
      </c>
      <c r="BI366" s="252">
        <f>IF(N366="nulová",J366,0)</f>
        <v>0</v>
      </c>
      <c r="BJ366" s="14" t="s">
        <v>84</v>
      </c>
      <c r="BK366" s="252">
        <f>ROUND(I366*H366,2)</f>
        <v>0</v>
      </c>
      <c r="BL366" s="14" t="s">
        <v>272</v>
      </c>
      <c r="BM366" s="251" t="s">
        <v>904</v>
      </c>
    </row>
    <row r="367" s="2" customFormat="1">
      <c r="A367" s="35"/>
      <c r="B367" s="36"/>
      <c r="C367" s="37"/>
      <c r="D367" s="253" t="s">
        <v>194</v>
      </c>
      <c r="E367" s="37"/>
      <c r="F367" s="254" t="s">
        <v>905</v>
      </c>
      <c r="G367" s="37"/>
      <c r="H367" s="37"/>
      <c r="I367" s="206"/>
      <c r="J367" s="37"/>
      <c r="K367" s="37"/>
      <c r="L367" s="41"/>
      <c r="M367" s="255"/>
      <c r="N367" s="256"/>
      <c r="O367" s="88"/>
      <c r="P367" s="88"/>
      <c r="Q367" s="88"/>
      <c r="R367" s="88"/>
      <c r="S367" s="88"/>
      <c r="T367" s="89"/>
      <c r="U367" s="35"/>
      <c r="V367" s="35"/>
      <c r="W367" s="35"/>
      <c r="X367" s="35"/>
      <c r="Y367" s="35"/>
      <c r="Z367" s="35"/>
      <c r="AA367" s="35"/>
      <c r="AB367" s="35"/>
      <c r="AC367" s="35"/>
      <c r="AD367" s="35"/>
      <c r="AE367" s="35"/>
      <c r="AT367" s="14" t="s">
        <v>194</v>
      </c>
      <c r="AU367" s="14" t="s">
        <v>200</v>
      </c>
    </row>
    <row r="368" s="2" customFormat="1" ht="16.5" customHeight="1">
      <c r="A368" s="35"/>
      <c r="B368" s="36"/>
      <c r="C368" s="239" t="s">
        <v>938</v>
      </c>
      <c r="D368" s="239" t="s">
        <v>188</v>
      </c>
      <c r="E368" s="240" t="s">
        <v>907</v>
      </c>
      <c r="F368" s="241" t="s">
        <v>908</v>
      </c>
      <c r="G368" s="242" t="s">
        <v>884</v>
      </c>
      <c r="H368" s="243">
        <v>1</v>
      </c>
      <c r="I368" s="244"/>
      <c r="J368" s="245">
        <f>ROUND(I368*H368,2)</f>
        <v>0</v>
      </c>
      <c r="K368" s="246"/>
      <c r="L368" s="41"/>
      <c r="M368" s="247" t="s">
        <v>1</v>
      </c>
      <c r="N368" s="248" t="s">
        <v>42</v>
      </c>
      <c r="O368" s="88"/>
      <c r="P368" s="249">
        <f>O368*H368</f>
        <v>0</v>
      </c>
      <c r="Q368" s="249">
        <v>0</v>
      </c>
      <c r="R368" s="249">
        <f>Q368*H368</f>
        <v>0</v>
      </c>
      <c r="S368" s="249">
        <v>0</v>
      </c>
      <c r="T368" s="250">
        <f>S368*H368</f>
        <v>0</v>
      </c>
      <c r="U368" s="35"/>
      <c r="V368" s="35"/>
      <c r="W368" s="35"/>
      <c r="X368" s="35"/>
      <c r="Y368" s="35"/>
      <c r="Z368" s="35"/>
      <c r="AA368" s="35"/>
      <c r="AB368" s="35"/>
      <c r="AC368" s="35"/>
      <c r="AD368" s="35"/>
      <c r="AE368" s="35"/>
      <c r="AR368" s="251" t="s">
        <v>272</v>
      </c>
      <c r="AT368" s="251" t="s">
        <v>188</v>
      </c>
      <c r="AU368" s="251" t="s">
        <v>200</v>
      </c>
      <c r="AY368" s="14" t="s">
        <v>185</v>
      </c>
      <c r="BE368" s="252">
        <f>IF(N368="základní",J368,0)</f>
        <v>0</v>
      </c>
      <c r="BF368" s="252">
        <f>IF(N368="snížená",J368,0)</f>
        <v>0</v>
      </c>
      <c r="BG368" s="252">
        <f>IF(N368="zákl. přenesená",J368,0)</f>
        <v>0</v>
      </c>
      <c r="BH368" s="252">
        <f>IF(N368="sníž. přenesená",J368,0)</f>
        <v>0</v>
      </c>
      <c r="BI368" s="252">
        <f>IF(N368="nulová",J368,0)</f>
        <v>0</v>
      </c>
      <c r="BJ368" s="14" t="s">
        <v>84</v>
      </c>
      <c r="BK368" s="252">
        <f>ROUND(I368*H368,2)</f>
        <v>0</v>
      </c>
      <c r="BL368" s="14" t="s">
        <v>272</v>
      </c>
      <c r="BM368" s="251" t="s">
        <v>909</v>
      </c>
    </row>
    <row r="369" s="2" customFormat="1">
      <c r="A369" s="35"/>
      <c r="B369" s="36"/>
      <c r="C369" s="37"/>
      <c r="D369" s="253" t="s">
        <v>194</v>
      </c>
      <c r="E369" s="37"/>
      <c r="F369" s="254" t="s">
        <v>908</v>
      </c>
      <c r="G369" s="37"/>
      <c r="H369" s="37"/>
      <c r="I369" s="206"/>
      <c r="J369" s="37"/>
      <c r="K369" s="37"/>
      <c r="L369" s="41"/>
      <c r="M369" s="255"/>
      <c r="N369" s="256"/>
      <c r="O369" s="88"/>
      <c r="P369" s="88"/>
      <c r="Q369" s="88"/>
      <c r="R369" s="88"/>
      <c r="S369" s="88"/>
      <c r="T369" s="89"/>
      <c r="U369" s="35"/>
      <c r="V369" s="35"/>
      <c r="W369" s="35"/>
      <c r="X369" s="35"/>
      <c r="Y369" s="35"/>
      <c r="Z369" s="35"/>
      <c r="AA369" s="35"/>
      <c r="AB369" s="35"/>
      <c r="AC369" s="35"/>
      <c r="AD369" s="35"/>
      <c r="AE369" s="35"/>
      <c r="AT369" s="14" t="s">
        <v>194</v>
      </c>
      <c r="AU369" s="14" t="s">
        <v>200</v>
      </c>
    </row>
    <row r="370" s="2" customFormat="1" ht="37.8" customHeight="1">
      <c r="A370" s="35"/>
      <c r="B370" s="36"/>
      <c r="C370" s="239" t="s">
        <v>943</v>
      </c>
      <c r="D370" s="239" t="s">
        <v>188</v>
      </c>
      <c r="E370" s="240" t="s">
        <v>911</v>
      </c>
      <c r="F370" s="241" t="s">
        <v>912</v>
      </c>
      <c r="G370" s="242" t="s">
        <v>884</v>
      </c>
      <c r="H370" s="243">
        <v>1</v>
      </c>
      <c r="I370" s="244"/>
      <c r="J370" s="245">
        <f>ROUND(I370*H370,2)</f>
        <v>0</v>
      </c>
      <c r="K370" s="246"/>
      <c r="L370" s="41"/>
      <c r="M370" s="247" t="s">
        <v>1</v>
      </c>
      <c r="N370" s="248" t="s">
        <v>42</v>
      </c>
      <c r="O370" s="88"/>
      <c r="P370" s="249">
        <f>O370*H370</f>
        <v>0</v>
      </c>
      <c r="Q370" s="249">
        <v>0</v>
      </c>
      <c r="R370" s="249">
        <f>Q370*H370</f>
        <v>0</v>
      </c>
      <c r="S370" s="249">
        <v>0</v>
      </c>
      <c r="T370" s="250">
        <f>S370*H370</f>
        <v>0</v>
      </c>
      <c r="U370" s="35"/>
      <c r="V370" s="35"/>
      <c r="W370" s="35"/>
      <c r="X370" s="35"/>
      <c r="Y370" s="35"/>
      <c r="Z370" s="35"/>
      <c r="AA370" s="35"/>
      <c r="AB370" s="35"/>
      <c r="AC370" s="35"/>
      <c r="AD370" s="35"/>
      <c r="AE370" s="35"/>
      <c r="AR370" s="251" t="s">
        <v>272</v>
      </c>
      <c r="AT370" s="251" t="s">
        <v>188</v>
      </c>
      <c r="AU370" s="251" t="s">
        <v>200</v>
      </c>
      <c r="AY370" s="14" t="s">
        <v>185</v>
      </c>
      <c r="BE370" s="252">
        <f>IF(N370="základní",J370,0)</f>
        <v>0</v>
      </c>
      <c r="BF370" s="252">
        <f>IF(N370="snížená",J370,0)</f>
        <v>0</v>
      </c>
      <c r="BG370" s="252">
        <f>IF(N370="zákl. přenesená",J370,0)</f>
        <v>0</v>
      </c>
      <c r="BH370" s="252">
        <f>IF(N370="sníž. přenesená",J370,0)</f>
        <v>0</v>
      </c>
      <c r="BI370" s="252">
        <f>IF(N370="nulová",J370,0)</f>
        <v>0</v>
      </c>
      <c r="BJ370" s="14" t="s">
        <v>84</v>
      </c>
      <c r="BK370" s="252">
        <f>ROUND(I370*H370,2)</f>
        <v>0</v>
      </c>
      <c r="BL370" s="14" t="s">
        <v>272</v>
      </c>
      <c r="BM370" s="251" t="s">
        <v>913</v>
      </c>
    </row>
    <row r="371" s="2" customFormat="1">
      <c r="A371" s="35"/>
      <c r="B371" s="36"/>
      <c r="C371" s="37"/>
      <c r="D371" s="253" t="s">
        <v>194</v>
      </c>
      <c r="E371" s="37"/>
      <c r="F371" s="254" t="s">
        <v>912</v>
      </c>
      <c r="G371" s="37"/>
      <c r="H371" s="37"/>
      <c r="I371" s="206"/>
      <c r="J371" s="37"/>
      <c r="K371" s="37"/>
      <c r="L371" s="41"/>
      <c r="M371" s="255"/>
      <c r="N371" s="256"/>
      <c r="O371" s="88"/>
      <c r="P371" s="88"/>
      <c r="Q371" s="88"/>
      <c r="R371" s="88"/>
      <c r="S371" s="88"/>
      <c r="T371" s="89"/>
      <c r="U371" s="35"/>
      <c r="V371" s="35"/>
      <c r="W371" s="35"/>
      <c r="X371" s="35"/>
      <c r="Y371" s="35"/>
      <c r="Z371" s="35"/>
      <c r="AA371" s="35"/>
      <c r="AB371" s="35"/>
      <c r="AC371" s="35"/>
      <c r="AD371" s="35"/>
      <c r="AE371" s="35"/>
      <c r="AT371" s="14" t="s">
        <v>194</v>
      </c>
      <c r="AU371" s="14" t="s">
        <v>200</v>
      </c>
    </row>
    <row r="372" s="2" customFormat="1" ht="62.7" customHeight="1">
      <c r="A372" s="35"/>
      <c r="B372" s="36"/>
      <c r="C372" s="239" t="s">
        <v>947</v>
      </c>
      <c r="D372" s="239" t="s">
        <v>188</v>
      </c>
      <c r="E372" s="240" t="s">
        <v>915</v>
      </c>
      <c r="F372" s="241" t="s">
        <v>916</v>
      </c>
      <c r="G372" s="242" t="s">
        <v>884</v>
      </c>
      <c r="H372" s="243">
        <v>1</v>
      </c>
      <c r="I372" s="244"/>
      <c r="J372" s="245">
        <f>ROUND(I372*H372,2)</f>
        <v>0</v>
      </c>
      <c r="K372" s="246"/>
      <c r="L372" s="41"/>
      <c r="M372" s="247" t="s">
        <v>1</v>
      </c>
      <c r="N372" s="248" t="s">
        <v>42</v>
      </c>
      <c r="O372" s="88"/>
      <c r="P372" s="249">
        <f>O372*H372</f>
        <v>0</v>
      </c>
      <c r="Q372" s="249">
        <v>0</v>
      </c>
      <c r="R372" s="249">
        <f>Q372*H372</f>
        <v>0</v>
      </c>
      <c r="S372" s="249">
        <v>0</v>
      </c>
      <c r="T372" s="250">
        <f>S372*H372</f>
        <v>0</v>
      </c>
      <c r="U372" s="35"/>
      <c r="V372" s="35"/>
      <c r="W372" s="35"/>
      <c r="X372" s="35"/>
      <c r="Y372" s="35"/>
      <c r="Z372" s="35"/>
      <c r="AA372" s="35"/>
      <c r="AB372" s="35"/>
      <c r="AC372" s="35"/>
      <c r="AD372" s="35"/>
      <c r="AE372" s="35"/>
      <c r="AR372" s="251" t="s">
        <v>272</v>
      </c>
      <c r="AT372" s="251" t="s">
        <v>188</v>
      </c>
      <c r="AU372" s="251" t="s">
        <v>200</v>
      </c>
      <c r="AY372" s="14" t="s">
        <v>185</v>
      </c>
      <c r="BE372" s="252">
        <f>IF(N372="základní",J372,0)</f>
        <v>0</v>
      </c>
      <c r="BF372" s="252">
        <f>IF(N372="snížená",J372,0)</f>
        <v>0</v>
      </c>
      <c r="BG372" s="252">
        <f>IF(N372="zákl. přenesená",J372,0)</f>
        <v>0</v>
      </c>
      <c r="BH372" s="252">
        <f>IF(N372="sníž. přenesená",J372,0)</f>
        <v>0</v>
      </c>
      <c r="BI372" s="252">
        <f>IF(N372="nulová",J372,0)</f>
        <v>0</v>
      </c>
      <c r="BJ372" s="14" t="s">
        <v>84</v>
      </c>
      <c r="BK372" s="252">
        <f>ROUND(I372*H372,2)</f>
        <v>0</v>
      </c>
      <c r="BL372" s="14" t="s">
        <v>272</v>
      </c>
      <c r="BM372" s="251" t="s">
        <v>917</v>
      </c>
    </row>
    <row r="373" s="2" customFormat="1">
      <c r="A373" s="35"/>
      <c r="B373" s="36"/>
      <c r="C373" s="37"/>
      <c r="D373" s="253" t="s">
        <v>194</v>
      </c>
      <c r="E373" s="37"/>
      <c r="F373" s="254" t="s">
        <v>916</v>
      </c>
      <c r="G373" s="37"/>
      <c r="H373" s="37"/>
      <c r="I373" s="206"/>
      <c r="J373" s="37"/>
      <c r="K373" s="37"/>
      <c r="L373" s="41"/>
      <c r="M373" s="255"/>
      <c r="N373" s="256"/>
      <c r="O373" s="88"/>
      <c r="P373" s="88"/>
      <c r="Q373" s="88"/>
      <c r="R373" s="88"/>
      <c r="S373" s="88"/>
      <c r="T373" s="89"/>
      <c r="U373" s="35"/>
      <c r="V373" s="35"/>
      <c r="W373" s="35"/>
      <c r="X373" s="35"/>
      <c r="Y373" s="35"/>
      <c r="Z373" s="35"/>
      <c r="AA373" s="35"/>
      <c r="AB373" s="35"/>
      <c r="AC373" s="35"/>
      <c r="AD373" s="35"/>
      <c r="AE373" s="35"/>
      <c r="AT373" s="14" t="s">
        <v>194</v>
      </c>
      <c r="AU373" s="14" t="s">
        <v>200</v>
      </c>
    </row>
    <row r="374" s="12" customFormat="1" ht="20.88" customHeight="1">
      <c r="A374" s="12"/>
      <c r="B374" s="223"/>
      <c r="C374" s="224"/>
      <c r="D374" s="225" t="s">
        <v>76</v>
      </c>
      <c r="E374" s="237" t="s">
        <v>918</v>
      </c>
      <c r="F374" s="237" t="s">
        <v>919</v>
      </c>
      <c r="G374" s="224"/>
      <c r="H374" s="224"/>
      <c r="I374" s="227"/>
      <c r="J374" s="238">
        <f>BK374</f>
        <v>0</v>
      </c>
      <c r="K374" s="224"/>
      <c r="L374" s="229"/>
      <c r="M374" s="230"/>
      <c r="N374" s="231"/>
      <c r="O374" s="231"/>
      <c r="P374" s="232">
        <f>SUM(P375:P394)</f>
        <v>0</v>
      </c>
      <c r="Q374" s="231"/>
      <c r="R374" s="232">
        <f>SUM(R375:R394)</f>
        <v>0.039750000000000001</v>
      </c>
      <c r="S374" s="231"/>
      <c r="T374" s="233">
        <f>SUM(T375:T394)</f>
        <v>0</v>
      </c>
      <c r="U374" s="12"/>
      <c r="V374" s="12"/>
      <c r="W374" s="12"/>
      <c r="X374" s="12"/>
      <c r="Y374" s="12"/>
      <c r="Z374" s="12"/>
      <c r="AA374" s="12"/>
      <c r="AB374" s="12"/>
      <c r="AC374" s="12"/>
      <c r="AD374" s="12"/>
      <c r="AE374" s="12"/>
      <c r="AR374" s="234" t="s">
        <v>86</v>
      </c>
      <c r="AT374" s="235" t="s">
        <v>76</v>
      </c>
      <c r="AU374" s="235" t="s">
        <v>86</v>
      </c>
      <c r="AY374" s="234" t="s">
        <v>185</v>
      </c>
      <c r="BK374" s="236">
        <f>SUM(BK375:BK394)</f>
        <v>0</v>
      </c>
    </row>
    <row r="375" s="2" customFormat="1" ht="24.15" customHeight="1">
      <c r="A375" s="35"/>
      <c r="B375" s="36"/>
      <c r="C375" s="239" t="s">
        <v>952</v>
      </c>
      <c r="D375" s="239" t="s">
        <v>188</v>
      </c>
      <c r="E375" s="240" t="s">
        <v>1755</v>
      </c>
      <c r="F375" s="241" t="s">
        <v>1756</v>
      </c>
      <c r="G375" s="242" t="s">
        <v>329</v>
      </c>
      <c r="H375" s="243">
        <v>30</v>
      </c>
      <c r="I375" s="244"/>
      <c r="J375" s="245">
        <f>ROUND(I375*H375,2)</f>
        <v>0</v>
      </c>
      <c r="K375" s="246"/>
      <c r="L375" s="41"/>
      <c r="M375" s="247" t="s">
        <v>1</v>
      </c>
      <c r="N375" s="248" t="s">
        <v>42</v>
      </c>
      <c r="O375" s="88"/>
      <c r="P375" s="249">
        <f>O375*H375</f>
        <v>0</v>
      </c>
      <c r="Q375" s="249">
        <v>0</v>
      </c>
      <c r="R375" s="249">
        <f>Q375*H375</f>
        <v>0</v>
      </c>
      <c r="S375" s="249">
        <v>0</v>
      </c>
      <c r="T375" s="250">
        <f>S375*H375</f>
        <v>0</v>
      </c>
      <c r="U375" s="35"/>
      <c r="V375" s="35"/>
      <c r="W375" s="35"/>
      <c r="X375" s="35"/>
      <c r="Y375" s="35"/>
      <c r="Z375" s="35"/>
      <c r="AA375" s="35"/>
      <c r="AB375" s="35"/>
      <c r="AC375" s="35"/>
      <c r="AD375" s="35"/>
      <c r="AE375" s="35"/>
      <c r="AR375" s="251" t="s">
        <v>272</v>
      </c>
      <c r="AT375" s="251" t="s">
        <v>188</v>
      </c>
      <c r="AU375" s="251" t="s">
        <v>200</v>
      </c>
      <c r="AY375" s="14" t="s">
        <v>185</v>
      </c>
      <c r="BE375" s="252">
        <f>IF(N375="základní",J375,0)</f>
        <v>0</v>
      </c>
      <c r="BF375" s="252">
        <f>IF(N375="snížená",J375,0)</f>
        <v>0</v>
      </c>
      <c r="BG375" s="252">
        <f>IF(N375="zákl. přenesená",J375,0)</f>
        <v>0</v>
      </c>
      <c r="BH375" s="252">
        <f>IF(N375="sníž. přenesená",J375,0)</f>
        <v>0</v>
      </c>
      <c r="BI375" s="252">
        <f>IF(N375="nulová",J375,0)</f>
        <v>0</v>
      </c>
      <c r="BJ375" s="14" t="s">
        <v>84</v>
      </c>
      <c r="BK375" s="252">
        <f>ROUND(I375*H375,2)</f>
        <v>0</v>
      </c>
      <c r="BL375" s="14" t="s">
        <v>272</v>
      </c>
      <c r="BM375" s="251" t="s">
        <v>1757</v>
      </c>
    </row>
    <row r="376" s="2" customFormat="1">
      <c r="A376" s="35"/>
      <c r="B376" s="36"/>
      <c r="C376" s="37"/>
      <c r="D376" s="253" t="s">
        <v>194</v>
      </c>
      <c r="E376" s="37"/>
      <c r="F376" s="254" t="s">
        <v>1758</v>
      </c>
      <c r="G376" s="37"/>
      <c r="H376" s="37"/>
      <c r="I376" s="206"/>
      <c r="J376" s="37"/>
      <c r="K376" s="37"/>
      <c r="L376" s="41"/>
      <c r="M376" s="255"/>
      <c r="N376" s="256"/>
      <c r="O376" s="88"/>
      <c r="P376" s="88"/>
      <c r="Q376" s="88"/>
      <c r="R376" s="88"/>
      <c r="S376" s="88"/>
      <c r="T376" s="89"/>
      <c r="U376" s="35"/>
      <c r="V376" s="35"/>
      <c r="W376" s="35"/>
      <c r="X376" s="35"/>
      <c r="Y376" s="35"/>
      <c r="Z376" s="35"/>
      <c r="AA376" s="35"/>
      <c r="AB376" s="35"/>
      <c r="AC376" s="35"/>
      <c r="AD376" s="35"/>
      <c r="AE376" s="35"/>
      <c r="AT376" s="14" t="s">
        <v>194</v>
      </c>
      <c r="AU376" s="14" t="s">
        <v>200</v>
      </c>
    </row>
    <row r="377" s="2" customFormat="1" ht="24.15" customHeight="1">
      <c r="A377" s="35"/>
      <c r="B377" s="36"/>
      <c r="C377" s="257" t="s">
        <v>956</v>
      </c>
      <c r="D377" s="257" t="s">
        <v>260</v>
      </c>
      <c r="E377" s="258" t="s">
        <v>1759</v>
      </c>
      <c r="F377" s="259" t="s">
        <v>1760</v>
      </c>
      <c r="G377" s="260" t="s">
        <v>329</v>
      </c>
      <c r="H377" s="261">
        <v>30</v>
      </c>
      <c r="I377" s="262"/>
      <c r="J377" s="263">
        <f>ROUND(I377*H377,2)</f>
        <v>0</v>
      </c>
      <c r="K377" s="264"/>
      <c r="L377" s="265"/>
      <c r="M377" s="266" t="s">
        <v>1</v>
      </c>
      <c r="N377" s="267" t="s">
        <v>42</v>
      </c>
      <c r="O377" s="88"/>
      <c r="P377" s="249">
        <f>O377*H377</f>
        <v>0</v>
      </c>
      <c r="Q377" s="249">
        <v>0.0011000000000000001</v>
      </c>
      <c r="R377" s="249">
        <f>Q377*H377</f>
        <v>0.033000000000000002</v>
      </c>
      <c r="S377" s="249">
        <v>0</v>
      </c>
      <c r="T377" s="250">
        <f>S377*H377</f>
        <v>0</v>
      </c>
      <c r="U377" s="35"/>
      <c r="V377" s="35"/>
      <c r="W377" s="35"/>
      <c r="X377" s="35"/>
      <c r="Y377" s="35"/>
      <c r="Z377" s="35"/>
      <c r="AA377" s="35"/>
      <c r="AB377" s="35"/>
      <c r="AC377" s="35"/>
      <c r="AD377" s="35"/>
      <c r="AE377" s="35"/>
      <c r="AR377" s="251" t="s">
        <v>323</v>
      </c>
      <c r="AT377" s="251" t="s">
        <v>260</v>
      </c>
      <c r="AU377" s="251" t="s">
        <v>200</v>
      </c>
      <c r="AY377" s="14" t="s">
        <v>185</v>
      </c>
      <c r="BE377" s="252">
        <f>IF(N377="základní",J377,0)</f>
        <v>0</v>
      </c>
      <c r="BF377" s="252">
        <f>IF(N377="snížená",J377,0)</f>
        <v>0</v>
      </c>
      <c r="BG377" s="252">
        <f>IF(N377="zákl. přenesená",J377,0)</f>
        <v>0</v>
      </c>
      <c r="BH377" s="252">
        <f>IF(N377="sníž. přenesená",J377,0)</f>
        <v>0</v>
      </c>
      <c r="BI377" s="252">
        <f>IF(N377="nulová",J377,0)</f>
        <v>0</v>
      </c>
      <c r="BJ377" s="14" t="s">
        <v>84</v>
      </c>
      <c r="BK377" s="252">
        <f>ROUND(I377*H377,2)</f>
        <v>0</v>
      </c>
      <c r="BL377" s="14" t="s">
        <v>272</v>
      </c>
      <c r="BM377" s="251" t="s">
        <v>1761</v>
      </c>
    </row>
    <row r="378" s="2" customFormat="1">
      <c r="A378" s="35"/>
      <c r="B378" s="36"/>
      <c r="C378" s="37"/>
      <c r="D378" s="253" t="s">
        <v>194</v>
      </c>
      <c r="E378" s="37"/>
      <c r="F378" s="254" t="s">
        <v>1760</v>
      </c>
      <c r="G378" s="37"/>
      <c r="H378" s="37"/>
      <c r="I378" s="206"/>
      <c r="J378" s="37"/>
      <c r="K378" s="37"/>
      <c r="L378" s="41"/>
      <c r="M378" s="255"/>
      <c r="N378" s="256"/>
      <c r="O378" s="88"/>
      <c r="P378" s="88"/>
      <c r="Q378" s="88"/>
      <c r="R378" s="88"/>
      <c r="S378" s="88"/>
      <c r="T378" s="89"/>
      <c r="U378" s="35"/>
      <c r="V378" s="35"/>
      <c r="W378" s="35"/>
      <c r="X378" s="35"/>
      <c r="Y378" s="35"/>
      <c r="Z378" s="35"/>
      <c r="AA378" s="35"/>
      <c r="AB378" s="35"/>
      <c r="AC378" s="35"/>
      <c r="AD378" s="35"/>
      <c r="AE378" s="35"/>
      <c r="AT378" s="14" t="s">
        <v>194</v>
      </c>
      <c r="AU378" s="14" t="s">
        <v>200</v>
      </c>
    </row>
    <row r="379" s="2" customFormat="1" ht="37.8" customHeight="1">
      <c r="A379" s="35"/>
      <c r="B379" s="36"/>
      <c r="C379" s="239" t="s">
        <v>961</v>
      </c>
      <c r="D379" s="239" t="s">
        <v>188</v>
      </c>
      <c r="E379" s="240" t="s">
        <v>930</v>
      </c>
      <c r="F379" s="241" t="s">
        <v>931</v>
      </c>
      <c r="G379" s="242" t="s">
        <v>329</v>
      </c>
      <c r="H379" s="243">
        <v>30</v>
      </c>
      <c r="I379" s="244"/>
      <c r="J379" s="245">
        <f>ROUND(I379*H379,2)</f>
        <v>0</v>
      </c>
      <c r="K379" s="246"/>
      <c r="L379" s="41"/>
      <c r="M379" s="247" t="s">
        <v>1</v>
      </c>
      <c r="N379" s="248" t="s">
        <v>42</v>
      </c>
      <c r="O379" s="88"/>
      <c r="P379" s="249">
        <f>O379*H379</f>
        <v>0</v>
      </c>
      <c r="Q379" s="249">
        <v>0</v>
      </c>
      <c r="R379" s="249">
        <f>Q379*H379</f>
        <v>0</v>
      </c>
      <c r="S379" s="249">
        <v>0</v>
      </c>
      <c r="T379" s="250">
        <f>S379*H379</f>
        <v>0</v>
      </c>
      <c r="U379" s="35"/>
      <c r="V379" s="35"/>
      <c r="W379" s="35"/>
      <c r="X379" s="35"/>
      <c r="Y379" s="35"/>
      <c r="Z379" s="35"/>
      <c r="AA379" s="35"/>
      <c r="AB379" s="35"/>
      <c r="AC379" s="35"/>
      <c r="AD379" s="35"/>
      <c r="AE379" s="35"/>
      <c r="AR379" s="251" t="s">
        <v>272</v>
      </c>
      <c r="AT379" s="251" t="s">
        <v>188</v>
      </c>
      <c r="AU379" s="251" t="s">
        <v>200</v>
      </c>
      <c r="AY379" s="14" t="s">
        <v>185</v>
      </c>
      <c r="BE379" s="252">
        <f>IF(N379="základní",J379,0)</f>
        <v>0</v>
      </c>
      <c r="BF379" s="252">
        <f>IF(N379="snížená",J379,0)</f>
        <v>0</v>
      </c>
      <c r="BG379" s="252">
        <f>IF(N379="zákl. přenesená",J379,0)</f>
        <v>0</v>
      </c>
      <c r="BH379" s="252">
        <f>IF(N379="sníž. přenesená",J379,0)</f>
        <v>0</v>
      </c>
      <c r="BI379" s="252">
        <f>IF(N379="nulová",J379,0)</f>
        <v>0</v>
      </c>
      <c r="BJ379" s="14" t="s">
        <v>84</v>
      </c>
      <c r="BK379" s="252">
        <f>ROUND(I379*H379,2)</f>
        <v>0</v>
      </c>
      <c r="BL379" s="14" t="s">
        <v>272</v>
      </c>
      <c r="BM379" s="251" t="s">
        <v>932</v>
      </c>
    </row>
    <row r="380" s="2" customFormat="1">
      <c r="A380" s="35"/>
      <c r="B380" s="36"/>
      <c r="C380" s="37"/>
      <c r="D380" s="253" t="s">
        <v>194</v>
      </c>
      <c r="E380" s="37"/>
      <c r="F380" s="254" t="s">
        <v>933</v>
      </c>
      <c r="G380" s="37"/>
      <c r="H380" s="37"/>
      <c r="I380" s="206"/>
      <c r="J380" s="37"/>
      <c r="K380" s="37"/>
      <c r="L380" s="41"/>
      <c r="M380" s="255"/>
      <c r="N380" s="256"/>
      <c r="O380" s="88"/>
      <c r="P380" s="88"/>
      <c r="Q380" s="88"/>
      <c r="R380" s="88"/>
      <c r="S380" s="88"/>
      <c r="T380" s="89"/>
      <c r="U380" s="35"/>
      <c r="V380" s="35"/>
      <c r="W380" s="35"/>
      <c r="X380" s="35"/>
      <c r="Y380" s="35"/>
      <c r="Z380" s="35"/>
      <c r="AA380" s="35"/>
      <c r="AB380" s="35"/>
      <c r="AC380" s="35"/>
      <c r="AD380" s="35"/>
      <c r="AE380" s="35"/>
      <c r="AT380" s="14" t="s">
        <v>194</v>
      </c>
      <c r="AU380" s="14" t="s">
        <v>200</v>
      </c>
    </row>
    <row r="381" s="2" customFormat="1" ht="33" customHeight="1">
      <c r="A381" s="35"/>
      <c r="B381" s="36"/>
      <c r="C381" s="257" t="s">
        <v>965</v>
      </c>
      <c r="D381" s="257" t="s">
        <v>260</v>
      </c>
      <c r="E381" s="258" t="s">
        <v>1762</v>
      </c>
      <c r="F381" s="259" t="s">
        <v>1763</v>
      </c>
      <c r="G381" s="260" t="s">
        <v>329</v>
      </c>
      <c r="H381" s="261">
        <v>30</v>
      </c>
      <c r="I381" s="262"/>
      <c r="J381" s="263">
        <f>ROUND(I381*H381,2)</f>
        <v>0</v>
      </c>
      <c r="K381" s="264"/>
      <c r="L381" s="265"/>
      <c r="M381" s="266" t="s">
        <v>1</v>
      </c>
      <c r="N381" s="267" t="s">
        <v>42</v>
      </c>
      <c r="O381" s="88"/>
      <c r="P381" s="249">
        <f>O381*H381</f>
        <v>0</v>
      </c>
      <c r="Q381" s="249">
        <v>0.00011</v>
      </c>
      <c r="R381" s="249">
        <f>Q381*H381</f>
        <v>0.0033</v>
      </c>
      <c r="S381" s="249">
        <v>0</v>
      </c>
      <c r="T381" s="250">
        <f>S381*H381</f>
        <v>0</v>
      </c>
      <c r="U381" s="35"/>
      <c r="V381" s="35"/>
      <c r="W381" s="35"/>
      <c r="X381" s="35"/>
      <c r="Y381" s="35"/>
      <c r="Z381" s="35"/>
      <c r="AA381" s="35"/>
      <c r="AB381" s="35"/>
      <c r="AC381" s="35"/>
      <c r="AD381" s="35"/>
      <c r="AE381" s="35"/>
      <c r="AR381" s="251" t="s">
        <v>323</v>
      </c>
      <c r="AT381" s="251" t="s">
        <v>260</v>
      </c>
      <c r="AU381" s="251" t="s">
        <v>200</v>
      </c>
      <c r="AY381" s="14" t="s">
        <v>185</v>
      </c>
      <c r="BE381" s="252">
        <f>IF(N381="základní",J381,0)</f>
        <v>0</v>
      </c>
      <c r="BF381" s="252">
        <f>IF(N381="snížená",J381,0)</f>
        <v>0</v>
      </c>
      <c r="BG381" s="252">
        <f>IF(N381="zákl. přenesená",J381,0)</f>
        <v>0</v>
      </c>
      <c r="BH381" s="252">
        <f>IF(N381="sníž. přenesená",J381,0)</f>
        <v>0</v>
      </c>
      <c r="BI381" s="252">
        <f>IF(N381="nulová",J381,0)</f>
        <v>0</v>
      </c>
      <c r="BJ381" s="14" t="s">
        <v>84</v>
      </c>
      <c r="BK381" s="252">
        <f>ROUND(I381*H381,2)</f>
        <v>0</v>
      </c>
      <c r="BL381" s="14" t="s">
        <v>272</v>
      </c>
      <c r="BM381" s="251" t="s">
        <v>1764</v>
      </c>
    </row>
    <row r="382" s="2" customFormat="1">
      <c r="A382" s="35"/>
      <c r="B382" s="36"/>
      <c r="C382" s="37"/>
      <c r="D382" s="253" t="s">
        <v>194</v>
      </c>
      <c r="E382" s="37"/>
      <c r="F382" s="254" t="s">
        <v>1763</v>
      </c>
      <c r="G382" s="37"/>
      <c r="H382" s="37"/>
      <c r="I382" s="206"/>
      <c r="J382" s="37"/>
      <c r="K382" s="37"/>
      <c r="L382" s="41"/>
      <c r="M382" s="255"/>
      <c r="N382" s="256"/>
      <c r="O382" s="88"/>
      <c r="P382" s="88"/>
      <c r="Q382" s="88"/>
      <c r="R382" s="88"/>
      <c r="S382" s="88"/>
      <c r="T382" s="89"/>
      <c r="U382" s="35"/>
      <c r="V382" s="35"/>
      <c r="W382" s="35"/>
      <c r="X382" s="35"/>
      <c r="Y382" s="35"/>
      <c r="Z382" s="35"/>
      <c r="AA382" s="35"/>
      <c r="AB382" s="35"/>
      <c r="AC382" s="35"/>
      <c r="AD382" s="35"/>
      <c r="AE382" s="35"/>
      <c r="AT382" s="14" t="s">
        <v>194</v>
      </c>
      <c r="AU382" s="14" t="s">
        <v>200</v>
      </c>
    </row>
    <row r="383" s="2" customFormat="1" ht="24.15" customHeight="1">
      <c r="A383" s="35"/>
      <c r="B383" s="36"/>
      <c r="C383" s="239" t="s">
        <v>969</v>
      </c>
      <c r="D383" s="239" t="s">
        <v>188</v>
      </c>
      <c r="E383" s="240" t="s">
        <v>939</v>
      </c>
      <c r="F383" s="241" t="s">
        <v>940</v>
      </c>
      <c r="G383" s="242" t="s">
        <v>263</v>
      </c>
      <c r="H383" s="243">
        <v>1</v>
      </c>
      <c r="I383" s="244"/>
      <c r="J383" s="245">
        <f>ROUND(I383*H383,2)</f>
        <v>0</v>
      </c>
      <c r="K383" s="246"/>
      <c r="L383" s="41"/>
      <c r="M383" s="247" t="s">
        <v>1</v>
      </c>
      <c r="N383" s="248" t="s">
        <v>42</v>
      </c>
      <c r="O383" s="88"/>
      <c r="P383" s="249">
        <f>O383*H383</f>
        <v>0</v>
      </c>
      <c r="Q383" s="249">
        <v>0</v>
      </c>
      <c r="R383" s="249">
        <f>Q383*H383</f>
        <v>0</v>
      </c>
      <c r="S383" s="249">
        <v>0</v>
      </c>
      <c r="T383" s="250">
        <f>S383*H383</f>
        <v>0</v>
      </c>
      <c r="U383" s="35"/>
      <c r="V383" s="35"/>
      <c r="W383" s="35"/>
      <c r="X383" s="35"/>
      <c r="Y383" s="35"/>
      <c r="Z383" s="35"/>
      <c r="AA383" s="35"/>
      <c r="AB383" s="35"/>
      <c r="AC383" s="35"/>
      <c r="AD383" s="35"/>
      <c r="AE383" s="35"/>
      <c r="AR383" s="251" t="s">
        <v>272</v>
      </c>
      <c r="AT383" s="251" t="s">
        <v>188</v>
      </c>
      <c r="AU383" s="251" t="s">
        <v>200</v>
      </c>
      <c r="AY383" s="14" t="s">
        <v>185</v>
      </c>
      <c r="BE383" s="252">
        <f>IF(N383="základní",J383,0)</f>
        <v>0</v>
      </c>
      <c r="BF383" s="252">
        <f>IF(N383="snížená",J383,0)</f>
        <v>0</v>
      </c>
      <c r="BG383" s="252">
        <f>IF(N383="zákl. přenesená",J383,0)</f>
        <v>0</v>
      </c>
      <c r="BH383" s="252">
        <f>IF(N383="sníž. přenesená",J383,0)</f>
        <v>0</v>
      </c>
      <c r="BI383" s="252">
        <f>IF(N383="nulová",J383,0)</f>
        <v>0</v>
      </c>
      <c r="BJ383" s="14" t="s">
        <v>84</v>
      </c>
      <c r="BK383" s="252">
        <f>ROUND(I383*H383,2)</f>
        <v>0</v>
      </c>
      <c r="BL383" s="14" t="s">
        <v>272</v>
      </c>
      <c r="BM383" s="251" t="s">
        <v>941</v>
      </c>
    </row>
    <row r="384" s="2" customFormat="1">
      <c r="A384" s="35"/>
      <c r="B384" s="36"/>
      <c r="C384" s="37"/>
      <c r="D384" s="253" t="s">
        <v>194</v>
      </c>
      <c r="E384" s="37"/>
      <c r="F384" s="254" t="s">
        <v>942</v>
      </c>
      <c r="G384" s="37"/>
      <c r="H384" s="37"/>
      <c r="I384" s="206"/>
      <c r="J384" s="37"/>
      <c r="K384" s="37"/>
      <c r="L384" s="41"/>
      <c r="M384" s="255"/>
      <c r="N384" s="256"/>
      <c r="O384" s="88"/>
      <c r="P384" s="88"/>
      <c r="Q384" s="88"/>
      <c r="R384" s="88"/>
      <c r="S384" s="88"/>
      <c r="T384" s="89"/>
      <c r="U384" s="35"/>
      <c r="V384" s="35"/>
      <c r="W384" s="35"/>
      <c r="X384" s="35"/>
      <c r="Y384" s="35"/>
      <c r="Z384" s="35"/>
      <c r="AA384" s="35"/>
      <c r="AB384" s="35"/>
      <c r="AC384" s="35"/>
      <c r="AD384" s="35"/>
      <c r="AE384" s="35"/>
      <c r="AT384" s="14" t="s">
        <v>194</v>
      </c>
      <c r="AU384" s="14" t="s">
        <v>200</v>
      </c>
    </row>
    <row r="385" s="2" customFormat="1" ht="24.15" customHeight="1">
      <c r="A385" s="35"/>
      <c r="B385" s="36"/>
      <c r="C385" s="257" t="s">
        <v>973</v>
      </c>
      <c r="D385" s="257" t="s">
        <v>260</v>
      </c>
      <c r="E385" s="258" t="s">
        <v>1765</v>
      </c>
      <c r="F385" s="259" t="s">
        <v>1766</v>
      </c>
      <c r="G385" s="260" t="s">
        <v>263</v>
      </c>
      <c r="H385" s="261">
        <v>1</v>
      </c>
      <c r="I385" s="262"/>
      <c r="J385" s="263">
        <f>ROUND(I385*H385,2)</f>
        <v>0</v>
      </c>
      <c r="K385" s="264"/>
      <c r="L385" s="265"/>
      <c r="M385" s="266" t="s">
        <v>1</v>
      </c>
      <c r="N385" s="267" t="s">
        <v>42</v>
      </c>
      <c r="O385" s="88"/>
      <c r="P385" s="249">
        <f>O385*H385</f>
        <v>0</v>
      </c>
      <c r="Q385" s="249">
        <v>0.0010499999999999999</v>
      </c>
      <c r="R385" s="249">
        <f>Q385*H385</f>
        <v>0.0010499999999999999</v>
      </c>
      <c r="S385" s="249">
        <v>0</v>
      </c>
      <c r="T385" s="250">
        <f>S385*H385</f>
        <v>0</v>
      </c>
      <c r="U385" s="35"/>
      <c r="V385" s="35"/>
      <c r="W385" s="35"/>
      <c r="X385" s="35"/>
      <c r="Y385" s="35"/>
      <c r="Z385" s="35"/>
      <c r="AA385" s="35"/>
      <c r="AB385" s="35"/>
      <c r="AC385" s="35"/>
      <c r="AD385" s="35"/>
      <c r="AE385" s="35"/>
      <c r="AR385" s="251" t="s">
        <v>323</v>
      </c>
      <c r="AT385" s="251" t="s">
        <v>260</v>
      </c>
      <c r="AU385" s="251" t="s">
        <v>200</v>
      </c>
      <c r="AY385" s="14" t="s">
        <v>185</v>
      </c>
      <c r="BE385" s="252">
        <f>IF(N385="základní",J385,0)</f>
        <v>0</v>
      </c>
      <c r="BF385" s="252">
        <f>IF(N385="snížená",J385,0)</f>
        <v>0</v>
      </c>
      <c r="BG385" s="252">
        <f>IF(N385="zákl. přenesená",J385,0)</f>
        <v>0</v>
      </c>
      <c r="BH385" s="252">
        <f>IF(N385="sníž. přenesená",J385,0)</f>
        <v>0</v>
      </c>
      <c r="BI385" s="252">
        <f>IF(N385="nulová",J385,0)</f>
        <v>0</v>
      </c>
      <c r="BJ385" s="14" t="s">
        <v>84</v>
      </c>
      <c r="BK385" s="252">
        <f>ROUND(I385*H385,2)</f>
        <v>0</v>
      </c>
      <c r="BL385" s="14" t="s">
        <v>272</v>
      </c>
      <c r="BM385" s="251" t="s">
        <v>1767</v>
      </c>
    </row>
    <row r="386" s="2" customFormat="1">
      <c r="A386" s="35"/>
      <c r="B386" s="36"/>
      <c r="C386" s="37"/>
      <c r="D386" s="253" t="s">
        <v>194</v>
      </c>
      <c r="E386" s="37"/>
      <c r="F386" s="254" t="s">
        <v>1766</v>
      </c>
      <c r="G386" s="37"/>
      <c r="H386" s="37"/>
      <c r="I386" s="206"/>
      <c r="J386" s="37"/>
      <c r="K386" s="37"/>
      <c r="L386" s="41"/>
      <c r="M386" s="255"/>
      <c r="N386" s="256"/>
      <c r="O386" s="88"/>
      <c r="P386" s="88"/>
      <c r="Q386" s="88"/>
      <c r="R386" s="88"/>
      <c r="S386" s="88"/>
      <c r="T386" s="89"/>
      <c r="U386" s="35"/>
      <c r="V386" s="35"/>
      <c r="W386" s="35"/>
      <c r="X386" s="35"/>
      <c r="Y386" s="35"/>
      <c r="Z386" s="35"/>
      <c r="AA386" s="35"/>
      <c r="AB386" s="35"/>
      <c r="AC386" s="35"/>
      <c r="AD386" s="35"/>
      <c r="AE386" s="35"/>
      <c r="AT386" s="14" t="s">
        <v>194</v>
      </c>
      <c r="AU386" s="14" t="s">
        <v>200</v>
      </c>
    </row>
    <row r="387" s="2" customFormat="1" ht="33" customHeight="1">
      <c r="A387" s="35"/>
      <c r="B387" s="36"/>
      <c r="C387" s="239" t="s">
        <v>977</v>
      </c>
      <c r="D387" s="239" t="s">
        <v>188</v>
      </c>
      <c r="E387" s="240" t="s">
        <v>948</v>
      </c>
      <c r="F387" s="241" t="s">
        <v>949</v>
      </c>
      <c r="G387" s="242" t="s">
        <v>263</v>
      </c>
      <c r="H387" s="243">
        <v>1</v>
      </c>
      <c r="I387" s="244"/>
      <c r="J387" s="245">
        <f>ROUND(I387*H387,2)</f>
        <v>0</v>
      </c>
      <c r="K387" s="246"/>
      <c r="L387" s="41"/>
      <c r="M387" s="247" t="s">
        <v>1</v>
      </c>
      <c r="N387" s="248" t="s">
        <v>42</v>
      </c>
      <c r="O387" s="88"/>
      <c r="P387" s="249">
        <f>O387*H387</f>
        <v>0</v>
      </c>
      <c r="Q387" s="249">
        <v>0</v>
      </c>
      <c r="R387" s="249">
        <f>Q387*H387</f>
        <v>0</v>
      </c>
      <c r="S387" s="249">
        <v>0</v>
      </c>
      <c r="T387" s="250">
        <f>S387*H387</f>
        <v>0</v>
      </c>
      <c r="U387" s="35"/>
      <c r="V387" s="35"/>
      <c r="W387" s="35"/>
      <c r="X387" s="35"/>
      <c r="Y387" s="35"/>
      <c r="Z387" s="35"/>
      <c r="AA387" s="35"/>
      <c r="AB387" s="35"/>
      <c r="AC387" s="35"/>
      <c r="AD387" s="35"/>
      <c r="AE387" s="35"/>
      <c r="AR387" s="251" t="s">
        <v>272</v>
      </c>
      <c r="AT387" s="251" t="s">
        <v>188</v>
      </c>
      <c r="AU387" s="251" t="s">
        <v>200</v>
      </c>
      <c r="AY387" s="14" t="s">
        <v>185</v>
      </c>
      <c r="BE387" s="252">
        <f>IF(N387="základní",J387,0)</f>
        <v>0</v>
      </c>
      <c r="BF387" s="252">
        <f>IF(N387="snížená",J387,0)</f>
        <v>0</v>
      </c>
      <c r="BG387" s="252">
        <f>IF(N387="zákl. přenesená",J387,0)</f>
        <v>0</v>
      </c>
      <c r="BH387" s="252">
        <f>IF(N387="sníž. přenesená",J387,0)</f>
        <v>0</v>
      </c>
      <c r="BI387" s="252">
        <f>IF(N387="nulová",J387,0)</f>
        <v>0</v>
      </c>
      <c r="BJ387" s="14" t="s">
        <v>84</v>
      </c>
      <c r="BK387" s="252">
        <f>ROUND(I387*H387,2)</f>
        <v>0</v>
      </c>
      <c r="BL387" s="14" t="s">
        <v>272</v>
      </c>
      <c r="BM387" s="251" t="s">
        <v>950</v>
      </c>
    </row>
    <row r="388" s="2" customFormat="1">
      <c r="A388" s="35"/>
      <c r="B388" s="36"/>
      <c r="C388" s="37"/>
      <c r="D388" s="253" t="s">
        <v>194</v>
      </c>
      <c r="E388" s="37"/>
      <c r="F388" s="254" t="s">
        <v>951</v>
      </c>
      <c r="G388" s="37"/>
      <c r="H388" s="37"/>
      <c r="I388" s="206"/>
      <c r="J388" s="37"/>
      <c r="K388" s="37"/>
      <c r="L388" s="41"/>
      <c r="M388" s="255"/>
      <c r="N388" s="256"/>
      <c r="O388" s="88"/>
      <c r="P388" s="88"/>
      <c r="Q388" s="88"/>
      <c r="R388" s="88"/>
      <c r="S388" s="88"/>
      <c r="T388" s="89"/>
      <c r="U388" s="35"/>
      <c r="V388" s="35"/>
      <c r="W388" s="35"/>
      <c r="X388" s="35"/>
      <c r="Y388" s="35"/>
      <c r="Z388" s="35"/>
      <c r="AA388" s="35"/>
      <c r="AB388" s="35"/>
      <c r="AC388" s="35"/>
      <c r="AD388" s="35"/>
      <c r="AE388" s="35"/>
      <c r="AT388" s="14" t="s">
        <v>194</v>
      </c>
      <c r="AU388" s="14" t="s">
        <v>200</v>
      </c>
    </row>
    <row r="389" s="2" customFormat="1" ht="24.15" customHeight="1">
      <c r="A389" s="35"/>
      <c r="B389" s="36"/>
      <c r="C389" s="257" t="s">
        <v>981</v>
      </c>
      <c r="D389" s="257" t="s">
        <v>260</v>
      </c>
      <c r="E389" s="258" t="s">
        <v>953</v>
      </c>
      <c r="F389" s="259" t="s">
        <v>954</v>
      </c>
      <c r="G389" s="260" t="s">
        <v>307</v>
      </c>
      <c r="H389" s="261">
        <v>1</v>
      </c>
      <c r="I389" s="262"/>
      <c r="J389" s="263">
        <f>ROUND(I389*H389,2)</f>
        <v>0</v>
      </c>
      <c r="K389" s="264"/>
      <c r="L389" s="265"/>
      <c r="M389" s="266" t="s">
        <v>1</v>
      </c>
      <c r="N389" s="267" t="s">
        <v>42</v>
      </c>
      <c r="O389" s="88"/>
      <c r="P389" s="249">
        <f>O389*H389</f>
        <v>0</v>
      </c>
      <c r="Q389" s="249">
        <v>0.00059999999999999995</v>
      </c>
      <c r="R389" s="249">
        <f>Q389*H389</f>
        <v>0.00059999999999999995</v>
      </c>
      <c r="S389" s="249">
        <v>0</v>
      </c>
      <c r="T389" s="250">
        <f>S389*H389</f>
        <v>0</v>
      </c>
      <c r="U389" s="35"/>
      <c r="V389" s="35"/>
      <c r="W389" s="35"/>
      <c r="X389" s="35"/>
      <c r="Y389" s="35"/>
      <c r="Z389" s="35"/>
      <c r="AA389" s="35"/>
      <c r="AB389" s="35"/>
      <c r="AC389" s="35"/>
      <c r="AD389" s="35"/>
      <c r="AE389" s="35"/>
      <c r="AR389" s="251" t="s">
        <v>323</v>
      </c>
      <c r="AT389" s="251" t="s">
        <v>260</v>
      </c>
      <c r="AU389" s="251" t="s">
        <v>200</v>
      </c>
      <c r="AY389" s="14" t="s">
        <v>185</v>
      </c>
      <c r="BE389" s="252">
        <f>IF(N389="základní",J389,0)</f>
        <v>0</v>
      </c>
      <c r="BF389" s="252">
        <f>IF(N389="snížená",J389,0)</f>
        <v>0</v>
      </c>
      <c r="BG389" s="252">
        <f>IF(N389="zákl. přenesená",J389,0)</f>
        <v>0</v>
      </c>
      <c r="BH389" s="252">
        <f>IF(N389="sníž. přenesená",J389,0)</f>
        <v>0</v>
      </c>
      <c r="BI389" s="252">
        <f>IF(N389="nulová",J389,0)</f>
        <v>0</v>
      </c>
      <c r="BJ389" s="14" t="s">
        <v>84</v>
      </c>
      <c r="BK389" s="252">
        <f>ROUND(I389*H389,2)</f>
        <v>0</v>
      </c>
      <c r="BL389" s="14" t="s">
        <v>272</v>
      </c>
      <c r="BM389" s="251" t="s">
        <v>955</v>
      </c>
    </row>
    <row r="390" s="2" customFormat="1">
      <c r="A390" s="35"/>
      <c r="B390" s="36"/>
      <c r="C390" s="37"/>
      <c r="D390" s="253" t="s">
        <v>194</v>
      </c>
      <c r="E390" s="37"/>
      <c r="F390" s="254" t="s">
        <v>954</v>
      </c>
      <c r="G390" s="37"/>
      <c r="H390" s="37"/>
      <c r="I390" s="206"/>
      <c r="J390" s="37"/>
      <c r="K390" s="37"/>
      <c r="L390" s="41"/>
      <c r="M390" s="255"/>
      <c r="N390" s="256"/>
      <c r="O390" s="88"/>
      <c r="P390" s="88"/>
      <c r="Q390" s="88"/>
      <c r="R390" s="88"/>
      <c r="S390" s="88"/>
      <c r="T390" s="89"/>
      <c r="U390" s="35"/>
      <c r="V390" s="35"/>
      <c r="W390" s="35"/>
      <c r="X390" s="35"/>
      <c r="Y390" s="35"/>
      <c r="Z390" s="35"/>
      <c r="AA390" s="35"/>
      <c r="AB390" s="35"/>
      <c r="AC390" s="35"/>
      <c r="AD390" s="35"/>
      <c r="AE390" s="35"/>
      <c r="AT390" s="14" t="s">
        <v>194</v>
      </c>
      <c r="AU390" s="14" t="s">
        <v>200</v>
      </c>
    </row>
    <row r="391" s="2" customFormat="1" ht="24.15" customHeight="1">
      <c r="A391" s="35"/>
      <c r="B391" s="36"/>
      <c r="C391" s="239" t="s">
        <v>986</v>
      </c>
      <c r="D391" s="239" t="s">
        <v>188</v>
      </c>
      <c r="E391" s="240" t="s">
        <v>987</v>
      </c>
      <c r="F391" s="241" t="s">
        <v>988</v>
      </c>
      <c r="G391" s="242" t="s">
        <v>263</v>
      </c>
      <c r="H391" s="243">
        <v>20</v>
      </c>
      <c r="I391" s="244"/>
      <c r="J391" s="245">
        <f>ROUND(I391*H391,2)</f>
        <v>0</v>
      </c>
      <c r="K391" s="246"/>
      <c r="L391" s="41"/>
      <c r="M391" s="247" t="s">
        <v>1</v>
      </c>
      <c r="N391" s="248" t="s">
        <v>42</v>
      </c>
      <c r="O391" s="88"/>
      <c r="P391" s="249">
        <f>O391*H391</f>
        <v>0</v>
      </c>
      <c r="Q391" s="249">
        <v>0</v>
      </c>
      <c r="R391" s="249">
        <f>Q391*H391</f>
        <v>0</v>
      </c>
      <c r="S391" s="249">
        <v>0</v>
      </c>
      <c r="T391" s="250">
        <f>S391*H391</f>
        <v>0</v>
      </c>
      <c r="U391" s="35"/>
      <c r="V391" s="35"/>
      <c r="W391" s="35"/>
      <c r="X391" s="35"/>
      <c r="Y391" s="35"/>
      <c r="Z391" s="35"/>
      <c r="AA391" s="35"/>
      <c r="AB391" s="35"/>
      <c r="AC391" s="35"/>
      <c r="AD391" s="35"/>
      <c r="AE391" s="35"/>
      <c r="AR391" s="251" t="s">
        <v>272</v>
      </c>
      <c r="AT391" s="251" t="s">
        <v>188</v>
      </c>
      <c r="AU391" s="251" t="s">
        <v>200</v>
      </c>
      <c r="AY391" s="14" t="s">
        <v>185</v>
      </c>
      <c r="BE391" s="252">
        <f>IF(N391="základní",J391,0)</f>
        <v>0</v>
      </c>
      <c r="BF391" s="252">
        <f>IF(N391="snížená",J391,0)</f>
        <v>0</v>
      </c>
      <c r="BG391" s="252">
        <f>IF(N391="zákl. přenesená",J391,0)</f>
        <v>0</v>
      </c>
      <c r="BH391" s="252">
        <f>IF(N391="sníž. přenesená",J391,0)</f>
        <v>0</v>
      </c>
      <c r="BI391" s="252">
        <f>IF(N391="nulová",J391,0)</f>
        <v>0</v>
      </c>
      <c r="BJ391" s="14" t="s">
        <v>84</v>
      </c>
      <c r="BK391" s="252">
        <f>ROUND(I391*H391,2)</f>
        <v>0</v>
      </c>
      <c r="BL391" s="14" t="s">
        <v>272</v>
      </c>
      <c r="BM391" s="251" t="s">
        <v>989</v>
      </c>
    </row>
    <row r="392" s="2" customFormat="1">
      <c r="A392" s="35"/>
      <c r="B392" s="36"/>
      <c r="C392" s="37"/>
      <c r="D392" s="253" t="s">
        <v>194</v>
      </c>
      <c r="E392" s="37"/>
      <c r="F392" s="254" t="s">
        <v>990</v>
      </c>
      <c r="G392" s="37"/>
      <c r="H392" s="37"/>
      <c r="I392" s="206"/>
      <c r="J392" s="37"/>
      <c r="K392" s="37"/>
      <c r="L392" s="41"/>
      <c r="M392" s="255"/>
      <c r="N392" s="256"/>
      <c r="O392" s="88"/>
      <c r="P392" s="88"/>
      <c r="Q392" s="88"/>
      <c r="R392" s="88"/>
      <c r="S392" s="88"/>
      <c r="T392" s="89"/>
      <c r="U392" s="35"/>
      <c r="V392" s="35"/>
      <c r="W392" s="35"/>
      <c r="X392" s="35"/>
      <c r="Y392" s="35"/>
      <c r="Z392" s="35"/>
      <c r="AA392" s="35"/>
      <c r="AB392" s="35"/>
      <c r="AC392" s="35"/>
      <c r="AD392" s="35"/>
      <c r="AE392" s="35"/>
      <c r="AT392" s="14" t="s">
        <v>194</v>
      </c>
      <c r="AU392" s="14" t="s">
        <v>200</v>
      </c>
    </row>
    <row r="393" s="2" customFormat="1" ht="16.5" customHeight="1">
      <c r="A393" s="35"/>
      <c r="B393" s="36"/>
      <c r="C393" s="257" t="s">
        <v>991</v>
      </c>
      <c r="D393" s="257" t="s">
        <v>260</v>
      </c>
      <c r="E393" s="258" t="s">
        <v>992</v>
      </c>
      <c r="F393" s="259" t="s">
        <v>993</v>
      </c>
      <c r="G393" s="260" t="s">
        <v>263</v>
      </c>
      <c r="H393" s="261">
        <v>20</v>
      </c>
      <c r="I393" s="262"/>
      <c r="J393" s="263">
        <f>ROUND(I393*H393,2)</f>
        <v>0</v>
      </c>
      <c r="K393" s="264"/>
      <c r="L393" s="265"/>
      <c r="M393" s="266" t="s">
        <v>1</v>
      </c>
      <c r="N393" s="267" t="s">
        <v>42</v>
      </c>
      <c r="O393" s="88"/>
      <c r="P393" s="249">
        <f>O393*H393</f>
        <v>0</v>
      </c>
      <c r="Q393" s="249">
        <v>9.0000000000000006E-05</v>
      </c>
      <c r="R393" s="249">
        <f>Q393*H393</f>
        <v>0.0018000000000000002</v>
      </c>
      <c r="S393" s="249">
        <v>0</v>
      </c>
      <c r="T393" s="250">
        <f>S393*H393</f>
        <v>0</v>
      </c>
      <c r="U393" s="35"/>
      <c r="V393" s="35"/>
      <c r="W393" s="35"/>
      <c r="X393" s="35"/>
      <c r="Y393" s="35"/>
      <c r="Z393" s="35"/>
      <c r="AA393" s="35"/>
      <c r="AB393" s="35"/>
      <c r="AC393" s="35"/>
      <c r="AD393" s="35"/>
      <c r="AE393" s="35"/>
      <c r="AR393" s="251" t="s">
        <v>323</v>
      </c>
      <c r="AT393" s="251" t="s">
        <v>260</v>
      </c>
      <c r="AU393" s="251" t="s">
        <v>200</v>
      </c>
      <c r="AY393" s="14" t="s">
        <v>185</v>
      </c>
      <c r="BE393" s="252">
        <f>IF(N393="základní",J393,0)</f>
        <v>0</v>
      </c>
      <c r="BF393" s="252">
        <f>IF(N393="snížená",J393,0)</f>
        <v>0</v>
      </c>
      <c r="BG393" s="252">
        <f>IF(N393="zákl. přenesená",J393,0)</f>
        <v>0</v>
      </c>
      <c r="BH393" s="252">
        <f>IF(N393="sníž. přenesená",J393,0)</f>
        <v>0</v>
      </c>
      <c r="BI393" s="252">
        <f>IF(N393="nulová",J393,0)</f>
        <v>0</v>
      </c>
      <c r="BJ393" s="14" t="s">
        <v>84</v>
      </c>
      <c r="BK393" s="252">
        <f>ROUND(I393*H393,2)</f>
        <v>0</v>
      </c>
      <c r="BL393" s="14" t="s">
        <v>272</v>
      </c>
      <c r="BM393" s="251" t="s">
        <v>994</v>
      </c>
    </row>
    <row r="394" s="2" customFormat="1">
      <c r="A394" s="35"/>
      <c r="B394" s="36"/>
      <c r="C394" s="37"/>
      <c r="D394" s="253" t="s">
        <v>194</v>
      </c>
      <c r="E394" s="37"/>
      <c r="F394" s="254" t="s">
        <v>993</v>
      </c>
      <c r="G394" s="37"/>
      <c r="H394" s="37"/>
      <c r="I394" s="206"/>
      <c r="J394" s="37"/>
      <c r="K394" s="37"/>
      <c r="L394" s="41"/>
      <c r="M394" s="255"/>
      <c r="N394" s="256"/>
      <c r="O394" s="88"/>
      <c r="P394" s="88"/>
      <c r="Q394" s="88"/>
      <c r="R394" s="88"/>
      <c r="S394" s="88"/>
      <c r="T394" s="89"/>
      <c r="U394" s="35"/>
      <c r="V394" s="35"/>
      <c r="W394" s="35"/>
      <c r="X394" s="35"/>
      <c r="Y394" s="35"/>
      <c r="Z394" s="35"/>
      <c r="AA394" s="35"/>
      <c r="AB394" s="35"/>
      <c r="AC394" s="35"/>
      <c r="AD394" s="35"/>
      <c r="AE394" s="35"/>
      <c r="AT394" s="14" t="s">
        <v>194</v>
      </c>
      <c r="AU394" s="14" t="s">
        <v>200</v>
      </c>
    </row>
    <row r="395" s="12" customFormat="1" ht="20.88" customHeight="1">
      <c r="A395" s="12"/>
      <c r="B395" s="223"/>
      <c r="C395" s="224"/>
      <c r="D395" s="225" t="s">
        <v>76</v>
      </c>
      <c r="E395" s="237" t="s">
        <v>1768</v>
      </c>
      <c r="F395" s="237" t="s">
        <v>1769</v>
      </c>
      <c r="G395" s="224"/>
      <c r="H395" s="224"/>
      <c r="I395" s="227"/>
      <c r="J395" s="238">
        <f>BK395</f>
        <v>0</v>
      </c>
      <c r="K395" s="224"/>
      <c r="L395" s="229"/>
      <c r="M395" s="230"/>
      <c r="N395" s="231"/>
      <c r="O395" s="231"/>
      <c r="P395" s="232">
        <f>SUM(P396:P423)</f>
        <v>0</v>
      </c>
      <c r="Q395" s="231"/>
      <c r="R395" s="232">
        <f>SUM(R396:R423)</f>
        <v>0.0057999999999999996</v>
      </c>
      <c r="S395" s="231"/>
      <c r="T395" s="233">
        <f>SUM(T396:T423)</f>
        <v>0.11600000000000001</v>
      </c>
      <c r="U395" s="12"/>
      <c r="V395" s="12"/>
      <c r="W395" s="12"/>
      <c r="X395" s="12"/>
      <c r="Y395" s="12"/>
      <c r="Z395" s="12"/>
      <c r="AA395" s="12"/>
      <c r="AB395" s="12"/>
      <c r="AC395" s="12"/>
      <c r="AD395" s="12"/>
      <c r="AE395" s="12"/>
      <c r="AR395" s="234" t="s">
        <v>86</v>
      </c>
      <c r="AT395" s="235" t="s">
        <v>76</v>
      </c>
      <c r="AU395" s="235" t="s">
        <v>86</v>
      </c>
      <c r="AY395" s="234" t="s">
        <v>185</v>
      </c>
      <c r="BK395" s="236">
        <f>SUM(BK396:BK423)</f>
        <v>0</v>
      </c>
    </row>
    <row r="396" s="2" customFormat="1" ht="24.15" customHeight="1">
      <c r="A396" s="35"/>
      <c r="B396" s="36"/>
      <c r="C396" s="239" t="s">
        <v>997</v>
      </c>
      <c r="D396" s="239" t="s">
        <v>188</v>
      </c>
      <c r="E396" s="240" t="s">
        <v>598</v>
      </c>
      <c r="F396" s="241" t="s">
        <v>599</v>
      </c>
      <c r="G396" s="242" t="s">
        <v>263</v>
      </c>
      <c r="H396" s="243">
        <v>1</v>
      </c>
      <c r="I396" s="244"/>
      <c r="J396" s="245">
        <f>ROUND(I396*H396,2)</f>
        <v>0</v>
      </c>
      <c r="K396" s="246"/>
      <c r="L396" s="41"/>
      <c r="M396" s="247" t="s">
        <v>1</v>
      </c>
      <c r="N396" s="248" t="s">
        <v>42</v>
      </c>
      <c r="O396" s="88"/>
      <c r="P396" s="249">
        <f>O396*H396</f>
        <v>0</v>
      </c>
      <c r="Q396" s="249">
        <v>0</v>
      </c>
      <c r="R396" s="249">
        <f>Q396*H396</f>
        <v>0</v>
      </c>
      <c r="S396" s="249">
        <v>0</v>
      </c>
      <c r="T396" s="250">
        <f>S396*H396</f>
        <v>0</v>
      </c>
      <c r="U396" s="35"/>
      <c r="V396" s="35"/>
      <c r="W396" s="35"/>
      <c r="X396" s="35"/>
      <c r="Y396" s="35"/>
      <c r="Z396" s="35"/>
      <c r="AA396" s="35"/>
      <c r="AB396" s="35"/>
      <c r="AC396" s="35"/>
      <c r="AD396" s="35"/>
      <c r="AE396" s="35"/>
      <c r="AR396" s="251" t="s">
        <v>272</v>
      </c>
      <c r="AT396" s="251" t="s">
        <v>188</v>
      </c>
      <c r="AU396" s="251" t="s">
        <v>200</v>
      </c>
      <c r="AY396" s="14" t="s">
        <v>185</v>
      </c>
      <c r="BE396" s="252">
        <f>IF(N396="základní",J396,0)</f>
        <v>0</v>
      </c>
      <c r="BF396" s="252">
        <f>IF(N396="snížená",J396,0)</f>
        <v>0</v>
      </c>
      <c r="BG396" s="252">
        <f>IF(N396="zákl. přenesená",J396,0)</f>
        <v>0</v>
      </c>
      <c r="BH396" s="252">
        <f>IF(N396="sníž. přenesená",J396,0)</f>
        <v>0</v>
      </c>
      <c r="BI396" s="252">
        <f>IF(N396="nulová",J396,0)</f>
        <v>0</v>
      </c>
      <c r="BJ396" s="14" t="s">
        <v>84</v>
      </c>
      <c r="BK396" s="252">
        <f>ROUND(I396*H396,2)</f>
        <v>0</v>
      </c>
      <c r="BL396" s="14" t="s">
        <v>272</v>
      </c>
      <c r="BM396" s="251" t="s">
        <v>1770</v>
      </c>
    </row>
    <row r="397" s="2" customFormat="1">
      <c r="A397" s="35"/>
      <c r="B397" s="36"/>
      <c r="C397" s="37"/>
      <c r="D397" s="253" t="s">
        <v>194</v>
      </c>
      <c r="E397" s="37"/>
      <c r="F397" s="254" t="s">
        <v>601</v>
      </c>
      <c r="G397" s="37"/>
      <c r="H397" s="37"/>
      <c r="I397" s="206"/>
      <c r="J397" s="37"/>
      <c r="K397" s="37"/>
      <c r="L397" s="41"/>
      <c r="M397" s="255"/>
      <c r="N397" s="256"/>
      <c r="O397" s="88"/>
      <c r="P397" s="88"/>
      <c r="Q397" s="88"/>
      <c r="R397" s="88"/>
      <c r="S397" s="88"/>
      <c r="T397" s="89"/>
      <c r="U397" s="35"/>
      <c r="V397" s="35"/>
      <c r="W397" s="35"/>
      <c r="X397" s="35"/>
      <c r="Y397" s="35"/>
      <c r="Z397" s="35"/>
      <c r="AA397" s="35"/>
      <c r="AB397" s="35"/>
      <c r="AC397" s="35"/>
      <c r="AD397" s="35"/>
      <c r="AE397" s="35"/>
      <c r="AT397" s="14" t="s">
        <v>194</v>
      </c>
      <c r="AU397" s="14" t="s">
        <v>200</v>
      </c>
    </row>
    <row r="398" s="2" customFormat="1" ht="24.15" customHeight="1">
      <c r="A398" s="35"/>
      <c r="B398" s="36"/>
      <c r="C398" s="257" t="s">
        <v>999</v>
      </c>
      <c r="D398" s="257" t="s">
        <v>260</v>
      </c>
      <c r="E398" s="258" t="s">
        <v>1771</v>
      </c>
      <c r="F398" s="259" t="s">
        <v>1772</v>
      </c>
      <c r="G398" s="260" t="s">
        <v>263</v>
      </c>
      <c r="H398" s="261">
        <v>1</v>
      </c>
      <c r="I398" s="262"/>
      <c r="J398" s="263">
        <f>ROUND(I398*H398,2)</f>
        <v>0</v>
      </c>
      <c r="K398" s="264"/>
      <c r="L398" s="265"/>
      <c r="M398" s="266" t="s">
        <v>1</v>
      </c>
      <c r="N398" s="267" t="s">
        <v>42</v>
      </c>
      <c r="O398" s="88"/>
      <c r="P398" s="249">
        <f>O398*H398</f>
        <v>0</v>
      </c>
      <c r="Q398" s="249">
        <v>0.0050299999999999997</v>
      </c>
      <c r="R398" s="249">
        <f>Q398*H398</f>
        <v>0.0050299999999999997</v>
      </c>
      <c r="S398" s="249">
        <v>0</v>
      </c>
      <c r="T398" s="250">
        <f>S398*H398</f>
        <v>0</v>
      </c>
      <c r="U398" s="35"/>
      <c r="V398" s="35"/>
      <c r="W398" s="35"/>
      <c r="X398" s="35"/>
      <c r="Y398" s="35"/>
      <c r="Z398" s="35"/>
      <c r="AA398" s="35"/>
      <c r="AB398" s="35"/>
      <c r="AC398" s="35"/>
      <c r="AD398" s="35"/>
      <c r="AE398" s="35"/>
      <c r="AR398" s="251" t="s">
        <v>323</v>
      </c>
      <c r="AT398" s="251" t="s">
        <v>260</v>
      </c>
      <c r="AU398" s="251" t="s">
        <v>200</v>
      </c>
      <c r="AY398" s="14" t="s">
        <v>185</v>
      </c>
      <c r="BE398" s="252">
        <f>IF(N398="základní",J398,0)</f>
        <v>0</v>
      </c>
      <c r="BF398" s="252">
        <f>IF(N398="snížená",J398,0)</f>
        <v>0</v>
      </c>
      <c r="BG398" s="252">
        <f>IF(N398="zákl. přenesená",J398,0)</f>
        <v>0</v>
      </c>
      <c r="BH398" s="252">
        <f>IF(N398="sníž. přenesená",J398,0)</f>
        <v>0</v>
      </c>
      <c r="BI398" s="252">
        <f>IF(N398="nulová",J398,0)</f>
        <v>0</v>
      </c>
      <c r="BJ398" s="14" t="s">
        <v>84</v>
      </c>
      <c r="BK398" s="252">
        <f>ROUND(I398*H398,2)</f>
        <v>0</v>
      </c>
      <c r="BL398" s="14" t="s">
        <v>272</v>
      </c>
      <c r="BM398" s="251" t="s">
        <v>1773</v>
      </c>
    </row>
    <row r="399" s="2" customFormat="1">
      <c r="A399" s="35"/>
      <c r="B399" s="36"/>
      <c r="C399" s="37"/>
      <c r="D399" s="253" t="s">
        <v>194</v>
      </c>
      <c r="E399" s="37"/>
      <c r="F399" s="254" t="s">
        <v>1772</v>
      </c>
      <c r="G399" s="37"/>
      <c r="H399" s="37"/>
      <c r="I399" s="206"/>
      <c r="J399" s="37"/>
      <c r="K399" s="37"/>
      <c r="L399" s="41"/>
      <c r="M399" s="255"/>
      <c r="N399" s="256"/>
      <c r="O399" s="88"/>
      <c r="P399" s="88"/>
      <c r="Q399" s="88"/>
      <c r="R399" s="88"/>
      <c r="S399" s="88"/>
      <c r="T399" s="89"/>
      <c r="U399" s="35"/>
      <c r="V399" s="35"/>
      <c r="W399" s="35"/>
      <c r="X399" s="35"/>
      <c r="Y399" s="35"/>
      <c r="Z399" s="35"/>
      <c r="AA399" s="35"/>
      <c r="AB399" s="35"/>
      <c r="AC399" s="35"/>
      <c r="AD399" s="35"/>
      <c r="AE399" s="35"/>
      <c r="AT399" s="14" t="s">
        <v>194</v>
      </c>
      <c r="AU399" s="14" t="s">
        <v>200</v>
      </c>
    </row>
    <row r="400" s="2" customFormat="1" ht="24.15" customHeight="1">
      <c r="A400" s="35"/>
      <c r="B400" s="36"/>
      <c r="C400" s="239" t="s">
        <v>1003</v>
      </c>
      <c r="D400" s="239" t="s">
        <v>188</v>
      </c>
      <c r="E400" s="240" t="s">
        <v>1774</v>
      </c>
      <c r="F400" s="241" t="s">
        <v>592</v>
      </c>
      <c r="G400" s="242" t="s">
        <v>263</v>
      </c>
      <c r="H400" s="243">
        <v>1</v>
      </c>
      <c r="I400" s="244"/>
      <c r="J400" s="245">
        <f>ROUND(I400*H400,2)</f>
        <v>0</v>
      </c>
      <c r="K400" s="246"/>
      <c r="L400" s="41"/>
      <c r="M400" s="247" t="s">
        <v>1</v>
      </c>
      <c r="N400" s="248" t="s">
        <v>42</v>
      </c>
      <c r="O400" s="88"/>
      <c r="P400" s="249">
        <f>O400*H400</f>
        <v>0</v>
      </c>
      <c r="Q400" s="249">
        <v>0</v>
      </c>
      <c r="R400" s="249">
        <f>Q400*H400</f>
        <v>0</v>
      </c>
      <c r="S400" s="249">
        <v>0</v>
      </c>
      <c r="T400" s="250">
        <f>S400*H400</f>
        <v>0</v>
      </c>
      <c r="U400" s="35"/>
      <c r="V400" s="35"/>
      <c r="W400" s="35"/>
      <c r="X400" s="35"/>
      <c r="Y400" s="35"/>
      <c r="Z400" s="35"/>
      <c r="AA400" s="35"/>
      <c r="AB400" s="35"/>
      <c r="AC400" s="35"/>
      <c r="AD400" s="35"/>
      <c r="AE400" s="35"/>
      <c r="AR400" s="251" t="s">
        <v>272</v>
      </c>
      <c r="AT400" s="251" t="s">
        <v>188</v>
      </c>
      <c r="AU400" s="251" t="s">
        <v>200</v>
      </c>
      <c r="AY400" s="14" t="s">
        <v>185</v>
      </c>
      <c r="BE400" s="252">
        <f>IF(N400="základní",J400,0)</f>
        <v>0</v>
      </c>
      <c r="BF400" s="252">
        <f>IF(N400="snížená",J400,0)</f>
        <v>0</v>
      </c>
      <c r="BG400" s="252">
        <f>IF(N400="zákl. přenesená",J400,0)</f>
        <v>0</v>
      </c>
      <c r="BH400" s="252">
        <f>IF(N400="sníž. přenesená",J400,0)</f>
        <v>0</v>
      </c>
      <c r="BI400" s="252">
        <f>IF(N400="nulová",J400,0)</f>
        <v>0</v>
      </c>
      <c r="BJ400" s="14" t="s">
        <v>84</v>
      </c>
      <c r="BK400" s="252">
        <f>ROUND(I400*H400,2)</f>
        <v>0</v>
      </c>
      <c r="BL400" s="14" t="s">
        <v>272</v>
      </c>
      <c r="BM400" s="251" t="s">
        <v>1775</v>
      </c>
    </row>
    <row r="401" s="2" customFormat="1">
      <c r="A401" s="35"/>
      <c r="B401" s="36"/>
      <c r="C401" s="37"/>
      <c r="D401" s="253" t="s">
        <v>194</v>
      </c>
      <c r="E401" s="37"/>
      <c r="F401" s="254" t="s">
        <v>594</v>
      </c>
      <c r="G401" s="37"/>
      <c r="H401" s="37"/>
      <c r="I401" s="206"/>
      <c r="J401" s="37"/>
      <c r="K401" s="37"/>
      <c r="L401" s="41"/>
      <c r="M401" s="255"/>
      <c r="N401" s="256"/>
      <c r="O401" s="88"/>
      <c r="P401" s="88"/>
      <c r="Q401" s="88"/>
      <c r="R401" s="88"/>
      <c r="S401" s="88"/>
      <c r="T401" s="89"/>
      <c r="U401" s="35"/>
      <c r="V401" s="35"/>
      <c r="W401" s="35"/>
      <c r="X401" s="35"/>
      <c r="Y401" s="35"/>
      <c r="Z401" s="35"/>
      <c r="AA401" s="35"/>
      <c r="AB401" s="35"/>
      <c r="AC401" s="35"/>
      <c r="AD401" s="35"/>
      <c r="AE401" s="35"/>
      <c r="AT401" s="14" t="s">
        <v>194</v>
      </c>
      <c r="AU401" s="14" t="s">
        <v>200</v>
      </c>
    </row>
    <row r="402" s="2" customFormat="1" ht="16.5" customHeight="1">
      <c r="A402" s="35"/>
      <c r="B402" s="36"/>
      <c r="C402" s="257" t="s">
        <v>1008</v>
      </c>
      <c r="D402" s="257" t="s">
        <v>260</v>
      </c>
      <c r="E402" s="258" t="s">
        <v>1659</v>
      </c>
      <c r="F402" s="259" t="s">
        <v>1660</v>
      </c>
      <c r="G402" s="260" t="s">
        <v>263</v>
      </c>
      <c r="H402" s="261">
        <v>1</v>
      </c>
      <c r="I402" s="262"/>
      <c r="J402" s="263">
        <f>ROUND(I402*H402,2)</f>
        <v>0</v>
      </c>
      <c r="K402" s="264"/>
      <c r="L402" s="265"/>
      <c r="M402" s="266" t="s">
        <v>1</v>
      </c>
      <c r="N402" s="267" t="s">
        <v>42</v>
      </c>
      <c r="O402" s="88"/>
      <c r="P402" s="249">
        <f>O402*H402</f>
        <v>0</v>
      </c>
      <c r="Q402" s="249">
        <v>0.00023000000000000001</v>
      </c>
      <c r="R402" s="249">
        <f>Q402*H402</f>
        <v>0.00023000000000000001</v>
      </c>
      <c r="S402" s="249">
        <v>0</v>
      </c>
      <c r="T402" s="250">
        <f>S402*H402</f>
        <v>0</v>
      </c>
      <c r="U402" s="35"/>
      <c r="V402" s="35"/>
      <c r="W402" s="35"/>
      <c r="X402" s="35"/>
      <c r="Y402" s="35"/>
      <c r="Z402" s="35"/>
      <c r="AA402" s="35"/>
      <c r="AB402" s="35"/>
      <c r="AC402" s="35"/>
      <c r="AD402" s="35"/>
      <c r="AE402" s="35"/>
      <c r="AR402" s="251" t="s">
        <v>323</v>
      </c>
      <c r="AT402" s="251" t="s">
        <v>260</v>
      </c>
      <c r="AU402" s="251" t="s">
        <v>200</v>
      </c>
      <c r="AY402" s="14" t="s">
        <v>185</v>
      </c>
      <c r="BE402" s="252">
        <f>IF(N402="základní",J402,0)</f>
        <v>0</v>
      </c>
      <c r="BF402" s="252">
        <f>IF(N402="snížená",J402,0)</f>
        <v>0</v>
      </c>
      <c r="BG402" s="252">
        <f>IF(N402="zákl. přenesená",J402,0)</f>
        <v>0</v>
      </c>
      <c r="BH402" s="252">
        <f>IF(N402="sníž. přenesená",J402,0)</f>
        <v>0</v>
      </c>
      <c r="BI402" s="252">
        <f>IF(N402="nulová",J402,0)</f>
        <v>0</v>
      </c>
      <c r="BJ402" s="14" t="s">
        <v>84</v>
      </c>
      <c r="BK402" s="252">
        <f>ROUND(I402*H402,2)</f>
        <v>0</v>
      </c>
      <c r="BL402" s="14" t="s">
        <v>272</v>
      </c>
      <c r="BM402" s="251" t="s">
        <v>1776</v>
      </c>
    </row>
    <row r="403" s="2" customFormat="1">
      <c r="A403" s="35"/>
      <c r="B403" s="36"/>
      <c r="C403" s="37"/>
      <c r="D403" s="253" t="s">
        <v>194</v>
      </c>
      <c r="E403" s="37"/>
      <c r="F403" s="254" t="s">
        <v>1660</v>
      </c>
      <c r="G403" s="37"/>
      <c r="H403" s="37"/>
      <c r="I403" s="206"/>
      <c r="J403" s="37"/>
      <c r="K403" s="37"/>
      <c r="L403" s="41"/>
      <c r="M403" s="255"/>
      <c r="N403" s="256"/>
      <c r="O403" s="88"/>
      <c r="P403" s="88"/>
      <c r="Q403" s="88"/>
      <c r="R403" s="88"/>
      <c r="S403" s="88"/>
      <c r="T403" s="89"/>
      <c r="U403" s="35"/>
      <c r="V403" s="35"/>
      <c r="W403" s="35"/>
      <c r="X403" s="35"/>
      <c r="Y403" s="35"/>
      <c r="Z403" s="35"/>
      <c r="AA403" s="35"/>
      <c r="AB403" s="35"/>
      <c r="AC403" s="35"/>
      <c r="AD403" s="35"/>
      <c r="AE403" s="35"/>
      <c r="AT403" s="14" t="s">
        <v>194</v>
      </c>
      <c r="AU403" s="14" t="s">
        <v>200</v>
      </c>
    </row>
    <row r="404" s="2" customFormat="1" ht="33" customHeight="1">
      <c r="A404" s="35"/>
      <c r="B404" s="36"/>
      <c r="C404" s="239" t="s">
        <v>1013</v>
      </c>
      <c r="D404" s="239" t="s">
        <v>188</v>
      </c>
      <c r="E404" s="240" t="s">
        <v>609</v>
      </c>
      <c r="F404" s="241" t="s">
        <v>610</v>
      </c>
      <c r="G404" s="242" t="s">
        <v>263</v>
      </c>
      <c r="H404" s="243">
        <v>4</v>
      </c>
      <c r="I404" s="244"/>
      <c r="J404" s="245">
        <f>ROUND(I404*H404,2)</f>
        <v>0</v>
      </c>
      <c r="K404" s="246"/>
      <c r="L404" s="41"/>
      <c r="M404" s="247" t="s">
        <v>1</v>
      </c>
      <c r="N404" s="248" t="s">
        <v>42</v>
      </c>
      <c r="O404" s="88"/>
      <c r="P404" s="249">
        <f>O404*H404</f>
        <v>0</v>
      </c>
      <c r="Q404" s="249">
        <v>0</v>
      </c>
      <c r="R404" s="249">
        <f>Q404*H404</f>
        <v>0</v>
      </c>
      <c r="S404" s="249">
        <v>0</v>
      </c>
      <c r="T404" s="250">
        <f>S404*H404</f>
        <v>0</v>
      </c>
      <c r="U404" s="35"/>
      <c r="V404" s="35"/>
      <c r="W404" s="35"/>
      <c r="X404" s="35"/>
      <c r="Y404" s="35"/>
      <c r="Z404" s="35"/>
      <c r="AA404" s="35"/>
      <c r="AB404" s="35"/>
      <c r="AC404" s="35"/>
      <c r="AD404" s="35"/>
      <c r="AE404" s="35"/>
      <c r="AR404" s="251" t="s">
        <v>272</v>
      </c>
      <c r="AT404" s="251" t="s">
        <v>188</v>
      </c>
      <c r="AU404" s="251" t="s">
        <v>200</v>
      </c>
      <c r="AY404" s="14" t="s">
        <v>185</v>
      </c>
      <c r="BE404" s="252">
        <f>IF(N404="základní",J404,0)</f>
        <v>0</v>
      </c>
      <c r="BF404" s="252">
        <f>IF(N404="snížená",J404,0)</f>
        <v>0</v>
      </c>
      <c r="BG404" s="252">
        <f>IF(N404="zákl. přenesená",J404,0)</f>
        <v>0</v>
      </c>
      <c r="BH404" s="252">
        <f>IF(N404="sníž. přenesená",J404,0)</f>
        <v>0</v>
      </c>
      <c r="BI404" s="252">
        <f>IF(N404="nulová",J404,0)</f>
        <v>0</v>
      </c>
      <c r="BJ404" s="14" t="s">
        <v>84</v>
      </c>
      <c r="BK404" s="252">
        <f>ROUND(I404*H404,2)</f>
        <v>0</v>
      </c>
      <c r="BL404" s="14" t="s">
        <v>272</v>
      </c>
      <c r="BM404" s="251" t="s">
        <v>1777</v>
      </c>
    </row>
    <row r="405" s="2" customFormat="1">
      <c r="A405" s="35"/>
      <c r="B405" s="36"/>
      <c r="C405" s="37"/>
      <c r="D405" s="253" t="s">
        <v>194</v>
      </c>
      <c r="E405" s="37"/>
      <c r="F405" s="254" t="s">
        <v>610</v>
      </c>
      <c r="G405" s="37"/>
      <c r="H405" s="37"/>
      <c r="I405" s="206"/>
      <c r="J405" s="37"/>
      <c r="K405" s="37"/>
      <c r="L405" s="41"/>
      <c r="M405" s="255"/>
      <c r="N405" s="256"/>
      <c r="O405" s="88"/>
      <c r="P405" s="88"/>
      <c r="Q405" s="88"/>
      <c r="R405" s="88"/>
      <c r="S405" s="88"/>
      <c r="T405" s="89"/>
      <c r="U405" s="35"/>
      <c r="V405" s="35"/>
      <c r="W405" s="35"/>
      <c r="X405" s="35"/>
      <c r="Y405" s="35"/>
      <c r="Z405" s="35"/>
      <c r="AA405" s="35"/>
      <c r="AB405" s="35"/>
      <c r="AC405" s="35"/>
      <c r="AD405" s="35"/>
      <c r="AE405" s="35"/>
      <c r="AT405" s="14" t="s">
        <v>194</v>
      </c>
      <c r="AU405" s="14" t="s">
        <v>200</v>
      </c>
    </row>
    <row r="406" s="2" customFormat="1" ht="24.15" customHeight="1">
      <c r="A406" s="35"/>
      <c r="B406" s="36"/>
      <c r="C406" s="257" t="s">
        <v>1018</v>
      </c>
      <c r="D406" s="257" t="s">
        <v>260</v>
      </c>
      <c r="E406" s="258" t="s">
        <v>612</v>
      </c>
      <c r="F406" s="259" t="s">
        <v>613</v>
      </c>
      <c r="G406" s="260" t="s">
        <v>263</v>
      </c>
      <c r="H406" s="261">
        <v>2</v>
      </c>
      <c r="I406" s="262"/>
      <c r="J406" s="263">
        <f>ROUND(I406*H406,2)</f>
        <v>0</v>
      </c>
      <c r="K406" s="264"/>
      <c r="L406" s="265"/>
      <c r="M406" s="266" t="s">
        <v>1</v>
      </c>
      <c r="N406" s="267" t="s">
        <v>42</v>
      </c>
      <c r="O406" s="88"/>
      <c r="P406" s="249">
        <f>O406*H406</f>
        <v>0</v>
      </c>
      <c r="Q406" s="249">
        <v>0</v>
      </c>
      <c r="R406" s="249">
        <f>Q406*H406</f>
        <v>0</v>
      </c>
      <c r="S406" s="249">
        <v>0</v>
      </c>
      <c r="T406" s="250">
        <f>S406*H406</f>
        <v>0</v>
      </c>
      <c r="U406" s="35"/>
      <c r="V406" s="35"/>
      <c r="W406" s="35"/>
      <c r="X406" s="35"/>
      <c r="Y406" s="35"/>
      <c r="Z406" s="35"/>
      <c r="AA406" s="35"/>
      <c r="AB406" s="35"/>
      <c r="AC406" s="35"/>
      <c r="AD406" s="35"/>
      <c r="AE406" s="35"/>
      <c r="AR406" s="251" t="s">
        <v>323</v>
      </c>
      <c r="AT406" s="251" t="s">
        <v>260</v>
      </c>
      <c r="AU406" s="251" t="s">
        <v>200</v>
      </c>
      <c r="AY406" s="14" t="s">
        <v>185</v>
      </c>
      <c r="BE406" s="252">
        <f>IF(N406="základní",J406,0)</f>
        <v>0</v>
      </c>
      <c r="BF406" s="252">
        <f>IF(N406="snížená",J406,0)</f>
        <v>0</v>
      </c>
      <c r="BG406" s="252">
        <f>IF(N406="zákl. přenesená",J406,0)</f>
        <v>0</v>
      </c>
      <c r="BH406" s="252">
        <f>IF(N406="sníž. přenesená",J406,0)</f>
        <v>0</v>
      </c>
      <c r="BI406" s="252">
        <f>IF(N406="nulová",J406,0)</f>
        <v>0</v>
      </c>
      <c r="BJ406" s="14" t="s">
        <v>84</v>
      </c>
      <c r="BK406" s="252">
        <f>ROUND(I406*H406,2)</f>
        <v>0</v>
      </c>
      <c r="BL406" s="14" t="s">
        <v>272</v>
      </c>
      <c r="BM406" s="251" t="s">
        <v>1778</v>
      </c>
    </row>
    <row r="407" s="2" customFormat="1">
      <c r="A407" s="35"/>
      <c r="B407" s="36"/>
      <c r="C407" s="37"/>
      <c r="D407" s="253" t="s">
        <v>194</v>
      </c>
      <c r="E407" s="37"/>
      <c r="F407" s="254" t="s">
        <v>613</v>
      </c>
      <c r="G407" s="37"/>
      <c r="H407" s="37"/>
      <c r="I407" s="206"/>
      <c r="J407" s="37"/>
      <c r="K407" s="37"/>
      <c r="L407" s="41"/>
      <c r="M407" s="255"/>
      <c r="N407" s="256"/>
      <c r="O407" s="88"/>
      <c r="P407" s="88"/>
      <c r="Q407" s="88"/>
      <c r="R407" s="88"/>
      <c r="S407" s="88"/>
      <c r="T407" s="89"/>
      <c r="U407" s="35"/>
      <c r="V407" s="35"/>
      <c r="W407" s="35"/>
      <c r="X407" s="35"/>
      <c r="Y407" s="35"/>
      <c r="Z407" s="35"/>
      <c r="AA407" s="35"/>
      <c r="AB407" s="35"/>
      <c r="AC407" s="35"/>
      <c r="AD407" s="35"/>
      <c r="AE407" s="35"/>
      <c r="AT407" s="14" t="s">
        <v>194</v>
      </c>
      <c r="AU407" s="14" t="s">
        <v>200</v>
      </c>
    </row>
    <row r="408" s="2" customFormat="1" ht="24.15" customHeight="1">
      <c r="A408" s="35"/>
      <c r="B408" s="36"/>
      <c r="C408" s="257" t="s">
        <v>1022</v>
      </c>
      <c r="D408" s="257" t="s">
        <v>260</v>
      </c>
      <c r="E408" s="258" t="s">
        <v>1000</v>
      </c>
      <c r="F408" s="259" t="s">
        <v>1001</v>
      </c>
      <c r="G408" s="260" t="s">
        <v>263</v>
      </c>
      <c r="H408" s="261">
        <v>2</v>
      </c>
      <c r="I408" s="262"/>
      <c r="J408" s="263">
        <f>ROUND(I408*H408,2)</f>
        <v>0</v>
      </c>
      <c r="K408" s="264"/>
      <c r="L408" s="265"/>
      <c r="M408" s="266" t="s">
        <v>1</v>
      </c>
      <c r="N408" s="267" t="s">
        <v>42</v>
      </c>
      <c r="O408" s="88"/>
      <c r="P408" s="249">
        <f>O408*H408</f>
        <v>0</v>
      </c>
      <c r="Q408" s="249">
        <v>0</v>
      </c>
      <c r="R408" s="249">
        <f>Q408*H408</f>
        <v>0</v>
      </c>
      <c r="S408" s="249">
        <v>0</v>
      </c>
      <c r="T408" s="250">
        <f>S408*H408</f>
        <v>0</v>
      </c>
      <c r="U408" s="35"/>
      <c r="V408" s="35"/>
      <c r="W408" s="35"/>
      <c r="X408" s="35"/>
      <c r="Y408" s="35"/>
      <c r="Z408" s="35"/>
      <c r="AA408" s="35"/>
      <c r="AB408" s="35"/>
      <c r="AC408" s="35"/>
      <c r="AD408" s="35"/>
      <c r="AE408" s="35"/>
      <c r="AR408" s="251" t="s">
        <v>323</v>
      </c>
      <c r="AT408" s="251" t="s">
        <v>260</v>
      </c>
      <c r="AU408" s="251" t="s">
        <v>200</v>
      </c>
      <c r="AY408" s="14" t="s">
        <v>185</v>
      </c>
      <c r="BE408" s="252">
        <f>IF(N408="základní",J408,0)</f>
        <v>0</v>
      </c>
      <c r="BF408" s="252">
        <f>IF(N408="snížená",J408,0)</f>
        <v>0</v>
      </c>
      <c r="BG408" s="252">
        <f>IF(N408="zákl. přenesená",J408,0)</f>
        <v>0</v>
      </c>
      <c r="BH408" s="252">
        <f>IF(N408="sníž. přenesená",J408,0)</f>
        <v>0</v>
      </c>
      <c r="BI408" s="252">
        <f>IF(N408="nulová",J408,0)</f>
        <v>0</v>
      </c>
      <c r="BJ408" s="14" t="s">
        <v>84</v>
      </c>
      <c r="BK408" s="252">
        <f>ROUND(I408*H408,2)</f>
        <v>0</v>
      </c>
      <c r="BL408" s="14" t="s">
        <v>272</v>
      </c>
      <c r="BM408" s="251" t="s">
        <v>1779</v>
      </c>
    </row>
    <row r="409" s="2" customFormat="1">
      <c r="A409" s="35"/>
      <c r="B409" s="36"/>
      <c r="C409" s="37"/>
      <c r="D409" s="253" t="s">
        <v>194</v>
      </c>
      <c r="E409" s="37"/>
      <c r="F409" s="254" t="s">
        <v>1001</v>
      </c>
      <c r="G409" s="37"/>
      <c r="H409" s="37"/>
      <c r="I409" s="206"/>
      <c r="J409" s="37"/>
      <c r="K409" s="37"/>
      <c r="L409" s="41"/>
      <c r="M409" s="255"/>
      <c r="N409" s="256"/>
      <c r="O409" s="88"/>
      <c r="P409" s="88"/>
      <c r="Q409" s="88"/>
      <c r="R409" s="88"/>
      <c r="S409" s="88"/>
      <c r="T409" s="89"/>
      <c r="U409" s="35"/>
      <c r="V409" s="35"/>
      <c r="W409" s="35"/>
      <c r="X409" s="35"/>
      <c r="Y409" s="35"/>
      <c r="Z409" s="35"/>
      <c r="AA409" s="35"/>
      <c r="AB409" s="35"/>
      <c r="AC409" s="35"/>
      <c r="AD409" s="35"/>
      <c r="AE409" s="35"/>
      <c r="AT409" s="14" t="s">
        <v>194</v>
      </c>
      <c r="AU409" s="14" t="s">
        <v>200</v>
      </c>
    </row>
    <row r="410" s="2" customFormat="1" ht="24.15" customHeight="1">
      <c r="A410" s="35"/>
      <c r="B410" s="36"/>
      <c r="C410" s="239" t="s">
        <v>1027</v>
      </c>
      <c r="D410" s="239" t="s">
        <v>188</v>
      </c>
      <c r="E410" s="240" t="s">
        <v>546</v>
      </c>
      <c r="F410" s="241" t="s">
        <v>547</v>
      </c>
      <c r="G410" s="242" t="s">
        <v>263</v>
      </c>
      <c r="H410" s="243">
        <v>1</v>
      </c>
      <c r="I410" s="244"/>
      <c r="J410" s="245">
        <f>ROUND(I410*H410,2)</f>
        <v>0</v>
      </c>
      <c r="K410" s="246"/>
      <c r="L410" s="41"/>
      <c r="M410" s="247" t="s">
        <v>1</v>
      </c>
      <c r="N410" s="248" t="s">
        <v>42</v>
      </c>
      <c r="O410" s="88"/>
      <c r="P410" s="249">
        <f>O410*H410</f>
        <v>0</v>
      </c>
      <c r="Q410" s="249">
        <v>0</v>
      </c>
      <c r="R410" s="249">
        <f>Q410*H410</f>
        <v>0</v>
      </c>
      <c r="S410" s="249">
        <v>0.11600000000000001</v>
      </c>
      <c r="T410" s="250">
        <f>S410*H410</f>
        <v>0.11600000000000001</v>
      </c>
      <c r="U410" s="35"/>
      <c r="V410" s="35"/>
      <c r="W410" s="35"/>
      <c r="X410" s="35"/>
      <c r="Y410" s="35"/>
      <c r="Z410" s="35"/>
      <c r="AA410" s="35"/>
      <c r="AB410" s="35"/>
      <c r="AC410" s="35"/>
      <c r="AD410" s="35"/>
      <c r="AE410" s="35"/>
      <c r="AR410" s="251" t="s">
        <v>272</v>
      </c>
      <c r="AT410" s="251" t="s">
        <v>188</v>
      </c>
      <c r="AU410" s="251" t="s">
        <v>200</v>
      </c>
      <c r="AY410" s="14" t="s">
        <v>185</v>
      </c>
      <c r="BE410" s="252">
        <f>IF(N410="základní",J410,0)</f>
        <v>0</v>
      </c>
      <c r="BF410" s="252">
        <f>IF(N410="snížená",J410,0)</f>
        <v>0</v>
      </c>
      <c r="BG410" s="252">
        <f>IF(N410="zákl. přenesená",J410,0)</f>
        <v>0</v>
      </c>
      <c r="BH410" s="252">
        <f>IF(N410="sníž. přenesená",J410,0)</f>
        <v>0</v>
      </c>
      <c r="BI410" s="252">
        <f>IF(N410="nulová",J410,0)</f>
        <v>0</v>
      </c>
      <c r="BJ410" s="14" t="s">
        <v>84</v>
      </c>
      <c r="BK410" s="252">
        <f>ROUND(I410*H410,2)</f>
        <v>0</v>
      </c>
      <c r="BL410" s="14" t="s">
        <v>272</v>
      </c>
      <c r="BM410" s="251" t="s">
        <v>1780</v>
      </c>
    </row>
    <row r="411" s="2" customFormat="1">
      <c r="A411" s="35"/>
      <c r="B411" s="36"/>
      <c r="C411" s="37"/>
      <c r="D411" s="253" t="s">
        <v>194</v>
      </c>
      <c r="E411" s="37"/>
      <c r="F411" s="254" t="s">
        <v>549</v>
      </c>
      <c r="G411" s="37"/>
      <c r="H411" s="37"/>
      <c r="I411" s="206"/>
      <c r="J411" s="37"/>
      <c r="K411" s="37"/>
      <c r="L411" s="41"/>
      <c r="M411" s="255"/>
      <c r="N411" s="256"/>
      <c r="O411" s="88"/>
      <c r="P411" s="88"/>
      <c r="Q411" s="88"/>
      <c r="R411" s="88"/>
      <c r="S411" s="88"/>
      <c r="T411" s="89"/>
      <c r="U411" s="35"/>
      <c r="V411" s="35"/>
      <c r="W411" s="35"/>
      <c r="X411" s="35"/>
      <c r="Y411" s="35"/>
      <c r="Z411" s="35"/>
      <c r="AA411" s="35"/>
      <c r="AB411" s="35"/>
      <c r="AC411" s="35"/>
      <c r="AD411" s="35"/>
      <c r="AE411" s="35"/>
      <c r="AT411" s="14" t="s">
        <v>194</v>
      </c>
      <c r="AU411" s="14" t="s">
        <v>200</v>
      </c>
    </row>
    <row r="412" s="2" customFormat="1" ht="37.8" customHeight="1">
      <c r="A412" s="35"/>
      <c r="B412" s="36"/>
      <c r="C412" s="239" t="s">
        <v>1031</v>
      </c>
      <c r="D412" s="239" t="s">
        <v>188</v>
      </c>
      <c r="E412" s="240" t="s">
        <v>1781</v>
      </c>
      <c r="F412" s="241" t="s">
        <v>1782</v>
      </c>
      <c r="G412" s="242" t="s">
        <v>263</v>
      </c>
      <c r="H412" s="243">
        <v>1</v>
      </c>
      <c r="I412" s="244"/>
      <c r="J412" s="245">
        <f>ROUND(I412*H412,2)</f>
        <v>0</v>
      </c>
      <c r="K412" s="246"/>
      <c r="L412" s="41"/>
      <c r="M412" s="247" t="s">
        <v>1</v>
      </c>
      <c r="N412" s="248" t="s">
        <v>42</v>
      </c>
      <c r="O412" s="88"/>
      <c r="P412" s="249">
        <f>O412*H412</f>
        <v>0</v>
      </c>
      <c r="Q412" s="249">
        <v>0</v>
      </c>
      <c r="R412" s="249">
        <f>Q412*H412</f>
        <v>0</v>
      </c>
      <c r="S412" s="249">
        <v>0</v>
      </c>
      <c r="T412" s="250">
        <f>S412*H412</f>
        <v>0</v>
      </c>
      <c r="U412" s="35"/>
      <c r="V412" s="35"/>
      <c r="W412" s="35"/>
      <c r="X412" s="35"/>
      <c r="Y412" s="35"/>
      <c r="Z412" s="35"/>
      <c r="AA412" s="35"/>
      <c r="AB412" s="35"/>
      <c r="AC412" s="35"/>
      <c r="AD412" s="35"/>
      <c r="AE412" s="35"/>
      <c r="AR412" s="251" t="s">
        <v>272</v>
      </c>
      <c r="AT412" s="251" t="s">
        <v>188</v>
      </c>
      <c r="AU412" s="251" t="s">
        <v>200</v>
      </c>
      <c r="AY412" s="14" t="s">
        <v>185</v>
      </c>
      <c r="BE412" s="252">
        <f>IF(N412="základní",J412,0)</f>
        <v>0</v>
      </c>
      <c r="BF412" s="252">
        <f>IF(N412="snížená",J412,0)</f>
        <v>0</v>
      </c>
      <c r="BG412" s="252">
        <f>IF(N412="zákl. přenesená",J412,0)</f>
        <v>0</v>
      </c>
      <c r="BH412" s="252">
        <f>IF(N412="sníž. přenesená",J412,0)</f>
        <v>0</v>
      </c>
      <c r="BI412" s="252">
        <f>IF(N412="nulová",J412,0)</f>
        <v>0</v>
      </c>
      <c r="BJ412" s="14" t="s">
        <v>84</v>
      </c>
      <c r="BK412" s="252">
        <f>ROUND(I412*H412,2)</f>
        <v>0</v>
      </c>
      <c r="BL412" s="14" t="s">
        <v>272</v>
      </c>
      <c r="BM412" s="251" t="s">
        <v>1783</v>
      </c>
    </row>
    <row r="413" s="2" customFormat="1">
      <c r="A413" s="35"/>
      <c r="B413" s="36"/>
      <c r="C413" s="37"/>
      <c r="D413" s="253" t="s">
        <v>194</v>
      </c>
      <c r="E413" s="37"/>
      <c r="F413" s="254" t="s">
        <v>1782</v>
      </c>
      <c r="G413" s="37"/>
      <c r="H413" s="37"/>
      <c r="I413" s="206"/>
      <c r="J413" s="37"/>
      <c r="K413" s="37"/>
      <c r="L413" s="41"/>
      <c r="M413" s="255"/>
      <c r="N413" s="256"/>
      <c r="O413" s="88"/>
      <c r="P413" s="88"/>
      <c r="Q413" s="88"/>
      <c r="R413" s="88"/>
      <c r="S413" s="88"/>
      <c r="T413" s="89"/>
      <c r="U413" s="35"/>
      <c r="V413" s="35"/>
      <c r="W413" s="35"/>
      <c r="X413" s="35"/>
      <c r="Y413" s="35"/>
      <c r="Z413" s="35"/>
      <c r="AA413" s="35"/>
      <c r="AB413" s="35"/>
      <c r="AC413" s="35"/>
      <c r="AD413" s="35"/>
      <c r="AE413" s="35"/>
      <c r="AT413" s="14" t="s">
        <v>194</v>
      </c>
      <c r="AU413" s="14" t="s">
        <v>200</v>
      </c>
    </row>
    <row r="414" s="2" customFormat="1" ht="37.8" customHeight="1">
      <c r="A414" s="35"/>
      <c r="B414" s="36"/>
      <c r="C414" s="257" t="s">
        <v>1036</v>
      </c>
      <c r="D414" s="257" t="s">
        <v>260</v>
      </c>
      <c r="E414" s="258" t="s">
        <v>1784</v>
      </c>
      <c r="F414" s="259" t="s">
        <v>1785</v>
      </c>
      <c r="G414" s="260" t="s">
        <v>263</v>
      </c>
      <c r="H414" s="261">
        <v>1</v>
      </c>
      <c r="I414" s="262"/>
      <c r="J414" s="263">
        <f>ROUND(I414*H414,2)</f>
        <v>0</v>
      </c>
      <c r="K414" s="264"/>
      <c r="L414" s="265"/>
      <c r="M414" s="266" t="s">
        <v>1</v>
      </c>
      <c r="N414" s="267" t="s">
        <v>42</v>
      </c>
      <c r="O414" s="88"/>
      <c r="P414" s="249">
        <f>O414*H414</f>
        <v>0</v>
      </c>
      <c r="Q414" s="249">
        <v>5.0000000000000002E-05</v>
      </c>
      <c r="R414" s="249">
        <f>Q414*H414</f>
        <v>5.0000000000000002E-05</v>
      </c>
      <c r="S414" s="249">
        <v>0</v>
      </c>
      <c r="T414" s="250">
        <f>S414*H414</f>
        <v>0</v>
      </c>
      <c r="U414" s="35"/>
      <c r="V414" s="35"/>
      <c r="W414" s="35"/>
      <c r="X414" s="35"/>
      <c r="Y414" s="35"/>
      <c r="Z414" s="35"/>
      <c r="AA414" s="35"/>
      <c r="AB414" s="35"/>
      <c r="AC414" s="35"/>
      <c r="AD414" s="35"/>
      <c r="AE414" s="35"/>
      <c r="AR414" s="251" t="s">
        <v>323</v>
      </c>
      <c r="AT414" s="251" t="s">
        <v>260</v>
      </c>
      <c r="AU414" s="251" t="s">
        <v>200</v>
      </c>
      <c r="AY414" s="14" t="s">
        <v>185</v>
      </c>
      <c r="BE414" s="252">
        <f>IF(N414="základní",J414,0)</f>
        <v>0</v>
      </c>
      <c r="BF414" s="252">
        <f>IF(N414="snížená",J414,0)</f>
        <v>0</v>
      </c>
      <c r="BG414" s="252">
        <f>IF(N414="zákl. přenesená",J414,0)</f>
        <v>0</v>
      </c>
      <c r="BH414" s="252">
        <f>IF(N414="sníž. přenesená",J414,0)</f>
        <v>0</v>
      </c>
      <c r="BI414" s="252">
        <f>IF(N414="nulová",J414,0)</f>
        <v>0</v>
      </c>
      <c r="BJ414" s="14" t="s">
        <v>84</v>
      </c>
      <c r="BK414" s="252">
        <f>ROUND(I414*H414,2)</f>
        <v>0</v>
      </c>
      <c r="BL414" s="14" t="s">
        <v>272</v>
      </c>
      <c r="BM414" s="251" t="s">
        <v>1786</v>
      </c>
    </row>
    <row r="415" s="2" customFormat="1">
      <c r="A415" s="35"/>
      <c r="B415" s="36"/>
      <c r="C415" s="37"/>
      <c r="D415" s="253" t="s">
        <v>194</v>
      </c>
      <c r="E415" s="37"/>
      <c r="F415" s="254" t="s">
        <v>1785</v>
      </c>
      <c r="G415" s="37"/>
      <c r="H415" s="37"/>
      <c r="I415" s="206"/>
      <c r="J415" s="37"/>
      <c r="K415" s="37"/>
      <c r="L415" s="41"/>
      <c r="M415" s="255"/>
      <c r="N415" s="256"/>
      <c r="O415" s="88"/>
      <c r="P415" s="88"/>
      <c r="Q415" s="88"/>
      <c r="R415" s="88"/>
      <c r="S415" s="88"/>
      <c r="T415" s="89"/>
      <c r="U415" s="35"/>
      <c r="V415" s="35"/>
      <c r="W415" s="35"/>
      <c r="X415" s="35"/>
      <c r="Y415" s="35"/>
      <c r="Z415" s="35"/>
      <c r="AA415" s="35"/>
      <c r="AB415" s="35"/>
      <c r="AC415" s="35"/>
      <c r="AD415" s="35"/>
      <c r="AE415" s="35"/>
      <c r="AT415" s="14" t="s">
        <v>194</v>
      </c>
      <c r="AU415" s="14" t="s">
        <v>200</v>
      </c>
    </row>
    <row r="416" s="2" customFormat="1" ht="37.8" customHeight="1">
      <c r="A416" s="35"/>
      <c r="B416" s="36"/>
      <c r="C416" s="257" t="s">
        <v>1040</v>
      </c>
      <c r="D416" s="257" t="s">
        <v>260</v>
      </c>
      <c r="E416" s="258" t="s">
        <v>639</v>
      </c>
      <c r="F416" s="259" t="s">
        <v>640</v>
      </c>
      <c r="G416" s="260" t="s">
        <v>329</v>
      </c>
      <c r="H416" s="261">
        <v>4</v>
      </c>
      <c r="I416" s="262"/>
      <c r="J416" s="263">
        <f>ROUND(I416*H416,2)</f>
        <v>0</v>
      </c>
      <c r="K416" s="264"/>
      <c r="L416" s="265"/>
      <c r="M416" s="266" t="s">
        <v>1</v>
      </c>
      <c r="N416" s="267" t="s">
        <v>42</v>
      </c>
      <c r="O416" s="88"/>
      <c r="P416" s="249">
        <f>O416*H416</f>
        <v>0</v>
      </c>
      <c r="Q416" s="249">
        <v>6.9999999999999994E-05</v>
      </c>
      <c r="R416" s="249">
        <f>Q416*H416</f>
        <v>0.00027999999999999998</v>
      </c>
      <c r="S416" s="249">
        <v>0</v>
      </c>
      <c r="T416" s="250">
        <f>S416*H416</f>
        <v>0</v>
      </c>
      <c r="U416" s="35"/>
      <c r="V416" s="35"/>
      <c r="W416" s="35"/>
      <c r="X416" s="35"/>
      <c r="Y416" s="35"/>
      <c r="Z416" s="35"/>
      <c r="AA416" s="35"/>
      <c r="AB416" s="35"/>
      <c r="AC416" s="35"/>
      <c r="AD416" s="35"/>
      <c r="AE416" s="35"/>
      <c r="AR416" s="251" t="s">
        <v>323</v>
      </c>
      <c r="AT416" s="251" t="s">
        <v>260</v>
      </c>
      <c r="AU416" s="251" t="s">
        <v>200</v>
      </c>
      <c r="AY416" s="14" t="s">
        <v>185</v>
      </c>
      <c r="BE416" s="252">
        <f>IF(N416="základní",J416,0)</f>
        <v>0</v>
      </c>
      <c r="BF416" s="252">
        <f>IF(N416="snížená",J416,0)</f>
        <v>0</v>
      </c>
      <c r="BG416" s="252">
        <f>IF(N416="zákl. přenesená",J416,0)</f>
        <v>0</v>
      </c>
      <c r="BH416" s="252">
        <f>IF(N416="sníž. přenesená",J416,0)</f>
        <v>0</v>
      </c>
      <c r="BI416" s="252">
        <f>IF(N416="nulová",J416,0)</f>
        <v>0</v>
      </c>
      <c r="BJ416" s="14" t="s">
        <v>84</v>
      </c>
      <c r="BK416" s="252">
        <f>ROUND(I416*H416,2)</f>
        <v>0</v>
      </c>
      <c r="BL416" s="14" t="s">
        <v>272</v>
      </c>
      <c r="BM416" s="251" t="s">
        <v>1787</v>
      </c>
    </row>
    <row r="417" s="2" customFormat="1">
      <c r="A417" s="35"/>
      <c r="B417" s="36"/>
      <c r="C417" s="37"/>
      <c r="D417" s="253" t="s">
        <v>194</v>
      </c>
      <c r="E417" s="37"/>
      <c r="F417" s="254" t="s">
        <v>640</v>
      </c>
      <c r="G417" s="37"/>
      <c r="H417" s="37"/>
      <c r="I417" s="206"/>
      <c r="J417" s="37"/>
      <c r="K417" s="37"/>
      <c r="L417" s="41"/>
      <c r="M417" s="255"/>
      <c r="N417" s="256"/>
      <c r="O417" s="88"/>
      <c r="P417" s="88"/>
      <c r="Q417" s="88"/>
      <c r="R417" s="88"/>
      <c r="S417" s="88"/>
      <c r="T417" s="89"/>
      <c r="U417" s="35"/>
      <c r="V417" s="35"/>
      <c r="W417" s="35"/>
      <c r="X417" s="35"/>
      <c r="Y417" s="35"/>
      <c r="Z417" s="35"/>
      <c r="AA417" s="35"/>
      <c r="AB417" s="35"/>
      <c r="AC417" s="35"/>
      <c r="AD417" s="35"/>
      <c r="AE417" s="35"/>
      <c r="AT417" s="14" t="s">
        <v>194</v>
      </c>
      <c r="AU417" s="14" t="s">
        <v>200</v>
      </c>
    </row>
    <row r="418" s="2" customFormat="1" ht="33" customHeight="1">
      <c r="A418" s="35"/>
      <c r="B418" s="36"/>
      <c r="C418" s="257" t="s">
        <v>1044</v>
      </c>
      <c r="D418" s="257" t="s">
        <v>260</v>
      </c>
      <c r="E418" s="258" t="s">
        <v>642</v>
      </c>
      <c r="F418" s="259" t="s">
        <v>643</v>
      </c>
      <c r="G418" s="260" t="s">
        <v>329</v>
      </c>
      <c r="H418" s="261">
        <v>2</v>
      </c>
      <c r="I418" s="262"/>
      <c r="J418" s="263">
        <f>ROUND(I418*H418,2)</f>
        <v>0</v>
      </c>
      <c r="K418" s="264"/>
      <c r="L418" s="265"/>
      <c r="M418" s="266" t="s">
        <v>1</v>
      </c>
      <c r="N418" s="267" t="s">
        <v>42</v>
      </c>
      <c r="O418" s="88"/>
      <c r="P418" s="249">
        <f>O418*H418</f>
        <v>0</v>
      </c>
      <c r="Q418" s="249">
        <v>6.9999999999999994E-05</v>
      </c>
      <c r="R418" s="249">
        <f>Q418*H418</f>
        <v>0.00013999999999999999</v>
      </c>
      <c r="S418" s="249">
        <v>0</v>
      </c>
      <c r="T418" s="250">
        <f>S418*H418</f>
        <v>0</v>
      </c>
      <c r="U418" s="35"/>
      <c r="V418" s="35"/>
      <c r="W418" s="35"/>
      <c r="X418" s="35"/>
      <c r="Y418" s="35"/>
      <c r="Z418" s="35"/>
      <c r="AA418" s="35"/>
      <c r="AB418" s="35"/>
      <c r="AC418" s="35"/>
      <c r="AD418" s="35"/>
      <c r="AE418" s="35"/>
      <c r="AR418" s="251" t="s">
        <v>323</v>
      </c>
      <c r="AT418" s="251" t="s">
        <v>260</v>
      </c>
      <c r="AU418" s="251" t="s">
        <v>200</v>
      </c>
      <c r="AY418" s="14" t="s">
        <v>185</v>
      </c>
      <c r="BE418" s="252">
        <f>IF(N418="základní",J418,0)</f>
        <v>0</v>
      </c>
      <c r="BF418" s="252">
        <f>IF(N418="snížená",J418,0)</f>
        <v>0</v>
      </c>
      <c r="BG418" s="252">
        <f>IF(N418="zákl. přenesená",J418,0)</f>
        <v>0</v>
      </c>
      <c r="BH418" s="252">
        <f>IF(N418="sníž. přenesená",J418,0)</f>
        <v>0</v>
      </c>
      <c r="BI418" s="252">
        <f>IF(N418="nulová",J418,0)</f>
        <v>0</v>
      </c>
      <c r="BJ418" s="14" t="s">
        <v>84</v>
      </c>
      <c r="BK418" s="252">
        <f>ROUND(I418*H418,2)</f>
        <v>0</v>
      </c>
      <c r="BL418" s="14" t="s">
        <v>272</v>
      </c>
      <c r="BM418" s="251" t="s">
        <v>1788</v>
      </c>
    </row>
    <row r="419" s="2" customFormat="1">
      <c r="A419" s="35"/>
      <c r="B419" s="36"/>
      <c r="C419" s="37"/>
      <c r="D419" s="253" t="s">
        <v>194</v>
      </c>
      <c r="E419" s="37"/>
      <c r="F419" s="254" t="s">
        <v>643</v>
      </c>
      <c r="G419" s="37"/>
      <c r="H419" s="37"/>
      <c r="I419" s="206"/>
      <c r="J419" s="37"/>
      <c r="K419" s="37"/>
      <c r="L419" s="41"/>
      <c r="M419" s="255"/>
      <c r="N419" s="256"/>
      <c r="O419" s="88"/>
      <c r="P419" s="88"/>
      <c r="Q419" s="88"/>
      <c r="R419" s="88"/>
      <c r="S419" s="88"/>
      <c r="T419" s="89"/>
      <c r="U419" s="35"/>
      <c r="V419" s="35"/>
      <c r="W419" s="35"/>
      <c r="X419" s="35"/>
      <c r="Y419" s="35"/>
      <c r="Z419" s="35"/>
      <c r="AA419" s="35"/>
      <c r="AB419" s="35"/>
      <c r="AC419" s="35"/>
      <c r="AD419" s="35"/>
      <c r="AE419" s="35"/>
      <c r="AT419" s="14" t="s">
        <v>194</v>
      </c>
      <c r="AU419" s="14" t="s">
        <v>200</v>
      </c>
    </row>
    <row r="420" s="2" customFormat="1" ht="37.8" customHeight="1">
      <c r="A420" s="35"/>
      <c r="B420" s="36"/>
      <c r="C420" s="257" t="s">
        <v>1049</v>
      </c>
      <c r="D420" s="257" t="s">
        <v>260</v>
      </c>
      <c r="E420" s="258" t="s">
        <v>645</v>
      </c>
      <c r="F420" s="259" t="s">
        <v>646</v>
      </c>
      <c r="G420" s="260" t="s">
        <v>329</v>
      </c>
      <c r="H420" s="261">
        <v>1</v>
      </c>
      <c r="I420" s="262"/>
      <c r="J420" s="263">
        <f>ROUND(I420*H420,2)</f>
        <v>0</v>
      </c>
      <c r="K420" s="264"/>
      <c r="L420" s="265"/>
      <c r="M420" s="266" t="s">
        <v>1</v>
      </c>
      <c r="N420" s="267" t="s">
        <v>42</v>
      </c>
      <c r="O420" s="88"/>
      <c r="P420" s="249">
        <f>O420*H420</f>
        <v>0</v>
      </c>
      <c r="Q420" s="249">
        <v>6.9999999999999994E-05</v>
      </c>
      <c r="R420" s="249">
        <f>Q420*H420</f>
        <v>6.9999999999999994E-05</v>
      </c>
      <c r="S420" s="249">
        <v>0</v>
      </c>
      <c r="T420" s="250">
        <f>S420*H420</f>
        <v>0</v>
      </c>
      <c r="U420" s="35"/>
      <c r="V420" s="35"/>
      <c r="W420" s="35"/>
      <c r="X420" s="35"/>
      <c r="Y420" s="35"/>
      <c r="Z420" s="35"/>
      <c r="AA420" s="35"/>
      <c r="AB420" s="35"/>
      <c r="AC420" s="35"/>
      <c r="AD420" s="35"/>
      <c r="AE420" s="35"/>
      <c r="AR420" s="251" t="s">
        <v>323</v>
      </c>
      <c r="AT420" s="251" t="s">
        <v>260</v>
      </c>
      <c r="AU420" s="251" t="s">
        <v>200</v>
      </c>
      <c r="AY420" s="14" t="s">
        <v>185</v>
      </c>
      <c r="BE420" s="252">
        <f>IF(N420="základní",J420,0)</f>
        <v>0</v>
      </c>
      <c r="BF420" s="252">
        <f>IF(N420="snížená",J420,0)</f>
        <v>0</v>
      </c>
      <c r="BG420" s="252">
        <f>IF(N420="zákl. přenesená",J420,0)</f>
        <v>0</v>
      </c>
      <c r="BH420" s="252">
        <f>IF(N420="sníž. přenesená",J420,0)</f>
        <v>0</v>
      </c>
      <c r="BI420" s="252">
        <f>IF(N420="nulová",J420,0)</f>
        <v>0</v>
      </c>
      <c r="BJ420" s="14" t="s">
        <v>84</v>
      </c>
      <c r="BK420" s="252">
        <f>ROUND(I420*H420,2)</f>
        <v>0</v>
      </c>
      <c r="BL420" s="14" t="s">
        <v>272</v>
      </c>
      <c r="BM420" s="251" t="s">
        <v>1789</v>
      </c>
    </row>
    <row r="421" s="2" customFormat="1">
      <c r="A421" s="35"/>
      <c r="B421" s="36"/>
      <c r="C421" s="37"/>
      <c r="D421" s="253" t="s">
        <v>194</v>
      </c>
      <c r="E421" s="37"/>
      <c r="F421" s="254" t="s">
        <v>646</v>
      </c>
      <c r="G421" s="37"/>
      <c r="H421" s="37"/>
      <c r="I421" s="206"/>
      <c r="J421" s="37"/>
      <c r="K421" s="37"/>
      <c r="L421" s="41"/>
      <c r="M421" s="255"/>
      <c r="N421" s="256"/>
      <c r="O421" s="88"/>
      <c r="P421" s="88"/>
      <c r="Q421" s="88"/>
      <c r="R421" s="88"/>
      <c r="S421" s="88"/>
      <c r="T421" s="89"/>
      <c r="U421" s="35"/>
      <c r="V421" s="35"/>
      <c r="W421" s="35"/>
      <c r="X421" s="35"/>
      <c r="Y421" s="35"/>
      <c r="Z421" s="35"/>
      <c r="AA421" s="35"/>
      <c r="AB421" s="35"/>
      <c r="AC421" s="35"/>
      <c r="AD421" s="35"/>
      <c r="AE421" s="35"/>
      <c r="AT421" s="14" t="s">
        <v>194</v>
      </c>
      <c r="AU421" s="14" t="s">
        <v>200</v>
      </c>
    </row>
    <row r="422" s="2" customFormat="1" ht="21.75" customHeight="1">
      <c r="A422" s="35"/>
      <c r="B422" s="36"/>
      <c r="C422" s="239" t="s">
        <v>1053</v>
      </c>
      <c r="D422" s="239" t="s">
        <v>188</v>
      </c>
      <c r="E422" s="240" t="s">
        <v>888</v>
      </c>
      <c r="F422" s="241" t="s">
        <v>889</v>
      </c>
      <c r="G422" s="242" t="s">
        <v>263</v>
      </c>
      <c r="H422" s="243">
        <v>1</v>
      </c>
      <c r="I422" s="244"/>
      <c r="J422" s="245">
        <f>ROUND(I422*H422,2)</f>
        <v>0</v>
      </c>
      <c r="K422" s="246"/>
      <c r="L422" s="41"/>
      <c r="M422" s="247" t="s">
        <v>1</v>
      </c>
      <c r="N422" s="248" t="s">
        <v>42</v>
      </c>
      <c r="O422" s="88"/>
      <c r="P422" s="249">
        <f>O422*H422</f>
        <v>0</v>
      </c>
      <c r="Q422" s="249">
        <v>0</v>
      </c>
      <c r="R422" s="249">
        <f>Q422*H422</f>
        <v>0</v>
      </c>
      <c r="S422" s="249">
        <v>0</v>
      </c>
      <c r="T422" s="250">
        <f>S422*H422</f>
        <v>0</v>
      </c>
      <c r="U422" s="35"/>
      <c r="V422" s="35"/>
      <c r="W422" s="35"/>
      <c r="X422" s="35"/>
      <c r="Y422" s="35"/>
      <c r="Z422" s="35"/>
      <c r="AA422" s="35"/>
      <c r="AB422" s="35"/>
      <c r="AC422" s="35"/>
      <c r="AD422" s="35"/>
      <c r="AE422" s="35"/>
      <c r="AR422" s="251" t="s">
        <v>272</v>
      </c>
      <c r="AT422" s="251" t="s">
        <v>188</v>
      </c>
      <c r="AU422" s="251" t="s">
        <v>200</v>
      </c>
      <c r="AY422" s="14" t="s">
        <v>185</v>
      </c>
      <c r="BE422" s="252">
        <f>IF(N422="základní",J422,0)</f>
        <v>0</v>
      </c>
      <c r="BF422" s="252">
        <f>IF(N422="snížená",J422,0)</f>
        <v>0</v>
      </c>
      <c r="BG422" s="252">
        <f>IF(N422="zákl. přenesená",J422,0)</f>
        <v>0</v>
      </c>
      <c r="BH422" s="252">
        <f>IF(N422="sníž. přenesená",J422,0)</f>
        <v>0</v>
      </c>
      <c r="BI422" s="252">
        <f>IF(N422="nulová",J422,0)</f>
        <v>0</v>
      </c>
      <c r="BJ422" s="14" t="s">
        <v>84</v>
      </c>
      <c r="BK422" s="252">
        <f>ROUND(I422*H422,2)</f>
        <v>0</v>
      </c>
      <c r="BL422" s="14" t="s">
        <v>272</v>
      </c>
      <c r="BM422" s="251" t="s">
        <v>1790</v>
      </c>
    </row>
    <row r="423" s="2" customFormat="1">
      <c r="A423" s="35"/>
      <c r="B423" s="36"/>
      <c r="C423" s="37"/>
      <c r="D423" s="253" t="s">
        <v>194</v>
      </c>
      <c r="E423" s="37"/>
      <c r="F423" s="254" t="s">
        <v>891</v>
      </c>
      <c r="G423" s="37"/>
      <c r="H423" s="37"/>
      <c r="I423" s="206"/>
      <c r="J423" s="37"/>
      <c r="K423" s="37"/>
      <c r="L423" s="41"/>
      <c r="M423" s="255"/>
      <c r="N423" s="256"/>
      <c r="O423" s="88"/>
      <c r="P423" s="88"/>
      <c r="Q423" s="88"/>
      <c r="R423" s="88"/>
      <c r="S423" s="88"/>
      <c r="T423" s="89"/>
      <c r="U423" s="35"/>
      <c r="V423" s="35"/>
      <c r="W423" s="35"/>
      <c r="X423" s="35"/>
      <c r="Y423" s="35"/>
      <c r="Z423" s="35"/>
      <c r="AA423" s="35"/>
      <c r="AB423" s="35"/>
      <c r="AC423" s="35"/>
      <c r="AD423" s="35"/>
      <c r="AE423" s="35"/>
      <c r="AT423" s="14" t="s">
        <v>194</v>
      </c>
      <c r="AU423" s="14" t="s">
        <v>200</v>
      </c>
    </row>
    <row r="424" s="12" customFormat="1" ht="20.88" customHeight="1">
      <c r="A424" s="12"/>
      <c r="B424" s="223"/>
      <c r="C424" s="224"/>
      <c r="D424" s="225" t="s">
        <v>76</v>
      </c>
      <c r="E424" s="237" t="s">
        <v>995</v>
      </c>
      <c r="F424" s="237" t="s">
        <v>996</v>
      </c>
      <c r="G424" s="224"/>
      <c r="H424" s="224"/>
      <c r="I424" s="227"/>
      <c r="J424" s="238">
        <f>BK424</f>
        <v>0</v>
      </c>
      <c r="K424" s="224"/>
      <c r="L424" s="229"/>
      <c r="M424" s="230"/>
      <c r="N424" s="231"/>
      <c r="O424" s="231"/>
      <c r="P424" s="232">
        <f>SUM(P425:P474)</f>
        <v>0</v>
      </c>
      <c r="Q424" s="231"/>
      <c r="R424" s="232">
        <f>SUM(R425:R474)</f>
        <v>0.1462</v>
      </c>
      <c r="S424" s="231"/>
      <c r="T424" s="233">
        <f>SUM(T425:T474)</f>
        <v>0.059999999999999998</v>
      </c>
      <c r="U424" s="12"/>
      <c r="V424" s="12"/>
      <c r="W424" s="12"/>
      <c r="X424" s="12"/>
      <c r="Y424" s="12"/>
      <c r="Z424" s="12"/>
      <c r="AA424" s="12"/>
      <c r="AB424" s="12"/>
      <c r="AC424" s="12"/>
      <c r="AD424" s="12"/>
      <c r="AE424" s="12"/>
      <c r="AR424" s="234" t="s">
        <v>86</v>
      </c>
      <c r="AT424" s="235" t="s">
        <v>76</v>
      </c>
      <c r="AU424" s="235" t="s">
        <v>86</v>
      </c>
      <c r="AY424" s="234" t="s">
        <v>185</v>
      </c>
      <c r="BK424" s="236">
        <f>SUM(BK425:BK474)</f>
        <v>0</v>
      </c>
    </row>
    <row r="425" s="2" customFormat="1" ht="33" customHeight="1">
      <c r="A425" s="35"/>
      <c r="B425" s="36"/>
      <c r="C425" s="239" t="s">
        <v>1060</v>
      </c>
      <c r="D425" s="239" t="s">
        <v>188</v>
      </c>
      <c r="E425" s="240" t="s">
        <v>609</v>
      </c>
      <c r="F425" s="241" t="s">
        <v>610</v>
      </c>
      <c r="G425" s="242" t="s">
        <v>263</v>
      </c>
      <c r="H425" s="243">
        <v>1</v>
      </c>
      <c r="I425" s="244"/>
      <c r="J425" s="245">
        <f>ROUND(I425*H425,2)</f>
        <v>0</v>
      </c>
      <c r="K425" s="246"/>
      <c r="L425" s="41"/>
      <c r="M425" s="247" t="s">
        <v>1</v>
      </c>
      <c r="N425" s="248" t="s">
        <v>42</v>
      </c>
      <c r="O425" s="88"/>
      <c r="P425" s="249">
        <f>O425*H425</f>
        <v>0</v>
      </c>
      <c r="Q425" s="249">
        <v>0</v>
      </c>
      <c r="R425" s="249">
        <f>Q425*H425</f>
        <v>0</v>
      </c>
      <c r="S425" s="249">
        <v>0</v>
      </c>
      <c r="T425" s="250">
        <f>S425*H425</f>
        <v>0</v>
      </c>
      <c r="U425" s="35"/>
      <c r="V425" s="35"/>
      <c r="W425" s="35"/>
      <c r="X425" s="35"/>
      <c r="Y425" s="35"/>
      <c r="Z425" s="35"/>
      <c r="AA425" s="35"/>
      <c r="AB425" s="35"/>
      <c r="AC425" s="35"/>
      <c r="AD425" s="35"/>
      <c r="AE425" s="35"/>
      <c r="AR425" s="251" t="s">
        <v>272</v>
      </c>
      <c r="AT425" s="251" t="s">
        <v>188</v>
      </c>
      <c r="AU425" s="251" t="s">
        <v>200</v>
      </c>
      <c r="AY425" s="14" t="s">
        <v>185</v>
      </c>
      <c r="BE425" s="252">
        <f>IF(N425="základní",J425,0)</f>
        <v>0</v>
      </c>
      <c r="BF425" s="252">
        <f>IF(N425="snížená",J425,0)</f>
        <v>0</v>
      </c>
      <c r="BG425" s="252">
        <f>IF(N425="zákl. přenesená",J425,0)</f>
        <v>0</v>
      </c>
      <c r="BH425" s="252">
        <f>IF(N425="sníž. přenesená",J425,0)</f>
        <v>0</v>
      </c>
      <c r="BI425" s="252">
        <f>IF(N425="nulová",J425,0)</f>
        <v>0</v>
      </c>
      <c r="BJ425" s="14" t="s">
        <v>84</v>
      </c>
      <c r="BK425" s="252">
        <f>ROUND(I425*H425,2)</f>
        <v>0</v>
      </c>
      <c r="BL425" s="14" t="s">
        <v>272</v>
      </c>
      <c r="BM425" s="251" t="s">
        <v>998</v>
      </c>
    </row>
    <row r="426" s="2" customFormat="1">
      <c r="A426" s="35"/>
      <c r="B426" s="36"/>
      <c r="C426" s="37"/>
      <c r="D426" s="253" t="s">
        <v>194</v>
      </c>
      <c r="E426" s="37"/>
      <c r="F426" s="254" t="s">
        <v>610</v>
      </c>
      <c r="G426" s="37"/>
      <c r="H426" s="37"/>
      <c r="I426" s="206"/>
      <c r="J426" s="37"/>
      <c r="K426" s="37"/>
      <c r="L426" s="41"/>
      <c r="M426" s="255"/>
      <c r="N426" s="256"/>
      <c r="O426" s="88"/>
      <c r="P426" s="88"/>
      <c r="Q426" s="88"/>
      <c r="R426" s="88"/>
      <c r="S426" s="88"/>
      <c r="T426" s="89"/>
      <c r="U426" s="35"/>
      <c r="V426" s="35"/>
      <c r="W426" s="35"/>
      <c r="X426" s="35"/>
      <c r="Y426" s="35"/>
      <c r="Z426" s="35"/>
      <c r="AA426" s="35"/>
      <c r="AB426" s="35"/>
      <c r="AC426" s="35"/>
      <c r="AD426" s="35"/>
      <c r="AE426" s="35"/>
      <c r="AT426" s="14" t="s">
        <v>194</v>
      </c>
      <c r="AU426" s="14" t="s">
        <v>200</v>
      </c>
    </row>
    <row r="427" s="2" customFormat="1" ht="24.15" customHeight="1">
      <c r="A427" s="35"/>
      <c r="B427" s="36"/>
      <c r="C427" s="257" t="s">
        <v>1062</v>
      </c>
      <c r="D427" s="257" t="s">
        <v>260</v>
      </c>
      <c r="E427" s="258" t="s">
        <v>1000</v>
      </c>
      <c r="F427" s="259" t="s">
        <v>1001</v>
      </c>
      <c r="G427" s="260" t="s">
        <v>263</v>
      </c>
      <c r="H427" s="261">
        <v>1</v>
      </c>
      <c r="I427" s="262"/>
      <c r="J427" s="263">
        <f>ROUND(I427*H427,2)</f>
        <v>0</v>
      </c>
      <c r="K427" s="264"/>
      <c r="L427" s="265"/>
      <c r="M427" s="266" t="s">
        <v>1</v>
      </c>
      <c r="N427" s="267" t="s">
        <v>42</v>
      </c>
      <c r="O427" s="88"/>
      <c r="P427" s="249">
        <f>O427*H427</f>
        <v>0</v>
      </c>
      <c r="Q427" s="249">
        <v>0</v>
      </c>
      <c r="R427" s="249">
        <f>Q427*H427</f>
        <v>0</v>
      </c>
      <c r="S427" s="249">
        <v>0</v>
      </c>
      <c r="T427" s="250">
        <f>S427*H427</f>
        <v>0</v>
      </c>
      <c r="U427" s="35"/>
      <c r="V427" s="35"/>
      <c r="W427" s="35"/>
      <c r="X427" s="35"/>
      <c r="Y427" s="35"/>
      <c r="Z427" s="35"/>
      <c r="AA427" s="35"/>
      <c r="AB427" s="35"/>
      <c r="AC427" s="35"/>
      <c r="AD427" s="35"/>
      <c r="AE427" s="35"/>
      <c r="AR427" s="251" t="s">
        <v>323</v>
      </c>
      <c r="AT427" s="251" t="s">
        <v>260</v>
      </c>
      <c r="AU427" s="251" t="s">
        <v>200</v>
      </c>
      <c r="AY427" s="14" t="s">
        <v>185</v>
      </c>
      <c r="BE427" s="252">
        <f>IF(N427="základní",J427,0)</f>
        <v>0</v>
      </c>
      <c r="BF427" s="252">
        <f>IF(N427="snížená",J427,0)</f>
        <v>0</v>
      </c>
      <c r="BG427" s="252">
        <f>IF(N427="zákl. přenesená",J427,0)</f>
        <v>0</v>
      </c>
      <c r="BH427" s="252">
        <f>IF(N427="sníž. přenesená",J427,0)</f>
        <v>0</v>
      </c>
      <c r="BI427" s="252">
        <f>IF(N427="nulová",J427,0)</f>
        <v>0</v>
      </c>
      <c r="BJ427" s="14" t="s">
        <v>84</v>
      </c>
      <c r="BK427" s="252">
        <f>ROUND(I427*H427,2)</f>
        <v>0</v>
      </c>
      <c r="BL427" s="14" t="s">
        <v>272</v>
      </c>
      <c r="BM427" s="251" t="s">
        <v>1002</v>
      </c>
    </row>
    <row r="428" s="2" customFormat="1">
      <c r="A428" s="35"/>
      <c r="B428" s="36"/>
      <c r="C428" s="37"/>
      <c r="D428" s="253" t="s">
        <v>194</v>
      </c>
      <c r="E428" s="37"/>
      <c r="F428" s="254" t="s">
        <v>1001</v>
      </c>
      <c r="G428" s="37"/>
      <c r="H428" s="37"/>
      <c r="I428" s="206"/>
      <c r="J428" s="37"/>
      <c r="K428" s="37"/>
      <c r="L428" s="41"/>
      <c r="M428" s="255"/>
      <c r="N428" s="256"/>
      <c r="O428" s="88"/>
      <c r="P428" s="88"/>
      <c r="Q428" s="88"/>
      <c r="R428" s="88"/>
      <c r="S428" s="88"/>
      <c r="T428" s="89"/>
      <c r="U428" s="35"/>
      <c r="V428" s="35"/>
      <c r="W428" s="35"/>
      <c r="X428" s="35"/>
      <c r="Y428" s="35"/>
      <c r="Z428" s="35"/>
      <c r="AA428" s="35"/>
      <c r="AB428" s="35"/>
      <c r="AC428" s="35"/>
      <c r="AD428" s="35"/>
      <c r="AE428" s="35"/>
      <c r="AT428" s="14" t="s">
        <v>194</v>
      </c>
      <c r="AU428" s="14" t="s">
        <v>200</v>
      </c>
    </row>
    <row r="429" s="2" customFormat="1" ht="33" customHeight="1">
      <c r="A429" s="35"/>
      <c r="B429" s="36"/>
      <c r="C429" s="239" t="s">
        <v>1064</v>
      </c>
      <c r="D429" s="239" t="s">
        <v>188</v>
      </c>
      <c r="E429" s="240" t="s">
        <v>1004</v>
      </c>
      <c r="F429" s="241" t="s">
        <v>1005</v>
      </c>
      <c r="G429" s="242" t="s">
        <v>263</v>
      </c>
      <c r="H429" s="243">
        <v>19</v>
      </c>
      <c r="I429" s="244"/>
      <c r="J429" s="245">
        <f>ROUND(I429*H429,2)</f>
        <v>0</v>
      </c>
      <c r="K429" s="246"/>
      <c r="L429" s="41"/>
      <c r="M429" s="247" t="s">
        <v>1</v>
      </c>
      <c r="N429" s="248" t="s">
        <v>42</v>
      </c>
      <c r="O429" s="88"/>
      <c r="P429" s="249">
        <f>O429*H429</f>
        <v>0</v>
      </c>
      <c r="Q429" s="249">
        <v>0</v>
      </c>
      <c r="R429" s="249">
        <f>Q429*H429</f>
        <v>0</v>
      </c>
      <c r="S429" s="249">
        <v>0</v>
      </c>
      <c r="T429" s="250">
        <f>S429*H429</f>
        <v>0</v>
      </c>
      <c r="U429" s="35"/>
      <c r="V429" s="35"/>
      <c r="W429" s="35"/>
      <c r="X429" s="35"/>
      <c r="Y429" s="35"/>
      <c r="Z429" s="35"/>
      <c r="AA429" s="35"/>
      <c r="AB429" s="35"/>
      <c r="AC429" s="35"/>
      <c r="AD429" s="35"/>
      <c r="AE429" s="35"/>
      <c r="AR429" s="251" t="s">
        <v>272</v>
      </c>
      <c r="AT429" s="251" t="s">
        <v>188</v>
      </c>
      <c r="AU429" s="251" t="s">
        <v>200</v>
      </c>
      <c r="AY429" s="14" t="s">
        <v>185</v>
      </c>
      <c r="BE429" s="252">
        <f>IF(N429="základní",J429,0)</f>
        <v>0</v>
      </c>
      <c r="BF429" s="252">
        <f>IF(N429="snížená",J429,0)</f>
        <v>0</v>
      </c>
      <c r="BG429" s="252">
        <f>IF(N429="zákl. přenesená",J429,0)</f>
        <v>0</v>
      </c>
      <c r="BH429" s="252">
        <f>IF(N429="sníž. přenesená",J429,0)</f>
        <v>0</v>
      </c>
      <c r="BI429" s="252">
        <f>IF(N429="nulová",J429,0)</f>
        <v>0</v>
      </c>
      <c r="BJ429" s="14" t="s">
        <v>84</v>
      </c>
      <c r="BK429" s="252">
        <f>ROUND(I429*H429,2)</f>
        <v>0</v>
      </c>
      <c r="BL429" s="14" t="s">
        <v>272</v>
      </c>
      <c r="BM429" s="251" t="s">
        <v>1006</v>
      </c>
    </row>
    <row r="430" s="2" customFormat="1">
      <c r="A430" s="35"/>
      <c r="B430" s="36"/>
      <c r="C430" s="37"/>
      <c r="D430" s="253" t="s">
        <v>194</v>
      </c>
      <c r="E430" s="37"/>
      <c r="F430" s="254" t="s">
        <v>1007</v>
      </c>
      <c r="G430" s="37"/>
      <c r="H430" s="37"/>
      <c r="I430" s="206"/>
      <c r="J430" s="37"/>
      <c r="K430" s="37"/>
      <c r="L430" s="41"/>
      <c r="M430" s="255"/>
      <c r="N430" s="256"/>
      <c r="O430" s="88"/>
      <c r="P430" s="88"/>
      <c r="Q430" s="88"/>
      <c r="R430" s="88"/>
      <c r="S430" s="88"/>
      <c r="T430" s="89"/>
      <c r="U430" s="35"/>
      <c r="V430" s="35"/>
      <c r="W430" s="35"/>
      <c r="X430" s="35"/>
      <c r="Y430" s="35"/>
      <c r="Z430" s="35"/>
      <c r="AA430" s="35"/>
      <c r="AB430" s="35"/>
      <c r="AC430" s="35"/>
      <c r="AD430" s="35"/>
      <c r="AE430" s="35"/>
      <c r="AT430" s="14" t="s">
        <v>194</v>
      </c>
      <c r="AU430" s="14" t="s">
        <v>200</v>
      </c>
    </row>
    <row r="431" s="2" customFormat="1" ht="78" customHeight="1">
      <c r="A431" s="35"/>
      <c r="B431" s="36"/>
      <c r="C431" s="257" t="s">
        <v>1069</v>
      </c>
      <c r="D431" s="257" t="s">
        <v>260</v>
      </c>
      <c r="E431" s="258" t="s">
        <v>1791</v>
      </c>
      <c r="F431" s="259" t="s">
        <v>1792</v>
      </c>
      <c r="G431" s="260" t="s">
        <v>263</v>
      </c>
      <c r="H431" s="261">
        <v>8</v>
      </c>
      <c r="I431" s="262"/>
      <c r="J431" s="263">
        <f>ROUND(I431*H431,2)</f>
        <v>0</v>
      </c>
      <c r="K431" s="264"/>
      <c r="L431" s="265"/>
      <c r="M431" s="266" t="s">
        <v>1</v>
      </c>
      <c r="N431" s="267" t="s">
        <v>42</v>
      </c>
      <c r="O431" s="88"/>
      <c r="P431" s="249">
        <f>O431*H431</f>
        <v>0</v>
      </c>
      <c r="Q431" s="249">
        <v>0.0025500000000000002</v>
      </c>
      <c r="R431" s="249">
        <f>Q431*H431</f>
        <v>0.020400000000000001</v>
      </c>
      <c r="S431" s="249">
        <v>0</v>
      </c>
      <c r="T431" s="250">
        <f>S431*H431</f>
        <v>0</v>
      </c>
      <c r="U431" s="35"/>
      <c r="V431" s="35"/>
      <c r="W431" s="35"/>
      <c r="X431" s="35"/>
      <c r="Y431" s="35"/>
      <c r="Z431" s="35"/>
      <c r="AA431" s="35"/>
      <c r="AB431" s="35"/>
      <c r="AC431" s="35"/>
      <c r="AD431" s="35"/>
      <c r="AE431" s="35"/>
      <c r="AR431" s="251" t="s">
        <v>323</v>
      </c>
      <c r="AT431" s="251" t="s">
        <v>260</v>
      </c>
      <c r="AU431" s="251" t="s">
        <v>200</v>
      </c>
      <c r="AY431" s="14" t="s">
        <v>185</v>
      </c>
      <c r="BE431" s="252">
        <f>IF(N431="základní",J431,0)</f>
        <v>0</v>
      </c>
      <c r="BF431" s="252">
        <f>IF(N431="snížená",J431,0)</f>
        <v>0</v>
      </c>
      <c r="BG431" s="252">
        <f>IF(N431="zákl. přenesená",J431,0)</f>
        <v>0</v>
      </c>
      <c r="BH431" s="252">
        <f>IF(N431="sníž. přenesená",J431,0)</f>
        <v>0</v>
      </c>
      <c r="BI431" s="252">
        <f>IF(N431="nulová",J431,0)</f>
        <v>0</v>
      </c>
      <c r="BJ431" s="14" t="s">
        <v>84</v>
      </c>
      <c r="BK431" s="252">
        <f>ROUND(I431*H431,2)</f>
        <v>0</v>
      </c>
      <c r="BL431" s="14" t="s">
        <v>272</v>
      </c>
      <c r="BM431" s="251" t="s">
        <v>1793</v>
      </c>
    </row>
    <row r="432" s="2" customFormat="1">
      <c r="A432" s="35"/>
      <c r="B432" s="36"/>
      <c r="C432" s="37"/>
      <c r="D432" s="253" t="s">
        <v>194</v>
      </c>
      <c r="E432" s="37"/>
      <c r="F432" s="254" t="s">
        <v>1794</v>
      </c>
      <c r="G432" s="37"/>
      <c r="H432" s="37"/>
      <c r="I432" s="206"/>
      <c r="J432" s="37"/>
      <c r="K432" s="37"/>
      <c r="L432" s="41"/>
      <c r="M432" s="255"/>
      <c r="N432" s="256"/>
      <c r="O432" s="88"/>
      <c r="P432" s="88"/>
      <c r="Q432" s="88"/>
      <c r="R432" s="88"/>
      <c r="S432" s="88"/>
      <c r="T432" s="89"/>
      <c r="U432" s="35"/>
      <c r="V432" s="35"/>
      <c r="W432" s="35"/>
      <c r="X432" s="35"/>
      <c r="Y432" s="35"/>
      <c r="Z432" s="35"/>
      <c r="AA432" s="35"/>
      <c r="AB432" s="35"/>
      <c r="AC432" s="35"/>
      <c r="AD432" s="35"/>
      <c r="AE432" s="35"/>
      <c r="AT432" s="14" t="s">
        <v>194</v>
      </c>
      <c r="AU432" s="14" t="s">
        <v>200</v>
      </c>
    </row>
    <row r="433" s="2" customFormat="1" ht="78" customHeight="1">
      <c r="A433" s="35"/>
      <c r="B433" s="36"/>
      <c r="C433" s="257" t="s">
        <v>1073</v>
      </c>
      <c r="D433" s="257" t="s">
        <v>260</v>
      </c>
      <c r="E433" s="258" t="s">
        <v>1795</v>
      </c>
      <c r="F433" s="259" t="s">
        <v>1796</v>
      </c>
      <c r="G433" s="260" t="s">
        <v>263</v>
      </c>
      <c r="H433" s="261">
        <v>11</v>
      </c>
      <c r="I433" s="262"/>
      <c r="J433" s="263">
        <f>ROUND(I433*H433,2)</f>
        <v>0</v>
      </c>
      <c r="K433" s="264"/>
      <c r="L433" s="265"/>
      <c r="M433" s="266" t="s">
        <v>1</v>
      </c>
      <c r="N433" s="267" t="s">
        <v>42</v>
      </c>
      <c r="O433" s="88"/>
      <c r="P433" s="249">
        <f>O433*H433</f>
        <v>0</v>
      </c>
      <c r="Q433" s="249">
        <v>0.0025500000000000002</v>
      </c>
      <c r="R433" s="249">
        <f>Q433*H433</f>
        <v>0.028050000000000002</v>
      </c>
      <c r="S433" s="249">
        <v>0</v>
      </c>
      <c r="T433" s="250">
        <f>S433*H433</f>
        <v>0</v>
      </c>
      <c r="U433" s="35"/>
      <c r="V433" s="35"/>
      <c r="W433" s="35"/>
      <c r="X433" s="35"/>
      <c r="Y433" s="35"/>
      <c r="Z433" s="35"/>
      <c r="AA433" s="35"/>
      <c r="AB433" s="35"/>
      <c r="AC433" s="35"/>
      <c r="AD433" s="35"/>
      <c r="AE433" s="35"/>
      <c r="AR433" s="251" t="s">
        <v>323</v>
      </c>
      <c r="AT433" s="251" t="s">
        <v>260</v>
      </c>
      <c r="AU433" s="251" t="s">
        <v>200</v>
      </c>
      <c r="AY433" s="14" t="s">
        <v>185</v>
      </c>
      <c r="BE433" s="252">
        <f>IF(N433="základní",J433,0)</f>
        <v>0</v>
      </c>
      <c r="BF433" s="252">
        <f>IF(N433="snížená",J433,0)</f>
        <v>0</v>
      </c>
      <c r="BG433" s="252">
        <f>IF(N433="zákl. přenesená",J433,0)</f>
        <v>0</v>
      </c>
      <c r="BH433" s="252">
        <f>IF(N433="sníž. přenesená",J433,0)</f>
        <v>0</v>
      </c>
      <c r="BI433" s="252">
        <f>IF(N433="nulová",J433,0)</f>
        <v>0</v>
      </c>
      <c r="BJ433" s="14" t="s">
        <v>84</v>
      </c>
      <c r="BK433" s="252">
        <f>ROUND(I433*H433,2)</f>
        <v>0</v>
      </c>
      <c r="BL433" s="14" t="s">
        <v>272</v>
      </c>
      <c r="BM433" s="251" t="s">
        <v>1797</v>
      </c>
    </row>
    <row r="434" s="2" customFormat="1">
      <c r="A434" s="35"/>
      <c r="B434" s="36"/>
      <c r="C434" s="37"/>
      <c r="D434" s="253" t="s">
        <v>194</v>
      </c>
      <c r="E434" s="37"/>
      <c r="F434" s="254" t="s">
        <v>1798</v>
      </c>
      <c r="G434" s="37"/>
      <c r="H434" s="37"/>
      <c r="I434" s="206"/>
      <c r="J434" s="37"/>
      <c r="K434" s="37"/>
      <c r="L434" s="41"/>
      <c r="M434" s="255"/>
      <c r="N434" s="256"/>
      <c r="O434" s="88"/>
      <c r="P434" s="88"/>
      <c r="Q434" s="88"/>
      <c r="R434" s="88"/>
      <c r="S434" s="88"/>
      <c r="T434" s="89"/>
      <c r="U434" s="35"/>
      <c r="V434" s="35"/>
      <c r="W434" s="35"/>
      <c r="X434" s="35"/>
      <c r="Y434" s="35"/>
      <c r="Z434" s="35"/>
      <c r="AA434" s="35"/>
      <c r="AB434" s="35"/>
      <c r="AC434" s="35"/>
      <c r="AD434" s="35"/>
      <c r="AE434" s="35"/>
      <c r="AT434" s="14" t="s">
        <v>194</v>
      </c>
      <c r="AU434" s="14" t="s">
        <v>200</v>
      </c>
    </row>
    <row r="435" s="2" customFormat="1" ht="33" customHeight="1">
      <c r="A435" s="35"/>
      <c r="B435" s="36"/>
      <c r="C435" s="257" t="s">
        <v>1078</v>
      </c>
      <c r="D435" s="257" t="s">
        <v>260</v>
      </c>
      <c r="E435" s="258" t="s">
        <v>1799</v>
      </c>
      <c r="F435" s="259" t="s">
        <v>1800</v>
      </c>
      <c r="G435" s="260" t="s">
        <v>263</v>
      </c>
      <c r="H435" s="261">
        <v>8</v>
      </c>
      <c r="I435" s="262"/>
      <c r="J435" s="263">
        <f>ROUND(I435*H435,2)</f>
        <v>0</v>
      </c>
      <c r="K435" s="264"/>
      <c r="L435" s="265"/>
      <c r="M435" s="266" t="s">
        <v>1</v>
      </c>
      <c r="N435" s="267" t="s">
        <v>42</v>
      </c>
      <c r="O435" s="88"/>
      <c r="P435" s="249">
        <f>O435*H435</f>
        <v>0</v>
      </c>
      <c r="Q435" s="249">
        <v>0.0025500000000000002</v>
      </c>
      <c r="R435" s="249">
        <f>Q435*H435</f>
        <v>0.020400000000000001</v>
      </c>
      <c r="S435" s="249">
        <v>0</v>
      </c>
      <c r="T435" s="250">
        <f>S435*H435</f>
        <v>0</v>
      </c>
      <c r="U435" s="35"/>
      <c r="V435" s="35"/>
      <c r="W435" s="35"/>
      <c r="X435" s="35"/>
      <c r="Y435" s="35"/>
      <c r="Z435" s="35"/>
      <c r="AA435" s="35"/>
      <c r="AB435" s="35"/>
      <c r="AC435" s="35"/>
      <c r="AD435" s="35"/>
      <c r="AE435" s="35"/>
      <c r="AR435" s="251" t="s">
        <v>323</v>
      </c>
      <c r="AT435" s="251" t="s">
        <v>260</v>
      </c>
      <c r="AU435" s="251" t="s">
        <v>200</v>
      </c>
      <c r="AY435" s="14" t="s">
        <v>185</v>
      </c>
      <c r="BE435" s="252">
        <f>IF(N435="základní",J435,0)</f>
        <v>0</v>
      </c>
      <c r="BF435" s="252">
        <f>IF(N435="snížená",J435,0)</f>
        <v>0</v>
      </c>
      <c r="BG435" s="252">
        <f>IF(N435="zákl. přenesená",J435,0)</f>
        <v>0</v>
      </c>
      <c r="BH435" s="252">
        <f>IF(N435="sníž. přenesená",J435,0)</f>
        <v>0</v>
      </c>
      <c r="BI435" s="252">
        <f>IF(N435="nulová",J435,0)</f>
        <v>0</v>
      </c>
      <c r="BJ435" s="14" t="s">
        <v>84</v>
      </c>
      <c r="BK435" s="252">
        <f>ROUND(I435*H435,2)</f>
        <v>0</v>
      </c>
      <c r="BL435" s="14" t="s">
        <v>272</v>
      </c>
      <c r="BM435" s="251" t="s">
        <v>1801</v>
      </c>
    </row>
    <row r="436" s="2" customFormat="1">
      <c r="A436" s="35"/>
      <c r="B436" s="36"/>
      <c r="C436" s="37"/>
      <c r="D436" s="253" t="s">
        <v>194</v>
      </c>
      <c r="E436" s="37"/>
      <c r="F436" s="254" t="s">
        <v>1800</v>
      </c>
      <c r="G436" s="37"/>
      <c r="H436" s="37"/>
      <c r="I436" s="206"/>
      <c r="J436" s="37"/>
      <c r="K436" s="37"/>
      <c r="L436" s="41"/>
      <c r="M436" s="255"/>
      <c r="N436" s="256"/>
      <c r="O436" s="88"/>
      <c r="P436" s="88"/>
      <c r="Q436" s="88"/>
      <c r="R436" s="88"/>
      <c r="S436" s="88"/>
      <c r="T436" s="89"/>
      <c r="U436" s="35"/>
      <c r="V436" s="35"/>
      <c r="W436" s="35"/>
      <c r="X436" s="35"/>
      <c r="Y436" s="35"/>
      <c r="Z436" s="35"/>
      <c r="AA436" s="35"/>
      <c r="AB436" s="35"/>
      <c r="AC436" s="35"/>
      <c r="AD436" s="35"/>
      <c r="AE436" s="35"/>
      <c r="AT436" s="14" t="s">
        <v>194</v>
      </c>
      <c r="AU436" s="14" t="s">
        <v>200</v>
      </c>
    </row>
    <row r="437" s="2" customFormat="1" ht="33" customHeight="1">
      <c r="A437" s="35"/>
      <c r="B437" s="36"/>
      <c r="C437" s="257" t="s">
        <v>1083</v>
      </c>
      <c r="D437" s="257" t="s">
        <v>260</v>
      </c>
      <c r="E437" s="258" t="s">
        <v>1802</v>
      </c>
      <c r="F437" s="259" t="s">
        <v>1803</v>
      </c>
      <c r="G437" s="260" t="s">
        <v>263</v>
      </c>
      <c r="H437" s="261">
        <v>11</v>
      </c>
      <c r="I437" s="262"/>
      <c r="J437" s="263">
        <f>ROUND(I437*H437,2)</f>
        <v>0</v>
      </c>
      <c r="K437" s="264"/>
      <c r="L437" s="265"/>
      <c r="M437" s="266" t="s">
        <v>1</v>
      </c>
      <c r="N437" s="267" t="s">
        <v>42</v>
      </c>
      <c r="O437" s="88"/>
      <c r="P437" s="249">
        <f>O437*H437</f>
        <v>0</v>
      </c>
      <c r="Q437" s="249">
        <v>0.0025500000000000002</v>
      </c>
      <c r="R437" s="249">
        <f>Q437*H437</f>
        <v>0.028050000000000002</v>
      </c>
      <c r="S437" s="249">
        <v>0</v>
      </c>
      <c r="T437" s="250">
        <f>S437*H437</f>
        <v>0</v>
      </c>
      <c r="U437" s="35"/>
      <c r="V437" s="35"/>
      <c r="W437" s="35"/>
      <c r="X437" s="35"/>
      <c r="Y437" s="35"/>
      <c r="Z437" s="35"/>
      <c r="AA437" s="35"/>
      <c r="AB437" s="35"/>
      <c r="AC437" s="35"/>
      <c r="AD437" s="35"/>
      <c r="AE437" s="35"/>
      <c r="AR437" s="251" t="s">
        <v>323</v>
      </c>
      <c r="AT437" s="251" t="s">
        <v>260</v>
      </c>
      <c r="AU437" s="251" t="s">
        <v>200</v>
      </c>
      <c r="AY437" s="14" t="s">
        <v>185</v>
      </c>
      <c r="BE437" s="252">
        <f>IF(N437="základní",J437,0)</f>
        <v>0</v>
      </c>
      <c r="BF437" s="252">
        <f>IF(N437="snížená",J437,0)</f>
        <v>0</v>
      </c>
      <c r="BG437" s="252">
        <f>IF(N437="zákl. přenesená",J437,0)</f>
        <v>0</v>
      </c>
      <c r="BH437" s="252">
        <f>IF(N437="sníž. přenesená",J437,0)</f>
        <v>0</v>
      </c>
      <c r="BI437" s="252">
        <f>IF(N437="nulová",J437,0)</f>
        <v>0</v>
      </c>
      <c r="BJ437" s="14" t="s">
        <v>84</v>
      </c>
      <c r="BK437" s="252">
        <f>ROUND(I437*H437,2)</f>
        <v>0</v>
      </c>
      <c r="BL437" s="14" t="s">
        <v>272</v>
      </c>
      <c r="BM437" s="251" t="s">
        <v>1804</v>
      </c>
    </row>
    <row r="438" s="2" customFormat="1">
      <c r="A438" s="35"/>
      <c r="B438" s="36"/>
      <c r="C438" s="37"/>
      <c r="D438" s="253" t="s">
        <v>194</v>
      </c>
      <c r="E438" s="37"/>
      <c r="F438" s="254" t="s">
        <v>1803</v>
      </c>
      <c r="G438" s="37"/>
      <c r="H438" s="37"/>
      <c r="I438" s="206"/>
      <c r="J438" s="37"/>
      <c r="K438" s="37"/>
      <c r="L438" s="41"/>
      <c r="M438" s="255"/>
      <c r="N438" s="256"/>
      <c r="O438" s="88"/>
      <c r="P438" s="88"/>
      <c r="Q438" s="88"/>
      <c r="R438" s="88"/>
      <c r="S438" s="88"/>
      <c r="T438" s="89"/>
      <c r="U438" s="35"/>
      <c r="V438" s="35"/>
      <c r="W438" s="35"/>
      <c r="X438" s="35"/>
      <c r="Y438" s="35"/>
      <c r="Z438" s="35"/>
      <c r="AA438" s="35"/>
      <c r="AB438" s="35"/>
      <c r="AC438" s="35"/>
      <c r="AD438" s="35"/>
      <c r="AE438" s="35"/>
      <c r="AT438" s="14" t="s">
        <v>194</v>
      </c>
      <c r="AU438" s="14" t="s">
        <v>200</v>
      </c>
    </row>
    <row r="439" s="2" customFormat="1" ht="24.15" customHeight="1">
      <c r="A439" s="35"/>
      <c r="B439" s="36"/>
      <c r="C439" s="239" t="s">
        <v>1088</v>
      </c>
      <c r="D439" s="239" t="s">
        <v>188</v>
      </c>
      <c r="E439" s="240" t="s">
        <v>1014</v>
      </c>
      <c r="F439" s="241" t="s">
        <v>1015</v>
      </c>
      <c r="G439" s="242" t="s">
        <v>263</v>
      </c>
      <c r="H439" s="243">
        <v>1</v>
      </c>
      <c r="I439" s="244"/>
      <c r="J439" s="245">
        <f>ROUND(I439*H439,2)</f>
        <v>0</v>
      </c>
      <c r="K439" s="246"/>
      <c r="L439" s="41"/>
      <c r="M439" s="247" t="s">
        <v>1</v>
      </c>
      <c r="N439" s="248" t="s">
        <v>42</v>
      </c>
      <c r="O439" s="88"/>
      <c r="P439" s="249">
        <f>O439*H439</f>
        <v>0</v>
      </c>
      <c r="Q439" s="249">
        <v>0</v>
      </c>
      <c r="R439" s="249">
        <f>Q439*H439</f>
        <v>0</v>
      </c>
      <c r="S439" s="249">
        <v>0</v>
      </c>
      <c r="T439" s="250">
        <f>S439*H439</f>
        <v>0</v>
      </c>
      <c r="U439" s="35"/>
      <c r="V439" s="35"/>
      <c r="W439" s="35"/>
      <c r="X439" s="35"/>
      <c r="Y439" s="35"/>
      <c r="Z439" s="35"/>
      <c r="AA439" s="35"/>
      <c r="AB439" s="35"/>
      <c r="AC439" s="35"/>
      <c r="AD439" s="35"/>
      <c r="AE439" s="35"/>
      <c r="AR439" s="251" t="s">
        <v>272</v>
      </c>
      <c r="AT439" s="251" t="s">
        <v>188</v>
      </c>
      <c r="AU439" s="251" t="s">
        <v>200</v>
      </c>
      <c r="AY439" s="14" t="s">
        <v>185</v>
      </c>
      <c r="BE439" s="252">
        <f>IF(N439="základní",J439,0)</f>
        <v>0</v>
      </c>
      <c r="BF439" s="252">
        <f>IF(N439="snížená",J439,0)</f>
        <v>0</v>
      </c>
      <c r="BG439" s="252">
        <f>IF(N439="zákl. přenesená",J439,0)</f>
        <v>0</v>
      </c>
      <c r="BH439" s="252">
        <f>IF(N439="sníž. přenesená",J439,0)</f>
        <v>0</v>
      </c>
      <c r="BI439" s="252">
        <f>IF(N439="nulová",J439,0)</f>
        <v>0</v>
      </c>
      <c r="BJ439" s="14" t="s">
        <v>84</v>
      </c>
      <c r="BK439" s="252">
        <f>ROUND(I439*H439,2)</f>
        <v>0</v>
      </c>
      <c r="BL439" s="14" t="s">
        <v>272</v>
      </c>
      <c r="BM439" s="251" t="s">
        <v>1016</v>
      </c>
    </row>
    <row r="440" s="2" customFormat="1">
      <c r="A440" s="35"/>
      <c r="B440" s="36"/>
      <c r="C440" s="37"/>
      <c r="D440" s="253" t="s">
        <v>194</v>
      </c>
      <c r="E440" s="37"/>
      <c r="F440" s="254" t="s">
        <v>1017</v>
      </c>
      <c r="G440" s="37"/>
      <c r="H440" s="37"/>
      <c r="I440" s="206"/>
      <c r="J440" s="37"/>
      <c r="K440" s="37"/>
      <c r="L440" s="41"/>
      <c r="M440" s="255"/>
      <c r="N440" s="256"/>
      <c r="O440" s="88"/>
      <c r="P440" s="88"/>
      <c r="Q440" s="88"/>
      <c r="R440" s="88"/>
      <c r="S440" s="88"/>
      <c r="T440" s="89"/>
      <c r="U440" s="35"/>
      <c r="V440" s="35"/>
      <c r="W440" s="35"/>
      <c r="X440" s="35"/>
      <c r="Y440" s="35"/>
      <c r="Z440" s="35"/>
      <c r="AA440" s="35"/>
      <c r="AB440" s="35"/>
      <c r="AC440" s="35"/>
      <c r="AD440" s="35"/>
      <c r="AE440" s="35"/>
      <c r="AT440" s="14" t="s">
        <v>194</v>
      </c>
      <c r="AU440" s="14" t="s">
        <v>200</v>
      </c>
    </row>
    <row r="441" s="2" customFormat="1" ht="21.75" customHeight="1">
      <c r="A441" s="35"/>
      <c r="B441" s="36"/>
      <c r="C441" s="257" t="s">
        <v>1092</v>
      </c>
      <c r="D441" s="257" t="s">
        <v>260</v>
      </c>
      <c r="E441" s="258" t="s">
        <v>1019</v>
      </c>
      <c r="F441" s="259" t="s">
        <v>1020</v>
      </c>
      <c r="G441" s="260" t="s">
        <v>263</v>
      </c>
      <c r="H441" s="261">
        <v>1</v>
      </c>
      <c r="I441" s="262"/>
      <c r="J441" s="263">
        <f>ROUND(I441*H441,2)</f>
        <v>0</v>
      </c>
      <c r="K441" s="264"/>
      <c r="L441" s="265"/>
      <c r="M441" s="266" t="s">
        <v>1</v>
      </c>
      <c r="N441" s="267" t="s">
        <v>42</v>
      </c>
      <c r="O441" s="88"/>
      <c r="P441" s="249">
        <f>O441*H441</f>
        <v>0</v>
      </c>
      <c r="Q441" s="249">
        <v>4.0000000000000003E-05</v>
      </c>
      <c r="R441" s="249">
        <f>Q441*H441</f>
        <v>4.0000000000000003E-05</v>
      </c>
      <c r="S441" s="249">
        <v>0</v>
      </c>
      <c r="T441" s="250">
        <f>S441*H441</f>
        <v>0</v>
      </c>
      <c r="U441" s="35"/>
      <c r="V441" s="35"/>
      <c r="W441" s="35"/>
      <c r="X441" s="35"/>
      <c r="Y441" s="35"/>
      <c r="Z441" s="35"/>
      <c r="AA441" s="35"/>
      <c r="AB441" s="35"/>
      <c r="AC441" s="35"/>
      <c r="AD441" s="35"/>
      <c r="AE441" s="35"/>
      <c r="AR441" s="251" t="s">
        <v>323</v>
      </c>
      <c r="AT441" s="251" t="s">
        <v>260</v>
      </c>
      <c r="AU441" s="251" t="s">
        <v>200</v>
      </c>
      <c r="AY441" s="14" t="s">
        <v>185</v>
      </c>
      <c r="BE441" s="252">
        <f>IF(N441="základní",J441,0)</f>
        <v>0</v>
      </c>
      <c r="BF441" s="252">
        <f>IF(N441="snížená",J441,0)</f>
        <v>0</v>
      </c>
      <c r="BG441" s="252">
        <f>IF(N441="zákl. přenesená",J441,0)</f>
        <v>0</v>
      </c>
      <c r="BH441" s="252">
        <f>IF(N441="sníž. přenesená",J441,0)</f>
        <v>0</v>
      </c>
      <c r="BI441" s="252">
        <f>IF(N441="nulová",J441,0)</f>
        <v>0</v>
      </c>
      <c r="BJ441" s="14" t="s">
        <v>84</v>
      </c>
      <c r="BK441" s="252">
        <f>ROUND(I441*H441,2)</f>
        <v>0</v>
      </c>
      <c r="BL441" s="14" t="s">
        <v>272</v>
      </c>
      <c r="BM441" s="251" t="s">
        <v>1021</v>
      </c>
    </row>
    <row r="442" s="2" customFormat="1">
      <c r="A442" s="35"/>
      <c r="B442" s="36"/>
      <c r="C442" s="37"/>
      <c r="D442" s="253" t="s">
        <v>194</v>
      </c>
      <c r="E442" s="37"/>
      <c r="F442" s="254" t="s">
        <v>1020</v>
      </c>
      <c r="G442" s="37"/>
      <c r="H442" s="37"/>
      <c r="I442" s="206"/>
      <c r="J442" s="37"/>
      <c r="K442" s="37"/>
      <c r="L442" s="41"/>
      <c r="M442" s="255"/>
      <c r="N442" s="256"/>
      <c r="O442" s="88"/>
      <c r="P442" s="88"/>
      <c r="Q442" s="88"/>
      <c r="R442" s="88"/>
      <c r="S442" s="88"/>
      <c r="T442" s="89"/>
      <c r="U442" s="35"/>
      <c r="V442" s="35"/>
      <c r="W442" s="35"/>
      <c r="X442" s="35"/>
      <c r="Y442" s="35"/>
      <c r="Z442" s="35"/>
      <c r="AA442" s="35"/>
      <c r="AB442" s="35"/>
      <c r="AC442" s="35"/>
      <c r="AD442" s="35"/>
      <c r="AE442" s="35"/>
      <c r="AT442" s="14" t="s">
        <v>194</v>
      </c>
      <c r="AU442" s="14" t="s">
        <v>200</v>
      </c>
    </row>
    <row r="443" s="2" customFormat="1" ht="24.15" customHeight="1">
      <c r="A443" s="35"/>
      <c r="B443" s="36"/>
      <c r="C443" s="239" t="s">
        <v>1096</v>
      </c>
      <c r="D443" s="239" t="s">
        <v>188</v>
      </c>
      <c r="E443" s="240" t="s">
        <v>1023</v>
      </c>
      <c r="F443" s="241" t="s">
        <v>1024</v>
      </c>
      <c r="G443" s="242" t="s">
        <v>263</v>
      </c>
      <c r="H443" s="243">
        <v>1</v>
      </c>
      <c r="I443" s="244"/>
      <c r="J443" s="245">
        <f>ROUND(I443*H443,2)</f>
        <v>0</v>
      </c>
      <c r="K443" s="246"/>
      <c r="L443" s="41"/>
      <c r="M443" s="247" t="s">
        <v>1</v>
      </c>
      <c r="N443" s="248" t="s">
        <v>42</v>
      </c>
      <c r="O443" s="88"/>
      <c r="P443" s="249">
        <f>O443*H443</f>
        <v>0</v>
      </c>
      <c r="Q443" s="249">
        <v>0</v>
      </c>
      <c r="R443" s="249">
        <f>Q443*H443</f>
        <v>0</v>
      </c>
      <c r="S443" s="249">
        <v>0</v>
      </c>
      <c r="T443" s="250">
        <f>S443*H443</f>
        <v>0</v>
      </c>
      <c r="U443" s="35"/>
      <c r="V443" s="35"/>
      <c r="W443" s="35"/>
      <c r="X443" s="35"/>
      <c r="Y443" s="35"/>
      <c r="Z443" s="35"/>
      <c r="AA443" s="35"/>
      <c r="AB443" s="35"/>
      <c r="AC443" s="35"/>
      <c r="AD443" s="35"/>
      <c r="AE443" s="35"/>
      <c r="AR443" s="251" t="s">
        <v>272</v>
      </c>
      <c r="AT443" s="251" t="s">
        <v>188</v>
      </c>
      <c r="AU443" s="251" t="s">
        <v>200</v>
      </c>
      <c r="AY443" s="14" t="s">
        <v>185</v>
      </c>
      <c r="BE443" s="252">
        <f>IF(N443="základní",J443,0)</f>
        <v>0</v>
      </c>
      <c r="BF443" s="252">
        <f>IF(N443="snížená",J443,0)</f>
        <v>0</v>
      </c>
      <c r="BG443" s="252">
        <f>IF(N443="zákl. přenesená",J443,0)</f>
        <v>0</v>
      </c>
      <c r="BH443" s="252">
        <f>IF(N443="sníž. přenesená",J443,0)</f>
        <v>0</v>
      </c>
      <c r="BI443" s="252">
        <f>IF(N443="nulová",J443,0)</f>
        <v>0</v>
      </c>
      <c r="BJ443" s="14" t="s">
        <v>84</v>
      </c>
      <c r="BK443" s="252">
        <f>ROUND(I443*H443,2)</f>
        <v>0</v>
      </c>
      <c r="BL443" s="14" t="s">
        <v>272</v>
      </c>
      <c r="BM443" s="251" t="s">
        <v>1025</v>
      </c>
    </row>
    <row r="444" s="2" customFormat="1">
      <c r="A444" s="35"/>
      <c r="B444" s="36"/>
      <c r="C444" s="37"/>
      <c r="D444" s="253" t="s">
        <v>194</v>
      </c>
      <c r="E444" s="37"/>
      <c r="F444" s="254" t="s">
        <v>1026</v>
      </c>
      <c r="G444" s="37"/>
      <c r="H444" s="37"/>
      <c r="I444" s="206"/>
      <c r="J444" s="37"/>
      <c r="K444" s="37"/>
      <c r="L444" s="41"/>
      <c r="M444" s="255"/>
      <c r="N444" s="256"/>
      <c r="O444" s="88"/>
      <c r="P444" s="88"/>
      <c r="Q444" s="88"/>
      <c r="R444" s="88"/>
      <c r="S444" s="88"/>
      <c r="T444" s="89"/>
      <c r="U444" s="35"/>
      <c r="V444" s="35"/>
      <c r="W444" s="35"/>
      <c r="X444" s="35"/>
      <c r="Y444" s="35"/>
      <c r="Z444" s="35"/>
      <c r="AA444" s="35"/>
      <c r="AB444" s="35"/>
      <c r="AC444" s="35"/>
      <c r="AD444" s="35"/>
      <c r="AE444" s="35"/>
      <c r="AT444" s="14" t="s">
        <v>194</v>
      </c>
      <c r="AU444" s="14" t="s">
        <v>200</v>
      </c>
    </row>
    <row r="445" s="2" customFormat="1" ht="21.75" customHeight="1">
      <c r="A445" s="35"/>
      <c r="B445" s="36"/>
      <c r="C445" s="257" t="s">
        <v>1104</v>
      </c>
      <c r="D445" s="257" t="s">
        <v>260</v>
      </c>
      <c r="E445" s="258" t="s">
        <v>1028</v>
      </c>
      <c r="F445" s="259" t="s">
        <v>1029</v>
      </c>
      <c r="G445" s="260" t="s">
        <v>263</v>
      </c>
      <c r="H445" s="261">
        <v>1</v>
      </c>
      <c r="I445" s="262"/>
      <c r="J445" s="263">
        <f>ROUND(I445*H445,2)</f>
        <v>0</v>
      </c>
      <c r="K445" s="264"/>
      <c r="L445" s="265"/>
      <c r="M445" s="266" t="s">
        <v>1</v>
      </c>
      <c r="N445" s="267" t="s">
        <v>42</v>
      </c>
      <c r="O445" s="88"/>
      <c r="P445" s="249">
        <f>O445*H445</f>
        <v>0</v>
      </c>
      <c r="Q445" s="249">
        <v>4.0000000000000003E-05</v>
      </c>
      <c r="R445" s="249">
        <f>Q445*H445</f>
        <v>4.0000000000000003E-05</v>
      </c>
      <c r="S445" s="249">
        <v>0</v>
      </c>
      <c r="T445" s="250">
        <f>S445*H445</f>
        <v>0</v>
      </c>
      <c r="U445" s="35"/>
      <c r="V445" s="35"/>
      <c r="W445" s="35"/>
      <c r="X445" s="35"/>
      <c r="Y445" s="35"/>
      <c r="Z445" s="35"/>
      <c r="AA445" s="35"/>
      <c r="AB445" s="35"/>
      <c r="AC445" s="35"/>
      <c r="AD445" s="35"/>
      <c r="AE445" s="35"/>
      <c r="AR445" s="251" t="s">
        <v>323</v>
      </c>
      <c r="AT445" s="251" t="s">
        <v>260</v>
      </c>
      <c r="AU445" s="251" t="s">
        <v>200</v>
      </c>
      <c r="AY445" s="14" t="s">
        <v>185</v>
      </c>
      <c r="BE445" s="252">
        <f>IF(N445="základní",J445,0)</f>
        <v>0</v>
      </c>
      <c r="BF445" s="252">
        <f>IF(N445="snížená",J445,0)</f>
        <v>0</v>
      </c>
      <c r="BG445" s="252">
        <f>IF(N445="zákl. přenesená",J445,0)</f>
        <v>0</v>
      </c>
      <c r="BH445" s="252">
        <f>IF(N445="sníž. přenesená",J445,0)</f>
        <v>0</v>
      </c>
      <c r="BI445" s="252">
        <f>IF(N445="nulová",J445,0)</f>
        <v>0</v>
      </c>
      <c r="BJ445" s="14" t="s">
        <v>84</v>
      </c>
      <c r="BK445" s="252">
        <f>ROUND(I445*H445,2)</f>
        <v>0</v>
      </c>
      <c r="BL445" s="14" t="s">
        <v>272</v>
      </c>
      <c r="BM445" s="251" t="s">
        <v>1030</v>
      </c>
    </row>
    <row r="446" s="2" customFormat="1">
      <c r="A446" s="35"/>
      <c r="B446" s="36"/>
      <c r="C446" s="37"/>
      <c r="D446" s="253" t="s">
        <v>194</v>
      </c>
      <c r="E446" s="37"/>
      <c r="F446" s="254" t="s">
        <v>1029</v>
      </c>
      <c r="G446" s="37"/>
      <c r="H446" s="37"/>
      <c r="I446" s="206"/>
      <c r="J446" s="37"/>
      <c r="K446" s="37"/>
      <c r="L446" s="41"/>
      <c r="M446" s="255"/>
      <c r="N446" s="256"/>
      <c r="O446" s="88"/>
      <c r="P446" s="88"/>
      <c r="Q446" s="88"/>
      <c r="R446" s="88"/>
      <c r="S446" s="88"/>
      <c r="T446" s="89"/>
      <c r="U446" s="35"/>
      <c r="V446" s="35"/>
      <c r="W446" s="35"/>
      <c r="X446" s="35"/>
      <c r="Y446" s="35"/>
      <c r="Z446" s="35"/>
      <c r="AA446" s="35"/>
      <c r="AB446" s="35"/>
      <c r="AC446" s="35"/>
      <c r="AD446" s="35"/>
      <c r="AE446" s="35"/>
      <c r="AT446" s="14" t="s">
        <v>194</v>
      </c>
      <c r="AU446" s="14" t="s">
        <v>200</v>
      </c>
    </row>
    <row r="447" s="2" customFormat="1" ht="33" customHeight="1">
      <c r="A447" s="35"/>
      <c r="B447" s="36"/>
      <c r="C447" s="239" t="s">
        <v>1108</v>
      </c>
      <c r="D447" s="239" t="s">
        <v>188</v>
      </c>
      <c r="E447" s="240" t="s">
        <v>1032</v>
      </c>
      <c r="F447" s="241" t="s">
        <v>1033</v>
      </c>
      <c r="G447" s="242" t="s">
        <v>263</v>
      </c>
      <c r="H447" s="243">
        <v>1</v>
      </c>
      <c r="I447" s="244"/>
      <c r="J447" s="245">
        <f>ROUND(I447*H447,2)</f>
        <v>0</v>
      </c>
      <c r="K447" s="246"/>
      <c r="L447" s="41"/>
      <c r="M447" s="247" t="s">
        <v>1</v>
      </c>
      <c r="N447" s="248" t="s">
        <v>42</v>
      </c>
      <c r="O447" s="88"/>
      <c r="P447" s="249">
        <f>O447*H447</f>
        <v>0</v>
      </c>
      <c r="Q447" s="249">
        <v>0</v>
      </c>
      <c r="R447" s="249">
        <f>Q447*H447</f>
        <v>0</v>
      </c>
      <c r="S447" s="249">
        <v>0</v>
      </c>
      <c r="T447" s="250">
        <f>S447*H447</f>
        <v>0</v>
      </c>
      <c r="U447" s="35"/>
      <c r="V447" s="35"/>
      <c r="W447" s="35"/>
      <c r="X447" s="35"/>
      <c r="Y447" s="35"/>
      <c r="Z447" s="35"/>
      <c r="AA447" s="35"/>
      <c r="AB447" s="35"/>
      <c r="AC447" s="35"/>
      <c r="AD447" s="35"/>
      <c r="AE447" s="35"/>
      <c r="AR447" s="251" t="s">
        <v>272</v>
      </c>
      <c r="AT447" s="251" t="s">
        <v>188</v>
      </c>
      <c r="AU447" s="251" t="s">
        <v>200</v>
      </c>
      <c r="AY447" s="14" t="s">
        <v>185</v>
      </c>
      <c r="BE447" s="252">
        <f>IF(N447="základní",J447,0)</f>
        <v>0</v>
      </c>
      <c r="BF447" s="252">
        <f>IF(N447="snížená",J447,0)</f>
        <v>0</v>
      </c>
      <c r="BG447" s="252">
        <f>IF(N447="zákl. přenesená",J447,0)</f>
        <v>0</v>
      </c>
      <c r="BH447" s="252">
        <f>IF(N447="sníž. přenesená",J447,0)</f>
        <v>0</v>
      </c>
      <c r="BI447" s="252">
        <f>IF(N447="nulová",J447,0)</f>
        <v>0</v>
      </c>
      <c r="BJ447" s="14" t="s">
        <v>84</v>
      </c>
      <c r="BK447" s="252">
        <f>ROUND(I447*H447,2)</f>
        <v>0</v>
      </c>
      <c r="BL447" s="14" t="s">
        <v>272</v>
      </c>
      <c r="BM447" s="251" t="s">
        <v>1034</v>
      </c>
    </row>
    <row r="448" s="2" customFormat="1">
      <c r="A448" s="35"/>
      <c r="B448" s="36"/>
      <c r="C448" s="37"/>
      <c r="D448" s="253" t="s">
        <v>194</v>
      </c>
      <c r="E448" s="37"/>
      <c r="F448" s="254" t="s">
        <v>1035</v>
      </c>
      <c r="G448" s="37"/>
      <c r="H448" s="37"/>
      <c r="I448" s="206"/>
      <c r="J448" s="37"/>
      <c r="K448" s="37"/>
      <c r="L448" s="41"/>
      <c r="M448" s="255"/>
      <c r="N448" s="256"/>
      <c r="O448" s="88"/>
      <c r="P448" s="88"/>
      <c r="Q448" s="88"/>
      <c r="R448" s="88"/>
      <c r="S448" s="88"/>
      <c r="T448" s="89"/>
      <c r="U448" s="35"/>
      <c r="V448" s="35"/>
      <c r="W448" s="35"/>
      <c r="X448" s="35"/>
      <c r="Y448" s="35"/>
      <c r="Z448" s="35"/>
      <c r="AA448" s="35"/>
      <c r="AB448" s="35"/>
      <c r="AC448" s="35"/>
      <c r="AD448" s="35"/>
      <c r="AE448" s="35"/>
      <c r="AT448" s="14" t="s">
        <v>194</v>
      </c>
      <c r="AU448" s="14" t="s">
        <v>200</v>
      </c>
    </row>
    <row r="449" s="2" customFormat="1" ht="24.15" customHeight="1">
      <c r="A449" s="35"/>
      <c r="B449" s="36"/>
      <c r="C449" s="257" t="s">
        <v>1112</v>
      </c>
      <c r="D449" s="257" t="s">
        <v>260</v>
      </c>
      <c r="E449" s="258" t="s">
        <v>1037</v>
      </c>
      <c r="F449" s="259" t="s">
        <v>1038</v>
      </c>
      <c r="G449" s="260" t="s">
        <v>263</v>
      </c>
      <c r="H449" s="261">
        <v>1</v>
      </c>
      <c r="I449" s="262"/>
      <c r="J449" s="263">
        <f>ROUND(I449*H449,2)</f>
        <v>0</v>
      </c>
      <c r="K449" s="264"/>
      <c r="L449" s="265"/>
      <c r="M449" s="266" t="s">
        <v>1</v>
      </c>
      <c r="N449" s="267" t="s">
        <v>42</v>
      </c>
      <c r="O449" s="88"/>
      <c r="P449" s="249">
        <f>O449*H449</f>
        <v>0</v>
      </c>
      <c r="Q449" s="249">
        <v>5.0000000000000002E-05</v>
      </c>
      <c r="R449" s="249">
        <f>Q449*H449</f>
        <v>5.0000000000000002E-05</v>
      </c>
      <c r="S449" s="249">
        <v>0</v>
      </c>
      <c r="T449" s="250">
        <f>S449*H449</f>
        <v>0</v>
      </c>
      <c r="U449" s="35"/>
      <c r="V449" s="35"/>
      <c r="W449" s="35"/>
      <c r="X449" s="35"/>
      <c r="Y449" s="35"/>
      <c r="Z449" s="35"/>
      <c r="AA449" s="35"/>
      <c r="AB449" s="35"/>
      <c r="AC449" s="35"/>
      <c r="AD449" s="35"/>
      <c r="AE449" s="35"/>
      <c r="AR449" s="251" t="s">
        <v>323</v>
      </c>
      <c r="AT449" s="251" t="s">
        <v>260</v>
      </c>
      <c r="AU449" s="251" t="s">
        <v>200</v>
      </c>
      <c r="AY449" s="14" t="s">
        <v>185</v>
      </c>
      <c r="BE449" s="252">
        <f>IF(N449="základní",J449,0)</f>
        <v>0</v>
      </c>
      <c r="BF449" s="252">
        <f>IF(N449="snížená",J449,0)</f>
        <v>0</v>
      </c>
      <c r="BG449" s="252">
        <f>IF(N449="zákl. přenesená",J449,0)</f>
        <v>0</v>
      </c>
      <c r="BH449" s="252">
        <f>IF(N449="sníž. přenesená",J449,0)</f>
        <v>0</v>
      </c>
      <c r="BI449" s="252">
        <f>IF(N449="nulová",J449,0)</f>
        <v>0</v>
      </c>
      <c r="BJ449" s="14" t="s">
        <v>84</v>
      </c>
      <c r="BK449" s="252">
        <f>ROUND(I449*H449,2)</f>
        <v>0</v>
      </c>
      <c r="BL449" s="14" t="s">
        <v>272</v>
      </c>
      <c r="BM449" s="251" t="s">
        <v>1039</v>
      </c>
    </row>
    <row r="450" s="2" customFormat="1">
      <c r="A450" s="35"/>
      <c r="B450" s="36"/>
      <c r="C450" s="37"/>
      <c r="D450" s="253" t="s">
        <v>194</v>
      </c>
      <c r="E450" s="37"/>
      <c r="F450" s="254" t="s">
        <v>1038</v>
      </c>
      <c r="G450" s="37"/>
      <c r="H450" s="37"/>
      <c r="I450" s="206"/>
      <c r="J450" s="37"/>
      <c r="K450" s="37"/>
      <c r="L450" s="41"/>
      <c r="M450" s="255"/>
      <c r="N450" s="256"/>
      <c r="O450" s="88"/>
      <c r="P450" s="88"/>
      <c r="Q450" s="88"/>
      <c r="R450" s="88"/>
      <c r="S450" s="88"/>
      <c r="T450" s="89"/>
      <c r="U450" s="35"/>
      <c r="V450" s="35"/>
      <c r="W450" s="35"/>
      <c r="X450" s="35"/>
      <c r="Y450" s="35"/>
      <c r="Z450" s="35"/>
      <c r="AA450" s="35"/>
      <c r="AB450" s="35"/>
      <c r="AC450" s="35"/>
      <c r="AD450" s="35"/>
      <c r="AE450" s="35"/>
      <c r="AT450" s="14" t="s">
        <v>194</v>
      </c>
      <c r="AU450" s="14" t="s">
        <v>200</v>
      </c>
    </row>
    <row r="451" s="2" customFormat="1" ht="24.15" customHeight="1">
      <c r="A451" s="35"/>
      <c r="B451" s="36"/>
      <c r="C451" s="257" t="s">
        <v>1116</v>
      </c>
      <c r="D451" s="257" t="s">
        <v>260</v>
      </c>
      <c r="E451" s="258" t="s">
        <v>1041</v>
      </c>
      <c r="F451" s="259" t="s">
        <v>1042</v>
      </c>
      <c r="G451" s="260" t="s">
        <v>263</v>
      </c>
      <c r="H451" s="261">
        <v>3</v>
      </c>
      <c r="I451" s="262"/>
      <c r="J451" s="263">
        <f>ROUND(I451*H451,2)</f>
        <v>0</v>
      </c>
      <c r="K451" s="264"/>
      <c r="L451" s="265"/>
      <c r="M451" s="266" t="s">
        <v>1</v>
      </c>
      <c r="N451" s="267" t="s">
        <v>42</v>
      </c>
      <c r="O451" s="88"/>
      <c r="P451" s="249">
        <f>O451*H451</f>
        <v>0</v>
      </c>
      <c r="Q451" s="249">
        <v>2.0000000000000002E-05</v>
      </c>
      <c r="R451" s="249">
        <f>Q451*H451</f>
        <v>6.0000000000000008E-05</v>
      </c>
      <c r="S451" s="249">
        <v>0</v>
      </c>
      <c r="T451" s="250">
        <f>S451*H451</f>
        <v>0</v>
      </c>
      <c r="U451" s="35"/>
      <c r="V451" s="35"/>
      <c r="W451" s="35"/>
      <c r="X451" s="35"/>
      <c r="Y451" s="35"/>
      <c r="Z451" s="35"/>
      <c r="AA451" s="35"/>
      <c r="AB451" s="35"/>
      <c r="AC451" s="35"/>
      <c r="AD451" s="35"/>
      <c r="AE451" s="35"/>
      <c r="AR451" s="251" t="s">
        <v>323</v>
      </c>
      <c r="AT451" s="251" t="s">
        <v>260</v>
      </c>
      <c r="AU451" s="251" t="s">
        <v>200</v>
      </c>
      <c r="AY451" s="14" t="s">
        <v>185</v>
      </c>
      <c r="BE451" s="252">
        <f>IF(N451="základní",J451,0)</f>
        <v>0</v>
      </c>
      <c r="BF451" s="252">
        <f>IF(N451="snížená",J451,0)</f>
        <v>0</v>
      </c>
      <c r="BG451" s="252">
        <f>IF(N451="zákl. přenesená",J451,0)</f>
        <v>0</v>
      </c>
      <c r="BH451" s="252">
        <f>IF(N451="sníž. přenesená",J451,0)</f>
        <v>0</v>
      </c>
      <c r="BI451" s="252">
        <f>IF(N451="nulová",J451,0)</f>
        <v>0</v>
      </c>
      <c r="BJ451" s="14" t="s">
        <v>84</v>
      </c>
      <c r="BK451" s="252">
        <f>ROUND(I451*H451,2)</f>
        <v>0</v>
      </c>
      <c r="BL451" s="14" t="s">
        <v>272</v>
      </c>
      <c r="BM451" s="251" t="s">
        <v>1043</v>
      </c>
    </row>
    <row r="452" s="2" customFormat="1">
      <c r="A452" s="35"/>
      <c r="B452" s="36"/>
      <c r="C452" s="37"/>
      <c r="D452" s="253" t="s">
        <v>194</v>
      </c>
      <c r="E452" s="37"/>
      <c r="F452" s="254" t="s">
        <v>1042</v>
      </c>
      <c r="G452" s="37"/>
      <c r="H452" s="37"/>
      <c r="I452" s="206"/>
      <c r="J452" s="37"/>
      <c r="K452" s="37"/>
      <c r="L452" s="41"/>
      <c r="M452" s="255"/>
      <c r="N452" s="256"/>
      <c r="O452" s="88"/>
      <c r="P452" s="88"/>
      <c r="Q452" s="88"/>
      <c r="R452" s="88"/>
      <c r="S452" s="88"/>
      <c r="T452" s="89"/>
      <c r="U452" s="35"/>
      <c r="V452" s="35"/>
      <c r="W452" s="35"/>
      <c r="X452" s="35"/>
      <c r="Y452" s="35"/>
      <c r="Z452" s="35"/>
      <c r="AA452" s="35"/>
      <c r="AB452" s="35"/>
      <c r="AC452" s="35"/>
      <c r="AD452" s="35"/>
      <c r="AE452" s="35"/>
      <c r="AT452" s="14" t="s">
        <v>194</v>
      </c>
      <c r="AU452" s="14" t="s">
        <v>200</v>
      </c>
    </row>
    <row r="453" s="2" customFormat="1" ht="24.15" customHeight="1">
      <c r="A453" s="35"/>
      <c r="B453" s="36"/>
      <c r="C453" s="239" t="s">
        <v>1120</v>
      </c>
      <c r="D453" s="239" t="s">
        <v>188</v>
      </c>
      <c r="E453" s="240" t="s">
        <v>1045</v>
      </c>
      <c r="F453" s="241" t="s">
        <v>1046</v>
      </c>
      <c r="G453" s="242" t="s">
        <v>329</v>
      </c>
      <c r="H453" s="243">
        <v>180</v>
      </c>
      <c r="I453" s="244"/>
      <c r="J453" s="245">
        <f>ROUND(I453*H453,2)</f>
        <v>0</v>
      </c>
      <c r="K453" s="246"/>
      <c r="L453" s="41"/>
      <c r="M453" s="247" t="s">
        <v>1</v>
      </c>
      <c r="N453" s="248" t="s">
        <v>42</v>
      </c>
      <c r="O453" s="88"/>
      <c r="P453" s="249">
        <f>O453*H453</f>
        <v>0</v>
      </c>
      <c r="Q453" s="249">
        <v>0</v>
      </c>
      <c r="R453" s="249">
        <f>Q453*H453</f>
        <v>0</v>
      </c>
      <c r="S453" s="249">
        <v>0</v>
      </c>
      <c r="T453" s="250">
        <f>S453*H453</f>
        <v>0</v>
      </c>
      <c r="U453" s="35"/>
      <c r="V453" s="35"/>
      <c r="W453" s="35"/>
      <c r="X453" s="35"/>
      <c r="Y453" s="35"/>
      <c r="Z453" s="35"/>
      <c r="AA453" s="35"/>
      <c r="AB453" s="35"/>
      <c r="AC453" s="35"/>
      <c r="AD453" s="35"/>
      <c r="AE453" s="35"/>
      <c r="AR453" s="251" t="s">
        <v>272</v>
      </c>
      <c r="AT453" s="251" t="s">
        <v>188</v>
      </c>
      <c r="AU453" s="251" t="s">
        <v>200</v>
      </c>
      <c r="AY453" s="14" t="s">
        <v>185</v>
      </c>
      <c r="BE453" s="252">
        <f>IF(N453="základní",J453,0)</f>
        <v>0</v>
      </c>
      <c r="BF453" s="252">
        <f>IF(N453="snížená",J453,0)</f>
        <v>0</v>
      </c>
      <c r="BG453" s="252">
        <f>IF(N453="zákl. přenesená",J453,0)</f>
        <v>0</v>
      </c>
      <c r="BH453" s="252">
        <f>IF(N453="sníž. přenesená",J453,0)</f>
        <v>0</v>
      </c>
      <c r="BI453" s="252">
        <f>IF(N453="nulová",J453,0)</f>
        <v>0</v>
      </c>
      <c r="BJ453" s="14" t="s">
        <v>84</v>
      </c>
      <c r="BK453" s="252">
        <f>ROUND(I453*H453,2)</f>
        <v>0</v>
      </c>
      <c r="BL453" s="14" t="s">
        <v>272</v>
      </c>
      <c r="BM453" s="251" t="s">
        <v>1047</v>
      </c>
    </row>
    <row r="454" s="2" customFormat="1">
      <c r="A454" s="35"/>
      <c r="B454" s="36"/>
      <c r="C454" s="37"/>
      <c r="D454" s="253" t="s">
        <v>194</v>
      </c>
      <c r="E454" s="37"/>
      <c r="F454" s="254" t="s">
        <v>1048</v>
      </c>
      <c r="G454" s="37"/>
      <c r="H454" s="37"/>
      <c r="I454" s="206"/>
      <c r="J454" s="37"/>
      <c r="K454" s="37"/>
      <c r="L454" s="41"/>
      <c r="M454" s="255"/>
      <c r="N454" s="256"/>
      <c r="O454" s="88"/>
      <c r="P454" s="88"/>
      <c r="Q454" s="88"/>
      <c r="R454" s="88"/>
      <c r="S454" s="88"/>
      <c r="T454" s="89"/>
      <c r="U454" s="35"/>
      <c r="V454" s="35"/>
      <c r="W454" s="35"/>
      <c r="X454" s="35"/>
      <c r="Y454" s="35"/>
      <c r="Z454" s="35"/>
      <c r="AA454" s="35"/>
      <c r="AB454" s="35"/>
      <c r="AC454" s="35"/>
      <c r="AD454" s="35"/>
      <c r="AE454" s="35"/>
      <c r="AT454" s="14" t="s">
        <v>194</v>
      </c>
      <c r="AU454" s="14" t="s">
        <v>200</v>
      </c>
    </row>
    <row r="455" s="2" customFormat="1" ht="24.15" customHeight="1">
      <c r="A455" s="35"/>
      <c r="B455" s="36"/>
      <c r="C455" s="257" t="s">
        <v>1124</v>
      </c>
      <c r="D455" s="257" t="s">
        <v>260</v>
      </c>
      <c r="E455" s="258" t="s">
        <v>1050</v>
      </c>
      <c r="F455" s="259" t="s">
        <v>1051</v>
      </c>
      <c r="G455" s="260" t="s">
        <v>329</v>
      </c>
      <c r="H455" s="261">
        <v>180</v>
      </c>
      <c r="I455" s="262"/>
      <c r="J455" s="263">
        <f>ROUND(I455*H455,2)</f>
        <v>0</v>
      </c>
      <c r="K455" s="264"/>
      <c r="L455" s="265"/>
      <c r="M455" s="266" t="s">
        <v>1</v>
      </c>
      <c r="N455" s="267" t="s">
        <v>42</v>
      </c>
      <c r="O455" s="88"/>
      <c r="P455" s="249">
        <f>O455*H455</f>
        <v>0</v>
      </c>
      <c r="Q455" s="249">
        <v>0.00012</v>
      </c>
      <c r="R455" s="249">
        <f>Q455*H455</f>
        <v>0.021600000000000001</v>
      </c>
      <c r="S455" s="249">
        <v>0</v>
      </c>
      <c r="T455" s="250">
        <f>S455*H455</f>
        <v>0</v>
      </c>
      <c r="U455" s="35"/>
      <c r="V455" s="35"/>
      <c r="W455" s="35"/>
      <c r="X455" s="35"/>
      <c r="Y455" s="35"/>
      <c r="Z455" s="35"/>
      <c r="AA455" s="35"/>
      <c r="AB455" s="35"/>
      <c r="AC455" s="35"/>
      <c r="AD455" s="35"/>
      <c r="AE455" s="35"/>
      <c r="AR455" s="251" t="s">
        <v>323</v>
      </c>
      <c r="AT455" s="251" t="s">
        <v>260</v>
      </c>
      <c r="AU455" s="251" t="s">
        <v>200</v>
      </c>
      <c r="AY455" s="14" t="s">
        <v>185</v>
      </c>
      <c r="BE455" s="252">
        <f>IF(N455="základní",J455,0)</f>
        <v>0</v>
      </c>
      <c r="BF455" s="252">
        <f>IF(N455="snížená",J455,0)</f>
        <v>0</v>
      </c>
      <c r="BG455" s="252">
        <f>IF(N455="zákl. přenesená",J455,0)</f>
        <v>0</v>
      </c>
      <c r="BH455" s="252">
        <f>IF(N455="sníž. přenesená",J455,0)</f>
        <v>0</v>
      </c>
      <c r="BI455" s="252">
        <f>IF(N455="nulová",J455,0)</f>
        <v>0</v>
      </c>
      <c r="BJ455" s="14" t="s">
        <v>84</v>
      </c>
      <c r="BK455" s="252">
        <f>ROUND(I455*H455,2)</f>
        <v>0</v>
      </c>
      <c r="BL455" s="14" t="s">
        <v>272</v>
      </c>
      <c r="BM455" s="251" t="s">
        <v>1052</v>
      </c>
    </row>
    <row r="456" s="2" customFormat="1">
      <c r="A456" s="35"/>
      <c r="B456" s="36"/>
      <c r="C456" s="37"/>
      <c r="D456" s="253" t="s">
        <v>194</v>
      </c>
      <c r="E456" s="37"/>
      <c r="F456" s="254" t="s">
        <v>1051</v>
      </c>
      <c r="G456" s="37"/>
      <c r="H456" s="37"/>
      <c r="I456" s="206"/>
      <c r="J456" s="37"/>
      <c r="K456" s="37"/>
      <c r="L456" s="41"/>
      <c r="M456" s="255"/>
      <c r="N456" s="256"/>
      <c r="O456" s="88"/>
      <c r="P456" s="88"/>
      <c r="Q456" s="88"/>
      <c r="R456" s="88"/>
      <c r="S456" s="88"/>
      <c r="T456" s="89"/>
      <c r="U456" s="35"/>
      <c r="V456" s="35"/>
      <c r="W456" s="35"/>
      <c r="X456" s="35"/>
      <c r="Y456" s="35"/>
      <c r="Z456" s="35"/>
      <c r="AA456" s="35"/>
      <c r="AB456" s="35"/>
      <c r="AC456" s="35"/>
      <c r="AD456" s="35"/>
      <c r="AE456" s="35"/>
      <c r="AT456" s="14" t="s">
        <v>194</v>
      </c>
      <c r="AU456" s="14" t="s">
        <v>200</v>
      </c>
    </row>
    <row r="457" s="2" customFormat="1" ht="24.15" customHeight="1">
      <c r="A457" s="35"/>
      <c r="B457" s="36"/>
      <c r="C457" s="239" t="s">
        <v>1128</v>
      </c>
      <c r="D457" s="239" t="s">
        <v>188</v>
      </c>
      <c r="E457" s="240" t="s">
        <v>1805</v>
      </c>
      <c r="F457" s="241" t="s">
        <v>1806</v>
      </c>
      <c r="G457" s="242" t="s">
        <v>329</v>
      </c>
      <c r="H457" s="243">
        <v>50</v>
      </c>
      <c r="I457" s="244"/>
      <c r="J457" s="245">
        <f>ROUND(I457*H457,2)</f>
        <v>0</v>
      </c>
      <c r="K457" s="246"/>
      <c r="L457" s="41"/>
      <c r="M457" s="247" t="s">
        <v>1</v>
      </c>
      <c r="N457" s="248" t="s">
        <v>42</v>
      </c>
      <c r="O457" s="88"/>
      <c r="P457" s="249">
        <f>O457*H457</f>
        <v>0</v>
      </c>
      <c r="Q457" s="249">
        <v>0</v>
      </c>
      <c r="R457" s="249">
        <f>Q457*H457</f>
        <v>0</v>
      </c>
      <c r="S457" s="249">
        <v>0</v>
      </c>
      <c r="T457" s="250">
        <f>S457*H457</f>
        <v>0</v>
      </c>
      <c r="U457" s="35"/>
      <c r="V457" s="35"/>
      <c r="W457" s="35"/>
      <c r="X457" s="35"/>
      <c r="Y457" s="35"/>
      <c r="Z457" s="35"/>
      <c r="AA457" s="35"/>
      <c r="AB457" s="35"/>
      <c r="AC457" s="35"/>
      <c r="AD457" s="35"/>
      <c r="AE457" s="35"/>
      <c r="AR457" s="251" t="s">
        <v>272</v>
      </c>
      <c r="AT457" s="251" t="s">
        <v>188</v>
      </c>
      <c r="AU457" s="251" t="s">
        <v>200</v>
      </c>
      <c r="AY457" s="14" t="s">
        <v>185</v>
      </c>
      <c r="BE457" s="252">
        <f>IF(N457="základní",J457,0)</f>
        <v>0</v>
      </c>
      <c r="BF457" s="252">
        <f>IF(N457="snížená",J457,0)</f>
        <v>0</v>
      </c>
      <c r="BG457" s="252">
        <f>IF(N457="zákl. přenesená",J457,0)</f>
        <v>0</v>
      </c>
      <c r="BH457" s="252">
        <f>IF(N457="sníž. přenesená",J457,0)</f>
        <v>0</v>
      </c>
      <c r="BI457" s="252">
        <f>IF(N457="nulová",J457,0)</f>
        <v>0</v>
      </c>
      <c r="BJ457" s="14" t="s">
        <v>84</v>
      </c>
      <c r="BK457" s="252">
        <f>ROUND(I457*H457,2)</f>
        <v>0</v>
      </c>
      <c r="BL457" s="14" t="s">
        <v>272</v>
      </c>
      <c r="BM457" s="251" t="s">
        <v>1807</v>
      </c>
    </row>
    <row r="458" s="2" customFormat="1">
      <c r="A458" s="35"/>
      <c r="B458" s="36"/>
      <c r="C458" s="37"/>
      <c r="D458" s="253" t="s">
        <v>194</v>
      </c>
      <c r="E458" s="37"/>
      <c r="F458" s="254" t="s">
        <v>1806</v>
      </c>
      <c r="G458" s="37"/>
      <c r="H458" s="37"/>
      <c r="I458" s="206"/>
      <c r="J458" s="37"/>
      <c r="K458" s="37"/>
      <c r="L458" s="41"/>
      <c r="M458" s="255"/>
      <c r="N458" s="256"/>
      <c r="O458" s="88"/>
      <c r="P458" s="88"/>
      <c r="Q458" s="88"/>
      <c r="R458" s="88"/>
      <c r="S458" s="88"/>
      <c r="T458" s="89"/>
      <c r="U458" s="35"/>
      <c r="V458" s="35"/>
      <c r="W458" s="35"/>
      <c r="X458" s="35"/>
      <c r="Y458" s="35"/>
      <c r="Z458" s="35"/>
      <c r="AA458" s="35"/>
      <c r="AB458" s="35"/>
      <c r="AC458" s="35"/>
      <c r="AD458" s="35"/>
      <c r="AE458" s="35"/>
      <c r="AT458" s="14" t="s">
        <v>194</v>
      </c>
      <c r="AU458" s="14" t="s">
        <v>200</v>
      </c>
    </row>
    <row r="459" s="2" customFormat="1" ht="24.15" customHeight="1">
      <c r="A459" s="35"/>
      <c r="B459" s="36"/>
      <c r="C459" s="257" t="s">
        <v>1132</v>
      </c>
      <c r="D459" s="257" t="s">
        <v>260</v>
      </c>
      <c r="E459" s="258" t="s">
        <v>1808</v>
      </c>
      <c r="F459" s="259" t="s">
        <v>1809</v>
      </c>
      <c r="G459" s="260" t="s">
        <v>329</v>
      </c>
      <c r="H459" s="261">
        <v>50</v>
      </c>
      <c r="I459" s="262"/>
      <c r="J459" s="263">
        <f>ROUND(I459*H459,2)</f>
        <v>0</v>
      </c>
      <c r="K459" s="264"/>
      <c r="L459" s="265"/>
      <c r="M459" s="266" t="s">
        <v>1</v>
      </c>
      <c r="N459" s="267" t="s">
        <v>42</v>
      </c>
      <c r="O459" s="88"/>
      <c r="P459" s="249">
        <f>O459*H459</f>
        <v>0</v>
      </c>
      <c r="Q459" s="249">
        <v>0.00054000000000000001</v>
      </c>
      <c r="R459" s="249">
        <f>Q459*H459</f>
        <v>0.027</v>
      </c>
      <c r="S459" s="249">
        <v>0</v>
      </c>
      <c r="T459" s="250">
        <f>S459*H459</f>
        <v>0</v>
      </c>
      <c r="U459" s="35"/>
      <c r="V459" s="35"/>
      <c r="W459" s="35"/>
      <c r="X459" s="35"/>
      <c r="Y459" s="35"/>
      <c r="Z459" s="35"/>
      <c r="AA459" s="35"/>
      <c r="AB459" s="35"/>
      <c r="AC459" s="35"/>
      <c r="AD459" s="35"/>
      <c r="AE459" s="35"/>
      <c r="AR459" s="251" t="s">
        <v>323</v>
      </c>
      <c r="AT459" s="251" t="s">
        <v>260</v>
      </c>
      <c r="AU459" s="251" t="s">
        <v>200</v>
      </c>
      <c r="AY459" s="14" t="s">
        <v>185</v>
      </c>
      <c r="BE459" s="252">
        <f>IF(N459="základní",J459,0)</f>
        <v>0</v>
      </c>
      <c r="BF459" s="252">
        <f>IF(N459="snížená",J459,0)</f>
        <v>0</v>
      </c>
      <c r="BG459" s="252">
        <f>IF(N459="zákl. přenesená",J459,0)</f>
        <v>0</v>
      </c>
      <c r="BH459" s="252">
        <f>IF(N459="sníž. přenesená",J459,0)</f>
        <v>0</v>
      </c>
      <c r="BI459" s="252">
        <f>IF(N459="nulová",J459,0)</f>
        <v>0</v>
      </c>
      <c r="BJ459" s="14" t="s">
        <v>84</v>
      </c>
      <c r="BK459" s="252">
        <f>ROUND(I459*H459,2)</f>
        <v>0</v>
      </c>
      <c r="BL459" s="14" t="s">
        <v>272</v>
      </c>
      <c r="BM459" s="251" t="s">
        <v>1810</v>
      </c>
    </row>
    <row r="460" s="2" customFormat="1">
      <c r="A460" s="35"/>
      <c r="B460" s="36"/>
      <c r="C460" s="37"/>
      <c r="D460" s="253" t="s">
        <v>194</v>
      </c>
      <c r="E460" s="37"/>
      <c r="F460" s="254" t="s">
        <v>1809</v>
      </c>
      <c r="G460" s="37"/>
      <c r="H460" s="37"/>
      <c r="I460" s="206"/>
      <c r="J460" s="37"/>
      <c r="K460" s="37"/>
      <c r="L460" s="41"/>
      <c r="M460" s="255"/>
      <c r="N460" s="256"/>
      <c r="O460" s="88"/>
      <c r="P460" s="88"/>
      <c r="Q460" s="88"/>
      <c r="R460" s="88"/>
      <c r="S460" s="88"/>
      <c r="T460" s="89"/>
      <c r="U460" s="35"/>
      <c r="V460" s="35"/>
      <c r="W460" s="35"/>
      <c r="X460" s="35"/>
      <c r="Y460" s="35"/>
      <c r="Z460" s="35"/>
      <c r="AA460" s="35"/>
      <c r="AB460" s="35"/>
      <c r="AC460" s="35"/>
      <c r="AD460" s="35"/>
      <c r="AE460" s="35"/>
      <c r="AT460" s="14" t="s">
        <v>194</v>
      </c>
      <c r="AU460" s="14" t="s">
        <v>200</v>
      </c>
    </row>
    <row r="461" s="2" customFormat="1" ht="24.15" customHeight="1">
      <c r="A461" s="35"/>
      <c r="B461" s="36"/>
      <c r="C461" s="257" t="s">
        <v>1136</v>
      </c>
      <c r="D461" s="257" t="s">
        <v>260</v>
      </c>
      <c r="E461" s="258" t="s">
        <v>1811</v>
      </c>
      <c r="F461" s="259" t="s">
        <v>1812</v>
      </c>
      <c r="G461" s="260" t="s">
        <v>263</v>
      </c>
      <c r="H461" s="261">
        <v>10</v>
      </c>
      <c r="I461" s="262"/>
      <c r="J461" s="263">
        <f>ROUND(I461*H461,2)</f>
        <v>0</v>
      </c>
      <c r="K461" s="264"/>
      <c r="L461" s="265"/>
      <c r="M461" s="266" t="s">
        <v>1</v>
      </c>
      <c r="N461" s="267" t="s">
        <v>42</v>
      </c>
      <c r="O461" s="88"/>
      <c r="P461" s="249">
        <f>O461*H461</f>
        <v>0</v>
      </c>
      <c r="Q461" s="249">
        <v>1.0000000000000001E-05</v>
      </c>
      <c r="R461" s="249">
        <f>Q461*H461</f>
        <v>0.00010000000000000001</v>
      </c>
      <c r="S461" s="249">
        <v>0</v>
      </c>
      <c r="T461" s="250">
        <f>S461*H461</f>
        <v>0</v>
      </c>
      <c r="U461" s="35"/>
      <c r="V461" s="35"/>
      <c r="W461" s="35"/>
      <c r="X461" s="35"/>
      <c r="Y461" s="35"/>
      <c r="Z461" s="35"/>
      <c r="AA461" s="35"/>
      <c r="AB461" s="35"/>
      <c r="AC461" s="35"/>
      <c r="AD461" s="35"/>
      <c r="AE461" s="35"/>
      <c r="AR461" s="251" t="s">
        <v>323</v>
      </c>
      <c r="AT461" s="251" t="s">
        <v>260</v>
      </c>
      <c r="AU461" s="251" t="s">
        <v>200</v>
      </c>
      <c r="AY461" s="14" t="s">
        <v>185</v>
      </c>
      <c r="BE461" s="252">
        <f>IF(N461="základní",J461,0)</f>
        <v>0</v>
      </c>
      <c r="BF461" s="252">
        <f>IF(N461="snížená",J461,0)</f>
        <v>0</v>
      </c>
      <c r="BG461" s="252">
        <f>IF(N461="zákl. přenesená",J461,0)</f>
        <v>0</v>
      </c>
      <c r="BH461" s="252">
        <f>IF(N461="sníž. přenesená",J461,0)</f>
        <v>0</v>
      </c>
      <c r="BI461" s="252">
        <f>IF(N461="nulová",J461,0)</f>
        <v>0</v>
      </c>
      <c r="BJ461" s="14" t="s">
        <v>84</v>
      </c>
      <c r="BK461" s="252">
        <f>ROUND(I461*H461,2)</f>
        <v>0</v>
      </c>
      <c r="BL461" s="14" t="s">
        <v>272</v>
      </c>
      <c r="BM461" s="251" t="s">
        <v>1813</v>
      </c>
    </row>
    <row r="462" s="2" customFormat="1">
      <c r="A462" s="35"/>
      <c r="B462" s="36"/>
      <c r="C462" s="37"/>
      <c r="D462" s="253" t="s">
        <v>194</v>
      </c>
      <c r="E462" s="37"/>
      <c r="F462" s="254" t="s">
        <v>1812</v>
      </c>
      <c r="G462" s="37"/>
      <c r="H462" s="37"/>
      <c r="I462" s="206"/>
      <c r="J462" s="37"/>
      <c r="K462" s="37"/>
      <c r="L462" s="41"/>
      <c r="M462" s="255"/>
      <c r="N462" s="256"/>
      <c r="O462" s="88"/>
      <c r="P462" s="88"/>
      <c r="Q462" s="88"/>
      <c r="R462" s="88"/>
      <c r="S462" s="88"/>
      <c r="T462" s="89"/>
      <c r="U462" s="35"/>
      <c r="V462" s="35"/>
      <c r="W462" s="35"/>
      <c r="X462" s="35"/>
      <c r="Y462" s="35"/>
      <c r="Z462" s="35"/>
      <c r="AA462" s="35"/>
      <c r="AB462" s="35"/>
      <c r="AC462" s="35"/>
      <c r="AD462" s="35"/>
      <c r="AE462" s="35"/>
      <c r="AT462" s="14" t="s">
        <v>194</v>
      </c>
      <c r="AU462" s="14" t="s">
        <v>200</v>
      </c>
    </row>
    <row r="463" s="2" customFormat="1" ht="24.15" customHeight="1">
      <c r="A463" s="35"/>
      <c r="B463" s="36"/>
      <c r="C463" s="257" t="s">
        <v>1140</v>
      </c>
      <c r="D463" s="257" t="s">
        <v>260</v>
      </c>
      <c r="E463" s="258" t="s">
        <v>1814</v>
      </c>
      <c r="F463" s="259" t="s">
        <v>1815</v>
      </c>
      <c r="G463" s="260" t="s">
        <v>263</v>
      </c>
      <c r="H463" s="261">
        <v>6</v>
      </c>
      <c r="I463" s="262"/>
      <c r="J463" s="263">
        <f>ROUND(I463*H463,2)</f>
        <v>0</v>
      </c>
      <c r="K463" s="264"/>
      <c r="L463" s="265"/>
      <c r="M463" s="266" t="s">
        <v>1</v>
      </c>
      <c r="N463" s="267" t="s">
        <v>42</v>
      </c>
      <c r="O463" s="88"/>
      <c r="P463" s="249">
        <f>O463*H463</f>
        <v>0</v>
      </c>
      <c r="Q463" s="249">
        <v>1.0000000000000001E-05</v>
      </c>
      <c r="R463" s="249">
        <f>Q463*H463</f>
        <v>6.0000000000000008E-05</v>
      </c>
      <c r="S463" s="249">
        <v>0</v>
      </c>
      <c r="T463" s="250">
        <f>S463*H463</f>
        <v>0</v>
      </c>
      <c r="U463" s="35"/>
      <c r="V463" s="35"/>
      <c r="W463" s="35"/>
      <c r="X463" s="35"/>
      <c r="Y463" s="35"/>
      <c r="Z463" s="35"/>
      <c r="AA463" s="35"/>
      <c r="AB463" s="35"/>
      <c r="AC463" s="35"/>
      <c r="AD463" s="35"/>
      <c r="AE463" s="35"/>
      <c r="AR463" s="251" t="s">
        <v>323</v>
      </c>
      <c r="AT463" s="251" t="s">
        <v>260</v>
      </c>
      <c r="AU463" s="251" t="s">
        <v>200</v>
      </c>
      <c r="AY463" s="14" t="s">
        <v>185</v>
      </c>
      <c r="BE463" s="252">
        <f>IF(N463="základní",J463,0)</f>
        <v>0</v>
      </c>
      <c r="BF463" s="252">
        <f>IF(N463="snížená",J463,0)</f>
        <v>0</v>
      </c>
      <c r="BG463" s="252">
        <f>IF(N463="zákl. přenesená",J463,0)</f>
        <v>0</v>
      </c>
      <c r="BH463" s="252">
        <f>IF(N463="sníž. přenesená",J463,0)</f>
        <v>0</v>
      </c>
      <c r="BI463" s="252">
        <f>IF(N463="nulová",J463,0)</f>
        <v>0</v>
      </c>
      <c r="BJ463" s="14" t="s">
        <v>84</v>
      </c>
      <c r="BK463" s="252">
        <f>ROUND(I463*H463,2)</f>
        <v>0</v>
      </c>
      <c r="BL463" s="14" t="s">
        <v>272</v>
      </c>
      <c r="BM463" s="251" t="s">
        <v>1816</v>
      </c>
    </row>
    <row r="464" s="2" customFormat="1">
      <c r="A464" s="35"/>
      <c r="B464" s="36"/>
      <c r="C464" s="37"/>
      <c r="D464" s="253" t="s">
        <v>194</v>
      </c>
      <c r="E464" s="37"/>
      <c r="F464" s="254" t="s">
        <v>1815</v>
      </c>
      <c r="G464" s="37"/>
      <c r="H464" s="37"/>
      <c r="I464" s="206"/>
      <c r="J464" s="37"/>
      <c r="K464" s="37"/>
      <c r="L464" s="41"/>
      <c r="M464" s="255"/>
      <c r="N464" s="256"/>
      <c r="O464" s="88"/>
      <c r="P464" s="88"/>
      <c r="Q464" s="88"/>
      <c r="R464" s="88"/>
      <c r="S464" s="88"/>
      <c r="T464" s="89"/>
      <c r="U464" s="35"/>
      <c r="V464" s="35"/>
      <c r="W464" s="35"/>
      <c r="X464" s="35"/>
      <c r="Y464" s="35"/>
      <c r="Z464" s="35"/>
      <c r="AA464" s="35"/>
      <c r="AB464" s="35"/>
      <c r="AC464" s="35"/>
      <c r="AD464" s="35"/>
      <c r="AE464" s="35"/>
      <c r="AT464" s="14" t="s">
        <v>194</v>
      </c>
      <c r="AU464" s="14" t="s">
        <v>200</v>
      </c>
    </row>
    <row r="465" s="2" customFormat="1" ht="24.15" customHeight="1">
      <c r="A465" s="35"/>
      <c r="B465" s="36"/>
      <c r="C465" s="257" t="s">
        <v>1145</v>
      </c>
      <c r="D465" s="257" t="s">
        <v>260</v>
      </c>
      <c r="E465" s="258" t="s">
        <v>1817</v>
      </c>
      <c r="F465" s="259" t="s">
        <v>1818</v>
      </c>
      <c r="G465" s="260" t="s">
        <v>263</v>
      </c>
      <c r="H465" s="261">
        <v>10</v>
      </c>
      <c r="I465" s="262"/>
      <c r="J465" s="263">
        <f>ROUND(I465*H465,2)</f>
        <v>0</v>
      </c>
      <c r="K465" s="264"/>
      <c r="L465" s="265"/>
      <c r="M465" s="266" t="s">
        <v>1</v>
      </c>
      <c r="N465" s="267" t="s">
        <v>42</v>
      </c>
      <c r="O465" s="88"/>
      <c r="P465" s="249">
        <f>O465*H465</f>
        <v>0</v>
      </c>
      <c r="Q465" s="249">
        <v>1.0000000000000001E-05</v>
      </c>
      <c r="R465" s="249">
        <f>Q465*H465</f>
        <v>0.00010000000000000001</v>
      </c>
      <c r="S465" s="249">
        <v>0</v>
      </c>
      <c r="T465" s="250">
        <f>S465*H465</f>
        <v>0</v>
      </c>
      <c r="U465" s="35"/>
      <c r="V465" s="35"/>
      <c r="W465" s="35"/>
      <c r="X465" s="35"/>
      <c r="Y465" s="35"/>
      <c r="Z465" s="35"/>
      <c r="AA465" s="35"/>
      <c r="AB465" s="35"/>
      <c r="AC465" s="35"/>
      <c r="AD465" s="35"/>
      <c r="AE465" s="35"/>
      <c r="AR465" s="251" t="s">
        <v>323</v>
      </c>
      <c r="AT465" s="251" t="s">
        <v>260</v>
      </c>
      <c r="AU465" s="251" t="s">
        <v>200</v>
      </c>
      <c r="AY465" s="14" t="s">
        <v>185</v>
      </c>
      <c r="BE465" s="252">
        <f>IF(N465="základní",J465,0)</f>
        <v>0</v>
      </c>
      <c r="BF465" s="252">
        <f>IF(N465="snížená",J465,0)</f>
        <v>0</v>
      </c>
      <c r="BG465" s="252">
        <f>IF(N465="zákl. přenesená",J465,0)</f>
        <v>0</v>
      </c>
      <c r="BH465" s="252">
        <f>IF(N465="sníž. přenesená",J465,0)</f>
        <v>0</v>
      </c>
      <c r="BI465" s="252">
        <f>IF(N465="nulová",J465,0)</f>
        <v>0</v>
      </c>
      <c r="BJ465" s="14" t="s">
        <v>84</v>
      </c>
      <c r="BK465" s="252">
        <f>ROUND(I465*H465,2)</f>
        <v>0</v>
      </c>
      <c r="BL465" s="14" t="s">
        <v>272</v>
      </c>
      <c r="BM465" s="251" t="s">
        <v>1819</v>
      </c>
    </row>
    <row r="466" s="2" customFormat="1">
      <c r="A466" s="35"/>
      <c r="B466" s="36"/>
      <c r="C466" s="37"/>
      <c r="D466" s="253" t="s">
        <v>194</v>
      </c>
      <c r="E466" s="37"/>
      <c r="F466" s="254" t="s">
        <v>1818</v>
      </c>
      <c r="G466" s="37"/>
      <c r="H466" s="37"/>
      <c r="I466" s="206"/>
      <c r="J466" s="37"/>
      <c r="K466" s="37"/>
      <c r="L466" s="41"/>
      <c r="M466" s="255"/>
      <c r="N466" s="256"/>
      <c r="O466" s="88"/>
      <c r="P466" s="88"/>
      <c r="Q466" s="88"/>
      <c r="R466" s="88"/>
      <c r="S466" s="88"/>
      <c r="T466" s="89"/>
      <c r="U466" s="35"/>
      <c r="V466" s="35"/>
      <c r="W466" s="35"/>
      <c r="X466" s="35"/>
      <c r="Y466" s="35"/>
      <c r="Z466" s="35"/>
      <c r="AA466" s="35"/>
      <c r="AB466" s="35"/>
      <c r="AC466" s="35"/>
      <c r="AD466" s="35"/>
      <c r="AE466" s="35"/>
      <c r="AT466" s="14" t="s">
        <v>194</v>
      </c>
      <c r="AU466" s="14" t="s">
        <v>200</v>
      </c>
    </row>
    <row r="467" s="2" customFormat="1" ht="24.15" customHeight="1">
      <c r="A467" s="35"/>
      <c r="B467" s="36"/>
      <c r="C467" s="257" t="s">
        <v>1150</v>
      </c>
      <c r="D467" s="257" t="s">
        <v>260</v>
      </c>
      <c r="E467" s="258" t="s">
        <v>1820</v>
      </c>
      <c r="F467" s="259" t="s">
        <v>1821</v>
      </c>
      <c r="G467" s="260" t="s">
        <v>263</v>
      </c>
      <c r="H467" s="261">
        <v>10</v>
      </c>
      <c r="I467" s="262"/>
      <c r="J467" s="263">
        <f>ROUND(I467*H467,2)</f>
        <v>0</v>
      </c>
      <c r="K467" s="264"/>
      <c r="L467" s="265"/>
      <c r="M467" s="266" t="s">
        <v>1</v>
      </c>
      <c r="N467" s="267" t="s">
        <v>42</v>
      </c>
      <c r="O467" s="88"/>
      <c r="P467" s="249">
        <f>O467*H467</f>
        <v>0</v>
      </c>
      <c r="Q467" s="249">
        <v>1.0000000000000001E-05</v>
      </c>
      <c r="R467" s="249">
        <f>Q467*H467</f>
        <v>0.00010000000000000001</v>
      </c>
      <c r="S467" s="249">
        <v>0</v>
      </c>
      <c r="T467" s="250">
        <f>S467*H467</f>
        <v>0</v>
      </c>
      <c r="U467" s="35"/>
      <c r="V467" s="35"/>
      <c r="W467" s="35"/>
      <c r="X467" s="35"/>
      <c r="Y467" s="35"/>
      <c r="Z467" s="35"/>
      <c r="AA467" s="35"/>
      <c r="AB467" s="35"/>
      <c r="AC467" s="35"/>
      <c r="AD467" s="35"/>
      <c r="AE467" s="35"/>
      <c r="AR467" s="251" t="s">
        <v>323</v>
      </c>
      <c r="AT467" s="251" t="s">
        <v>260</v>
      </c>
      <c r="AU467" s="251" t="s">
        <v>200</v>
      </c>
      <c r="AY467" s="14" t="s">
        <v>185</v>
      </c>
      <c r="BE467" s="252">
        <f>IF(N467="základní",J467,0)</f>
        <v>0</v>
      </c>
      <c r="BF467" s="252">
        <f>IF(N467="snížená",J467,0)</f>
        <v>0</v>
      </c>
      <c r="BG467" s="252">
        <f>IF(N467="zákl. přenesená",J467,0)</f>
        <v>0</v>
      </c>
      <c r="BH467" s="252">
        <f>IF(N467="sníž. přenesená",J467,0)</f>
        <v>0</v>
      </c>
      <c r="BI467" s="252">
        <f>IF(N467="nulová",J467,0)</f>
        <v>0</v>
      </c>
      <c r="BJ467" s="14" t="s">
        <v>84</v>
      </c>
      <c r="BK467" s="252">
        <f>ROUND(I467*H467,2)</f>
        <v>0</v>
      </c>
      <c r="BL467" s="14" t="s">
        <v>272</v>
      </c>
      <c r="BM467" s="251" t="s">
        <v>1822</v>
      </c>
    </row>
    <row r="468" s="2" customFormat="1">
      <c r="A468" s="35"/>
      <c r="B468" s="36"/>
      <c r="C468" s="37"/>
      <c r="D468" s="253" t="s">
        <v>194</v>
      </c>
      <c r="E468" s="37"/>
      <c r="F468" s="254" t="s">
        <v>1821</v>
      </c>
      <c r="G468" s="37"/>
      <c r="H468" s="37"/>
      <c r="I468" s="206"/>
      <c r="J468" s="37"/>
      <c r="K468" s="37"/>
      <c r="L468" s="41"/>
      <c r="M468" s="255"/>
      <c r="N468" s="256"/>
      <c r="O468" s="88"/>
      <c r="P468" s="88"/>
      <c r="Q468" s="88"/>
      <c r="R468" s="88"/>
      <c r="S468" s="88"/>
      <c r="T468" s="89"/>
      <c r="U468" s="35"/>
      <c r="V468" s="35"/>
      <c r="W468" s="35"/>
      <c r="X468" s="35"/>
      <c r="Y468" s="35"/>
      <c r="Z468" s="35"/>
      <c r="AA468" s="35"/>
      <c r="AB468" s="35"/>
      <c r="AC468" s="35"/>
      <c r="AD468" s="35"/>
      <c r="AE468" s="35"/>
      <c r="AT468" s="14" t="s">
        <v>194</v>
      </c>
      <c r="AU468" s="14" t="s">
        <v>200</v>
      </c>
    </row>
    <row r="469" s="2" customFormat="1" ht="24.15" customHeight="1">
      <c r="A469" s="35"/>
      <c r="B469" s="36"/>
      <c r="C469" s="257" t="s">
        <v>1154</v>
      </c>
      <c r="D469" s="257" t="s">
        <v>260</v>
      </c>
      <c r="E469" s="258" t="s">
        <v>1823</v>
      </c>
      <c r="F469" s="259" t="s">
        <v>1824</v>
      </c>
      <c r="G469" s="260" t="s">
        <v>263</v>
      </c>
      <c r="H469" s="261">
        <v>5</v>
      </c>
      <c r="I469" s="262"/>
      <c r="J469" s="263">
        <f>ROUND(I469*H469,2)</f>
        <v>0</v>
      </c>
      <c r="K469" s="264"/>
      <c r="L469" s="265"/>
      <c r="M469" s="266" t="s">
        <v>1</v>
      </c>
      <c r="N469" s="267" t="s">
        <v>42</v>
      </c>
      <c r="O469" s="88"/>
      <c r="P469" s="249">
        <f>O469*H469</f>
        <v>0</v>
      </c>
      <c r="Q469" s="249">
        <v>1.0000000000000001E-05</v>
      </c>
      <c r="R469" s="249">
        <f>Q469*H469</f>
        <v>5.0000000000000002E-05</v>
      </c>
      <c r="S469" s="249">
        <v>0</v>
      </c>
      <c r="T469" s="250">
        <f>S469*H469</f>
        <v>0</v>
      </c>
      <c r="U469" s="35"/>
      <c r="V469" s="35"/>
      <c r="W469" s="35"/>
      <c r="X469" s="35"/>
      <c r="Y469" s="35"/>
      <c r="Z469" s="35"/>
      <c r="AA469" s="35"/>
      <c r="AB469" s="35"/>
      <c r="AC469" s="35"/>
      <c r="AD469" s="35"/>
      <c r="AE469" s="35"/>
      <c r="AR469" s="251" t="s">
        <v>323</v>
      </c>
      <c r="AT469" s="251" t="s">
        <v>260</v>
      </c>
      <c r="AU469" s="251" t="s">
        <v>200</v>
      </c>
      <c r="AY469" s="14" t="s">
        <v>185</v>
      </c>
      <c r="BE469" s="252">
        <f>IF(N469="základní",J469,0)</f>
        <v>0</v>
      </c>
      <c r="BF469" s="252">
        <f>IF(N469="snížená",J469,0)</f>
        <v>0</v>
      </c>
      <c r="BG469" s="252">
        <f>IF(N469="zákl. přenesená",J469,0)</f>
        <v>0</v>
      </c>
      <c r="BH469" s="252">
        <f>IF(N469="sníž. přenesená",J469,0)</f>
        <v>0</v>
      </c>
      <c r="BI469" s="252">
        <f>IF(N469="nulová",J469,0)</f>
        <v>0</v>
      </c>
      <c r="BJ469" s="14" t="s">
        <v>84</v>
      </c>
      <c r="BK469" s="252">
        <f>ROUND(I469*H469,2)</f>
        <v>0</v>
      </c>
      <c r="BL469" s="14" t="s">
        <v>272</v>
      </c>
      <c r="BM469" s="251" t="s">
        <v>1825</v>
      </c>
    </row>
    <row r="470" s="2" customFormat="1">
      <c r="A470" s="35"/>
      <c r="B470" s="36"/>
      <c r="C470" s="37"/>
      <c r="D470" s="253" t="s">
        <v>194</v>
      </c>
      <c r="E470" s="37"/>
      <c r="F470" s="254" t="s">
        <v>1824</v>
      </c>
      <c r="G470" s="37"/>
      <c r="H470" s="37"/>
      <c r="I470" s="206"/>
      <c r="J470" s="37"/>
      <c r="K470" s="37"/>
      <c r="L470" s="41"/>
      <c r="M470" s="255"/>
      <c r="N470" s="256"/>
      <c r="O470" s="88"/>
      <c r="P470" s="88"/>
      <c r="Q470" s="88"/>
      <c r="R470" s="88"/>
      <c r="S470" s="88"/>
      <c r="T470" s="89"/>
      <c r="U470" s="35"/>
      <c r="V470" s="35"/>
      <c r="W470" s="35"/>
      <c r="X470" s="35"/>
      <c r="Y470" s="35"/>
      <c r="Z470" s="35"/>
      <c r="AA470" s="35"/>
      <c r="AB470" s="35"/>
      <c r="AC470" s="35"/>
      <c r="AD470" s="35"/>
      <c r="AE470" s="35"/>
      <c r="AT470" s="14" t="s">
        <v>194</v>
      </c>
      <c r="AU470" s="14" t="s">
        <v>200</v>
      </c>
    </row>
    <row r="471" s="2" customFormat="1" ht="24.15" customHeight="1">
      <c r="A471" s="35"/>
      <c r="B471" s="36"/>
      <c r="C471" s="257" t="s">
        <v>1159</v>
      </c>
      <c r="D471" s="257" t="s">
        <v>260</v>
      </c>
      <c r="E471" s="258" t="s">
        <v>1826</v>
      </c>
      <c r="F471" s="259" t="s">
        <v>1827</v>
      </c>
      <c r="G471" s="260" t="s">
        <v>263</v>
      </c>
      <c r="H471" s="261">
        <v>10</v>
      </c>
      <c r="I471" s="262"/>
      <c r="J471" s="263">
        <f>ROUND(I471*H471,2)</f>
        <v>0</v>
      </c>
      <c r="K471" s="264"/>
      <c r="L471" s="265"/>
      <c r="M471" s="266" t="s">
        <v>1</v>
      </c>
      <c r="N471" s="267" t="s">
        <v>42</v>
      </c>
      <c r="O471" s="88"/>
      <c r="P471" s="249">
        <f>O471*H471</f>
        <v>0</v>
      </c>
      <c r="Q471" s="249">
        <v>1.0000000000000001E-05</v>
      </c>
      <c r="R471" s="249">
        <f>Q471*H471</f>
        <v>0.00010000000000000001</v>
      </c>
      <c r="S471" s="249">
        <v>0</v>
      </c>
      <c r="T471" s="250">
        <f>S471*H471</f>
        <v>0</v>
      </c>
      <c r="U471" s="35"/>
      <c r="V471" s="35"/>
      <c r="W471" s="35"/>
      <c r="X471" s="35"/>
      <c r="Y471" s="35"/>
      <c r="Z471" s="35"/>
      <c r="AA471" s="35"/>
      <c r="AB471" s="35"/>
      <c r="AC471" s="35"/>
      <c r="AD471" s="35"/>
      <c r="AE471" s="35"/>
      <c r="AR471" s="251" t="s">
        <v>323</v>
      </c>
      <c r="AT471" s="251" t="s">
        <v>260</v>
      </c>
      <c r="AU471" s="251" t="s">
        <v>200</v>
      </c>
      <c r="AY471" s="14" t="s">
        <v>185</v>
      </c>
      <c r="BE471" s="252">
        <f>IF(N471="základní",J471,0)</f>
        <v>0</v>
      </c>
      <c r="BF471" s="252">
        <f>IF(N471="snížená",J471,0)</f>
        <v>0</v>
      </c>
      <c r="BG471" s="252">
        <f>IF(N471="zákl. přenesená",J471,0)</f>
        <v>0</v>
      </c>
      <c r="BH471" s="252">
        <f>IF(N471="sníž. přenesená",J471,0)</f>
        <v>0</v>
      </c>
      <c r="BI471" s="252">
        <f>IF(N471="nulová",J471,0)</f>
        <v>0</v>
      </c>
      <c r="BJ471" s="14" t="s">
        <v>84</v>
      </c>
      <c r="BK471" s="252">
        <f>ROUND(I471*H471,2)</f>
        <v>0</v>
      </c>
      <c r="BL471" s="14" t="s">
        <v>272</v>
      </c>
      <c r="BM471" s="251" t="s">
        <v>1828</v>
      </c>
    </row>
    <row r="472" s="2" customFormat="1">
      <c r="A472" s="35"/>
      <c r="B472" s="36"/>
      <c r="C472" s="37"/>
      <c r="D472" s="253" t="s">
        <v>194</v>
      </c>
      <c r="E472" s="37"/>
      <c r="F472" s="254" t="s">
        <v>1827</v>
      </c>
      <c r="G472" s="37"/>
      <c r="H472" s="37"/>
      <c r="I472" s="206"/>
      <c r="J472" s="37"/>
      <c r="K472" s="37"/>
      <c r="L472" s="41"/>
      <c r="M472" s="255"/>
      <c r="N472" s="256"/>
      <c r="O472" s="88"/>
      <c r="P472" s="88"/>
      <c r="Q472" s="88"/>
      <c r="R472" s="88"/>
      <c r="S472" s="88"/>
      <c r="T472" s="89"/>
      <c r="U472" s="35"/>
      <c r="V472" s="35"/>
      <c r="W472" s="35"/>
      <c r="X472" s="35"/>
      <c r="Y472" s="35"/>
      <c r="Z472" s="35"/>
      <c r="AA472" s="35"/>
      <c r="AB472" s="35"/>
      <c r="AC472" s="35"/>
      <c r="AD472" s="35"/>
      <c r="AE472" s="35"/>
      <c r="AT472" s="14" t="s">
        <v>194</v>
      </c>
      <c r="AU472" s="14" t="s">
        <v>200</v>
      </c>
    </row>
    <row r="473" s="2" customFormat="1" ht="24.15" customHeight="1">
      <c r="A473" s="35"/>
      <c r="B473" s="36"/>
      <c r="C473" s="239" t="s">
        <v>1163</v>
      </c>
      <c r="D473" s="239" t="s">
        <v>188</v>
      </c>
      <c r="E473" s="240" t="s">
        <v>1054</v>
      </c>
      <c r="F473" s="241" t="s">
        <v>1055</v>
      </c>
      <c r="G473" s="242" t="s">
        <v>263</v>
      </c>
      <c r="H473" s="243">
        <v>20</v>
      </c>
      <c r="I473" s="244"/>
      <c r="J473" s="245">
        <f>ROUND(I473*H473,2)</f>
        <v>0</v>
      </c>
      <c r="K473" s="246"/>
      <c r="L473" s="41"/>
      <c r="M473" s="247" t="s">
        <v>1</v>
      </c>
      <c r="N473" s="248" t="s">
        <v>42</v>
      </c>
      <c r="O473" s="88"/>
      <c r="P473" s="249">
        <f>O473*H473</f>
        <v>0</v>
      </c>
      <c r="Q473" s="249">
        <v>0</v>
      </c>
      <c r="R473" s="249">
        <f>Q473*H473</f>
        <v>0</v>
      </c>
      <c r="S473" s="249">
        <v>0.0030000000000000001</v>
      </c>
      <c r="T473" s="250">
        <f>S473*H473</f>
        <v>0.059999999999999998</v>
      </c>
      <c r="U473" s="35"/>
      <c r="V473" s="35"/>
      <c r="W473" s="35"/>
      <c r="X473" s="35"/>
      <c r="Y473" s="35"/>
      <c r="Z473" s="35"/>
      <c r="AA473" s="35"/>
      <c r="AB473" s="35"/>
      <c r="AC473" s="35"/>
      <c r="AD473" s="35"/>
      <c r="AE473" s="35"/>
      <c r="AR473" s="251" t="s">
        <v>272</v>
      </c>
      <c r="AT473" s="251" t="s">
        <v>188</v>
      </c>
      <c r="AU473" s="251" t="s">
        <v>200</v>
      </c>
      <c r="AY473" s="14" t="s">
        <v>185</v>
      </c>
      <c r="BE473" s="252">
        <f>IF(N473="základní",J473,0)</f>
        <v>0</v>
      </c>
      <c r="BF473" s="252">
        <f>IF(N473="snížená",J473,0)</f>
        <v>0</v>
      </c>
      <c r="BG473" s="252">
        <f>IF(N473="zákl. přenesená",J473,0)</f>
        <v>0</v>
      </c>
      <c r="BH473" s="252">
        <f>IF(N473="sníž. přenesená",J473,0)</f>
        <v>0</v>
      </c>
      <c r="BI473" s="252">
        <f>IF(N473="nulová",J473,0)</f>
        <v>0</v>
      </c>
      <c r="BJ473" s="14" t="s">
        <v>84</v>
      </c>
      <c r="BK473" s="252">
        <f>ROUND(I473*H473,2)</f>
        <v>0</v>
      </c>
      <c r="BL473" s="14" t="s">
        <v>272</v>
      </c>
      <c r="BM473" s="251" t="s">
        <v>1056</v>
      </c>
    </row>
    <row r="474" s="2" customFormat="1">
      <c r="A474" s="35"/>
      <c r="B474" s="36"/>
      <c r="C474" s="37"/>
      <c r="D474" s="253" t="s">
        <v>194</v>
      </c>
      <c r="E474" s="37"/>
      <c r="F474" s="254" t="s">
        <v>1057</v>
      </c>
      <c r="G474" s="37"/>
      <c r="H474" s="37"/>
      <c r="I474" s="206"/>
      <c r="J474" s="37"/>
      <c r="K474" s="37"/>
      <c r="L474" s="41"/>
      <c r="M474" s="255"/>
      <c r="N474" s="256"/>
      <c r="O474" s="88"/>
      <c r="P474" s="88"/>
      <c r="Q474" s="88"/>
      <c r="R474" s="88"/>
      <c r="S474" s="88"/>
      <c r="T474" s="89"/>
      <c r="U474" s="35"/>
      <c r="V474" s="35"/>
      <c r="W474" s="35"/>
      <c r="X474" s="35"/>
      <c r="Y474" s="35"/>
      <c r="Z474" s="35"/>
      <c r="AA474" s="35"/>
      <c r="AB474" s="35"/>
      <c r="AC474" s="35"/>
      <c r="AD474" s="35"/>
      <c r="AE474" s="35"/>
      <c r="AT474" s="14" t="s">
        <v>194</v>
      </c>
      <c r="AU474" s="14" t="s">
        <v>200</v>
      </c>
    </row>
    <row r="475" s="12" customFormat="1" ht="22.8" customHeight="1">
      <c r="A475" s="12"/>
      <c r="B475" s="223"/>
      <c r="C475" s="224"/>
      <c r="D475" s="225" t="s">
        <v>76</v>
      </c>
      <c r="E475" s="237" t="s">
        <v>1100</v>
      </c>
      <c r="F475" s="237" t="s">
        <v>1101</v>
      </c>
      <c r="G475" s="224"/>
      <c r="H475" s="224"/>
      <c r="I475" s="227"/>
      <c r="J475" s="238">
        <f>BK475</f>
        <v>0</v>
      </c>
      <c r="K475" s="224"/>
      <c r="L475" s="229"/>
      <c r="M475" s="230"/>
      <c r="N475" s="231"/>
      <c r="O475" s="231"/>
      <c r="P475" s="232">
        <f>P476+P513</f>
        <v>0</v>
      </c>
      <c r="Q475" s="231"/>
      <c r="R475" s="232">
        <f>R476+R513</f>
        <v>0.047699999999999992</v>
      </c>
      <c r="S475" s="231"/>
      <c r="T475" s="233">
        <f>T476+T513</f>
        <v>0.0076000000000000009</v>
      </c>
      <c r="U475" s="12"/>
      <c r="V475" s="12"/>
      <c r="W475" s="12"/>
      <c r="X475" s="12"/>
      <c r="Y475" s="12"/>
      <c r="Z475" s="12"/>
      <c r="AA475" s="12"/>
      <c r="AB475" s="12"/>
      <c r="AC475" s="12"/>
      <c r="AD475" s="12"/>
      <c r="AE475" s="12"/>
      <c r="AR475" s="234" t="s">
        <v>86</v>
      </c>
      <c r="AT475" s="235" t="s">
        <v>76</v>
      </c>
      <c r="AU475" s="235" t="s">
        <v>84</v>
      </c>
      <c r="AY475" s="234" t="s">
        <v>185</v>
      </c>
      <c r="BK475" s="236">
        <f>BK476+BK513</f>
        <v>0</v>
      </c>
    </row>
    <row r="476" s="12" customFormat="1" ht="20.88" customHeight="1">
      <c r="A476" s="12"/>
      <c r="B476" s="223"/>
      <c r="C476" s="224"/>
      <c r="D476" s="225" t="s">
        <v>76</v>
      </c>
      <c r="E476" s="237" t="s">
        <v>1102</v>
      </c>
      <c r="F476" s="237" t="s">
        <v>1103</v>
      </c>
      <c r="G476" s="224"/>
      <c r="H476" s="224"/>
      <c r="I476" s="227"/>
      <c r="J476" s="238">
        <f>BK476</f>
        <v>0</v>
      </c>
      <c r="K476" s="224"/>
      <c r="L476" s="229"/>
      <c r="M476" s="230"/>
      <c r="N476" s="231"/>
      <c r="O476" s="231"/>
      <c r="P476" s="232">
        <f>SUM(P477:P512)</f>
        <v>0</v>
      </c>
      <c r="Q476" s="231"/>
      <c r="R476" s="232">
        <f>SUM(R477:R512)</f>
        <v>0.0050200000000000002</v>
      </c>
      <c r="S476" s="231"/>
      <c r="T476" s="233">
        <f>SUM(T477:T512)</f>
        <v>0.0076000000000000009</v>
      </c>
      <c r="U476" s="12"/>
      <c r="V476" s="12"/>
      <c r="W476" s="12"/>
      <c r="X476" s="12"/>
      <c r="Y476" s="12"/>
      <c r="Z476" s="12"/>
      <c r="AA476" s="12"/>
      <c r="AB476" s="12"/>
      <c r="AC476" s="12"/>
      <c r="AD476" s="12"/>
      <c r="AE476" s="12"/>
      <c r="AR476" s="234" t="s">
        <v>86</v>
      </c>
      <c r="AT476" s="235" t="s">
        <v>76</v>
      </c>
      <c r="AU476" s="235" t="s">
        <v>86</v>
      </c>
      <c r="AY476" s="234" t="s">
        <v>185</v>
      </c>
      <c r="BK476" s="236">
        <f>SUM(BK477:BK512)</f>
        <v>0</v>
      </c>
    </row>
    <row r="477" s="2" customFormat="1" ht="24.15" customHeight="1">
      <c r="A477" s="35"/>
      <c r="B477" s="36"/>
      <c r="C477" s="239" t="s">
        <v>1167</v>
      </c>
      <c r="D477" s="239" t="s">
        <v>188</v>
      </c>
      <c r="E477" s="240" t="s">
        <v>1168</v>
      </c>
      <c r="F477" s="241" t="s">
        <v>1169</v>
      </c>
      <c r="G477" s="242" t="s">
        <v>329</v>
      </c>
      <c r="H477" s="243">
        <v>60</v>
      </c>
      <c r="I477" s="244"/>
      <c r="J477" s="245">
        <f>ROUND(I477*H477,2)</f>
        <v>0</v>
      </c>
      <c r="K477" s="246"/>
      <c r="L477" s="41"/>
      <c r="M477" s="247" t="s">
        <v>1</v>
      </c>
      <c r="N477" s="248" t="s">
        <v>42</v>
      </c>
      <c r="O477" s="88"/>
      <c r="P477" s="249">
        <f>O477*H477</f>
        <v>0</v>
      </c>
      <c r="Q477" s="249">
        <v>0</v>
      </c>
      <c r="R477" s="249">
        <f>Q477*H477</f>
        <v>0</v>
      </c>
      <c r="S477" s="249">
        <v>0</v>
      </c>
      <c r="T477" s="250">
        <f>S477*H477</f>
        <v>0</v>
      </c>
      <c r="U477" s="35"/>
      <c r="V477" s="35"/>
      <c r="W477" s="35"/>
      <c r="X477" s="35"/>
      <c r="Y477" s="35"/>
      <c r="Z477" s="35"/>
      <c r="AA477" s="35"/>
      <c r="AB477" s="35"/>
      <c r="AC477" s="35"/>
      <c r="AD477" s="35"/>
      <c r="AE477" s="35"/>
      <c r="AR477" s="251" t="s">
        <v>272</v>
      </c>
      <c r="AT477" s="251" t="s">
        <v>188</v>
      </c>
      <c r="AU477" s="251" t="s">
        <v>200</v>
      </c>
      <c r="AY477" s="14" t="s">
        <v>185</v>
      </c>
      <c r="BE477" s="252">
        <f>IF(N477="základní",J477,0)</f>
        <v>0</v>
      </c>
      <c r="BF477" s="252">
        <f>IF(N477="snížená",J477,0)</f>
        <v>0</v>
      </c>
      <c r="BG477" s="252">
        <f>IF(N477="zákl. přenesená",J477,0)</f>
        <v>0</v>
      </c>
      <c r="BH477" s="252">
        <f>IF(N477="sníž. přenesená",J477,0)</f>
        <v>0</v>
      </c>
      <c r="BI477" s="252">
        <f>IF(N477="nulová",J477,0)</f>
        <v>0</v>
      </c>
      <c r="BJ477" s="14" t="s">
        <v>84</v>
      </c>
      <c r="BK477" s="252">
        <f>ROUND(I477*H477,2)</f>
        <v>0</v>
      </c>
      <c r="BL477" s="14" t="s">
        <v>272</v>
      </c>
      <c r="BM477" s="251" t="s">
        <v>1170</v>
      </c>
    </row>
    <row r="478" s="2" customFormat="1">
      <c r="A478" s="35"/>
      <c r="B478" s="36"/>
      <c r="C478" s="37"/>
      <c r="D478" s="253" t="s">
        <v>194</v>
      </c>
      <c r="E478" s="37"/>
      <c r="F478" s="254" t="s">
        <v>1171</v>
      </c>
      <c r="G478" s="37"/>
      <c r="H478" s="37"/>
      <c r="I478" s="206"/>
      <c r="J478" s="37"/>
      <c r="K478" s="37"/>
      <c r="L478" s="41"/>
      <c r="M478" s="255"/>
      <c r="N478" s="256"/>
      <c r="O478" s="88"/>
      <c r="P478" s="88"/>
      <c r="Q478" s="88"/>
      <c r="R478" s="88"/>
      <c r="S478" s="88"/>
      <c r="T478" s="89"/>
      <c r="U478" s="35"/>
      <c r="V478" s="35"/>
      <c r="W478" s="35"/>
      <c r="X478" s="35"/>
      <c r="Y478" s="35"/>
      <c r="Z478" s="35"/>
      <c r="AA478" s="35"/>
      <c r="AB478" s="35"/>
      <c r="AC478" s="35"/>
      <c r="AD478" s="35"/>
      <c r="AE478" s="35"/>
      <c r="AT478" s="14" t="s">
        <v>194</v>
      </c>
      <c r="AU478" s="14" t="s">
        <v>200</v>
      </c>
    </row>
    <row r="479" s="2" customFormat="1" ht="24.15" customHeight="1">
      <c r="A479" s="35"/>
      <c r="B479" s="36"/>
      <c r="C479" s="257" t="s">
        <v>1172</v>
      </c>
      <c r="D479" s="257" t="s">
        <v>260</v>
      </c>
      <c r="E479" s="258" t="s">
        <v>1177</v>
      </c>
      <c r="F479" s="259" t="s">
        <v>880</v>
      </c>
      <c r="G479" s="260" t="s">
        <v>329</v>
      </c>
      <c r="H479" s="261">
        <v>35</v>
      </c>
      <c r="I479" s="262"/>
      <c r="J479" s="263">
        <f>ROUND(I479*H479,2)</f>
        <v>0</v>
      </c>
      <c r="K479" s="264"/>
      <c r="L479" s="265"/>
      <c r="M479" s="266" t="s">
        <v>1</v>
      </c>
      <c r="N479" s="267" t="s">
        <v>42</v>
      </c>
      <c r="O479" s="88"/>
      <c r="P479" s="249">
        <f>O479*H479</f>
        <v>0</v>
      </c>
      <c r="Q479" s="249">
        <v>6.9999999999999994E-05</v>
      </c>
      <c r="R479" s="249">
        <f>Q479*H479</f>
        <v>0.0024499999999999999</v>
      </c>
      <c r="S479" s="249">
        <v>0</v>
      </c>
      <c r="T479" s="250">
        <f>S479*H479</f>
        <v>0</v>
      </c>
      <c r="U479" s="35"/>
      <c r="V479" s="35"/>
      <c r="W479" s="35"/>
      <c r="X479" s="35"/>
      <c r="Y479" s="35"/>
      <c r="Z479" s="35"/>
      <c r="AA479" s="35"/>
      <c r="AB479" s="35"/>
      <c r="AC479" s="35"/>
      <c r="AD479" s="35"/>
      <c r="AE479" s="35"/>
      <c r="AR479" s="251" t="s">
        <v>323</v>
      </c>
      <c r="AT479" s="251" t="s">
        <v>260</v>
      </c>
      <c r="AU479" s="251" t="s">
        <v>200</v>
      </c>
      <c r="AY479" s="14" t="s">
        <v>185</v>
      </c>
      <c r="BE479" s="252">
        <f>IF(N479="základní",J479,0)</f>
        <v>0</v>
      </c>
      <c r="BF479" s="252">
        <f>IF(N479="snížená",J479,0)</f>
        <v>0</v>
      </c>
      <c r="BG479" s="252">
        <f>IF(N479="zákl. přenesená",J479,0)</f>
        <v>0</v>
      </c>
      <c r="BH479" s="252">
        <f>IF(N479="sníž. přenesená",J479,0)</f>
        <v>0</v>
      </c>
      <c r="BI479" s="252">
        <f>IF(N479="nulová",J479,0)</f>
        <v>0</v>
      </c>
      <c r="BJ479" s="14" t="s">
        <v>84</v>
      </c>
      <c r="BK479" s="252">
        <f>ROUND(I479*H479,2)</f>
        <v>0</v>
      </c>
      <c r="BL479" s="14" t="s">
        <v>272</v>
      </c>
      <c r="BM479" s="251" t="s">
        <v>1178</v>
      </c>
    </row>
    <row r="480" s="2" customFormat="1">
      <c r="A480" s="35"/>
      <c r="B480" s="36"/>
      <c r="C480" s="37"/>
      <c r="D480" s="253" t="s">
        <v>194</v>
      </c>
      <c r="E480" s="37"/>
      <c r="F480" s="254" t="s">
        <v>880</v>
      </c>
      <c r="G480" s="37"/>
      <c r="H480" s="37"/>
      <c r="I480" s="206"/>
      <c r="J480" s="37"/>
      <c r="K480" s="37"/>
      <c r="L480" s="41"/>
      <c r="M480" s="255"/>
      <c r="N480" s="256"/>
      <c r="O480" s="88"/>
      <c r="P480" s="88"/>
      <c r="Q480" s="88"/>
      <c r="R480" s="88"/>
      <c r="S480" s="88"/>
      <c r="T480" s="89"/>
      <c r="U480" s="35"/>
      <c r="V480" s="35"/>
      <c r="W480" s="35"/>
      <c r="X480" s="35"/>
      <c r="Y480" s="35"/>
      <c r="Z480" s="35"/>
      <c r="AA480" s="35"/>
      <c r="AB480" s="35"/>
      <c r="AC480" s="35"/>
      <c r="AD480" s="35"/>
      <c r="AE480" s="35"/>
      <c r="AT480" s="14" t="s">
        <v>194</v>
      </c>
      <c r="AU480" s="14" t="s">
        <v>200</v>
      </c>
    </row>
    <row r="481" s="2" customFormat="1" ht="24.15" customHeight="1">
      <c r="A481" s="35"/>
      <c r="B481" s="36"/>
      <c r="C481" s="257" t="s">
        <v>1176</v>
      </c>
      <c r="D481" s="257" t="s">
        <v>260</v>
      </c>
      <c r="E481" s="258" t="s">
        <v>859</v>
      </c>
      <c r="F481" s="259" t="s">
        <v>860</v>
      </c>
      <c r="G481" s="260" t="s">
        <v>329</v>
      </c>
      <c r="H481" s="261">
        <v>25</v>
      </c>
      <c r="I481" s="262"/>
      <c r="J481" s="263">
        <f>ROUND(I481*H481,2)</f>
        <v>0</v>
      </c>
      <c r="K481" s="264"/>
      <c r="L481" s="265"/>
      <c r="M481" s="266" t="s">
        <v>1</v>
      </c>
      <c r="N481" s="267" t="s">
        <v>42</v>
      </c>
      <c r="O481" s="88"/>
      <c r="P481" s="249">
        <f>O481*H481</f>
        <v>0</v>
      </c>
      <c r="Q481" s="249">
        <v>6.9999999999999994E-05</v>
      </c>
      <c r="R481" s="249">
        <f>Q481*H481</f>
        <v>0.0017499999999999998</v>
      </c>
      <c r="S481" s="249">
        <v>0</v>
      </c>
      <c r="T481" s="250">
        <f>S481*H481</f>
        <v>0</v>
      </c>
      <c r="U481" s="35"/>
      <c r="V481" s="35"/>
      <c r="W481" s="35"/>
      <c r="X481" s="35"/>
      <c r="Y481" s="35"/>
      <c r="Z481" s="35"/>
      <c r="AA481" s="35"/>
      <c r="AB481" s="35"/>
      <c r="AC481" s="35"/>
      <c r="AD481" s="35"/>
      <c r="AE481" s="35"/>
      <c r="AR481" s="251" t="s">
        <v>323</v>
      </c>
      <c r="AT481" s="251" t="s">
        <v>260</v>
      </c>
      <c r="AU481" s="251" t="s">
        <v>200</v>
      </c>
      <c r="AY481" s="14" t="s">
        <v>185</v>
      </c>
      <c r="BE481" s="252">
        <f>IF(N481="základní",J481,0)</f>
        <v>0</v>
      </c>
      <c r="BF481" s="252">
        <f>IF(N481="snížená",J481,0)</f>
        <v>0</v>
      </c>
      <c r="BG481" s="252">
        <f>IF(N481="zákl. přenesená",J481,0)</f>
        <v>0</v>
      </c>
      <c r="BH481" s="252">
        <f>IF(N481="sníž. přenesená",J481,0)</f>
        <v>0</v>
      </c>
      <c r="BI481" s="252">
        <f>IF(N481="nulová",J481,0)</f>
        <v>0</v>
      </c>
      <c r="BJ481" s="14" t="s">
        <v>84</v>
      </c>
      <c r="BK481" s="252">
        <f>ROUND(I481*H481,2)</f>
        <v>0</v>
      </c>
      <c r="BL481" s="14" t="s">
        <v>272</v>
      </c>
      <c r="BM481" s="251" t="s">
        <v>1180</v>
      </c>
    </row>
    <row r="482" s="2" customFormat="1">
      <c r="A482" s="35"/>
      <c r="B482" s="36"/>
      <c r="C482" s="37"/>
      <c r="D482" s="253" t="s">
        <v>194</v>
      </c>
      <c r="E482" s="37"/>
      <c r="F482" s="254" t="s">
        <v>860</v>
      </c>
      <c r="G482" s="37"/>
      <c r="H482" s="37"/>
      <c r="I482" s="206"/>
      <c r="J482" s="37"/>
      <c r="K482" s="37"/>
      <c r="L482" s="41"/>
      <c r="M482" s="255"/>
      <c r="N482" s="256"/>
      <c r="O482" s="88"/>
      <c r="P482" s="88"/>
      <c r="Q482" s="88"/>
      <c r="R482" s="88"/>
      <c r="S482" s="88"/>
      <c r="T482" s="89"/>
      <c r="U482" s="35"/>
      <c r="V482" s="35"/>
      <c r="W482" s="35"/>
      <c r="X482" s="35"/>
      <c r="Y482" s="35"/>
      <c r="Z482" s="35"/>
      <c r="AA482" s="35"/>
      <c r="AB482" s="35"/>
      <c r="AC482" s="35"/>
      <c r="AD482" s="35"/>
      <c r="AE482" s="35"/>
      <c r="AT482" s="14" t="s">
        <v>194</v>
      </c>
      <c r="AU482" s="14" t="s">
        <v>200</v>
      </c>
    </row>
    <row r="483" s="2" customFormat="1" ht="24.15" customHeight="1">
      <c r="A483" s="35"/>
      <c r="B483" s="36"/>
      <c r="C483" s="239" t="s">
        <v>1179</v>
      </c>
      <c r="D483" s="239" t="s">
        <v>188</v>
      </c>
      <c r="E483" s="240" t="s">
        <v>1829</v>
      </c>
      <c r="F483" s="241" t="s">
        <v>1830</v>
      </c>
      <c r="G483" s="242" t="s">
        <v>263</v>
      </c>
      <c r="H483" s="243">
        <v>10</v>
      </c>
      <c r="I483" s="244"/>
      <c r="J483" s="245">
        <f>ROUND(I483*H483,2)</f>
        <v>0</v>
      </c>
      <c r="K483" s="246"/>
      <c r="L483" s="41"/>
      <c r="M483" s="247" t="s">
        <v>1</v>
      </c>
      <c r="N483" s="248" t="s">
        <v>42</v>
      </c>
      <c r="O483" s="88"/>
      <c r="P483" s="249">
        <f>O483*H483</f>
        <v>0</v>
      </c>
      <c r="Q483" s="249">
        <v>0</v>
      </c>
      <c r="R483" s="249">
        <f>Q483*H483</f>
        <v>0</v>
      </c>
      <c r="S483" s="249">
        <v>0</v>
      </c>
      <c r="T483" s="250">
        <f>S483*H483</f>
        <v>0</v>
      </c>
      <c r="U483" s="35"/>
      <c r="V483" s="35"/>
      <c r="W483" s="35"/>
      <c r="X483" s="35"/>
      <c r="Y483" s="35"/>
      <c r="Z483" s="35"/>
      <c r="AA483" s="35"/>
      <c r="AB483" s="35"/>
      <c r="AC483" s="35"/>
      <c r="AD483" s="35"/>
      <c r="AE483" s="35"/>
      <c r="AR483" s="251" t="s">
        <v>272</v>
      </c>
      <c r="AT483" s="251" t="s">
        <v>188</v>
      </c>
      <c r="AU483" s="251" t="s">
        <v>200</v>
      </c>
      <c r="AY483" s="14" t="s">
        <v>185</v>
      </c>
      <c r="BE483" s="252">
        <f>IF(N483="základní",J483,0)</f>
        <v>0</v>
      </c>
      <c r="BF483" s="252">
        <f>IF(N483="snížená",J483,0)</f>
        <v>0</v>
      </c>
      <c r="BG483" s="252">
        <f>IF(N483="zákl. přenesená",J483,0)</f>
        <v>0</v>
      </c>
      <c r="BH483" s="252">
        <f>IF(N483="sníž. přenesená",J483,0)</f>
        <v>0</v>
      </c>
      <c r="BI483" s="252">
        <f>IF(N483="nulová",J483,0)</f>
        <v>0</v>
      </c>
      <c r="BJ483" s="14" t="s">
        <v>84</v>
      </c>
      <c r="BK483" s="252">
        <f>ROUND(I483*H483,2)</f>
        <v>0</v>
      </c>
      <c r="BL483" s="14" t="s">
        <v>272</v>
      </c>
      <c r="BM483" s="251" t="s">
        <v>1831</v>
      </c>
    </row>
    <row r="484" s="2" customFormat="1">
      <c r="A484" s="35"/>
      <c r="B484" s="36"/>
      <c r="C484" s="37"/>
      <c r="D484" s="253" t="s">
        <v>194</v>
      </c>
      <c r="E484" s="37"/>
      <c r="F484" s="254" t="s">
        <v>1830</v>
      </c>
      <c r="G484" s="37"/>
      <c r="H484" s="37"/>
      <c r="I484" s="206"/>
      <c r="J484" s="37"/>
      <c r="K484" s="37"/>
      <c r="L484" s="41"/>
      <c r="M484" s="255"/>
      <c r="N484" s="256"/>
      <c r="O484" s="88"/>
      <c r="P484" s="88"/>
      <c r="Q484" s="88"/>
      <c r="R484" s="88"/>
      <c r="S484" s="88"/>
      <c r="T484" s="89"/>
      <c r="U484" s="35"/>
      <c r="V484" s="35"/>
      <c r="W484" s="35"/>
      <c r="X484" s="35"/>
      <c r="Y484" s="35"/>
      <c r="Z484" s="35"/>
      <c r="AA484" s="35"/>
      <c r="AB484" s="35"/>
      <c r="AC484" s="35"/>
      <c r="AD484" s="35"/>
      <c r="AE484" s="35"/>
      <c r="AT484" s="14" t="s">
        <v>194</v>
      </c>
      <c r="AU484" s="14" t="s">
        <v>200</v>
      </c>
    </row>
    <row r="485" s="2" customFormat="1" ht="44.25" customHeight="1">
      <c r="A485" s="35"/>
      <c r="B485" s="36"/>
      <c r="C485" s="239" t="s">
        <v>1181</v>
      </c>
      <c r="D485" s="239" t="s">
        <v>188</v>
      </c>
      <c r="E485" s="240" t="s">
        <v>1832</v>
      </c>
      <c r="F485" s="241" t="s">
        <v>1725</v>
      </c>
      <c r="G485" s="242" t="s">
        <v>263</v>
      </c>
      <c r="H485" s="243">
        <v>2</v>
      </c>
      <c r="I485" s="244"/>
      <c r="J485" s="245">
        <f>ROUND(I485*H485,2)</f>
        <v>0</v>
      </c>
      <c r="K485" s="246"/>
      <c r="L485" s="41"/>
      <c r="M485" s="247" t="s">
        <v>1</v>
      </c>
      <c r="N485" s="248" t="s">
        <v>42</v>
      </c>
      <c r="O485" s="88"/>
      <c r="P485" s="249">
        <f>O485*H485</f>
        <v>0</v>
      </c>
      <c r="Q485" s="249">
        <v>0</v>
      </c>
      <c r="R485" s="249">
        <f>Q485*H485</f>
        <v>0</v>
      </c>
      <c r="S485" s="249">
        <v>0</v>
      </c>
      <c r="T485" s="250">
        <f>S485*H485</f>
        <v>0</v>
      </c>
      <c r="U485" s="35"/>
      <c r="V485" s="35"/>
      <c r="W485" s="35"/>
      <c r="X485" s="35"/>
      <c r="Y485" s="35"/>
      <c r="Z485" s="35"/>
      <c r="AA485" s="35"/>
      <c r="AB485" s="35"/>
      <c r="AC485" s="35"/>
      <c r="AD485" s="35"/>
      <c r="AE485" s="35"/>
      <c r="AR485" s="251" t="s">
        <v>272</v>
      </c>
      <c r="AT485" s="251" t="s">
        <v>188</v>
      </c>
      <c r="AU485" s="251" t="s">
        <v>200</v>
      </c>
      <c r="AY485" s="14" t="s">
        <v>185</v>
      </c>
      <c r="BE485" s="252">
        <f>IF(N485="základní",J485,0)</f>
        <v>0</v>
      </c>
      <c r="BF485" s="252">
        <f>IF(N485="snížená",J485,0)</f>
        <v>0</v>
      </c>
      <c r="BG485" s="252">
        <f>IF(N485="zákl. přenesená",J485,0)</f>
        <v>0</v>
      </c>
      <c r="BH485" s="252">
        <f>IF(N485="sníž. přenesená",J485,0)</f>
        <v>0</v>
      </c>
      <c r="BI485" s="252">
        <f>IF(N485="nulová",J485,0)</f>
        <v>0</v>
      </c>
      <c r="BJ485" s="14" t="s">
        <v>84</v>
      </c>
      <c r="BK485" s="252">
        <f>ROUND(I485*H485,2)</f>
        <v>0</v>
      </c>
      <c r="BL485" s="14" t="s">
        <v>272</v>
      </c>
      <c r="BM485" s="251" t="s">
        <v>1833</v>
      </c>
    </row>
    <row r="486" s="2" customFormat="1">
      <c r="A486" s="35"/>
      <c r="B486" s="36"/>
      <c r="C486" s="37"/>
      <c r="D486" s="253" t="s">
        <v>194</v>
      </c>
      <c r="E486" s="37"/>
      <c r="F486" s="254" t="s">
        <v>1725</v>
      </c>
      <c r="G486" s="37"/>
      <c r="H486" s="37"/>
      <c r="I486" s="206"/>
      <c r="J486" s="37"/>
      <c r="K486" s="37"/>
      <c r="L486" s="41"/>
      <c r="M486" s="255"/>
      <c r="N486" s="256"/>
      <c r="O486" s="88"/>
      <c r="P486" s="88"/>
      <c r="Q486" s="88"/>
      <c r="R486" s="88"/>
      <c r="S486" s="88"/>
      <c r="T486" s="89"/>
      <c r="U486" s="35"/>
      <c r="V486" s="35"/>
      <c r="W486" s="35"/>
      <c r="X486" s="35"/>
      <c r="Y486" s="35"/>
      <c r="Z486" s="35"/>
      <c r="AA486" s="35"/>
      <c r="AB486" s="35"/>
      <c r="AC486" s="35"/>
      <c r="AD486" s="35"/>
      <c r="AE486" s="35"/>
      <c r="AT486" s="14" t="s">
        <v>194</v>
      </c>
      <c r="AU486" s="14" t="s">
        <v>200</v>
      </c>
    </row>
    <row r="487" s="2" customFormat="1" ht="24.15" customHeight="1">
      <c r="A487" s="35"/>
      <c r="B487" s="36"/>
      <c r="C487" s="257" t="s">
        <v>1185</v>
      </c>
      <c r="D487" s="257" t="s">
        <v>260</v>
      </c>
      <c r="E487" s="258" t="s">
        <v>1400</v>
      </c>
      <c r="F487" s="259" t="s">
        <v>1401</v>
      </c>
      <c r="G487" s="260" t="s">
        <v>263</v>
      </c>
      <c r="H487" s="261">
        <v>10</v>
      </c>
      <c r="I487" s="262"/>
      <c r="J487" s="263">
        <f>ROUND(I487*H487,2)</f>
        <v>0</v>
      </c>
      <c r="K487" s="264"/>
      <c r="L487" s="265"/>
      <c r="M487" s="266" t="s">
        <v>1</v>
      </c>
      <c r="N487" s="267" t="s">
        <v>42</v>
      </c>
      <c r="O487" s="88"/>
      <c r="P487" s="249">
        <f>O487*H487</f>
        <v>0</v>
      </c>
      <c r="Q487" s="249">
        <v>5.0000000000000002E-05</v>
      </c>
      <c r="R487" s="249">
        <f>Q487*H487</f>
        <v>0.00050000000000000001</v>
      </c>
      <c r="S487" s="249">
        <v>0</v>
      </c>
      <c r="T487" s="250">
        <f>S487*H487</f>
        <v>0</v>
      </c>
      <c r="U487" s="35"/>
      <c r="V487" s="35"/>
      <c r="W487" s="35"/>
      <c r="X487" s="35"/>
      <c r="Y487" s="35"/>
      <c r="Z487" s="35"/>
      <c r="AA487" s="35"/>
      <c r="AB487" s="35"/>
      <c r="AC487" s="35"/>
      <c r="AD487" s="35"/>
      <c r="AE487" s="35"/>
      <c r="AR487" s="251" t="s">
        <v>323</v>
      </c>
      <c r="AT487" s="251" t="s">
        <v>260</v>
      </c>
      <c r="AU487" s="251" t="s">
        <v>200</v>
      </c>
      <c r="AY487" s="14" t="s">
        <v>185</v>
      </c>
      <c r="BE487" s="252">
        <f>IF(N487="základní",J487,0)</f>
        <v>0</v>
      </c>
      <c r="BF487" s="252">
        <f>IF(N487="snížená",J487,0)</f>
        <v>0</v>
      </c>
      <c r="BG487" s="252">
        <f>IF(N487="zákl. přenesená",J487,0)</f>
        <v>0</v>
      </c>
      <c r="BH487" s="252">
        <f>IF(N487="sníž. přenesená",J487,0)</f>
        <v>0</v>
      </c>
      <c r="BI487" s="252">
        <f>IF(N487="nulová",J487,0)</f>
        <v>0</v>
      </c>
      <c r="BJ487" s="14" t="s">
        <v>84</v>
      </c>
      <c r="BK487" s="252">
        <f>ROUND(I487*H487,2)</f>
        <v>0</v>
      </c>
      <c r="BL487" s="14" t="s">
        <v>272</v>
      </c>
      <c r="BM487" s="251" t="s">
        <v>1834</v>
      </c>
    </row>
    <row r="488" s="2" customFormat="1">
      <c r="A488" s="35"/>
      <c r="B488" s="36"/>
      <c r="C488" s="37"/>
      <c r="D488" s="253" t="s">
        <v>194</v>
      </c>
      <c r="E488" s="37"/>
      <c r="F488" s="254" t="s">
        <v>1401</v>
      </c>
      <c r="G488" s="37"/>
      <c r="H488" s="37"/>
      <c r="I488" s="206"/>
      <c r="J488" s="37"/>
      <c r="K488" s="37"/>
      <c r="L488" s="41"/>
      <c r="M488" s="255"/>
      <c r="N488" s="256"/>
      <c r="O488" s="88"/>
      <c r="P488" s="88"/>
      <c r="Q488" s="88"/>
      <c r="R488" s="88"/>
      <c r="S488" s="88"/>
      <c r="T488" s="89"/>
      <c r="U488" s="35"/>
      <c r="V488" s="35"/>
      <c r="W488" s="35"/>
      <c r="X488" s="35"/>
      <c r="Y488" s="35"/>
      <c r="Z488" s="35"/>
      <c r="AA488" s="35"/>
      <c r="AB488" s="35"/>
      <c r="AC488" s="35"/>
      <c r="AD488" s="35"/>
      <c r="AE488" s="35"/>
      <c r="AT488" s="14" t="s">
        <v>194</v>
      </c>
      <c r="AU488" s="14" t="s">
        <v>200</v>
      </c>
    </row>
    <row r="489" s="2" customFormat="1" ht="24.15" customHeight="1">
      <c r="A489" s="35"/>
      <c r="B489" s="36"/>
      <c r="C489" s="257" t="s">
        <v>1190</v>
      </c>
      <c r="D489" s="257" t="s">
        <v>260</v>
      </c>
      <c r="E489" s="258" t="s">
        <v>1727</v>
      </c>
      <c r="F489" s="259" t="s">
        <v>1728</v>
      </c>
      <c r="G489" s="260" t="s">
        <v>263</v>
      </c>
      <c r="H489" s="261">
        <v>2</v>
      </c>
      <c r="I489" s="262"/>
      <c r="J489" s="263">
        <f>ROUND(I489*H489,2)</f>
        <v>0</v>
      </c>
      <c r="K489" s="264"/>
      <c r="L489" s="265"/>
      <c r="M489" s="266" t="s">
        <v>1</v>
      </c>
      <c r="N489" s="267" t="s">
        <v>42</v>
      </c>
      <c r="O489" s="88"/>
      <c r="P489" s="249">
        <f>O489*H489</f>
        <v>0</v>
      </c>
      <c r="Q489" s="249">
        <v>0.00016000000000000001</v>
      </c>
      <c r="R489" s="249">
        <f>Q489*H489</f>
        <v>0.00032000000000000003</v>
      </c>
      <c r="S489" s="249">
        <v>0</v>
      </c>
      <c r="T489" s="250">
        <f>S489*H489</f>
        <v>0</v>
      </c>
      <c r="U489" s="35"/>
      <c r="V489" s="35"/>
      <c r="W489" s="35"/>
      <c r="X489" s="35"/>
      <c r="Y489" s="35"/>
      <c r="Z489" s="35"/>
      <c r="AA489" s="35"/>
      <c r="AB489" s="35"/>
      <c r="AC489" s="35"/>
      <c r="AD489" s="35"/>
      <c r="AE489" s="35"/>
      <c r="AR489" s="251" t="s">
        <v>323</v>
      </c>
      <c r="AT489" s="251" t="s">
        <v>260</v>
      </c>
      <c r="AU489" s="251" t="s">
        <v>200</v>
      </c>
      <c r="AY489" s="14" t="s">
        <v>185</v>
      </c>
      <c r="BE489" s="252">
        <f>IF(N489="základní",J489,0)</f>
        <v>0</v>
      </c>
      <c r="BF489" s="252">
        <f>IF(N489="snížená",J489,0)</f>
        <v>0</v>
      </c>
      <c r="BG489" s="252">
        <f>IF(N489="zákl. přenesená",J489,0)</f>
        <v>0</v>
      </c>
      <c r="BH489" s="252">
        <f>IF(N489="sníž. přenesená",J489,0)</f>
        <v>0</v>
      </c>
      <c r="BI489" s="252">
        <f>IF(N489="nulová",J489,0)</f>
        <v>0</v>
      </c>
      <c r="BJ489" s="14" t="s">
        <v>84</v>
      </c>
      <c r="BK489" s="252">
        <f>ROUND(I489*H489,2)</f>
        <v>0</v>
      </c>
      <c r="BL489" s="14" t="s">
        <v>272</v>
      </c>
      <c r="BM489" s="251" t="s">
        <v>1835</v>
      </c>
    </row>
    <row r="490" s="2" customFormat="1">
      <c r="A490" s="35"/>
      <c r="B490" s="36"/>
      <c r="C490" s="37"/>
      <c r="D490" s="253" t="s">
        <v>194</v>
      </c>
      <c r="E490" s="37"/>
      <c r="F490" s="254" t="s">
        <v>1728</v>
      </c>
      <c r="G490" s="37"/>
      <c r="H490" s="37"/>
      <c r="I490" s="206"/>
      <c r="J490" s="37"/>
      <c r="K490" s="37"/>
      <c r="L490" s="41"/>
      <c r="M490" s="255"/>
      <c r="N490" s="256"/>
      <c r="O490" s="88"/>
      <c r="P490" s="88"/>
      <c r="Q490" s="88"/>
      <c r="R490" s="88"/>
      <c r="S490" s="88"/>
      <c r="T490" s="89"/>
      <c r="U490" s="35"/>
      <c r="V490" s="35"/>
      <c r="W490" s="35"/>
      <c r="X490" s="35"/>
      <c r="Y490" s="35"/>
      <c r="Z490" s="35"/>
      <c r="AA490" s="35"/>
      <c r="AB490" s="35"/>
      <c r="AC490" s="35"/>
      <c r="AD490" s="35"/>
      <c r="AE490" s="35"/>
      <c r="AT490" s="14" t="s">
        <v>194</v>
      </c>
      <c r="AU490" s="14" t="s">
        <v>200</v>
      </c>
    </row>
    <row r="491" s="2" customFormat="1" ht="24.15" customHeight="1">
      <c r="A491" s="35"/>
      <c r="B491" s="36"/>
      <c r="C491" s="239" t="s">
        <v>1194</v>
      </c>
      <c r="D491" s="239" t="s">
        <v>188</v>
      </c>
      <c r="E491" s="240" t="s">
        <v>1218</v>
      </c>
      <c r="F491" s="241" t="s">
        <v>1219</v>
      </c>
      <c r="G491" s="242" t="s">
        <v>263</v>
      </c>
      <c r="H491" s="243">
        <v>1</v>
      </c>
      <c r="I491" s="244"/>
      <c r="J491" s="245">
        <f>ROUND(I491*H491,2)</f>
        <v>0</v>
      </c>
      <c r="K491" s="246"/>
      <c r="L491" s="41"/>
      <c r="M491" s="247" t="s">
        <v>1</v>
      </c>
      <c r="N491" s="248" t="s">
        <v>42</v>
      </c>
      <c r="O491" s="88"/>
      <c r="P491" s="249">
        <f>O491*H491</f>
        <v>0</v>
      </c>
      <c r="Q491" s="249">
        <v>0</v>
      </c>
      <c r="R491" s="249">
        <f>Q491*H491</f>
        <v>0</v>
      </c>
      <c r="S491" s="249">
        <v>0.0025000000000000001</v>
      </c>
      <c r="T491" s="250">
        <f>S491*H491</f>
        <v>0.0025000000000000001</v>
      </c>
      <c r="U491" s="35"/>
      <c r="V491" s="35"/>
      <c r="W491" s="35"/>
      <c r="X491" s="35"/>
      <c r="Y491" s="35"/>
      <c r="Z491" s="35"/>
      <c r="AA491" s="35"/>
      <c r="AB491" s="35"/>
      <c r="AC491" s="35"/>
      <c r="AD491" s="35"/>
      <c r="AE491" s="35"/>
      <c r="AR491" s="251" t="s">
        <v>272</v>
      </c>
      <c r="AT491" s="251" t="s">
        <v>188</v>
      </c>
      <c r="AU491" s="251" t="s">
        <v>200</v>
      </c>
      <c r="AY491" s="14" t="s">
        <v>185</v>
      </c>
      <c r="BE491" s="252">
        <f>IF(N491="základní",J491,0)</f>
        <v>0</v>
      </c>
      <c r="BF491" s="252">
        <f>IF(N491="snížená",J491,0)</f>
        <v>0</v>
      </c>
      <c r="BG491" s="252">
        <f>IF(N491="zákl. přenesená",J491,0)</f>
        <v>0</v>
      </c>
      <c r="BH491" s="252">
        <f>IF(N491="sníž. přenesená",J491,0)</f>
        <v>0</v>
      </c>
      <c r="BI491" s="252">
        <f>IF(N491="nulová",J491,0)</f>
        <v>0</v>
      </c>
      <c r="BJ491" s="14" t="s">
        <v>84</v>
      </c>
      <c r="BK491" s="252">
        <f>ROUND(I491*H491,2)</f>
        <v>0</v>
      </c>
      <c r="BL491" s="14" t="s">
        <v>272</v>
      </c>
      <c r="BM491" s="251" t="s">
        <v>1220</v>
      </c>
    </row>
    <row r="492" s="2" customFormat="1">
      <c r="A492" s="35"/>
      <c r="B492" s="36"/>
      <c r="C492" s="37"/>
      <c r="D492" s="253" t="s">
        <v>194</v>
      </c>
      <c r="E492" s="37"/>
      <c r="F492" s="254" t="s">
        <v>1221</v>
      </c>
      <c r="G492" s="37"/>
      <c r="H492" s="37"/>
      <c r="I492" s="206"/>
      <c r="J492" s="37"/>
      <c r="K492" s="37"/>
      <c r="L492" s="41"/>
      <c r="M492" s="255"/>
      <c r="N492" s="256"/>
      <c r="O492" s="88"/>
      <c r="P492" s="88"/>
      <c r="Q492" s="88"/>
      <c r="R492" s="88"/>
      <c r="S492" s="88"/>
      <c r="T492" s="89"/>
      <c r="U492" s="35"/>
      <c r="V492" s="35"/>
      <c r="W492" s="35"/>
      <c r="X492" s="35"/>
      <c r="Y492" s="35"/>
      <c r="Z492" s="35"/>
      <c r="AA492" s="35"/>
      <c r="AB492" s="35"/>
      <c r="AC492" s="35"/>
      <c r="AD492" s="35"/>
      <c r="AE492" s="35"/>
      <c r="AT492" s="14" t="s">
        <v>194</v>
      </c>
      <c r="AU492" s="14" t="s">
        <v>200</v>
      </c>
    </row>
    <row r="493" s="2" customFormat="1" ht="24.15" customHeight="1">
      <c r="A493" s="35"/>
      <c r="B493" s="36"/>
      <c r="C493" s="239" t="s">
        <v>1199</v>
      </c>
      <c r="D493" s="239" t="s">
        <v>188</v>
      </c>
      <c r="E493" s="240" t="s">
        <v>1223</v>
      </c>
      <c r="F493" s="241" t="s">
        <v>1224</v>
      </c>
      <c r="G493" s="242" t="s">
        <v>263</v>
      </c>
      <c r="H493" s="243">
        <v>1</v>
      </c>
      <c r="I493" s="244"/>
      <c r="J493" s="245">
        <f>ROUND(I493*H493,2)</f>
        <v>0</v>
      </c>
      <c r="K493" s="246"/>
      <c r="L493" s="41"/>
      <c r="M493" s="247" t="s">
        <v>1</v>
      </c>
      <c r="N493" s="248" t="s">
        <v>42</v>
      </c>
      <c r="O493" s="88"/>
      <c r="P493" s="249">
        <f>O493*H493</f>
        <v>0</v>
      </c>
      <c r="Q493" s="249">
        <v>0</v>
      </c>
      <c r="R493" s="249">
        <f>Q493*H493</f>
        <v>0</v>
      </c>
      <c r="S493" s="249">
        <v>0.0025000000000000001</v>
      </c>
      <c r="T493" s="250">
        <f>S493*H493</f>
        <v>0.0025000000000000001</v>
      </c>
      <c r="U493" s="35"/>
      <c r="V493" s="35"/>
      <c r="W493" s="35"/>
      <c r="X493" s="35"/>
      <c r="Y493" s="35"/>
      <c r="Z493" s="35"/>
      <c r="AA493" s="35"/>
      <c r="AB493" s="35"/>
      <c r="AC493" s="35"/>
      <c r="AD493" s="35"/>
      <c r="AE493" s="35"/>
      <c r="AR493" s="251" t="s">
        <v>272</v>
      </c>
      <c r="AT493" s="251" t="s">
        <v>188</v>
      </c>
      <c r="AU493" s="251" t="s">
        <v>200</v>
      </c>
      <c r="AY493" s="14" t="s">
        <v>185</v>
      </c>
      <c r="BE493" s="252">
        <f>IF(N493="základní",J493,0)</f>
        <v>0</v>
      </c>
      <c r="BF493" s="252">
        <f>IF(N493="snížená",J493,0)</f>
        <v>0</v>
      </c>
      <c r="BG493" s="252">
        <f>IF(N493="zákl. přenesená",J493,0)</f>
        <v>0</v>
      </c>
      <c r="BH493" s="252">
        <f>IF(N493="sníž. přenesená",J493,0)</f>
        <v>0</v>
      </c>
      <c r="BI493" s="252">
        <f>IF(N493="nulová",J493,0)</f>
        <v>0</v>
      </c>
      <c r="BJ493" s="14" t="s">
        <v>84</v>
      </c>
      <c r="BK493" s="252">
        <f>ROUND(I493*H493,2)</f>
        <v>0</v>
      </c>
      <c r="BL493" s="14" t="s">
        <v>272</v>
      </c>
      <c r="BM493" s="251" t="s">
        <v>1225</v>
      </c>
    </row>
    <row r="494" s="2" customFormat="1">
      <c r="A494" s="35"/>
      <c r="B494" s="36"/>
      <c r="C494" s="37"/>
      <c r="D494" s="253" t="s">
        <v>194</v>
      </c>
      <c r="E494" s="37"/>
      <c r="F494" s="254" t="s">
        <v>1224</v>
      </c>
      <c r="G494" s="37"/>
      <c r="H494" s="37"/>
      <c r="I494" s="206"/>
      <c r="J494" s="37"/>
      <c r="K494" s="37"/>
      <c r="L494" s="41"/>
      <c r="M494" s="255"/>
      <c r="N494" s="256"/>
      <c r="O494" s="88"/>
      <c r="P494" s="88"/>
      <c r="Q494" s="88"/>
      <c r="R494" s="88"/>
      <c r="S494" s="88"/>
      <c r="T494" s="89"/>
      <c r="U494" s="35"/>
      <c r="V494" s="35"/>
      <c r="W494" s="35"/>
      <c r="X494" s="35"/>
      <c r="Y494" s="35"/>
      <c r="Z494" s="35"/>
      <c r="AA494" s="35"/>
      <c r="AB494" s="35"/>
      <c r="AC494" s="35"/>
      <c r="AD494" s="35"/>
      <c r="AE494" s="35"/>
      <c r="AT494" s="14" t="s">
        <v>194</v>
      </c>
      <c r="AU494" s="14" t="s">
        <v>200</v>
      </c>
    </row>
    <row r="495" s="2" customFormat="1" ht="24.15" customHeight="1">
      <c r="A495" s="35"/>
      <c r="B495" s="36"/>
      <c r="C495" s="239" t="s">
        <v>1204</v>
      </c>
      <c r="D495" s="239" t="s">
        <v>188</v>
      </c>
      <c r="E495" s="240" t="s">
        <v>1227</v>
      </c>
      <c r="F495" s="241" t="s">
        <v>1228</v>
      </c>
      <c r="G495" s="242" t="s">
        <v>263</v>
      </c>
      <c r="H495" s="243">
        <v>1</v>
      </c>
      <c r="I495" s="244"/>
      <c r="J495" s="245">
        <f>ROUND(I495*H495,2)</f>
        <v>0</v>
      </c>
      <c r="K495" s="246"/>
      <c r="L495" s="41"/>
      <c r="M495" s="247" t="s">
        <v>1</v>
      </c>
      <c r="N495" s="248" t="s">
        <v>42</v>
      </c>
      <c r="O495" s="88"/>
      <c r="P495" s="249">
        <f>O495*H495</f>
        <v>0</v>
      </c>
      <c r="Q495" s="249">
        <v>0</v>
      </c>
      <c r="R495" s="249">
        <f>Q495*H495</f>
        <v>0</v>
      </c>
      <c r="S495" s="249">
        <v>0</v>
      </c>
      <c r="T495" s="250">
        <f>S495*H495</f>
        <v>0</v>
      </c>
      <c r="U495" s="35"/>
      <c r="V495" s="35"/>
      <c r="W495" s="35"/>
      <c r="X495" s="35"/>
      <c r="Y495" s="35"/>
      <c r="Z495" s="35"/>
      <c r="AA495" s="35"/>
      <c r="AB495" s="35"/>
      <c r="AC495" s="35"/>
      <c r="AD495" s="35"/>
      <c r="AE495" s="35"/>
      <c r="AR495" s="251" t="s">
        <v>272</v>
      </c>
      <c r="AT495" s="251" t="s">
        <v>188</v>
      </c>
      <c r="AU495" s="251" t="s">
        <v>200</v>
      </c>
      <c r="AY495" s="14" t="s">
        <v>185</v>
      </c>
      <c r="BE495" s="252">
        <f>IF(N495="základní",J495,0)</f>
        <v>0</v>
      </c>
      <c r="BF495" s="252">
        <f>IF(N495="snížená",J495,0)</f>
        <v>0</v>
      </c>
      <c r="BG495" s="252">
        <f>IF(N495="zákl. přenesená",J495,0)</f>
        <v>0</v>
      </c>
      <c r="BH495" s="252">
        <f>IF(N495="sníž. přenesená",J495,0)</f>
        <v>0</v>
      </c>
      <c r="BI495" s="252">
        <f>IF(N495="nulová",J495,0)</f>
        <v>0</v>
      </c>
      <c r="BJ495" s="14" t="s">
        <v>84</v>
      </c>
      <c r="BK495" s="252">
        <f>ROUND(I495*H495,2)</f>
        <v>0</v>
      </c>
      <c r="BL495" s="14" t="s">
        <v>272</v>
      </c>
      <c r="BM495" s="251" t="s">
        <v>1229</v>
      </c>
    </row>
    <row r="496" s="2" customFormat="1">
      <c r="A496" s="35"/>
      <c r="B496" s="36"/>
      <c r="C496" s="37"/>
      <c r="D496" s="253" t="s">
        <v>194</v>
      </c>
      <c r="E496" s="37"/>
      <c r="F496" s="254" t="s">
        <v>1228</v>
      </c>
      <c r="G496" s="37"/>
      <c r="H496" s="37"/>
      <c r="I496" s="206"/>
      <c r="J496" s="37"/>
      <c r="K496" s="37"/>
      <c r="L496" s="41"/>
      <c r="M496" s="255"/>
      <c r="N496" s="256"/>
      <c r="O496" s="88"/>
      <c r="P496" s="88"/>
      <c r="Q496" s="88"/>
      <c r="R496" s="88"/>
      <c r="S496" s="88"/>
      <c r="T496" s="89"/>
      <c r="U496" s="35"/>
      <c r="V496" s="35"/>
      <c r="W496" s="35"/>
      <c r="X496" s="35"/>
      <c r="Y496" s="35"/>
      <c r="Z496" s="35"/>
      <c r="AA496" s="35"/>
      <c r="AB496" s="35"/>
      <c r="AC496" s="35"/>
      <c r="AD496" s="35"/>
      <c r="AE496" s="35"/>
      <c r="AT496" s="14" t="s">
        <v>194</v>
      </c>
      <c r="AU496" s="14" t="s">
        <v>200</v>
      </c>
    </row>
    <row r="497" s="2" customFormat="1" ht="16.5" customHeight="1">
      <c r="A497" s="35"/>
      <c r="B497" s="36"/>
      <c r="C497" s="239" t="s">
        <v>1209</v>
      </c>
      <c r="D497" s="239" t="s">
        <v>188</v>
      </c>
      <c r="E497" s="240" t="s">
        <v>1231</v>
      </c>
      <c r="F497" s="241" t="s">
        <v>1232</v>
      </c>
      <c r="G497" s="242" t="s">
        <v>263</v>
      </c>
      <c r="H497" s="243">
        <v>1</v>
      </c>
      <c r="I497" s="244"/>
      <c r="J497" s="245">
        <f>ROUND(I497*H497,2)</f>
        <v>0</v>
      </c>
      <c r="K497" s="246"/>
      <c r="L497" s="41"/>
      <c r="M497" s="247" t="s">
        <v>1</v>
      </c>
      <c r="N497" s="248" t="s">
        <v>42</v>
      </c>
      <c r="O497" s="88"/>
      <c r="P497" s="249">
        <f>O497*H497</f>
        <v>0</v>
      </c>
      <c r="Q497" s="249">
        <v>0</v>
      </c>
      <c r="R497" s="249">
        <f>Q497*H497</f>
        <v>0</v>
      </c>
      <c r="S497" s="249">
        <v>0</v>
      </c>
      <c r="T497" s="250">
        <f>S497*H497</f>
        <v>0</v>
      </c>
      <c r="U497" s="35"/>
      <c r="V497" s="35"/>
      <c r="W497" s="35"/>
      <c r="X497" s="35"/>
      <c r="Y497" s="35"/>
      <c r="Z497" s="35"/>
      <c r="AA497" s="35"/>
      <c r="AB497" s="35"/>
      <c r="AC497" s="35"/>
      <c r="AD497" s="35"/>
      <c r="AE497" s="35"/>
      <c r="AR497" s="251" t="s">
        <v>272</v>
      </c>
      <c r="AT497" s="251" t="s">
        <v>188</v>
      </c>
      <c r="AU497" s="251" t="s">
        <v>200</v>
      </c>
      <c r="AY497" s="14" t="s">
        <v>185</v>
      </c>
      <c r="BE497" s="252">
        <f>IF(N497="základní",J497,0)</f>
        <v>0</v>
      </c>
      <c r="BF497" s="252">
        <f>IF(N497="snížená",J497,0)</f>
        <v>0</v>
      </c>
      <c r="BG497" s="252">
        <f>IF(N497="zákl. přenesená",J497,0)</f>
        <v>0</v>
      </c>
      <c r="BH497" s="252">
        <f>IF(N497="sníž. přenesená",J497,0)</f>
        <v>0</v>
      </c>
      <c r="BI497" s="252">
        <f>IF(N497="nulová",J497,0)</f>
        <v>0</v>
      </c>
      <c r="BJ497" s="14" t="s">
        <v>84</v>
      </c>
      <c r="BK497" s="252">
        <f>ROUND(I497*H497,2)</f>
        <v>0</v>
      </c>
      <c r="BL497" s="14" t="s">
        <v>272</v>
      </c>
      <c r="BM497" s="251" t="s">
        <v>1233</v>
      </c>
    </row>
    <row r="498" s="2" customFormat="1">
      <c r="A498" s="35"/>
      <c r="B498" s="36"/>
      <c r="C498" s="37"/>
      <c r="D498" s="253" t="s">
        <v>194</v>
      </c>
      <c r="E498" s="37"/>
      <c r="F498" s="254" t="s">
        <v>1234</v>
      </c>
      <c r="G498" s="37"/>
      <c r="H498" s="37"/>
      <c r="I498" s="206"/>
      <c r="J498" s="37"/>
      <c r="K498" s="37"/>
      <c r="L498" s="41"/>
      <c r="M498" s="255"/>
      <c r="N498" s="256"/>
      <c r="O498" s="88"/>
      <c r="P498" s="88"/>
      <c r="Q498" s="88"/>
      <c r="R498" s="88"/>
      <c r="S498" s="88"/>
      <c r="T498" s="89"/>
      <c r="U498" s="35"/>
      <c r="V498" s="35"/>
      <c r="W498" s="35"/>
      <c r="X498" s="35"/>
      <c r="Y498" s="35"/>
      <c r="Z498" s="35"/>
      <c r="AA498" s="35"/>
      <c r="AB498" s="35"/>
      <c r="AC498" s="35"/>
      <c r="AD498" s="35"/>
      <c r="AE498" s="35"/>
      <c r="AT498" s="14" t="s">
        <v>194</v>
      </c>
      <c r="AU498" s="14" t="s">
        <v>200</v>
      </c>
    </row>
    <row r="499" s="2" customFormat="1" ht="21.75" customHeight="1">
      <c r="A499" s="35"/>
      <c r="B499" s="36"/>
      <c r="C499" s="257" t="s">
        <v>1213</v>
      </c>
      <c r="D499" s="257" t="s">
        <v>260</v>
      </c>
      <c r="E499" s="258" t="s">
        <v>1236</v>
      </c>
      <c r="F499" s="259" t="s">
        <v>1237</v>
      </c>
      <c r="G499" s="260" t="s">
        <v>263</v>
      </c>
      <c r="H499" s="261">
        <v>1</v>
      </c>
      <c r="I499" s="262"/>
      <c r="J499" s="263">
        <f>ROUND(I499*H499,2)</f>
        <v>0</v>
      </c>
      <c r="K499" s="264"/>
      <c r="L499" s="265"/>
      <c r="M499" s="266" t="s">
        <v>1</v>
      </c>
      <c r="N499" s="267" t="s">
        <v>42</v>
      </c>
      <c r="O499" s="88"/>
      <c r="P499" s="249">
        <f>O499*H499</f>
        <v>0</v>
      </c>
      <c r="Q499" s="249">
        <v>0</v>
      </c>
      <c r="R499" s="249">
        <f>Q499*H499</f>
        <v>0</v>
      </c>
      <c r="S499" s="249">
        <v>0</v>
      </c>
      <c r="T499" s="250">
        <f>S499*H499</f>
        <v>0</v>
      </c>
      <c r="U499" s="35"/>
      <c r="V499" s="35"/>
      <c r="W499" s="35"/>
      <c r="X499" s="35"/>
      <c r="Y499" s="35"/>
      <c r="Z499" s="35"/>
      <c r="AA499" s="35"/>
      <c r="AB499" s="35"/>
      <c r="AC499" s="35"/>
      <c r="AD499" s="35"/>
      <c r="AE499" s="35"/>
      <c r="AR499" s="251" t="s">
        <v>323</v>
      </c>
      <c r="AT499" s="251" t="s">
        <v>260</v>
      </c>
      <c r="AU499" s="251" t="s">
        <v>200</v>
      </c>
      <c r="AY499" s="14" t="s">
        <v>185</v>
      </c>
      <c r="BE499" s="252">
        <f>IF(N499="základní",J499,0)</f>
        <v>0</v>
      </c>
      <c r="BF499" s="252">
        <f>IF(N499="snížená",J499,0)</f>
        <v>0</v>
      </c>
      <c r="BG499" s="252">
        <f>IF(N499="zákl. přenesená",J499,0)</f>
        <v>0</v>
      </c>
      <c r="BH499" s="252">
        <f>IF(N499="sníž. přenesená",J499,0)</f>
        <v>0</v>
      </c>
      <c r="BI499" s="252">
        <f>IF(N499="nulová",J499,0)</f>
        <v>0</v>
      </c>
      <c r="BJ499" s="14" t="s">
        <v>84</v>
      </c>
      <c r="BK499" s="252">
        <f>ROUND(I499*H499,2)</f>
        <v>0</v>
      </c>
      <c r="BL499" s="14" t="s">
        <v>272</v>
      </c>
      <c r="BM499" s="251" t="s">
        <v>1238</v>
      </c>
    </row>
    <row r="500" s="2" customFormat="1">
      <c r="A500" s="35"/>
      <c r="B500" s="36"/>
      <c r="C500" s="37"/>
      <c r="D500" s="253" t="s">
        <v>194</v>
      </c>
      <c r="E500" s="37"/>
      <c r="F500" s="254" t="s">
        <v>1237</v>
      </c>
      <c r="G500" s="37"/>
      <c r="H500" s="37"/>
      <c r="I500" s="206"/>
      <c r="J500" s="37"/>
      <c r="K500" s="37"/>
      <c r="L500" s="41"/>
      <c r="M500" s="255"/>
      <c r="N500" s="256"/>
      <c r="O500" s="88"/>
      <c r="P500" s="88"/>
      <c r="Q500" s="88"/>
      <c r="R500" s="88"/>
      <c r="S500" s="88"/>
      <c r="T500" s="89"/>
      <c r="U500" s="35"/>
      <c r="V500" s="35"/>
      <c r="W500" s="35"/>
      <c r="X500" s="35"/>
      <c r="Y500" s="35"/>
      <c r="Z500" s="35"/>
      <c r="AA500" s="35"/>
      <c r="AB500" s="35"/>
      <c r="AC500" s="35"/>
      <c r="AD500" s="35"/>
      <c r="AE500" s="35"/>
      <c r="AT500" s="14" t="s">
        <v>194</v>
      </c>
      <c r="AU500" s="14" t="s">
        <v>200</v>
      </c>
    </row>
    <row r="501" s="2" customFormat="1" ht="16.5" customHeight="1">
      <c r="A501" s="35"/>
      <c r="B501" s="36"/>
      <c r="C501" s="239" t="s">
        <v>1215</v>
      </c>
      <c r="D501" s="239" t="s">
        <v>188</v>
      </c>
      <c r="E501" s="240" t="s">
        <v>1240</v>
      </c>
      <c r="F501" s="241" t="s">
        <v>1241</v>
      </c>
      <c r="G501" s="242" t="s">
        <v>263</v>
      </c>
      <c r="H501" s="243">
        <v>1</v>
      </c>
      <c r="I501" s="244"/>
      <c r="J501" s="245">
        <f>ROUND(I501*H501,2)</f>
        <v>0</v>
      </c>
      <c r="K501" s="246"/>
      <c r="L501" s="41"/>
      <c r="M501" s="247" t="s">
        <v>1</v>
      </c>
      <c r="N501" s="248" t="s">
        <v>42</v>
      </c>
      <c r="O501" s="88"/>
      <c r="P501" s="249">
        <f>O501*H501</f>
        <v>0</v>
      </c>
      <c r="Q501" s="249">
        <v>0</v>
      </c>
      <c r="R501" s="249">
        <f>Q501*H501</f>
        <v>0</v>
      </c>
      <c r="S501" s="249">
        <v>0</v>
      </c>
      <c r="T501" s="250">
        <f>S501*H501</f>
        <v>0</v>
      </c>
      <c r="U501" s="35"/>
      <c r="V501" s="35"/>
      <c r="W501" s="35"/>
      <c r="X501" s="35"/>
      <c r="Y501" s="35"/>
      <c r="Z501" s="35"/>
      <c r="AA501" s="35"/>
      <c r="AB501" s="35"/>
      <c r="AC501" s="35"/>
      <c r="AD501" s="35"/>
      <c r="AE501" s="35"/>
      <c r="AR501" s="251" t="s">
        <v>272</v>
      </c>
      <c r="AT501" s="251" t="s">
        <v>188</v>
      </c>
      <c r="AU501" s="251" t="s">
        <v>200</v>
      </c>
      <c r="AY501" s="14" t="s">
        <v>185</v>
      </c>
      <c r="BE501" s="252">
        <f>IF(N501="základní",J501,0)</f>
        <v>0</v>
      </c>
      <c r="BF501" s="252">
        <f>IF(N501="snížená",J501,0)</f>
        <v>0</v>
      </c>
      <c r="BG501" s="252">
        <f>IF(N501="zákl. přenesená",J501,0)</f>
        <v>0</v>
      </c>
      <c r="BH501" s="252">
        <f>IF(N501="sníž. přenesená",J501,0)</f>
        <v>0</v>
      </c>
      <c r="BI501" s="252">
        <f>IF(N501="nulová",J501,0)</f>
        <v>0</v>
      </c>
      <c r="BJ501" s="14" t="s">
        <v>84</v>
      </c>
      <c r="BK501" s="252">
        <f>ROUND(I501*H501,2)</f>
        <v>0</v>
      </c>
      <c r="BL501" s="14" t="s">
        <v>272</v>
      </c>
      <c r="BM501" s="251" t="s">
        <v>1242</v>
      </c>
    </row>
    <row r="502" s="2" customFormat="1">
      <c r="A502" s="35"/>
      <c r="B502" s="36"/>
      <c r="C502" s="37"/>
      <c r="D502" s="253" t="s">
        <v>194</v>
      </c>
      <c r="E502" s="37"/>
      <c r="F502" s="254" t="s">
        <v>1241</v>
      </c>
      <c r="G502" s="37"/>
      <c r="H502" s="37"/>
      <c r="I502" s="206"/>
      <c r="J502" s="37"/>
      <c r="K502" s="37"/>
      <c r="L502" s="41"/>
      <c r="M502" s="255"/>
      <c r="N502" s="256"/>
      <c r="O502" s="88"/>
      <c r="P502" s="88"/>
      <c r="Q502" s="88"/>
      <c r="R502" s="88"/>
      <c r="S502" s="88"/>
      <c r="T502" s="89"/>
      <c r="U502" s="35"/>
      <c r="V502" s="35"/>
      <c r="W502" s="35"/>
      <c r="X502" s="35"/>
      <c r="Y502" s="35"/>
      <c r="Z502" s="35"/>
      <c r="AA502" s="35"/>
      <c r="AB502" s="35"/>
      <c r="AC502" s="35"/>
      <c r="AD502" s="35"/>
      <c r="AE502" s="35"/>
      <c r="AT502" s="14" t="s">
        <v>194</v>
      </c>
      <c r="AU502" s="14" t="s">
        <v>200</v>
      </c>
    </row>
    <row r="503" s="2" customFormat="1" ht="16.5" customHeight="1">
      <c r="A503" s="35"/>
      <c r="B503" s="36"/>
      <c r="C503" s="239" t="s">
        <v>1217</v>
      </c>
      <c r="D503" s="239" t="s">
        <v>188</v>
      </c>
      <c r="E503" s="240" t="s">
        <v>1244</v>
      </c>
      <c r="F503" s="241" t="s">
        <v>1245</v>
      </c>
      <c r="G503" s="242" t="s">
        <v>263</v>
      </c>
      <c r="H503" s="243">
        <v>1</v>
      </c>
      <c r="I503" s="244"/>
      <c r="J503" s="245">
        <f>ROUND(I503*H503,2)</f>
        <v>0</v>
      </c>
      <c r="K503" s="246"/>
      <c r="L503" s="41"/>
      <c r="M503" s="247" t="s">
        <v>1</v>
      </c>
      <c r="N503" s="248" t="s">
        <v>42</v>
      </c>
      <c r="O503" s="88"/>
      <c r="P503" s="249">
        <f>O503*H503</f>
        <v>0</v>
      </c>
      <c r="Q503" s="249">
        <v>0</v>
      </c>
      <c r="R503" s="249">
        <f>Q503*H503</f>
        <v>0</v>
      </c>
      <c r="S503" s="249">
        <v>0</v>
      </c>
      <c r="T503" s="250">
        <f>S503*H503</f>
        <v>0</v>
      </c>
      <c r="U503" s="35"/>
      <c r="V503" s="35"/>
      <c r="W503" s="35"/>
      <c r="X503" s="35"/>
      <c r="Y503" s="35"/>
      <c r="Z503" s="35"/>
      <c r="AA503" s="35"/>
      <c r="AB503" s="35"/>
      <c r="AC503" s="35"/>
      <c r="AD503" s="35"/>
      <c r="AE503" s="35"/>
      <c r="AR503" s="251" t="s">
        <v>272</v>
      </c>
      <c r="AT503" s="251" t="s">
        <v>188</v>
      </c>
      <c r="AU503" s="251" t="s">
        <v>200</v>
      </c>
      <c r="AY503" s="14" t="s">
        <v>185</v>
      </c>
      <c r="BE503" s="252">
        <f>IF(N503="základní",J503,0)</f>
        <v>0</v>
      </c>
      <c r="BF503" s="252">
        <f>IF(N503="snížená",J503,0)</f>
        <v>0</v>
      </c>
      <c r="BG503" s="252">
        <f>IF(N503="zákl. přenesená",J503,0)</f>
        <v>0</v>
      </c>
      <c r="BH503" s="252">
        <f>IF(N503="sníž. přenesená",J503,0)</f>
        <v>0</v>
      </c>
      <c r="BI503" s="252">
        <f>IF(N503="nulová",J503,0)</f>
        <v>0</v>
      </c>
      <c r="BJ503" s="14" t="s">
        <v>84</v>
      </c>
      <c r="BK503" s="252">
        <f>ROUND(I503*H503,2)</f>
        <v>0</v>
      </c>
      <c r="BL503" s="14" t="s">
        <v>272</v>
      </c>
      <c r="BM503" s="251" t="s">
        <v>1246</v>
      </c>
    </row>
    <row r="504" s="2" customFormat="1">
      <c r="A504" s="35"/>
      <c r="B504" s="36"/>
      <c r="C504" s="37"/>
      <c r="D504" s="253" t="s">
        <v>194</v>
      </c>
      <c r="E504" s="37"/>
      <c r="F504" s="254" t="s">
        <v>1247</v>
      </c>
      <c r="G504" s="37"/>
      <c r="H504" s="37"/>
      <c r="I504" s="206"/>
      <c r="J504" s="37"/>
      <c r="K504" s="37"/>
      <c r="L504" s="41"/>
      <c r="M504" s="255"/>
      <c r="N504" s="256"/>
      <c r="O504" s="88"/>
      <c r="P504" s="88"/>
      <c r="Q504" s="88"/>
      <c r="R504" s="88"/>
      <c r="S504" s="88"/>
      <c r="T504" s="89"/>
      <c r="U504" s="35"/>
      <c r="V504" s="35"/>
      <c r="W504" s="35"/>
      <c r="X504" s="35"/>
      <c r="Y504" s="35"/>
      <c r="Z504" s="35"/>
      <c r="AA504" s="35"/>
      <c r="AB504" s="35"/>
      <c r="AC504" s="35"/>
      <c r="AD504" s="35"/>
      <c r="AE504" s="35"/>
      <c r="AT504" s="14" t="s">
        <v>194</v>
      </c>
      <c r="AU504" s="14" t="s">
        <v>200</v>
      </c>
    </row>
    <row r="505" s="2" customFormat="1" ht="24.15" customHeight="1">
      <c r="A505" s="35"/>
      <c r="B505" s="36"/>
      <c r="C505" s="239" t="s">
        <v>1222</v>
      </c>
      <c r="D505" s="239" t="s">
        <v>188</v>
      </c>
      <c r="E505" s="240" t="s">
        <v>1249</v>
      </c>
      <c r="F505" s="241" t="s">
        <v>1250</v>
      </c>
      <c r="G505" s="242" t="s">
        <v>263</v>
      </c>
      <c r="H505" s="243">
        <v>1</v>
      </c>
      <c r="I505" s="244"/>
      <c r="J505" s="245">
        <f>ROUND(I505*H505,2)</f>
        <v>0</v>
      </c>
      <c r="K505" s="246"/>
      <c r="L505" s="41"/>
      <c r="M505" s="247" t="s">
        <v>1</v>
      </c>
      <c r="N505" s="248" t="s">
        <v>42</v>
      </c>
      <c r="O505" s="88"/>
      <c r="P505" s="249">
        <f>O505*H505</f>
        <v>0</v>
      </c>
      <c r="Q505" s="249">
        <v>0</v>
      </c>
      <c r="R505" s="249">
        <f>Q505*H505</f>
        <v>0</v>
      </c>
      <c r="S505" s="249">
        <v>0</v>
      </c>
      <c r="T505" s="250">
        <f>S505*H505</f>
        <v>0</v>
      </c>
      <c r="U505" s="35"/>
      <c r="V505" s="35"/>
      <c r="W505" s="35"/>
      <c r="X505" s="35"/>
      <c r="Y505" s="35"/>
      <c r="Z505" s="35"/>
      <c r="AA505" s="35"/>
      <c r="AB505" s="35"/>
      <c r="AC505" s="35"/>
      <c r="AD505" s="35"/>
      <c r="AE505" s="35"/>
      <c r="AR505" s="251" t="s">
        <v>272</v>
      </c>
      <c r="AT505" s="251" t="s">
        <v>188</v>
      </c>
      <c r="AU505" s="251" t="s">
        <v>200</v>
      </c>
      <c r="AY505" s="14" t="s">
        <v>185</v>
      </c>
      <c r="BE505" s="252">
        <f>IF(N505="základní",J505,0)</f>
        <v>0</v>
      </c>
      <c r="BF505" s="252">
        <f>IF(N505="snížená",J505,0)</f>
        <v>0</v>
      </c>
      <c r="BG505" s="252">
        <f>IF(N505="zákl. přenesená",J505,0)</f>
        <v>0</v>
      </c>
      <c r="BH505" s="252">
        <f>IF(N505="sníž. přenesená",J505,0)</f>
        <v>0</v>
      </c>
      <c r="BI505" s="252">
        <f>IF(N505="nulová",J505,0)</f>
        <v>0</v>
      </c>
      <c r="BJ505" s="14" t="s">
        <v>84</v>
      </c>
      <c r="BK505" s="252">
        <f>ROUND(I505*H505,2)</f>
        <v>0</v>
      </c>
      <c r="BL505" s="14" t="s">
        <v>272</v>
      </c>
      <c r="BM505" s="251" t="s">
        <v>1251</v>
      </c>
    </row>
    <row r="506" s="2" customFormat="1">
      <c r="A506" s="35"/>
      <c r="B506" s="36"/>
      <c r="C506" s="37"/>
      <c r="D506" s="253" t="s">
        <v>194</v>
      </c>
      <c r="E506" s="37"/>
      <c r="F506" s="254" t="s">
        <v>1250</v>
      </c>
      <c r="G506" s="37"/>
      <c r="H506" s="37"/>
      <c r="I506" s="206"/>
      <c r="J506" s="37"/>
      <c r="K506" s="37"/>
      <c r="L506" s="41"/>
      <c r="M506" s="255"/>
      <c r="N506" s="256"/>
      <c r="O506" s="88"/>
      <c r="P506" s="88"/>
      <c r="Q506" s="88"/>
      <c r="R506" s="88"/>
      <c r="S506" s="88"/>
      <c r="T506" s="89"/>
      <c r="U506" s="35"/>
      <c r="V506" s="35"/>
      <c r="W506" s="35"/>
      <c r="X506" s="35"/>
      <c r="Y506" s="35"/>
      <c r="Z506" s="35"/>
      <c r="AA506" s="35"/>
      <c r="AB506" s="35"/>
      <c r="AC506" s="35"/>
      <c r="AD506" s="35"/>
      <c r="AE506" s="35"/>
      <c r="AT506" s="14" t="s">
        <v>194</v>
      </c>
      <c r="AU506" s="14" t="s">
        <v>200</v>
      </c>
    </row>
    <row r="507" s="2" customFormat="1" ht="37.8" customHeight="1">
      <c r="A507" s="35"/>
      <c r="B507" s="36"/>
      <c r="C507" s="239" t="s">
        <v>1226</v>
      </c>
      <c r="D507" s="239" t="s">
        <v>188</v>
      </c>
      <c r="E507" s="240" t="s">
        <v>1253</v>
      </c>
      <c r="F507" s="241" t="s">
        <v>1254</v>
      </c>
      <c r="G507" s="242" t="s">
        <v>263</v>
      </c>
      <c r="H507" s="243">
        <v>1</v>
      </c>
      <c r="I507" s="244"/>
      <c r="J507" s="245">
        <f>ROUND(I507*H507,2)</f>
        <v>0</v>
      </c>
      <c r="K507" s="246"/>
      <c r="L507" s="41"/>
      <c r="M507" s="247" t="s">
        <v>1</v>
      </c>
      <c r="N507" s="248" t="s">
        <v>42</v>
      </c>
      <c r="O507" s="88"/>
      <c r="P507" s="249">
        <f>O507*H507</f>
        <v>0</v>
      </c>
      <c r="Q507" s="249">
        <v>0</v>
      </c>
      <c r="R507" s="249">
        <f>Q507*H507</f>
        <v>0</v>
      </c>
      <c r="S507" s="249">
        <v>0.0025000000000000001</v>
      </c>
      <c r="T507" s="250">
        <f>S507*H507</f>
        <v>0.0025000000000000001</v>
      </c>
      <c r="U507" s="35"/>
      <c r="V507" s="35"/>
      <c r="W507" s="35"/>
      <c r="X507" s="35"/>
      <c r="Y507" s="35"/>
      <c r="Z507" s="35"/>
      <c r="AA507" s="35"/>
      <c r="AB507" s="35"/>
      <c r="AC507" s="35"/>
      <c r="AD507" s="35"/>
      <c r="AE507" s="35"/>
      <c r="AR507" s="251" t="s">
        <v>272</v>
      </c>
      <c r="AT507" s="251" t="s">
        <v>188</v>
      </c>
      <c r="AU507" s="251" t="s">
        <v>200</v>
      </c>
      <c r="AY507" s="14" t="s">
        <v>185</v>
      </c>
      <c r="BE507" s="252">
        <f>IF(N507="základní",J507,0)</f>
        <v>0</v>
      </c>
      <c r="BF507" s="252">
        <f>IF(N507="snížená",J507,0)</f>
        <v>0</v>
      </c>
      <c r="BG507" s="252">
        <f>IF(N507="zákl. přenesená",J507,0)</f>
        <v>0</v>
      </c>
      <c r="BH507" s="252">
        <f>IF(N507="sníž. přenesená",J507,0)</f>
        <v>0</v>
      </c>
      <c r="BI507" s="252">
        <f>IF(N507="nulová",J507,0)</f>
        <v>0</v>
      </c>
      <c r="BJ507" s="14" t="s">
        <v>84</v>
      </c>
      <c r="BK507" s="252">
        <f>ROUND(I507*H507,2)</f>
        <v>0</v>
      </c>
      <c r="BL507" s="14" t="s">
        <v>272</v>
      </c>
      <c r="BM507" s="251" t="s">
        <v>1255</v>
      </c>
    </row>
    <row r="508" s="2" customFormat="1">
      <c r="A508" s="35"/>
      <c r="B508" s="36"/>
      <c r="C508" s="37"/>
      <c r="D508" s="253" t="s">
        <v>194</v>
      </c>
      <c r="E508" s="37"/>
      <c r="F508" s="254" t="s">
        <v>1254</v>
      </c>
      <c r="G508" s="37"/>
      <c r="H508" s="37"/>
      <c r="I508" s="206"/>
      <c r="J508" s="37"/>
      <c r="K508" s="37"/>
      <c r="L508" s="41"/>
      <c r="M508" s="255"/>
      <c r="N508" s="256"/>
      <c r="O508" s="88"/>
      <c r="P508" s="88"/>
      <c r="Q508" s="88"/>
      <c r="R508" s="88"/>
      <c r="S508" s="88"/>
      <c r="T508" s="89"/>
      <c r="U508" s="35"/>
      <c r="V508" s="35"/>
      <c r="W508" s="35"/>
      <c r="X508" s="35"/>
      <c r="Y508" s="35"/>
      <c r="Z508" s="35"/>
      <c r="AA508" s="35"/>
      <c r="AB508" s="35"/>
      <c r="AC508" s="35"/>
      <c r="AD508" s="35"/>
      <c r="AE508" s="35"/>
      <c r="AT508" s="14" t="s">
        <v>194</v>
      </c>
      <c r="AU508" s="14" t="s">
        <v>200</v>
      </c>
    </row>
    <row r="509" s="2" customFormat="1" ht="24.15" customHeight="1">
      <c r="A509" s="35"/>
      <c r="B509" s="36"/>
      <c r="C509" s="239" t="s">
        <v>1230</v>
      </c>
      <c r="D509" s="239" t="s">
        <v>188</v>
      </c>
      <c r="E509" s="240" t="s">
        <v>1257</v>
      </c>
      <c r="F509" s="241" t="s">
        <v>1258</v>
      </c>
      <c r="G509" s="242" t="s">
        <v>263</v>
      </c>
      <c r="H509" s="243">
        <v>1</v>
      </c>
      <c r="I509" s="244"/>
      <c r="J509" s="245">
        <f>ROUND(I509*H509,2)</f>
        <v>0</v>
      </c>
      <c r="K509" s="246"/>
      <c r="L509" s="41"/>
      <c r="M509" s="247" t="s">
        <v>1</v>
      </c>
      <c r="N509" s="248" t="s">
        <v>42</v>
      </c>
      <c r="O509" s="88"/>
      <c r="P509" s="249">
        <f>O509*H509</f>
        <v>0</v>
      </c>
      <c r="Q509" s="249">
        <v>0</v>
      </c>
      <c r="R509" s="249">
        <f>Q509*H509</f>
        <v>0</v>
      </c>
      <c r="S509" s="249">
        <v>5.0000000000000002E-05</v>
      </c>
      <c r="T509" s="250">
        <f>S509*H509</f>
        <v>5.0000000000000002E-05</v>
      </c>
      <c r="U509" s="35"/>
      <c r="V509" s="35"/>
      <c r="W509" s="35"/>
      <c r="X509" s="35"/>
      <c r="Y509" s="35"/>
      <c r="Z509" s="35"/>
      <c r="AA509" s="35"/>
      <c r="AB509" s="35"/>
      <c r="AC509" s="35"/>
      <c r="AD509" s="35"/>
      <c r="AE509" s="35"/>
      <c r="AR509" s="251" t="s">
        <v>272</v>
      </c>
      <c r="AT509" s="251" t="s">
        <v>188</v>
      </c>
      <c r="AU509" s="251" t="s">
        <v>200</v>
      </c>
      <c r="AY509" s="14" t="s">
        <v>185</v>
      </c>
      <c r="BE509" s="252">
        <f>IF(N509="základní",J509,0)</f>
        <v>0</v>
      </c>
      <c r="BF509" s="252">
        <f>IF(N509="snížená",J509,0)</f>
        <v>0</v>
      </c>
      <c r="BG509" s="252">
        <f>IF(N509="zákl. přenesená",J509,0)</f>
        <v>0</v>
      </c>
      <c r="BH509" s="252">
        <f>IF(N509="sníž. přenesená",J509,0)</f>
        <v>0</v>
      </c>
      <c r="BI509" s="252">
        <f>IF(N509="nulová",J509,0)</f>
        <v>0</v>
      </c>
      <c r="BJ509" s="14" t="s">
        <v>84</v>
      </c>
      <c r="BK509" s="252">
        <f>ROUND(I509*H509,2)</f>
        <v>0</v>
      </c>
      <c r="BL509" s="14" t="s">
        <v>272</v>
      </c>
      <c r="BM509" s="251" t="s">
        <v>1259</v>
      </c>
    </row>
    <row r="510" s="2" customFormat="1">
      <c r="A510" s="35"/>
      <c r="B510" s="36"/>
      <c r="C510" s="37"/>
      <c r="D510" s="253" t="s">
        <v>194</v>
      </c>
      <c r="E510" s="37"/>
      <c r="F510" s="254" t="s">
        <v>1260</v>
      </c>
      <c r="G510" s="37"/>
      <c r="H510" s="37"/>
      <c r="I510" s="206"/>
      <c r="J510" s="37"/>
      <c r="K510" s="37"/>
      <c r="L510" s="41"/>
      <c r="M510" s="255"/>
      <c r="N510" s="256"/>
      <c r="O510" s="88"/>
      <c r="P510" s="88"/>
      <c r="Q510" s="88"/>
      <c r="R510" s="88"/>
      <c r="S510" s="88"/>
      <c r="T510" s="89"/>
      <c r="U510" s="35"/>
      <c r="V510" s="35"/>
      <c r="W510" s="35"/>
      <c r="X510" s="35"/>
      <c r="Y510" s="35"/>
      <c r="Z510" s="35"/>
      <c r="AA510" s="35"/>
      <c r="AB510" s="35"/>
      <c r="AC510" s="35"/>
      <c r="AD510" s="35"/>
      <c r="AE510" s="35"/>
      <c r="AT510" s="14" t="s">
        <v>194</v>
      </c>
      <c r="AU510" s="14" t="s">
        <v>200</v>
      </c>
    </row>
    <row r="511" s="2" customFormat="1" ht="24.15" customHeight="1">
      <c r="A511" s="35"/>
      <c r="B511" s="36"/>
      <c r="C511" s="239" t="s">
        <v>1235</v>
      </c>
      <c r="D511" s="239" t="s">
        <v>188</v>
      </c>
      <c r="E511" s="240" t="s">
        <v>1499</v>
      </c>
      <c r="F511" s="241" t="s">
        <v>1500</v>
      </c>
      <c r="G511" s="242" t="s">
        <v>263</v>
      </c>
      <c r="H511" s="243">
        <v>1</v>
      </c>
      <c r="I511" s="244"/>
      <c r="J511" s="245">
        <f>ROUND(I511*H511,2)</f>
        <v>0</v>
      </c>
      <c r="K511" s="246"/>
      <c r="L511" s="41"/>
      <c r="M511" s="247" t="s">
        <v>1</v>
      </c>
      <c r="N511" s="248" t="s">
        <v>42</v>
      </c>
      <c r="O511" s="88"/>
      <c r="P511" s="249">
        <f>O511*H511</f>
        <v>0</v>
      </c>
      <c r="Q511" s="249">
        <v>0</v>
      </c>
      <c r="R511" s="249">
        <f>Q511*H511</f>
        <v>0</v>
      </c>
      <c r="S511" s="249">
        <v>5.0000000000000002E-05</v>
      </c>
      <c r="T511" s="250">
        <f>S511*H511</f>
        <v>5.0000000000000002E-05</v>
      </c>
      <c r="U511" s="35"/>
      <c r="V511" s="35"/>
      <c r="W511" s="35"/>
      <c r="X511" s="35"/>
      <c r="Y511" s="35"/>
      <c r="Z511" s="35"/>
      <c r="AA511" s="35"/>
      <c r="AB511" s="35"/>
      <c r="AC511" s="35"/>
      <c r="AD511" s="35"/>
      <c r="AE511" s="35"/>
      <c r="AR511" s="251" t="s">
        <v>272</v>
      </c>
      <c r="AT511" s="251" t="s">
        <v>188</v>
      </c>
      <c r="AU511" s="251" t="s">
        <v>200</v>
      </c>
      <c r="AY511" s="14" t="s">
        <v>185</v>
      </c>
      <c r="BE511" s="252">
        <f>IF(N511="základní",J511,0)</f>
        <v>0</v>
      </c>
      <c r="BF511" s="252">
        <f>IF(N511="snížená",J511,0)</f>
        <v>0</v>
      </c>
      <c r="BG511" s="252">
        <f>IF(N511="zákl. přenesená",J511,0)</f>
        <v>0</v>
      </c>
      <c r="BH511" s="252">
        <f>IF(N511="sníž. přenesená",J511,0)</f>
        <v>0</v>
      </c>
      <c r="BI511" s="252">
        <f>IF(N511="nulová",J511,0)</f>
        <v>0</v>
      </c>
      <c r="BJ511" s="14" t="s">
        <v>84</v>
      </c>
      <c r="BK511" s="252">
        <f>ROUND(I511*H511,2)</f>
        <v>0</v>
      </c>
      <c r="BL511" s="14" t="s">
        <v>272</v>
      </c>
      <c r="BM511" s="251" t="s">
        <v>1501</v>
      </c>
    </row>
    <row r="512" s="2" customFormat="1">
      <c r="A512" s="35"/>
      <c r="B512" s="36"/>
      <c r="C512" s="37"/>
      <c r="D512" s="253" t="s">
        <v>194</v>
      </c>
      <c r="E512" s="37"/>
      <c r="F512" s="254" t="s">
        <v>1500</v>
      </c>
      <c r="G512" s="37"/>
      <c r="H512" s="37"/>
      <c r="I512" s="206"/>
      <c r="J512" s="37"/>
      <c r="K512" s="37"/>
      <c r="L512" s="41"/>
      <c r="M512" s="255"/>
      <c r="N512" s="256"/>
      <c r="O512" s="88"/>
      <c r="P512" s="88"/>
      <c r="Q512" s="88"/>
      <c r="R512" s="88"/>
      <c r="S512" s="88"/>
      <c r="T512" s="89"/>
      <c r="U512" s="35"/>
      <c r="V512" s="35"/>
      <c r="W512" s="35"/>
      <c r="X512" s="35"/>
      <c r="Y512" s="35"/>
      <c r="Z512" s="35"/>
      <c r="AA512" s="35"/>
      <c r="AB512" s="35"/>
      <c r="AC512" s="35"/>
      <c r="AD512" s="35"/>
      <c r="AE512" s="35"/>
      <c r="AT512" s="14" t="s">
        <v>194</v>
      </c>
      <c r="AU512" s="14" t="s">
        <v>200</v>
      </c>
    </row>
    <row r="513" s="12" customFormat="1" ht="20.88" customHeight="1">
      <c r="A513" s="12"/>
      <c r="B513" s="223"/>
      <c r="C513" s="224"/>
      <c r="D513" s="225" t="s">
        <v>76</v>
      </c>
      <c r="E513" s="237" t="s">
        <v>1266</v>
      </c>
      <c r="F513" s="237" t="s">
        <v>1836</v>
      </c>
      <c r="G513" s="224"/>
      <c r="H513" s="224"/>
      <c r="I513" s="227"/>
      <c r="J513" s="238">
        <f>BK513</f>
        <v>0</v>
      </c>
      <c r="K513" s="224"/>
      <c r="L513" s="229"/>
      <c r="M513" s="230"/>
      <c r="N513" s="231"/>
      <c r="O513" s="231"/>
      <c r="P513" s="232">
        <f>SUM(P514:P559)</f>
        <v>0</v>
      </c>
      <c r="Q513" s="231"/>
      <c r="R513" s="232">
        <f>SUM(R514:R559)</f>
        <v>0.042679999999999996</v>
      </c>
      <c r="S513" s="231"/>
      <c r="T513" s="233">
        <f>SUM(T514:T559)</f>
        <v>0</v>
      </c>
      <c r="U513" s="12"/>
      <c r="V513" s="12"/>
      <c r="W513" s="12"/>
      <c r="X513" s="12"/>
      <c r="Y513" s="12"/>
      <c r="Z513" s="12"/>
      <c r="AA513" s="12"/>
      <c r="AB513" s="12"/>
      <c r="AC513" s="12"/>
      <c r="AD513" s="12"/>
      <c r="AE513" s="12"/>
      <c r="AR513" s="234" t="s">
        <v>86</v>
      </c>
      <c r="AT513" s="235" t="s">
        <v>76</v>
      </c>
      <c r="AU513" s="235" t="s">
        <v>86</v>
      </c>
      <c r="AY513" s="234" t="s">
        <v>185</v>
      </c>
      <c r="BK513" s="236">
        <f>SUM(BK514:BK559)</f>
        <v>0</v>
      </c>
    </row>
    <row r="514" s="2" customFormat="1" ht="24.15" customHeight="1">
      <c r="A514" s="35"/>
      <c r="B514" s="36"/>
      <c r="C514" s="239" t="s">
        <v>1239</v>
      </c>
      <c r="D514" s="239" t="s">
        <v>188</v>
      </c>
      <c r="E514" s="240" t="s">
        <v>1837</v>
      </c>
      <c r="F514" s="241" t="s">
        <v>1838</v>
      </c>
      <c r="G514" s="242" t="s">
        <v>263</v>
      </c>
      <c r="H514" s="243">
        <v>3</v>
      </c>
      <c r="I514" s="244"/>
      <c r="J514" s="245">
        <f>ROUND(I514*H514,2)</f>
        <v>0</v>
      </c>
      <c r="K514" s="246"/>
      <c r="L514" s="41"/>
      <c r="M514" s="247" t="s">
        <v>1</v>
      </c>
      <c r="N514" s="248" t="s">
        <v>42</v>
      </c>
      <c r="O514" s="88"/>
      <c r="P514" s="249">
        <f>O514*H514</f>
        <v>0</v>
      </c>
      <c r="Q514" s="249">
        <v>0</v>
      </c>
      <c r="R514" s="249">
        <f>Q514*H514</f>
        <v>0</v>
      </c>
      <c r="S514" s="249">
        <v>0</v>
      </c>
      <c r="T514" s="250">
        <f>S514*H514</f>
        <v>0</v>
      </c>
      <c r="U514" s="35"/>
      <c r="V514" s="35"/>
      <c r="W514" s="35"/>
      <c r="X514" s="35"/>
      <c r="Y514" s="35"/>
      <c r="Z514" s="35"/>
      <c r="AA514" s="35"/>
      <c r="AB514" s="35"/>
      <c r="AC514" s="35"/>
      <c r="AD514" s="35"/>
      <c r="AE514" s="35"/>
      <c r="AR514" s="251" t="s">
        <v>272</v>
      </c>
      <c r="AT514" s="251" t="s">
        <v>188</v>
      </c>
      <c r="AU514" s="251" t="s">
        <v>200</v>
      </c>
      <c r="AY514" s="14" t="s">
        <v>185</v>
      </c>
      <c r="BE514" s="252">
        <f>IF(N514="základní",J514,0)</f>
        <v>0</v>
      </c>
      <c r="BF514" s="252">
        <f>IF(N514="snížená",J514,0)</f>
        <v>0</v>
      </c>
      <c r="BG514" s="252">
        <f>IF(N514="zákl. přenesená",J514,0)</f>
        <v>0</v>
      </c>
      <c r="BH514" s="252">
        <f>IF(N514="sníž. přenesená",J514,0)</f>
        <v>0</v>
      </c>
      <c r="BI514" s="252">
        <f>IF(N514="nulová",J514,0)</f>
        <v>0</v>
      </c>
      <c r="BJ514" s="14" t="s">
        <v>84</v>
      </c>
      <c r="BK514" s="252">
        <f>ROUND(I514*H514,2)</f>
        <v>0</v>
      </c>
      <c r="BL514" s="14" t="s">
        <v>272</v>
      </c>
      <c r="BM514" s="251" t="s">
        <v>1839</v>
      </c>
    </row>
    <row r="515" s="2" customFormat="1">
      <c r="A515" s="35"/>
      <c r="B515" s="36"/>
      <c r="C515" s="37"/>
      <c r="D515" s="253" t="s">
        <v>194</v>
      </c>
      <c r="E515" s="37"/>
      <c r="F515" s="254" t="s">
        <v>1838</v>
      </c>
      <c r="G515" s="37"/>
      <c r="H515" s="37"/>
      <c r="I515" s="206"/>
      <c r="J515" s="37"/>
      <c r="K515" s="37"/>
      <c r="L515" s="41"/>
      <c r="M515" s="255"/>
      <c r="N515" s="256"/>
      <c r="O515" s="88"/>
      <c r="P515" s="88"/>
      <c r="Q515" s="88"/>
      <c r="R515" s="88"/>
      <c r="S515" s="88"/>
      <c r="T515" s="89"/>
      <c r="U515" s="35"/>
      <c r="V515" s="35"/>
      <c r="W515" s="35"/>
      <c r="X515" s="35"/>
      <c r="Y515" s="35"/>
      <c r="Z515" s="35"/>
      <c r="AA515" s="35"/>
      <c r="AB515" s="35"/>
      <c r="AC515" s="35"/>
      <c r="AD515" s="35"/>
      <c r="AE515" s="35"/>
      <c r="AT515" s="14" t="s">
        <v>194</v>
      </c>
      <c r="AU515" s="14" t="s">
        <v>200</v>
      </c>
    </row>
    <row r="516" s="2" customFormat="1" ht="24.15" customHeight="1">
      <c r="A516" s="35"/>
      <c r="B516" s="36"/>
      <c r="C516" s="257" t="s">
        <v>1243</v>
      </c>
      <c r="D516" s="257" t="s">
        <v>260</v>
      </c>
      <c r="E516" s="258" t="s">
        <v>1840</v>
      </c>
      <c r="F516" s="259" t="s">
        <v>1841</v>
      </c>
      <c r="G516" s="260" t="s">
        <v>263</v>
      </c>
      <c r="H516" s="261">
        <v>6</v>
      </c>
      <c r="I516" s="262"/>
      <c r="J516" s="263">
        <f>ROUND(I516*H516,2)</f>
        <v>0</v>
      </c>
      <c r="K516" s="264"/>
      <c r="L516" s="265"/>
      <c r="M516" s="266" t="s">
        <v>1</v>
      </c>
      <c r="N516" s="267" t="s">
        <v>42</v>
      </c>
      <c r="O516" s="88"/>
      <c r="P516" s="249">
        <f>O516*H516</f>
        <v>0</v>
      </c>
      <c r="Q516" s="249">
        <v>2.0000000000000002E-05</v>
      </c>
      <c r="R516" s="249">
        <f>Q516*H516</f>
        <v>0.00012000000000000002</v>
      </c>
      <c r="S516" s="249">
        <v>0</v>
      </c>
      <c r="T516" s="250">
        <f>S516*H516</f>
        <v>0</v>
      </c>
      <c r="U516" s="35"/>
      <c r="V516" s="35"/>
      <c r="W516" s="35"/>
      <c r="X516" s="35"/>
      <c r="Y516" s="35"/>
      <c r="Z516" s="35"/>
      <c r="AA516" s="35"/>
      <c r="AB516" s="35"/>
      <c r="AC516" s="35"/>
      <c r="AD516" s="35"/>
      <c r="AE516" s="35"/>
      <c r="AR516" s="251" t="s">
        <v>323</v>
      </c>
      <c r="AT516" s="251" t="s">
        <v>260</v>
      </c>
      <c r="AU516" s="251" t="s">
        <v>200</v>
      </c>
      <c r="AY516" s="14" t="s">
        <v>185</v>
      </c>
      <c r="BE516" s="252">
        <f>IF(N516="základní",J516,0)</f>
        <v>0</v>
      </c>
      <c r="BF516" s="252">
        <f>IF(N516="snížená",J516,0)</f>
        <v>0</v>
      </c>
      <c r="BG516" s="252">
        <f>IF(N516="zákl. přenesená",J516,0)</f>
        <v>0</v>
      </c>
      <c r="BH516" s="252">
        <f>IF(N516="sníž. přenesená",J516,0)</f>
        <v>0</v>
      </c>
      <c r="BI516" s="252">
        <f>IF(N516="nulová",J516,0)</f>
        <v>0</v>
      </c>
      <c r="BJ516" s="14" t="s">
        <v>84</v>
      </c>
      <c r="BK516" s="252">
        <f>ROUND(I516*H516,2)</f>
        <v>0</v>
      </c>
      <c r="BL516" s="14" t="s">
        <v>272</v>
      </c>
      <c r="BM516" s="251" t="s">
        <v>1842</v>
      </c>
    </row>
    <row r="517" s="2" customFormat="1">
      <c r="A517" s="35"/>
      <c r="B517" s="36"/>
      <c r="C517" s="37"/>
      <c r="D517" s="253" t="s">
        <v>194</v>
      </c>
      <c r="E517" s="37"/>
      <c r="F517" s="254" t="s">
        <v>1841</v>
      </c>
      <c r="G517" s="37"/>
      <c r="H517" s="37"/>
      <c r="I517" s="206"/>
      <c r="J517" s="37"/>
      <c r="K517" s="37"/>
      <c r="L517" s="41"/>
      <c r="M517" s="255"/>
      <c r="N517" s="256"/>
      <c r="O517" s="88"/>
      <c r="P517" s="88"/>
      <c r="Q517" s="88"/>
      <c r="R517" s="88"/>
      <c r="S517" s="88"/>
      <c r="T517" s="89"/>
      <c r="U517" s="35"/>
      <c r="V517" s="35"/>
      <c r="W517" s="35"/>
      <c r="X517" s="35"/>
      <c r="Y517" s="35"/>
      <c r="Z517" s="35"/>
      <c r="AA517" s="35"/>
      <c r="AB517" s="35"/>
      <c r="AC517" s="35"/>
      <c r="AD517" s="35"/>
      <c r="AE517" s="35"/>
      <c r="AT517" s="14" t="s">
        <v>194</v>
      </c>
      <c r="AU517" s="14" t="s">
        <v>200</v>
      </c>
    </row>
    <row r="518" s="2" customFormat="1" ht="24.15" customHeight="1">
      <c r="A518" s="35"/>
      <c r="B518" s="36"/>
      <c r="C518" s="239" t="s">
        <v>1248</v>
      </c>
      <c r="D518" s="239" t="s">
        <v>188</v>
      </c>
      <c r="E518" s="240" t="s">
        <v>1113</v>
      </c>
      <c r="F518" s="241" t="s">
        <v>1114</v>
      </c>
      <c r="G518" s="242" t="s">
        <v>263</v>
      </c>
      <c r="H518" s="243">
        <v>6</v>
      </c>
      <c r="I518" s="244"/>
      <c r="J518" s="245">
        <f>ROUND(I518*H518,2)</f>
        <v>0</v>
      </c>
      <c r="K518" s="246"/>
      <c r="L518" s="41"/>
      <c r="M518" s="247" t="s">
        <v>1</v>
      </c>
      <c r="N518" s="248" t="s">
        <v>42</v>
      </c>
      <c r="O518" s="88"/>
      <c r="P518" s="249">
        <f>O518*H518</f>
        <v>0</v>
      </c>
      <c r="Q518" s="249">
        <v>0</v>
      </c>
      <c r="R518" s="249">
        <f>Q518*H518</f>
        <v>0</v>
      </c>
      <c r="S518" s="249">
        <v>0</v>
      </c>
      <c r="T518" s="250">
        <f>S518*H518</f>
        <v>0</v>
      </c>
      <c r="U518" s="35"/>
      <c r="V518" s="35"/>
      <c r="W518" s="35"/>
      <c r="X518" s="35"/>
      <c r="Y518" s="35"/>
      <c r="Z518" s="35"/>
      <c r="AA518" s="35"/>
      <c r="AB518" s="35"/>
      <c r="AC518" s="35"/>
      <c r="AD518" s="35"/>
      <c r="AE518" s="35"/>
      <c r="AR518" s="251" t="s">
        <v>272</v>
      </c>
      <c r="AT518" s="251" t="s">
        <v>188</v>
      </c>
      <c r="AU518" s="251" t="s">
        <v>200</v>
      </c>
      <c r="AY518" s="14" t="s">
        <v>185</v>
      </c>
      <c r="BE518" s="252">
        <f>IF(N518="základní",J518,0)</f>
        <v>0</v>
      </c>
      <c r="BF518" s="252">
        <f>IF(N518="snížená",J518,0)</f>
        <v>0</v>
      </c>
      <c r="BG518" s="252">
        <f>IF(N518="zákl. přenesená",J518,0)</f>
        <v>0</v>
      </c>
      <c r="BH518" s="252">
        <f>IF(N518="sníž. přenesená",J518,0)</f>
        <v>0</v>
      </c>
      <c r="BI518" s="252">
        <f>IF(N518="nulová",J518,0)</f>
        <v>0</v>
      </c>
      <c r="BJ518" s="14" t="s">
        <v>84</v>
      </c>
      <c r="BK518" s="252">
        <f>ROUND(I518*H518,2)</f>
        <v>0</v>
      </c>
      <c r="BL518" s="14" t="s">
        <v>272</v>
      </c>
      <c r="BM518" s="251" t="s">
        <v>1843</v>
      </c>
    </row>
    <row r="519" s="2" customFormat="1">
      <c r="A519" s="35"/>
      <c r="B519" s="36"/>
      <c r="C519" s="37"/>
      <c r="D519" s="253" t="s">
        <v>194</v>
      </c>
      <c r="E519" s="37"/>
      <c r="F519" s="254" t="s">
        <v>1114</v>
      </c>
      <c r="G519" s="37"/>
      <c r="H519" s="37"/>
      <c r="I519" s="206"/>
      <c r="J519" s="37"/>
      <c r="K519" s="37"/>
      <c r="L519" s="41"/>
      <c r="M519" s="255"/>
      <c r="N519" s="256"/>
      <c r="O519" s="88"/>
      <c r="P519" s="88"/>
      <c r="Q519" s="88"/>
      <c r="R519" s="88"/>
      <c r="S519" s="88"/>
      <c r="T519" s="89"/>
      <c r="U519" s="35"/>
      <c r="V519" s="35"/>
      <c r="W519" s="35"/>
      <c r="X519" s="35"/>
      <c r="Y519" s="35"/>
      <c r="Z519" s="35"/>
      <c r="AA519" s="35"/>
      <c r="AB519" s="35"/>
      <c r="AC519" s="35"/>
      <c r="AD519" s="35"/>
      <c r="AE519" s="35"/>
      <c r="AT519" s="14" t="s">
        <v>194</v>
      </c>
      <c r="AU519" s="14" t="s">
        <v>200</v>
      </c>
    </row>
    <row r="520" s="2" customFormat="1" ht="24.15" customHeight="1">
      <c r="A520" s="35"/>
      <c r="B520" s="36"/>
      <c r="C520" s="239" t="s">
        <v>1252</v>
      </c>
      <c r="D520" s="239" t="s">
        <v>188</v>
      </c>
      <c r="E520" s="240" t="s">
        <v>1844</v>
      </c>
      <c r="F520" s="241" t="s">
        <v>1845</v>
      </c>
      <c r="G520" s="242" t="s">
        <v>263</v>
      </c>
      <c r="H520" s="243">
        <v>3</v>
      </c>
      <c r="I520" s="244"/>
      <c r="J520" s="245">
        <f>ROUND(I520*H520,2)</f>
        <v>0</v>
      </c>
      <c r="K520" s="246"/>
      <c r="L520" s="41"/>
      <c r="M520" s="247" t="s">
        <v>1</v>
      </c>
      <c r="N520" s="248" t="s">
        <v>42</v>
      </c>
      <c r="O520" s="88"/>
      <c r="P520" s="249">
        <f>O520*H520</f>
        <v>0</v>
      </c>
      <c r="Q520" s="249">
        <v>0</v>
      </c>
      <c r="R520" s="249">
        <f>Q520*H520</f>
        <v>0</v>
      </c>
      <c r="S520" s="249">
        <v>0</v>
      </c>
      <c r="T520" s="250">
        <f>S520*H520</f>
        <v>0</v>
      </c>
      <c r="U520" s="35"/>
      <c r="V520" s="35"/>
      <c r="W520" s="35"/>
      <c r="X520" s="35"/>
      <c r="Y520" s="35"/>
      <c r="Z520" s="35"/>
      <c r="AA520" s="35"/>
      <c r="AB520" s="35"/>
      <c r="AC520" s="35"/>
      <c r="AD520" s="35"/>
      <c r="AE520" s="35"/>
      <c r="AR520" s="251" t="s">
        <v>272</v>
      </c>
      <c r="AT520" s="251" t="s">
        <v>188</v>
      </c>
      <c r="AU520" s="251" t="s">
        <v>200</v>
      </c>
      <c r="AY520" s="14" t="s">
        <v>185</v>
      </c>
      <c r="BE520" s="252">
        <f>IF(N520="základní",J520,0)</f>
        <v>0</v>
      </c>
      <c r="BF520" s="252">
        <f>IF(N520="snížená",J520,0)</f>
        <v>0</v>
      </c>
      <c r="BG520" s="252">
        <f>IF(N520="zákl. přenesená",J520,0)</f>
        <v>0</v>
      </c>
      <c r="BH520" s="252">
        <f>IF(N520="sníž. přenesená",J520,0)</f>
        <v>0</v>
      </c>
      <c r="BI520" s="252">
        <f>IF(N520="nulová",J520,0)</f>
        <v>0</v>
      </c>
      <c r="BJ520" s="14" t="s">
        <v>84</v>
      </c>
      <c r="BK520" s="252">
        <f>ROUND(I520*H520,2)</f>
        <v>0</v>
      </c>
      <c r="BL520" s="14" t="s">
        <v>272</v>
      </c>
      <c r="BM520" s="251" t="s">
        <v>1846</v>
      </c>
    </row>
    <row r="521" s="2" customFormat="1">
      <c r="A521" s="35"/>
      <c r="B521" s="36"/>
      <c r="C521" s="37"/>
      <c r="D521" s="253" t="s">
        <v>194</v>
      </c>
      <c r="E521" s="37"/>
      <c r="F521" s="254" t="s">
        <v>1845</v>
      </c>
      <c r="G521" s="37"/>
      <c r="H521" s="37"/>
      <c r="I521" s="206"/>
      <c r="J521" s="37"/>
      <c r="K521" s="37"/>
      <c r="L521" s="41"/>
      <c r="M521" s="255"/>
      <c r="N521" s="256"/>
      <c r="O521" s="88"/>
      <c r="P521" s="88"/>
      <c r="Q521" s="88"/>
      <c r="R521" s="88"/>
      <c r="S521" s="88"/>
      <c r="T521" s="89"/>
      <c r="U521" s="35"/>
      <c r="V521" s="35"/>
      <c r="W521" s="35"/>
      <c r="X521" s="35"/>
      <c r="Y521" s="35"/>
      <c r="Z521" s="35"/>
      <c r="AA521" s="35"/>
      <c r="AB521" s="35"/>
      <c r="AC521" s="35"/>
      <c r="AD521" s="35"/>
      <c r="AE521" s="35"/>
      <c r="AT521" s="14" t="s">
        <v>194</v>
      </c>
      <c r="AU521" s="14" t="s">
        <v>200</v>
      </c>
    </row>
    <row r="522" s="2" customFormat="1" ht="24.15" customHeight="1">
      <c r="A522" s="35"/>
      <c r="B522" s="36"/>
      <c r="C522" s="257" t="s">
        <v>1256</v>
      </c>
      <c r="D522" s="257" t="s">
        <v>260</v>
      </c>
      <c r="E522" s="258" t="s">
        <v>1847</v>
      </c>
      <c r="F522" s="259" t="s">
        <v>1848</v>
      </c>
      <c r="G522" s="260" t="s">
        <v>263</v>
      </c>
      <c r="H522" s="261">
        <v>3</v>
      </c>
      <c r="I522" s="262"/>
      <c r="J522" s="263">
        <f>ROUND(I522*H522,2)</f>
        <v>0</v>
      </c>
      <c r="K522" s="264"/>
      <c r="L522" s="265"/>
      <c r="M522" s="266" t="s">
        <v>1</v>
      </c>
      <c r="N522" s="267" t="s">
        <v>42</v>
      </c>
      <c r="O522" s="88"/>
      <c r="P522" s="249">
        <f>O522*H522</f>
        <v>0</v>
      </c>
      <c r="Q522" s="249">
        <v>0.00010000000000000001</v>
      </c>
      <c r="R522" s="249">
        <f>Q522*H522</f>
        <v>0.00030000000000000003</v>
      </c>
      <c r="S522" s="249">
        <v>0</v>
      </c>
      <c r="T522" s="250">
        <f>S522*H522</f>
        <v>0</v>
      </c>
      <c r="U522" s="35"/>
      <c r="V522" s="35"/>
      <c r="W522" s="35"/>
      <c r="X522" s="35"/>
      <c r="Y522" s="35"/>
      <c r="Z522" s="35"/>
      <c r="AA522" s="35"/>
      <c r="AB522" s="35"/>
      <c r="AC522" s="35"/>
      <c r="AD522" s="35"/>
      <c r="AE522" s="35"/>
      <c r="AR522" s="251" t="s">
        <v>323</v>
      </c>
      <c r="AT522" s="251" t="s">
        <v>260</v>
      </c>
      <c r="AU522" s="251" t="s">
        <v>200</v>
      </c>
      <c r="AY522" s="14" t="s">
        <v>185</v>
      </c>
      <c r="BE522" s="252">
        <f>IF(N522="základní",J522,0)</f>
        <v>0</v>
      </c>
      <c r="BF522" s="252">
        <f>IF(N522="snížená",J522,0)</f>
        <v>0</v>
      </c>
      <c r="BG522" s="252">
        <f>IF(N522="zákl. přenesená",J522,0)</f>
        <v>0</v>
      </c>
      <c r="BH522" s="252">
        <f>IF(N522="sníž. přenesená",J522,0)</f>
        <v>0</v>
      </c>
      <c r="BI522" s="252">
        <f>IF(N522="nulová",J522,0)</f>
        <v>0</v>
      </c>
      <c r="BJ522" s="14" t="s">
        <v>84</v>
      </c>
      <c r="BK522" s="252">
        <f>ROUND(I522*H522,2)</f>
        <v>0</v>
      </c>
      <c r="BL522" s="14" t="s">
        <v>272</v>
      </c>
      <c r="BM522" s="251" t="s">
        <v>1849</v>
      </c>
    </row>
    <row r="523" s="2" customFormat="1">
      <c r="A523" s="35"/>
      <c r="B523" s="36"/>
      <c r="C523" s="37"/>
      <c r="D523" s="253" t="s">
        <v>194</v>
      </c>
      <c r="E523" s="37"/>
      <c r="F523" s="254" t="s">
        <v>1848</v>
      </c>
      <c r="G523" s="37"/>
      <c r="H523" s="37"/>
      <c r="I523" s="206"/>
      <c r="J523" s="37"/>
      <c r="K523" s="37"/>
      <c r="L523" s="41"/>
      <c r="M523" s="255"/>
      <c r="N523" s="256"/>
      <c r="O523" s="88"/>
      <c r="P523" s="88"/>
      <c r="Q523" s="88"/>
      <c r="R523" s="88"/>
      <c r="S523" s="88"/>
      <c r="T523" s="89"/>
      <c r="U523" s="35"/>
      <c r="V523" s="35"/>
      <c r="W523" s="35"/>
      <c r="X523" s="35"/>
      <c r="Y523" s="35"/>
      <c r="Z523" s="35"/>
      <c r="AA523" s="35"/>
      <c r="AB523" s="35"/>
      <c r="AC523" s="35"/>
      <c r="AD523" s="35"/>
      <c r="AE523" s="35"/>
      <c r="AT523" s="14" t="s">
        <v>194</v>
      </c>
      <c r="AU523" s="14" t="s">
        <v>200</v>
      </c>
    </row>
    <row r="524" s="2" customFormat="1" ht="16.5" customHeight="1">
      <c r="A524" s="35"/>
      <c r="B524" s="36"/>
      <c r="C524" s="239" t="s">
        <v>1261</v>
      </c>
      <c r="D524" s="239" t="s">
        <v>188</v>
      </c>
      <c r="E524" s="240" t="s">
        <v>1850</v>
      </c>
      <c r="F524" s="241" t="s">
        <v>1851</v>
      </c>
      <c r="G524" s="242" t="s">
        <v>263</v>
      </c>
      <c r="H524" s="243">
        <v>1</v>
      </c>
      <c r="I524" s="244"/>
      <c r="J524" s="245">
        <f>ROUND(I524*H524,2)</f>
        <v>0</v>
      </c>
      <c r="K524" s="246"/>
      <c r="L524" s="41"/>
      <c r="M524" s="247" t="s">
        <v>1</v>
      </c>
      <c r="N524" s="248" t="s">
        <v>42</v>
      </c>
      <c r="O524" s="88"/>
      <c r="P524" s="249">
        <f>O524*H524</f>
        <v>0</v>
      </c>
      <c r="Q524" s="249">
        <v>0</v>
      </c>
      <c r="R524" s="249">
        <f>Q524*H524</f>
        <v>0</v>
      </c>
      <c r="S524" s="249">
        <v>0</v>
      </c>
      <c r="T524" s="250">
        <f>S524*H524</f>
        <v>0</v>
      </c>
      <c r="U524" s="35"/>
      <c r="V524" s="35"/>
      <c r="W524" s="35"/>
      <c r="X524" s="35"/>
      <c r="Y524" s="35"/>
      <c r="Z524" s="35"/>
      <c r="AA524" s="35"/>
      <c r="AB524" s="35"/>
      <c r="AC524" s="35"/>
      <c r="AD524" s="35"/>
      <c r="AE524" s="35"/>
      <c r="AR524" s="251" t="s">
        <v>272</v>
      </c>
      <c r="AT524" s="251" t="s">
        <v>188</v>
      </c>
      <c r="AU524" s="251" t="s">
        <v>200</v>
      </c>
      <c r="AY524" s="14" t="s">
        <v>185</v>
      </c>
      <c r="BE524" s="252">
        <f>IF(N524="základní",J524,0)</f>
        <v>0</v>
      </c>
      <c r="BF524" s="252">
        <f>IF(N524="snížená",J524,0)</f>
        <v>0</v>
      </c>
      <c r="BG524" s="252">
        <f>IF(N524="zákl. přenesená",J524,0)</f>
        <v>0</v>
      </c>
      <c r="BH524" s="252">
        <f>IF(N524="sníž. přenesená",J524,0)</f>
        <v>0</v>
      </c>
      <c r="BI524" s="252">
        <f>IF(N524="nulová",J524,0)</f>
        <v>0</v>
      </c>
      <c r="BJ524" s="14" t="s">
        <v>84</v>
      </c>
      <c r="BK524" s="252">
        <f>ROUND(I524*H524,2)</f>
        <v>0</v>
      </c>
      <c r="BL524" s="14" t="s">
        <v>272</v>
      </c>
      <c r="BM524" s="251" t="s">
        <v>1852</v>
      </c>
    </row>
    <row r="525" s="2" customFormat="1">
      <c r="A525" s="35"/>
      <c r="B525" s="36"/>
      <c r="C525" s="37"/>
      <c r="D525" s="253" t="s">
        <v>194</v>
      </c>
      <c r="E525" s="37"/>
      <c r="F525" s="254" t="s">
        <v>1851</v>
      </c>
      <c r="G525" s="37"/>
      <c r="H525" s="37"/>
      <c r="I525" s="206"/>
      <c r="J525" s="37"/>
      <c r="K525" s="37"/>
      <c r="L525" s="41"/>
      <c r="M525" s="255"/>
      <c r="N525" s="256"/>
      <c r="O525" s="88"/>
      <c r="P525" s="88"/>
      <c r="Q525" s="88"/>
      <c r="R525" s="88"/>
      <c r="S525" s="88"/>
      <c r="T525" s="89"/>
      <c r="U525" s="35"/>
      <c r="V525" s="35"/>
      <c r="W525" s="35"/>
      <c r="X525" s="35"/>
      <c r="Y525" s="35"/>
      <c r="Z525" s="35"/>
      <c r="AA525" s="35"/>
      <c r="AB525" s="35"/>
      <c r="AC525" s="35"/>
      <c r="AD525" s="35"/>
      <c r="AE525" s="35"/>
      <c r="AT525" s="14" t="s">
        <v>194</v>
      </c>
      <c r="AU525" s="14" t="s">
        <v>200</v>
      </c>
    </row>
    <row r="526" s="2" customFormat="1" ht="16.5" customHeight="1">
      <c r="A526" s="35"/>
      <c r="B526" s="36"/>
      <c r="C526" s="257" t="s">
        <v>1268</v>
      </c>
      <c r="D526" s="257" t="s">
        <v>260</v>
      </c>
      <c r="E526" s="258" t="s">
        <v>1853</v>
      </c>
      <c r="F526" s="259" t="s">
        <v>1854</v>
      </c>
      <c r="G526" s="260" t="s">
        <v>263</v>
      </c>
      <c r="H526" s="261">
        <v>1</v>
      </c>
      <c r="I526" s="262"/>
      <c r="J526" s="263">
        <f>ROUND(I526*H526,2)</f>
        <v>0</v>
      </c>
      <c r="K526" s="264"/>
      <c r="L526" s="265"/>
      <c r="M526" s="266" t="s">
        <v>1</v>
      </c>
      <c r="N526" s="267" t="s">
        <v>42</v>
      </c>
      <c r="O526" s="88"/>
      <c r="P526" s="249">
        <f>O526*H526</f>
        <v>0</v>
      </c>
      <c r="Q526" s="249">
        <v>0.00010000000000000001</v>
      </c>
      <c r="R526" s="249">
        <f>Q526*H526</f>
        <v>0.00010000000000000001</v>
      </c>
      <c r="S526" s="249">
        <v>0</v>
      </c>
      <c r="T526" s="250">
        <f>S526*H526</f>
        <v>0</v>
      </c>
      <c r="U526" s="35"/>
      <c r="V526" s="35"/>
      <c r="W526" s="35"/>
      <c r="X526" s="35"/>
      <c r="Y526" s="35"/>
      <c r="Z526" s="35"/>
      <c r="AA526" s="35"/>
      <c r="AB526" s="35"/>
      <c r="AC526" s="35"/>
      <c r="AD526" s="35"/>
      <c r="AE526" s="35"/>
      <c r="AR526" s="251" t="s">
        <v>323</v>
      </c>
      <c r="AT526" s="251" t="s">
        <v>260</v>
      </c>
      <c r="AU526" s="251" t="s">
        <v>200</v>
      </c>
      <c r="AY526" s="14" t="s">
        <v>185</v>
      </c>
      <c r="BE526" s="252">
        <f>IF(N526="základní",J526,0)</f>
        <v>0</v>
      </c>
      <c r="BF526" s="252">
        <f>IF(N526="snížená",J526,0)</f>
        <v>0</v>
      </c>
      <c r="BG526" s="252">
        <f>IF(N526="zákl. přenesená",J526,0)</f>
        <v>0</v>
      </c>
      <c r="BH526" s="252">
        <f>IF(N526="sníž. přenesená",J526,0)</f>
        <v>0</v>
      </c>
      <c r="BI526" s="252">
        <f>IF(N526="nulová",J526,0)</f>
        <v>0</v>
      </c>
      <c r="BJ526" s="14" t="s">
        <v>84</v>
      </c>
      <c r="BK526" s="252">
        <f>ROUND(I526*H526,2)</f>
        <v>0</v>
      </c>
      <c r="BL526" s="14" t="s">
        <v>272</v>
      </c>
      <c r="BM526" s="251" t="s">
        <v>1855</v>
      </c>
    </row>
    <row r="527" s="2" customFormat="1">
      <c r="A527" s="35"/>
      <c r="B527" s="36"/>
      <c r="C527" s="37"/>
      <c r="D527" s="253" t="s">
        <v>194</v>
      </c>
      <c r="E527" s="37"/>
      <c r="F527" s="254" t="s">
        <v>1854</v>
      </c>
      <c r="G527" s="37"/>
      <c r="H527" s="37"/>
      <c r="I527" s="206"/>
      <c r="J527" s="37"/>
      <c r="K527" s="37"/>
      <c r="L527" s="41"/>
      <c r="M527" s="255"/>
      <c r="N527" s="256"/>
      <c r="O527" s="88"/>
      <c r="P527" s="88"/>
      <c r="Q527" s="88"/>
      <c r="R527" s="88"/>
      <c r="S527" s="88"/>
      <c r="T527" s="89"/>
      <c r="U527" s="35"/>
      <c r="V527" s="35"/>
      <c r="W527" s="35"/>
      <c r="X527" s="35"/>
      <c r="Y527" s="35"/>
      <c r="Z527" s="35"/>
      <c r="AA527" s="35"/>
      <c r="AB527" s="35"/>
      <c r="AC527" s="35"/>
      <c r="AD527" s="35"/>
      <c r="AE527" s="35"/>
      <c r="AT527" s="14" t="s">
        <v>194</v>
      </c>
      <c r="AU527" s="14" t="s">
        <v>200</v>
      </c>
    </row>
    <row r="528" s="2" customFormat="1" ht="16.5" customHeight="1">
      <c r="A528" s="35"/>
      <c r="B528" s="36"/>
      <c r="C528" s="239" t="s">
        <v>1272</v>
      </c>
      <c r="D528" s="239" t="s">
        <v>188</v>
      </c>
      <c r="E528" s="240" t="s">
        <v>1146</v>
      </c>
      <c r="F528" s="241" t="s">
        <v>1147</v>
      </c>
      <c r="G528" s="242" t="s">
        <v>263</v>
      </c>
      <c r="H528" s="243">
        <v>1</v>
      </c>
      <c r="I528" s="244"/>
      <c r="J528" s="245">
        <f>ROUND(I528*H528,2)</f>
        <v>0</v>
      </c>
      <c r="K528" s="246"/>
      <c r="L528" s="41"/>
      <c r="M528" s="247" t="s">
        <v>1</v>
      </c>
      <c r="N528" s="248" t="s">
        <v>42</v>
      </c>
      <c r="O528" s="88"/>
      <c r="P528" s="249">
        <f>O528*H528</f>
        <v>0</v>
      </c>
      <c r="Q528" s="249">
        <v>0</v>
      </c>
      <c r="R528" s="249">
        <f>Q528*H528</f>
        <v>0</v>
      </c>
      <c r="S528" s="249">
        <v>0</v>
      </c>
      <c r="T528" s="250">
        <f>S528*H528</f>
        <v>0</v>
      </c>
      <c r="U528" s="35"/>
      <c r="V528" s="35"/>
      <c r="W528" s="35"/>
      <c r="X528" s="35"/>
      <c r="Y528" s="35"/>
      <c r="Z528" s="35"/>
      <c r="AA528" s="35"/>
      <c r="AB528" s="35"/>
      <c r="AC528" s="35"/>
      <c r="AD528" s="35"/>
      <c r="AE528" s="35"/>
      <c r="AR528" s="251" t="s">
        <v>272</v>
      </c>
      <c r="AT528" s="251" t="s">
        <v>188</v>
      </c>
      <c r="AU528" s="251" t="s">
        <v>200</v>
      </c>
      <c r="AY528" s="14" t="s">
        <v>185</v>
      </c>
      <c r="BE528" s="252">
        <f>IF(N528="základní",J528,0)</f>
        <v>0</v>
      </c>
      <c r="BF528" s="252">
        <f>IF(N528="snížená",J528,0)</f>
        <v>0</v>
      </c>
      <c r="BG528" s="252">
        <f>IF(N528="zákl. přenesená",J528,0)</f>
        <v>0</v>
      </c>
      <c r="BH528" s="252">
        <f>IF(N528="sníž. přenesená",J528,0)</f>
        <v>0</v>
      </c>
      <c r="BI528" s="252">
        <f>IF(N528="nulová",J528,0)</f>
        <v>0</v>
      </c>
      <c r="BJ528" s="14" t="s">
        <v>84</v>
      </c>
      <c r="BK528" s="252">
        <f>ROUND(I528*H528,2)</f>
        <v>0</v>
      </c>
      <c r="BL528" s="14" t="s">
        <v>272</v>
      </c>
      <c r="BM528" s="251" t="s">
        <v>1856</v>
      </c>
    </row>
    <row r="529" s="2" customFormat="1">
      <c r="A529" s="35"/>
      <c r="B529" s="36"/>
      <c r="C529" s="37"/>
      <c r="D529" s="253" t="s">
        <v>194</v>
      </c>
      <c r="E529" s="37"/>
      <c r="F529" s="254" t="s">
        <v>1149</v>
      </c>
      <c r="G529" s="37"/>
      <c r="H529" s="37"/>
      <c r="I529" s="206"/>
      <c r="J529" s="37"/>
      <c r="K529" s="37"/>
      <c r="L529" s="41"/>
      <c r="M529" s="255"/>
      <c r="N529" s="256"/>
      <c r="O529" s="88"/>
      <c r="P529" s="88"/>
      <c r="Q529" s="88"/>
      <c r="R529" s="88"/>
      <c r="S529" s="88"/>
      <c r="T529" s="89"/>
      <c r="U529" s="35"/>
      <c r="V529" s="35"/>
      <c r="W529" s="35"/>
      <c r="X529" s="35"/>
      <c r="Y529" s="35"/>
      <c r="Z529" s="35"/>
      <c r="AA529" s="35"/>
      <c r="AB529" s="35"/>
      <c r="AC529" s="35"/>
      <c r="AD529" s="35"/>
      <c r="AE529" s="35"/>
      <c r="AT529" s="14" t="s">
        <v>194</v>
      </c>
      <c r="AU529" s="14" t="s">
        <v>200</v>
      </c>
    </row>
    <row r="530" s="2" customFormat="1" ht="24.15" customHeight="1">
      <c r="A530" s="35"/>
      <c r="B530" s="36"/>
      <c r="C530" s="257" t="s">
        <v>1276</v>
      </c>
      <c r="D530" s="257" t="s">
        <v>260</v>
      </c>
      <c r="E530" s="258" t="s">
        <v>1151</v>
      </c>
      <c r="F530" s="259" t="s">
        <v>1152</v>
      </c>
      <c r="G530" s="260" t="s">
        <v>263</v>
      </c>
      <c r="H530" s="261">
        <v>1</v>
      </c>
      <c r="I530" s="262"/>
      <c r="J530" s="263">
        <f>ROUND(I530*H530,2)</f>
        <v>0</v>
      </c>
      <c r="K530" s="264"/>
      <c r="L530" s="265"/>
      <c r="M530" s="266" t="s">
        <v>1</v>
      </c>
      <c r="N530" s="267" t="s">
        <v>42</v>
      </c>
      <c r="O530" s="88"/>
      <c r="P530" s="249">
        <f>O530*H530</f>
        <v>0</v>
      </c>
      <c r="Q530" s="249">
        <v>0.00010000000000000001</v>
      </c>
      <c r="R530" s="249">
        <f>Q530*H530</f>
        <v>0.00010000000000000001</v>
      </c>
      <c r="S530" s="249">
        <v>0</v>
      </c>
      <c r="T530" s="250">
        <f>S530*H530</f>
        <v>0</v>
      </c>
      <c r="U530" s="35"/>
      <c r="V530" s="35"/>
      <c r="W530" s="35"/>
      <c r="X530" s="35"/>
      <c r="Y530" s="35"/>
      <c r="Z530" s="35"/>
      <c r="AA530" s="35"/>
      <c r="AB530" s="35"/>
      <c r="AC530" s="35"/>
      <c r="AD530" s="35"/>
      <c r="AE530" s="35"/>
      <c r="AR530" s="251" t="s">
        <v>323</v>
      </c>
      <c r="AT530" s="251" t="s">
        <v>260</v>
      </c>
      <c r="AU530" s="251" t="s">
        <v>200</v>
      </c>
      <c r="AY530" s="14" t="s">
        <v>185</v>
      </c>
      <c r="BE530" s="252">
        <f>IF(N530="základní",J530,0)</f>
        <v>0</v>
      </c>
      <c r="BF530" s="252">
        <f>IF(N530="snížená",J530,0)</f>
        <v>0</v>
      </c>
      <c r="BG530" s="252">
        <f>IF(N530="zákl. přenesená",J530,0)</f>
        <v>0</v>
      </c>
      <c r="BH530" s="252">
        <f>IF(N530="sníž. přenesená",J530,0)</f>
        <v>0</v>
      </c>
      <c r="BI530" s="252">
        <f>IF(N530="nulová",J530,0)</f>
        <v>0</v>
      </c>
      <c r="BJ530" s="14" t="s">
        <v>84</v>
      </c>
      <c r="BK530" s="252">
        <f>ROUND(I530*H530,2)</f>
        <v>0</v>
      </c>
      <c r="BL530" s="14" t="s">
        <v>272</v>
      </c>
      <c r="BM530" s="251" t="s">
        <v>1857</v>
      </c>
    </row>
    <row r="531" s="2" customFormat="1">
      <c r="A531" s="35"/>
      <c r="B531" s="36"/>
      <c r="C531" s="37"/>
      <c r="D531" s="253" t="s">
        <v>194</v>
      </c>
      <c r="E531" s="37"/>
      <c r="F531" s="254" t="s">
        <v>1152</v>
      </c>
      <c r="G531" s="37"/>
      <c r="H531" s="37"/>
      <c r="I531" s="206"/>
      <c r="J531" s="37"/>
      <c r="K531" s="37"/>
      <c r="L531" s="41"/>
      <c r="M531" s="255"/>
      <c r="N531" s="256"/>
      <c r="O531" s="88"/>
      <c r="P531" s="88"/>
      <c r="Q531" s="88"/>
      <c r="R531" s="88"/>
      <c r="S531" s="88"/>
      <c r="T531" s="89"/>
      <c r="U531" s="35"/>
      <c r="V531" s="35"/>
      <c r="W531" s="35"/>
      <c r="X531" s="35"/>
      <c r="Y531" s="35"/>
      <c r="Z531" s="35"/>
      <c r="AA531" s="35"/>
      <c r="AB531" s="35"/>
      <c r="AC531" s="35"/>
      <c r="AD531" s="35"/>
      <c r="AE531" s="35"/>
      <c r="AT531" s="14" t="s">
        <v>194</v>
      </c>
      <c r="AU531" s="14" t="s">
        <v>200</v>
      </c>
    </row>
    <row r="532" s="2" customFormat="1" ht="24.15" customHeight="1">
      <c r="A532" s="35"/>
      <c r="B532" s="36"/>
      <c r="C532" s="239" t="s">
        <v>1280</v>
      </c>
      <c r="D532" s="239" t="s">
        <v>188</v>
      </c>
      <c r="E532" s="240" t="s">
        <v>1858</v>
      </c>
      <c r="F532" s="241" t="s">
        <v>1859</v>
      </c>
      <c r="G532" s="242" t="s">
        <v>329</v>
      </c>
      <c r="H532" s="243">
        <v>300</v>
      </c>
      <c r="I532" s="244"/>
      <c r="J532" s="245">
        <f>ROUND(I532*H532,2)</f>
        <v>0</v>
      </c>
      <c r="K532" s="246"/>
      <c r="L532" s="41"/>
      <c r="M532" s="247" t="s">
        <v>1</v>
      </c>
      <c r="N532" s="248" t="s">
        <v>42</v>
      </c>
      <c r="O532" s="88"/>
      <c r="P532" s="249">
        <f>O532*H532</f>
        <v>0</v>
      </c>
      <c r="Q532" s="249">
        <v>0</v>
      </c>
      <c r="R532" s="249">
        <f>Q532*H532</f>
        <v>0</v>
      </c>
      <c r="S532" s="249">
        <v>0</v>
      </c>
      <c r="T532" s="250">
        <f>S532*H532</f>
        <v>0</v>
      </c>
      <c r="U532" s="35"/>
      <c r="V532" s="35"/>
      <c r="W532" s="35"/>
      <c r="X532" s="35"/>
      <c r="Y532" s="35"/>
      <c r="Z532" s="35"/>
      <c r="AA532" s="35"/>
      <c r="AB532" s="35"/>
      <c r="AC532" s="35"/>
      <c r="AD532" s="35"/>
      <c r="AE532" s="35"/>
      <c r="AR532" s="251" t="s">
        <v>272</v>
      </c>
      <c r="AT532" s="251" t="s">
        <v>188</v>
      </c>
      <c r="AU532" s="251" t="s">
        <v>200</v>
      </c>
      <c r="AY532" s="14" t="s">
        <v>185</v>
      </c>
      <c r="BE532" s="252">
        <f>IF(N532="základní",J532,0)</f>
        <v>0</v>
      </c>
      <c r="BF532" s="252">
        <f>IF(N532="snížená",J532,0)</f>
        <v>0</v>
      </c>
      <c r="BG532" s="252">
        <f>IF(N532="zákl. přenesená",J532,0)</f>
        <v>0</v>
      </c>
      <c r="BH532" s="252">
        <f>IF(N532="sníž. přenesená",J532,0)</f>
        <v>0</v>
      </c>
      <c r="BI532" s="252">
        <f>IF(N532="nulová",J532,0)</f>
        <v>0</v>
      </c>
      <c r="BJ532" s="14" t="s">
        <v>84</v>
      </c>
      <c r="BK532" s="252">
        <f>ROUND(I532*H532,2)</f>
        <v>0</v>
      </c>
      <c r="BL532" s="14" t="s">
        <v>272</v>
      </c>
      <c r="BM532" s="251" t="s">
        <v>1860</v>
      </c>
    </row>
    <row r="533" s="2" customFormat="1">
      <c r="A533" s="35"/>
      <c r="B533" s="36"/>
      <c r="C533" s="37"/>
      <c r="D533" s="253" t="s">
        <v>194</v>
      </c>
      <c r="E533" s="37"/>
      <c r="F533" s="254" t="s">
        <v>1859</v>
      </c>
      <c r="G533" s="37"/>
      <c r="H533" s="37"/>
      <c r="I533" s="206"/>
      <c r="J533" s="37"/>
      <c r="K533" s="37"/>
      <c r="L533" s="41"/>
      <c r="M533" s="255"/>
      <c r="N533" s="256"/>
      <c r="O533" s="88"/>
      <c r="P533" s="88"/>
      <c r="Q533" s="88"/>
      <c r="R533" s="88"/>
      <c r="S533" s="88"/>
      <c r="T533" s="89"/>
      <c r="U533" s="35"/>
      <c r="V533" s="35"/>
      <c r="W533" s="35"/>
      <c r="X533" s="35"/>
      <c r="Y533" s="35"/>
      <c r="Z533" s="35"/>
      <c r="AA533" s="35"/>
      <c r="AB533" s="35"/>
      <c r="AC533" s="35"/>
      <c r="AD533" s="35"/>
      <c r="AE533" s="35"/>
      <c r="AT533" s="14" t="s">
        <v>194</v>
      </c>
      <c r="AU533" s="14" t="s">
        <v>200</v>
      </c>
    </row>
    <row r="534" s="2" customFormat="1" ht="24.15" customHeight="1">
      <c r="A534" s="35"/>
      <c r="B534" s="36"/>
      <c r="C534" s="257" t="s">
        <v>1285</v>
      </c>
      <c r="D534" s="257" t="s">
        <v>260</v>
      </c>
      <c r="E534" s="258" t="s">
        <v>1861</v>
      </c>
      <c r="F534" s="259" t="s">
        <v>1862</v>
      </c>
      <c r="G534" s="260" t="s">
        <v>329</v>
      </c>
      <c r="H534" s="261">
        <v>300</v>
      </c>
      <c r="I534" s="262"/>
      <c r="J534" s="263">
        <f>ROUND(I534*H534,2)</f>
        <v>0</v>
      </c>
      <c r="K534" s="264"/>
      <c r="L534" s="265"/>
      <c r="M534" s="266" t="s">
        <v>1</v>
      </c>
      <c r="N534" s="267" t="s">
        <v>42</v>
      </c>
      <c r="O534" s="88"/>
      <c r="P534" s="249">
        <f>O534*H534</f>
        <v>0</v>
      </c>
      <c r="Q534" s="249">
        <v>4.0000000000000003E-05</v>
      </c>
      <c r="R534" s="249">
        <f>Q534*H534</f>
        <v>0.012</v>
      </c>
      <c r="S534" s="249">
        <v>0</v>
      </c>
      <c r="T534" s="250">
        <f>S534*H534</f>
        <v>0</v>
      </c>
      <c r="U534" s="35"/>
      <c r="V534" s="35"/>
      <c r="W534" s="35"/>
      <c r="X534" s="35"/>
      <c r="Y534" s="35"/>
      <c r="Z534" s="35"/>
      <c r="AA534" s="35"/>
      <c r="AB534" s="35"/>
      <c r="AC534" s="35"/>
      <c r="AD534" s="35"/>
      <c r="AE534" s="35"/>
      <c r="AR534" s="251" t="s">
        <v>323</v>
      </c>
      <c r="AT534" s="251" t="s">
        <v>260</v>
      </c>
      <c r="AU534" s="251" t="s">
        <v>200</v>
      </c>
      <c r="AY534" s="14" t="s">
        <v>185</v>
      </c>
      <c r="BE534" s="252">
        <f>IF(N534="základní",J534,0)</f>
        <v>0</v>
      </c>
      <c r="BF534" s="252">
        <f>IF(N534="snížená",J534,0)</f>
        <v>0</v>
      </c>
      <c r="BG534" s="252">
        <f>IF(N534="zákl. přenesená",J534,0)</f>
        <v>0</v>
      </c>
      <c r="BH534" s="252">
        <f>IF(N534="sníž. přenesená",J534,0)</f>
        <v>0</v>
      </c>
      <c r="BI534" s="252">
        <f>IF(N534="nulová",J534,0)</f>
        <v>0</v>
      </c>
      <c r="BJ534" s="14" t="s">
        <v>84</v>
      </c>
      <c r="BK534" s="252">
        <f>ROUND(I534*H534,2)</f>
        <v>0</v>
      </c>
      <c r="BL534" s="14" t="s">
        <v>272</v>
      </c>
      <c r="BM534" s="251" t="s">
        <v>1863</v>
      </c>
    </row>
    <row r="535" s="2" customFormat="1">
      <c r="A535" s="35"/>
      <c r="B535" s="36"/>
      <c r="C535" s="37"/>
      <c r="D535" s="253" t="s">
        <v>194</v>
      </c>
      <c r="E535" s="37"/>
      <c r="F535" s="254" t="s">
        <v>1862</v>
      </c>
      <c r="G535" s="37"/>
      <c r="H535" s="37"/>
      <c r="I535" s="206"/>
      <c r="J535" s="37"/>
      <c r="K535" s="37"/>
      <c r="L535" s="41"/>
      <c r="M535" s="255"/>
      <c r="N535" s="256"/>
      <c r="O535" s="88"/>
      <c r="P535" s="88"/>
      <c r="Q535" s="88"/>
      <c r="R535" s="88"/>
      <c r="S535" s="88"/>
      <c r="T535" s="89"/>
      <c r="U535" s="35"/>
      <c r="V535" s="35"/>
      <c r="W535" s="35"/>
      <c r="X535" s="35"/>
      <c r="Y535" s="35"/>
      <c r="Z535" s="35"/>
      <c r="AA535" s="35"/>
      <c r="AB535" s="35"/>
      <c r="AC535" s="35"/>
      <c r="AD535" s="35"/>
      <c r="AE535" s="35"/>
      <c r="AT535" s="14" t="s">
        <v>194</v>
      </c>
      <c r="AU535" s="14" t="s">
        <v>200</v>
      </c>
    </row>
    <row r="536" s="2" customFormat="1" ht="24.15" customHeight="1">
      <c r="A536" s="35"/>
      <c r="B536" s="36"/>
      <c r="C536" s="239" t="s">
        <v>1290</v>
      </c>
      <c r="D536" s="239" t="s">
        <v>188</v>
      </c>
      <c r="E536" s="240" t="s">
        <v>1277</v>
      </c>
      <c r="F536" s="241" t="s">
        <v>1278</v>
      </c>
      <c r="G536" s="242" t="s">
        <v>884</v>
      </c>
      <c r="H536" s="243">
        <v>1</v>
      </c>
      <c r="I536" s="244"/>
      <c r="J536" s="245">
        <f>ROUND(I536*H536,2)</f>
        <v>0</v>
      </c>
      <c r="K536" s="246"/>
      <c r="L536" s="41"/>
      <c r="M536" s="247" t="s">
        <v>1</v>
      </c>
      <c r="N536" s="248" t="s">
        <v>42</v>
      </c>
      <c r="O536" s="88"/>
      <c r="P536" s="249">
        <f>O536*H536</f>
        <v>0</v>
      </c>
      <c r="Q536" s="249">
        <v>0</v>
      </c>
      <c r="R536" s="249">
        <f>Q536*H536</f>
        <v>0</v>
      </c>
      <c r="S536" s="249">
        <v>0</v>
      </c>
      <c r="T536" s="250">
        <f>S536*H536</f>
        <v>0</v>
      </c>
      <c r="U536" s="35"/>
      <c r="V536" s="35"/>
      <c r="W536" s="35"/>
      <c r="X536" s="35"/>
      <c r="Y536" s="35"/>
      <c r="Z536" s="35"/>
      <c r="AA536" s="35"/>
      <c r="AB536" s="35"/>
      <c r="AC536" s="35"/>
      <c r="AD536" s="35"/>
      <c r="AE536" s="35"/>
      <c r="AR536" s="251" t="s">
        <v>272</v>
      </c>
      <c r="AT536" s="251" t="s">
        <v>188</v>
      </c>
      <c r="AU536" s="251" t="s">
        <v>200</v>
      </c>
      <c r="AY536" s="14" t="s">
        <v>185</v>
      </c>
      <c r="BE536" s="252">
        <f>IF(N536="základní",J536,0)</f>
        <v>0</v>
      </c>
      <c r="BF536" s="252">
        <f>IF(N536="snížená",J536,0)</f>
        <v>0</v>
      </c>
      <c r="BG536" s="252">
        <f>IF(N536="zákl. přenesená",J536,0)</f>
        <v>0</v>
      </c>
      <c r="BH536" s="252">
        <f>IF(N536="sníž. přenesená",J536,0)</f>
        <v>0</v>
      </c>
      <c r="BI536" s="252">
        <f>IF(N536="nulová",J536,0)</f>
        <v>0</v>
      </c>
      <c r="BJ536" s="14" t="s">
        <v>84</v>
      </c>
      <c r="BK536" s="252">
        <f>ROUND(I536*H536,2)</f>
        <v>0</v>
      </c>
      <c r="BL536" s="14" t="s">
        <v>272</v>
      </c>
      <c r="BM536" s="251" t="s">
        <v>1279</v>
      </c>
    </row>
    <row r="537" s="2" customFormat="1">
      <c r="A537" s="35"/>
      <c r="B537" s="36"/>
      <c r="C537" s="37"/>
      <c r="D537" s="253" t="s">
        <v>194</v>
      </c>
      <c r="E537" s="37"/>
      <c r="F537" s="254" t="s">
        <v>1278</v>
      </c>
      <c r="G537" s="37"/>
      <c r="H537" s="37"/>
      <c r="I537" s="206"/>
      <c r="J537" s="37"/>
      <c r="K537" s="37"/>
      <c r="L537" s="41"/>
      <c r="M537" s="255"/>
      <c r="N537" s="256"/>
      <c r="O537" s="88"/>
      <c r="P537" s="88"/>
      <c r="Q537" s="88"/>
      <c r="R537" s="88"/>
      <c r="S537" s="88"/>
      <c r="T537" s="89"/>
      <c r="U537" s="35"/>
      <c r="V537" s="35"/>
      <c r="W537" s="35"/>
      <c r="X537" s="35"/>
      <c r="Y537" s="35"/>
      <c r="Z537" s="35"/>
      <c r="AA537" s="35"/>
      <c r="AB537" s="35"/>
      <c r="AC537" s="35"/>
      <c r="AD537" s="35"/>
      <c r="AE537" s="35"/>
      <c r="AT537" s="14" t="s">
        <v>194</v>
      </c>
      <c r="AU537" s="14" t="s">
        <v>200</v>
      </c>
    </row>
    <row r="538" s="2" customFormat="1" ht="21.75" customHeight="1">
      <c r="A538" s="35"/>
      <c r="B538" s="36"/>
      <c r="C538" s="239" t="s">
        <v>1293</v>
      </c>
      <c r="D538" s="239" t="s">
        <v>188</v>
      </c>
      <c r="E538" s="240" t="s">
        <v>1281</v>
      </c>
      <c r="F538" s="241" t="s">
        <v>1282</v>
      </c>
      <c r="G538" s="242" t="s">
        <v>263</v>
      </c>
      <c r="H538" s="243">
        <v>3</v>
      </c>
      <c r="I538" s="244"/>
      <c r="J538" s="245">
        <f>ROUND(I538*H538,2)</f>
        <v>0</v>
      </c>
      <c r="K538" s="246"/>
      <c r="L538" s="41"/>
      <c r="M538" s="247" t="s">
        <v>1</v>
      </c>
      <c r="N538" s="248" t="s">
        <v>42</v>
      </c>
      <c r="O538" s="88"/>
      <c r="P538" s="249">
        <f>O538*H538</f>
        <v>0</v>
      </c>
      <c r="Q538" s="249">
        <v>0</v>
      </c>
      <c r="R538" s="249">
        <f>Q538*H538</f>
        <v>0</v>
      </c>
      <c r="S538" s="249">
        <v>0</v>
      </c>
      <c r="T538" s="250">
        <f>S538*H538</f>
        <v>0</v>
      </c>
      <c r="U538" s="35"/>
      <c r="V538" s="35"/>
      <c r="W538" s="35"/>
      <c r="X538" s="35"/>
      <c r="Y538" s="35"/>
      <c r="Z538" s="35"/>
      <c r="AA538" s="35"/>
      <c r="AB538" s="35"/>
      <c r="AC538" s="35"/>
      <c r="AD538" s="35"/>
      <c r="AE538" s="35"/>
      <c r="AR538" s="251" t="s">
        <v>272</v>
      </c>
      <c r="AT538" s="251" t="s">
        <v>188</v>
      </c>
      <c r="AU538" s="251" t="s">
        <v>200</v>
      </c>
      <c r="AY538" s="14" t="s">
        <v>185</v>
      </c>
      <c r="BE538" s="252">
        <f>IF(N538="základní",J538,0)</f>
        <v>0</v>
      </c>
      <c r="BF538" s="252">
        <f>IF(N538="snížená",J538,0)</f>
        <v>0</v>
      </c>
      <c r="BG538" s="252">
        <f>IF(N538="zákl. přenesená",J538,0)</f>
        <v>0</v>
      </c>
      <c r="BH538" s="252">
        <f>IF(N538="sníž. přenesená",J538,0)</f>
        <v>0</v>
      </c>
      <c r="BI538" s="252">
        <f>IF(N538="nulová",J538,0)</f>
        <v>0</v>
      </c>
      <c r="BJ538" s="14" t="s">
        <v>84</v>
      </c>
      <c r="BK538" s="252">
        <f>ROUND(I538*H538,2)</f>
        <v>0</v>
      </c>
      <c r="BL538" s="14" t="s">
        <v>272</v>
      </c>
      <c r="BM538" s="251" t="s">
        <v>1283</v>
      </c>
    </row>
    <row r="539" s="2" customFormat="1">
      <c r="A539" s="35"/>
      <c r="B539" s="36"/>
      <c r="C539" s="37"/>
      <c r="D539" s="253" t="s">
        <v>194</v>
      </c>
      <c r="E539" s="37"/>
      <c r="F539" s="254" t="s">
        <v>1284</v>
      </c>
      <c r="G539" s="37"/>
      <c r="H539" s="37"/>
      <c r="I539" s="206"/>
      <c r="J539" s="37"/>
      <c r="K539" s="37"/>
      <c r="L539" s="41"/>
      <c r="M539" s="255"/>
      <c r="N539" s="256"/>
      <c r="O539" s="88"/>
      <c r="P539" s="88"/>
      <c r="Q539" s="88"/>
      <c r="R539" s="88"/>
      <c r="S539" s="88"/>
      <c r="T539" s="89"/>
      <c r="U539" s="35"/>
      <c r="V539" s="35"/>
      <c r="W539" s="35"/>
      <c r="X539" s="35"/>
      <c r="Y539" s="35"/>
      <c r="Z539" s="35"/>
      <c r="AA539" s="35"/>
      <c r="AB539" s="35"/>
      <c r="AC539" s="35"/>
      <c r="AD539" s="35"/>
      <c r="AE539" s="35"/>
      <c r="AT539" s="14" t="s">
        <v>194</v>
      </c>
      <c r="AU539" s="14" t="s">
        <v>200</v>
      </c>
    </row>
    <row r="540" s="2" customFormat="1" ht="24.15" customHeight="1">
      <c r="A540" s="35"/>
      <c r="B540" s="36"/>
      <c r="C540" s="239" t="s">
        <v>1864</v>
      </c>
      <c r="D540" s="239" t="s">
        <v>188</v>
      </c>
      <c r="E540" s="240" t="s">
        <v>957</v>
      </c>
      <c r="F540" s="241" t="s">
        <v>958</v>
      </c>
      <c r="G540" s="242" t="s">
        <v>329</v>
      </c>
      <c r="H540" s="243">
        <v>70</v>
      </c>
      <c r="I540" s="244"/>
      <c r="J540" s="245">
        <f>ROUND(I540*H540,2)</f>
        <v>0</v>
      </c>
      <c r="K540" s="246"/>
      <c r="L540" s="41"/>
      <c r="M540" s="247" t="s">
        <v>1</v>
      </c>
      <c r="N540" s="248" t="s">
        <v>42</v>
      </c>
      <c r="O540" s="88"/>
      <c r="P540" s="249">
        <f>O540*H540</f>
        <v>0</v>
      </c>
      <c r="Q540" s="249">
        <v>0</v>
      </c>
      <c r="R540" s="249">
        <f>Q540*H540</f>
        <v>0</v>
      </c>
      <c r="S540" s="249">
        <v>0</v>
      </c>
      <c r="T540" s="250">
        <f>S540*H540</f>
        <v>0</v>
      </c>
      <c r="U540" s="35"/>
      <c r="V540" s="35"/>
      <c r="W540" s="35"/>
      <c r="X540" s="35"/>
      <c r="Y540" s="35"/>
      <c r="Z540" s="35"/>
      <c r="AA540" s="35"/>
      <c r="AB540" s="35"/>
      <c r="AC540" s="35"/>
      <c r="AD540" s="35"/>
      <c r="AE540" s="35"/>
      <c r="AR540" s="251" t="s">
        <v>272</v>
      </c>
      <c r="AT540" s="251" t="s">
        <v>188</v>
      </c>
      <c r="AU540" s="251" t="s">
        <v>200</v>
      </c>
      <c r="AY540" s="14" t="s">
        <v>185</v>
      </c>
      <c r="BE540" s="252">
        <f>IF(N540="základní",J540,0)</f>
        <v>0</v>
      </c>
      <c r="BF540" s="252">
        <f>IF(N540="snížená",J540,0)</f>
        <v>0</v>
      </c>
      <c r="BG540" s="252">
        <f>IF(N540="zákl. přenesená",J540,0)</f>
        <v>0</v>
      </c>
      <c r="BH540" s="252">
        <f>IF(N540="sníž. přenesená",J540,0)</f>
        <v>0</v>
      </c>
      <c r="BI540" s="252">
        <f>IF(N540="nulová",J540,0)</f>
        <v>0</v>
      </c>
      <c r="BJ540" s="14" t="s">
        <v>84</v>
      </c>
      <c r="BK540" s="252">
        <f>ROUND(I540*H540,2)</f>
        <v>0</v>
      </c>
      <c r="BL540" s="14" t="s">
        <v>272</v>
      </c>
      <c r="BM540" s="251" t="s">
        <v>1865</v>
      </c>
    </row>
    <row r="541" s="2" customFormat="1">
      <c r="A541" s="35"/>
      <c r="B541" s="36"/>
      <c r="C541" s="37"/>
      <c r="D541" s="253" t="s">
        <v>194</v>
      </c>
      <c r="E541" s="37"/>
      <c r="F541" s="254" t="s">
        <v>960</v>
      </c>
      <c r="G541" s="37"/>
      <c r="H541" s="37"/>
      <c r="I541" s="206"/>
      <c r="J541" s="37"/>
      <c r="K541" s="37"/>
      <c r="L541" s="41"/>
      <c r="M541" s="255"/>
      <c r="N541" s="256"/>
      <c r="O541" s="88"/>
      <c r="P541" s="88"/>
      <c r="Q541" s="88"/>
      <c r="R541" s="88"/>
      <c r="S541" s="88"/>
      <c r="T541" s="89"/>
      <c r="U541" s="35"/>
      <c r="V541" s="35"/>
      <c r="W541" s="35"/>
      <c r="X541" s="35"/>
      <c r="Y541" s="35"/>
      <c r="Z541" s="35"/>
      <c r="AA541" s="35"/>
      <c r="AB541" s="35"/>
      <c r="AC541" s="35"/>
      <c r="AD541" s="35"/>
      <c r="AE541" s="35"/>
      <c r="AT541" s="14" t="s">
        <v>194</v>
      </c>
      <c r="AU541" s="14" t="s">
        <v>200</v>
      </c>
    </row>
    <row r="542" s="2" customFormat="1" ht="16.5" customHeight="1">
      <c r="A542" s="35"/>
      <c r="B542" s="36"/>
      <c r="C542" s="257" t="s">
        <v>1866</v>
      </c>
      <c r="D542" s="257" t="s">
        <v>260</v>
      </c>
      <c r="E542" s="258" t="s">
        <v>1582</v>
      </c>
      <c r="F542" s="259" t="s">
        <v>1583</v>
      </c>
      <c r="G542" s="260" t="s">
        <v>329</v>
      </c>
      <c r="H542" s="261">
        <v>70</v>
      </c>
      <c r="I542" s="262"/>
      <c r="J542" s="263">
        <f>ROUND(I542*H542,2)</f>
        <v>0</v>
      </c>
      <c r="K542" s="264"/>
      <c r="L542" s="265"/>
      <c r="M542" s="266" t="s">
        <v>1</v>
      </c>
      <c r="N542" s="267" t="s">
        <v>42</v>
      </c>
      <c r="O542" s="88"/>
      <c r="P542" s="249">
        <f>O542*H542</f>
        <v>0</v>
      </c>
      <c r="Q542" s="249">
        <v>0.00038999999999999999</v>
      </c>
      <c r="R542" s="249">
        <f>Q542*H542</f>
        <v>0.027299999999999998</v>
      </c>
      <c r="S542" s="249">
        <v>0</v>
      </c>
      <c r="T542" s="250">
        <f>S542*H542</f>
        <v>0</v>
      </c>
      <c r="U542" s="35"/>
      <c r="V542" s="35"/>
      <c r="W542" s="35"/>
      <c r="X542" s="35"/>
      <c r="Y542" s="35"/>
      <c r="Z542" s="35"/>
      <c r="AA542" s="35"/>
      <c r="AB542" s="35"/>
      <c r="AC542" s="35"/>
      <c r="AD542" s="35"/>
      <c r="AE542" s="35"/>
      <c r="AR542" s="251" t="s">
        <v>323</v>
      </c>
      <c r="AT542" s="251" t="s">
        <v>260</v>
      </c>
      <c r="AU542" s="251" t="s">
        <v>200</v>
      </c>
      <c r="AY542" s="14" t="s">
        <v>185</v>
      </c>
      <c r="BE542" s="252">
        <f>IF(N542="základní",J542,0)</f>
        <v>0</v>
      </c>
      <c r="BF542" s="252">
        <f>IF(N542="snížená",J542,0)</f>
        <v>0</v>
      </c>
      <c r="BG542" s="252">
        <f>IF(N542="zákl. přenesená",J542,0)</f>
        <v>0</v>
      </c>
      <c r="BH542" s="252">
        <f>IF(N542="sníž. přenesená",J542,0)</f>
        <v>0</v>
      </c>
      <c r="BI542" s="252">
        <f>IF(N542="nulová",J542,0)</f>
        <v>0</v>
      </c>
      <c r="BJ542" s="14" t="s">
        <v>84</v>
      </c>
      <c r="BK542" s="252">
        <f>ROUND(I542*H542,2)</f>
        <v>0</v>
      </c>
      <c r="BL542" s="14" t="s">
        <v>272</v>
      </c>
      <c r="BM542" s="251" t="s">
        <v>1867</v>
      </c>
    </row>
    <row r="543" s="2" customFormat="1">
      <c r="A543" s="35"/>
      <c r="B543" s="36"/>
      <c r="C543" s="37"/>
      <c r="D543" s="253" t="s">
        <v>194</v>
      </c>
      <c r="E543" s="37"/>
      <c r="F543" s="254" t="s">
        <v>1583</v>
      </c>
      <c r="G543" s="37"/>
      <c r="H543" s="37"/>
      <c r="I543" s="206"/>
      <c r="J543" s="37"/>
      <c r="K543" s="37"/>
      <c r="L543" s="41"/>
      <c r="M543" s="255"/>
      <c r="N543" s="256"/>
      <c r="O543" s="88"/>
      <c r="P543" s="88"/>
      <c r="Q543" s="88"/>
      <c r="R543" s="88"/>
      <c r="S543" s="88"/>
      <c r="T543" s="89"/>
      <c r="U543" s="35"/>
      <c r="V543" s="35"/>
      <c r="W543" s="35"/>
      <c r="X543" s="35"/>
      <c r="Y543" s="35"/>
      <c r="Z543" s="35"/>
      <c r="AA543" s="35"/>
      <c r="AB543" s="35"/>
      <c r="AC543" s="35"/>
      <c r="AD543" s="35"/>
      <c r="AE543" s="35"/>
      <c r="AT543" s="14" t="s">
        <v>194</v>
      </c>
      <c r="AU543" s="14" t="s">
        <v>200</v>
      </c>
    </row>
    <row r="544" s="2" customFormat="1" ht="24.15" customHeight="1">
      <c r="A544" s="35"/>
      <c r="B544" s="36"/>
      <c r="C544" s="257" t="s">
        <v>1868</v>
      </c>
      <c r="D544" s="257" t="s">
        <v>260</v>
      </c>
      <c r="E544" s="258" t="s">
        <v>1585</v>
      </c>
      <c r="F544" s="259" t="s">
        <v>1586</v>
      </c>
      <c r="G544" s="260" t="s">
        <v>263</v>
      </c>
      <c r="H544" s="261">
        <v>35</v>
      </c>
      <c r="I544" s="262"/>
      <c r="J544" s="263">
        <f>ROUND(I544*H544,2)</f>
        <v>0</v>
      </c>
      <c r="K544" s="264"/>
      <c r="L544" s="265"/>
      <c r="M544" s="266" t="s">
        <v>1</v>
      </c>
      <c r="N544" s="267" t="s">
        <v>42</v>
      </c>
      <c r="O544" s="88"/>
      <c r="P544" s="249">
        <f>O544*H544</f>
        <v>0</v>
      </c>
      <c r="Q544" s="249">
        <v>1.0000000000000001E-05</v>
      </c>
      <c r="R544" s="249">
        <f>Q544*H544</f>
        <v>0.00035000000000000005</v>
      </c>
      <c r="S544" s="249">
        <v>0</v>
      </c>
      <c r="T544" s="250">
        <f>S544*H544</f>
        <v>0</v>
      </c>
      <c r="U544" s="35"/>
      <c r="V544" s="35"/>
      <c r="W544" s="35"/>
      <c r="X544" s="35"/>
      <c r="Y544" s="35"/>
      <c r="Z544" s="35"/>
      <c r="AA544" s="35"/>
      <c r="AB544" s="35"/>
      <c r="AC544" s="35"/>
      <c r="AD544" s="35"/>
      <c r="AE544" s="35"/>
      <c r="AR544" s="251" t="s">
        <v>323</v>
      </c>
      <c r="AT544" s="251" t="s">
        <v>260</v>
      </c>
      <c r="AU544" s="251" t="s">
        <v>200</v>
      </c>
      <c r="AY544" s="14" t="s">
        <v>185</v>
      </c>
      <c r="BE544" s="252">
        <f>IF(N544="základní",J544,0)</f>
        <v>0</v>
      </c>
      <c r="BF544" s="252">
        <f>IF(N544="snížená",J544,0)</f>
        <v>0</v>
      </c>
      <c r="BG544" s="252">
        <f>IF(N544="zákl. přenesená",J544,0)</f>
        <v>0</v>
      </c>
      <c r="BH544" s="252">
        <f>IF(N544="sníž. přenesená",J544,0)</f>
        <v>0</v>
      </c>
      <c r="BI544" s="252">
        <f>IF(N544="nulová",J544,0)</f>
        <v>0</v>
      </c>
      <c r="BJ544" s="14" t="s">
        <v>84</v>
      </c>
      <c r="BK544" s="252">
        <f>ROUND(I544*H544,2)</f>
        <v>0</v>
      </c>
      <c r="BL544" s="14" t="s">
        <v>272</v>
      </c>
      <c r="BM544" s="251" t="s">
        <v>1869</v>
      </c>
    </row>
    <row r="545" s="2" customFormat="1">
      <c r="A545" s="35"/>
      <c r="B545" s="36"/>
      <c r="C545" s="37"/>
      <c r="D545" s="253" t="s">
        <v>194</v>
      </c>
      <c r="E545" s="37"/>
      <c r="F545" s="254" t="s">
        <v>1586</v>
      </c>
      <c r="G545" s="37"/>
      <c r="H545" s="37"/>
      <c r="I545" s="206"/>
      <c r="J545" s="37"/>
      <c r="K545" s="37"/>
      <c r="L545" s="41"/>
      <c r="M545" s="255"/>
      <c r="N545" s="256"/>
      <c r="O545" s="88"/>
      <c r="P545" s="88"/>
      <c r="Q545" s="88"/>
      <c r="R545" s="88"/>
      <c r="S545" s="88"/>
      <c r="T545" s="89"/>
      <c r="U545" s="35"/>
      <c r="V545" s="35"/>
      <c r="W545" s="35"/>
      <c r="X545" s="35"/>
      <c r="Y545" s="35"/>
      <c r="Z545" s="35"/>
      <c r="AA545" s="35"/>
      <c r="AB545" s="35"/>
      <c r="AC545" s="35"/>
      <c r="AD545" s="35"/>
      <c r="AE545" s="35"/>
      <c r="AT545" s="14" t="s">
        <v>194</v>
      </c>
      <c r="AU545" s="14" t="s">
        <v>200</v>
      </c>
    </row>
    <row r="546" s="2" customFormat="1" ht="24.15" customHeight="1">
      <c r="A546" s="35"/>
      <c r="B546" s="36"/>
      <c r="C546" s="257" t="s">
        <v>1870</v>
      </c>
      <c r="D546" s="257" t="s">
        <v>260</v>
      </c>
      <c r="E546" s="258" t="s">
        <v>1588</v>
      </c>
      <c r="F546" s="259" t="s">
        <v>1589</v>
      </c>
      <c r="G546" s="260" t="s">
        <v>263</v>
      </c>
      <c r="H546" s="261">
        <v>2</v>
      </c>
      <c r="I546" s="262"/>
      <c r="J546" s="263">
        <f>ROUND(I546*H546,2)</f>
        <v>0</v>
      </c>
      <c r="K546" s="264"/>
      <c r="L546" s="265"/>
      <c r="M546" s="266" t="s">
        <v>1</v>
      </c>
      <c r="N546" s="267" t="s">
        <v>42</v>
      </c>
      <c r="O546" s="88"/>
      <c r="P546" s="249">
        <f>O546*H546</f>
        <v>0</v>
      </c>
      <c r="Q546" s="249">
        <v>1.0000000000000001E-05</v>
      </c>
      <c r="R546" s="249">
        <f>Q546*H546</f>
        <v>2.0000000000000002E-05</v>
      </c>
      <c r="S546" s="249">
        <v>0</v>
      </c>
      <c r="T546" s="250">
        <f>S546*H546</f>
        <v>0</v>
      </c>
      <c r="U546" s="35"/>
      <c r="V546" s="35"/>
      <c r="W546" s="35"/>
      <c r="X546" s="35"/>
      <c r="Y546" s="35"/>
      <c r="Z546" s="35"/>
      <c r="AA546" s="35"/>
      <c r="AB546" s="35"/>
      <c r="AC546" s="35"/>
      <c r="AD546" s="35"/>
      <c r="AE546" s="35"/>
      <c r="AR546" s="251" t="s">
        <v>323</v>
      </c>
      <c r="AT546" s="251" t="s">
        <v>260</v>
      </c>
      <c r="AU546" s="251" t="s">
        <v>200</v>
      </c>
      <c r="AY546" s="14" t="s">
        <v>185</v>
      </c>
      <c r="BE546" s="252">
        <f>IF(N546="základní",J546,0)</f>
        <v>0</v>
      </c>
      <c r="BF546" s="252">
        <f>IF(N546="snížená",J546,0)</f>
        <v>0</v>
      </c>
      <c r="BG546" s="252">
        <f>IF(N546="zákl. přenesená",J546,0)</f>
        <v>0</v>
      </c>
      <c r="BH546" s="252">
        <f>IF(N546="sníž. přenesená",J546,0)</f>
        <v>0</v>
      </c>
      <c r="BI546" s="252">
        <f>IF(N546="nulová",J546,0)</f>
        <v>0</v>
      </c>
      <c r="BJ546" s="14" t="s">
        <v>84</v>
      </c>
      <c r="BK546" s="252">
        <f>ROUND(I546*H546,2)</f>
        <v>0</v>
      </c>
      <c r="BL546" s="14" t="s">
        <v>272</v>
      </c>
      <c r="BM546" s="251" t="s">
        <v>1871</v>
      </c>
    </row>
    <row r="547" s="2" customFormat="1">
      <c r="A547" s="35"/>
      <c r="B547" s="36"/>
      <c r="C547" s="37"/>
      <c r="D547" s="253" t="s">
        <v>194</v>
      </c>
      <c r="E547" s="37"/>
      <c r="F547" s="254" t="s">
        <v>1589</v>
      </c>
      <c r="G547" s="37"/>
      <c r="H547" s="37"/>
      <c r="I547" s="206"/>
      <c r="J547" s="37"/>
      <c r="K547" s="37"/>
      <c r="L547" s="41"/>
      <c r="M547" s="255"/>
      <c r="N547" s="256"/>
      <c r="O547" s="88"/>
      <c r="P547" s="88"/>
      <c r="Q547" s="88"/>
      <c r="R547" s="88"/>
      <c r="S547" s="88"/>
      <c r="T547" s="89"/>
      <c r="U547" s="35"/>
      <c r="V547" s="35"/>
      <c r="W547" s="35"/>
      <c r="X547" s="35"/>
      <c r="Y547" s="35"/>
      <c r="Z547" s="35"/>
      <c r="AA547" s="35"/>
      <c r="AB547" s="35"/>
      <c r="AC547" s="35"/>
      <c r="AD547" s="35"/>
      <c r="AE547" s="35"/>
      <c r="AT547" s="14" t="s">
        <v>194</v>
      </c>
      <c r="AU547" s="14" t="s">
        <v>200</v>
      </c>
    </row>
    <row r="548" s="2" customFormat="1" ht="24.15" customHeight="1">
      <c r="A548" s="35"/>
      <c r="B548" s="36"/>
      <c r="C548" s="257" t="s">
        <v>1872</v>
      </c>
      <c r="D548" s="257" t="s">
        <v>260</v>
      </c>
      <c r="E548" s="258" t="s">
        <v>1591</v>
      </c>
      <c r="F548" s="259" t="s">
        <v>1592</v>
      </c>
      <c r="G548" s="260" t="s">
        <v>263</v>
      </c>
      <c r="H548" s="261">
        <v>15</v>
      </c>
      <c r="I548" s="262"/>
      <c r="J548" s="263">
        <f>ROUND(I548*H548,2)</f>
        <v>0</v>
      </c>
      <c r="K548" s="264"/>
      <c r="L548" s="265"/>
      <c r="M548" s="266" t="s">
        <v>1</v>
      </c>
      <c r="N548" s="267" t="s">
        <v>42</v>
      </c>
      <c r="O548" s="88"/>
      <c r="P548" s="249">
        <f>O548*H548</f>
        <v>0</v>
      </c>
      <c r="Q548" s="249">
        <v>1.0000000000000001E-05</v>
      </c>
      <c r="R548" s="249">
        <f>Q548*H548</f>
        <v>0.00015000000000000001</v>
      </c>
      <c r="S548" s="249">
        <v>0</v>
      </c>
      <c r="T548" s="250">
        <f>S548*H548</f>
        <v>0</v>
      </c>
      <c r="U548" s="35"/>
      <c r="V548" s="35"/>
      <c r="W548" s="35"/>
      <c r="X548" s="35"/>
      <c r="Y548" s="35"/>
      <c r="Z548" s="35"/>
      <c r="AA548" s="35"/>
      <c r="AB548" s="35"/>
      <c r="AC548" s="35"/>
      <c r="AD548" s="35"/>
      <c r="AE548" s="35"/>
      <c r="AR548" s="251" t="s">
        <v>323</v>
      </c>
      <c r="AT548" s="251" t="s">
        <v>260</v>
      </c>
      <c r="AU548" s="251" t="s">
        <v>200</v>
      </c>
      <c r="AY548" s="14" t="s">
        <v>185</v>
      </c>
      <c r="BE548" s="252">
        <f>IF(N548="základní",J548,0)</f>
        <v>0</v>
      </c>
      <c r="BF548" s="252">
        <f>IF(N548="snížená",J548,0)</f>
        <v>0</v>
      </c>
      <c r="BG548" s="252">
        <f>IF(N548="zákl. přenesená",J548,0)</f>
        <v>0</v>
      </c>
      <c r="BH548" s="252">
        <f>IF(N548="sníž. přenesená",J548,0)</f>
        <v>0</v>
      </c>
      <c r="BI548" s="252">
        <f>IF(N548="nulová",J548,0)</f>
        <v>0</v>
      </c>
      <c r="BJ548" s="14" t="s">
        <v>84</v>
      </c>
      <c r="BK548" s="252">
        <f>ROUND(I548*H548,2)</f>
        <v>0</v>
      </c>
      <c r="BL548" s="14" t="s">
        <v>272</v>
      </c>
      <c r="BM548" s="251" t="s">
        <v>1873</v>
      </c>
    </row>
    <row r="549" s="2" customFormat="1">
      <c r="A549" s="35"/>
      <c r="B549" s="36"/>
      <c r="C549" s="37"/>
      <c r="D549" s="253" t="s">
        <v>194</v>
      </c>
      <c r="E549" s="37"/>
      <c r="F549" s="254" t="s">
        <v>1592</v>
      </c>
      <c r="G549" s="37"/>
      <c r="H549" s="37"/>
      <c r="I549" s="206"/>
      <c r="J549" s="37"/>
      <c r="K549" s="37"/>
      <c r="L549" s="41"/>
      <c r="M549" s="255"/>
      <c r="N549" s="256"/>
      <c r="O549" s="88"/>
      <c r="P549" s="88"/>
      <c r="Q549" s="88"/>
      <c r="R549" s="88"/>
      <c r="S549" s="88"/>
      <c r="T549" s="89"/>
      <c r="U549" s="35"/>
      <c r="V549" s="35"/>
      <c r="W549" s="35"/>
      <c r="X549" s="35"/>
      <c r="Y549" s="35"/>
      <c r="Z549" s="35"/>
      <c r="AA549" s="35"/>
      <c r="AB549" s="35"/>
      <c r="AC549" s="35"/>
      <c r="AD549" s="35"/>
      <c r="AE549" s="35"/>
      <c r="AT549" s="14" t="s">
        <v>194</v>
      </c>
      <c r="AU549" s="14" t="s">
        <v>200</v>
      </c>
    </row>
    <row r="550" s="2" customFormat="1" ht="24.15" customHeight="1">
      <c r="A550" s="35"/>
      <c r="B550" s="36"/>
      <c r="C550" s="257" t="s">
        <v>1874</v>
      </c>
      <c r="D550" s="257" t="s">
        <v>260</v>
      </c>
      <c r="E550" s="258" t="s">
        <v>1594</v>
      </c>
      <c r="F550" s="259" t="s">
        <v>1595</v>
      </c>
      <c r="G550" s="260" t="s">
        <v>263</v>
      </c>
      <c r="H550" s="261">
        <v>15</v>
      </c>
      <c r="I550" s="262"/>
      <c r="J550" s="263">
        <f>ROUND(I550*H550,2)</f>
        <v>0</v>
      </c>
      <c r="K550" s="264"/>
      <c r="L550" s="265"/>
      <c r="M550" s="266" t="s">
        <v>1</v>
      </c>
      <c r="N550" s="267" t="s">
        <v>42</v>
      </c>
      <c r="O550" s="88"/>
      <c r="P550" s="249">
        <f>O550*H550</f>
        <v>0</v>
      </c>
      <c r="Q550" s="249">
        <v>1.0000000000000001E-05</v>
      </c>
      <c r="R550" s="249">
        <f>Q550*H550</f>
        <v>0.00015000000000000001</v>
      </c>
      <c r="S550" s="249">
        <v>0</v>
      </c>
      <c r="T550" s="250">
        <f>S550*H550</f>
        <v>0</v>
      </c>
      <c r="U550" s="35"/>
      <c r="V550" s="35"/>
      <c r="W550" s="35"/>
      <c r="X550" s="35"/>
      <c r="Y550" s="35"/>
      <c r="Z550" s="35"/>
      <c r="AA550" s="35"/>
      <c r="AB550" s="35"/>
      <c r="AC550" s="35"/>
      <c r="AD550" s="35"/>
      <c r="AE550" s="35"/>
      <c r="AR550" s="251" t="s">
        <v>323</v>
      </c>
      <c r="AT550" s="251" t="s">
        <v>260</v>
      </c>
      <c r="AU550" s="251" t="s">
        <v>200</v>
      </c>
      <c r="AY550" s="14" t="s">
        <v>185</v>
      </c>
      <c r="BE550" s="252">
        <f>IF(N550="základní",J550,0)</f>
        <v>0</v>
      </c>
      <c r="BF550" s="252">
        <f>IF(N550="snížená",J550,0)</f>
        <v>0</v>
      </c>
      <c r="BG550" s="252">
        <f>IF(N550="zákl. přenesená",J550,0)</f>
        <v>0</v>
      </c>
      <c r="BH550" s="252">
        <f>IF(N550="sníž. přenesená",J550,0)</f>
        <v>0</v>
      </c>
      <c r="BI550" s="252">
        <f>IF(N550="nulová",J550,0)</f>
        <v>0</v>
      </c>
      <c r="BJ550" s="14" t="s">
        <v>84</v>
      </c>
      <c r="BK550" s="252">
        <f>ROUND(I550*H550,2)</f>
        <v>0</v>
      </c>
      <c r="BL550" s="14" t="s">
        <v>272</v>
      </c>
      <c r="BM550" s="251" t="s">
        <v>1875</v>
      </c>
    </row>
    <row r="551" s="2" customFormat="1">
      <c r="A551" s="35"/>
      <c r="B551" s="36"/>
      <c r="C551" s="37"/>
      <c r="D551" s="253" t="s">
        <v>194</v>
      </c>
      <c r="E551" s="37"/>
      <c r="F551" s="254" t="s">
        <v>1595</v>
      </c>
      <c r="G551" s="37"/>
      <c r="H551" s="37"/>
      <c r="I551" s="206"/>
      <c r="J551" s="37"/>
      <c r="K551" s="37"/>
      <c r="L551" s="41"/>
      <c r="M551" s="255"/>
      <c r="N551" s="256"/>
      <c r="O551" s="88"/>
      <c r="P551" s="88"/>
      <c r="Q551" s="88"/>
      <c r="R551" s="88"/>
      <c r="S551" s="88"/>
      <c r="T551" s="89"/>
      <c r="U551" s="35"/>
      <c r="V551" s="35"/>
      <c r="W551" s="35"/>
      <c r="X551" s="35"/>
      <c r="Y551" s="35"/>
      <c r="Z551" s="35"/>
      <c r="AA551" s="35"/>
      <c r="AB551" s="35"/>
      <c r="AC551" s="35"/>
      <c r="AD551" s="35"/>
      <c r="AE551" s="35"/>
      <c r="AT551" s="14" t="s">
        <v>194</v>
      </c>
      <c r="AU551" s="14" t="s">
        <v>200</v>
      </c>
    </row>
    <row r="552" s="2" customFormat="1" ht="24.15" customHeight="1">
      <c r="A552" s="35"/>
      <c r="B552" s="36"/>
      <c r="C552" s="257" t="s">
        <v>1876</v>
      </c>
      <c r="D552" s="257" t="s">
        <v>260</v>
      </c>
      <c r="E552" s="258" t="s">
        <v>1877</v>
      </c>
      <c r="F552" s="259" t="s">
        <v>1878</v>
      </c>
      <c r="G552" s="260" t="s">
        <v>263</v>
      </c>
      <c r="H552" s="261">
        <v>15</v>
      </c>
      <c r="I552" s="262"/>
      <c r="J552" s="263">
        <f>ROUND(I552*H552,2)</f>
        <v>0</v>
      </c>
      <c r="K552" s="264"/>
      <c r="L552" s="265"/>
      <c r="M552" s="266" t="s">
        <v>1</v>
      </c>
      <c r="N552" s="267" t="s">
        <v>42</v>
      </c>
      <c r="O552" s="88"/>
      <c r="P552" s="249">
        <f>O552*H552</f>
        <v>0</v>
      </c>
      <c r="Q552" s="249">
        <v>1.0000000000000001E-05</v>
      </c>
      <c r="R552" s="249">
        <f>Q552*H552</f>
        <v>0.00015000000000000001</v>
      </c>
      <c r="S552" s="249">
        <v>0</v>
      </c>
      <c r="T552" s="250">
        <f>S552*H552</f>
        <v>0</v>
      </c>
      <c r="U552" s="35"/>
      <c r="V552" s="35"/>
      <c r="W552" s="35"/>
      <c r="X552" s="35"/>
      <c r="Y552" s="35"/>
      <c r="Z552" s="35"/>
      <c r="AA552" s="35"/>
      <c r="AB552" s="35"/>
      <c r="AC552" s="35"/>
      <c r="AD552" s="35"/>
      <c r="AE552" s="35"/>
      <c r="AR552" s="251" t="s">
        <v>323</v>
      </c>
      <c r="AT552" s="251" t="s">
        <v>260</v>
      </c>
      <c r="AU552" s="251" t="s">
        <v>200</v>
      </c>
      <c r="AY552" s="14" t="s">
        <v>185</v>
      </c>
      <c r="BE552" s="252">
        <f>IF(N552="základní",J552,0)</f>
        <v>0</v>
      </c>
      <c r="BF552" s="252">
        <f>IF(N552="snížená",J552,0)</f>
        <v>0</v>
      </c>
      <c r="BG552" s="252">
        <f>IF(N552="zákl. přenesená",J552,0)</f>
        <v>0</v>
      </c>
      <c r="BH552" s="252">
        <f>IF(N552="sníž. přenesená",J552,0)</f>
        <v>0</v>
      </c>
      <c r="BI552" s="252">
        <f>IF(N552="nulová",J552,0)</f>
        <v>0</v>
      </c>
      <c r="BJ552" s="14" t="s">
        <v>84</v>
      </c>
      <c r="BK552" s="252">
        <f>ROUND(I552*H552,2)</f>
        <v>0</v>
      </c>
      <c r="BL552" s="14" t="s">
        <v>272</v>
      </c>
      <c r="BM552" s="251" t="s">
        <v>1879</v>
      </c>
    </row>
    <row r="553" s="2" customFormat="1">
      <c r="A553" s="35"/>
      <c r="B553" s="36"/>
      <c r="C553" s="37"/>
      <c r="D553" s="253" t="s">
        <v>194</v>
      </c>
      <c r="E553" s="37"/>
      <c r="F553" s="254" t="s">
        <v>1878</v>
      </c>
      <c r="G553" s="37"/>
      <c r="H553" s="37"/>
      <c r="I553" s="206"/>
      <c r="J553" s="37"/>
      <c r="K553" s="37"/>
      <c r="L553" s="41"/>
      <c r="M553" s="255"/>
      <c r="N553" s="256"/>
      <c r="O553" s="88"/>
      <c r="P553" s="88"/>
      <c r="Q553" s="88"/>
      <c r="R553" s="88"/>
      <c r="S553" s="88"/>
      <c r="T553" s="89"/>
      <c r="U553" s="35"/>
      <c r="V553" s="35"/>
      <c r="W553" s="35"/>
      <c r="X553" s="35"/>
      <c r="Y553" s="35"/>
      <c r="Z553" s="35"/>
      <c r="AA553" s="35"/>
      <c r="AB553" s="35"/>
      <c r="AC553" s="35"/>
      <c r="AD553" s="35"/>
      <c r="AE553" s="35"/>
      <c r="AT553" s="14" t="s">
        <v>194</v>
      </c>
      <c r="AU553" s="14" t="s">
        <v>200</v>
      </c>
    </row>
    <row r="554" s="2" customFormat="1" ht="24.15" customHeight="1">
      <c r="A554" s="35"/>
      <c r="B554" s="36"/>
      <c r="C554" s="257" t="s">
        <v>1880</v>
      </c>
      <c r="D554" s="257" t="s">
        <v>260</v>
      </c>
      <c r="E554" s="258" t="s">
        <v>1881</v>
      </c>
      <c r="F554" s="259" t="s">
        <v>1882</v>
      </c>
      <c r="G554" s="260" t="s">
        <v>263</v>
      </c>
      <c r="H554" s="261">
        <v>2</v>
      </c>
      <c r="I554" s="262"/>
      <c r="J554" s="263">
        <f>ROUND(I554*H554,2)</f>
        <v>0</v>
      </c>
      <c r="K554" s="264"/>
      <c r="L554" s="265"/>
      <c r="M554" s="266" t="s">
        <v>1</v>
      </c>
      <c r="N554" s="267" t="s">
        <v>42</v>
      </c>
      <c r="O554" s="88"/>
      <c r="P554" s="249">
        <f>O554*H554</f>
        <v>0</v>
      </c>
      <c r="Q554" s="249">
        <v>1.0000000000000001E-05</v>
      </c>
      <c r="R554" s="249">
        <f>Q554*H554</f>
        <v>2.0000000000000002E-05</v>
      </c>
      <c r="S554" s="249">
        <v>0</v>
      </c>
      <c r="T554" s="250">
        <f>S554*H554</f>
        <v>0</v>
      </c>
      <c r="U554" s="35"/>
      <c r="V554" s="35"/>
      <c r="W554" s="35"/>
      <c r="X554" s="35"/>
      <c r="Y554" s="35"/>
      <c r="Z554" s="35"/>
      <c r="AA554" s="35"/>
      <c r="AB554" s="35"/>
      <c r="AC554" s="35"/>
      <c r="AD554" s="35"/>
      <c r="AE554" s="35"/>
      <c r="AR554" s="251" t="s">
        <v>323</v>
      </c>
      <c r="AT554" s="251" t="s">
        <v>260</v>
      </c>
      <c r="AU554" s="251" t="s">
        <v>200</v>
      </c>
      <c r="AY554" s="14" t="s">
        <v>185</v>
      </c>
      <c r="BE554" s="252">
        <f>IF(N554="základní",J554,0)</f>
        <v>0</v>
      </c>
      <c r="BF554" s="252">
        <f>IF(N554="snížená",J554,0)</f>
        <v>0</v>
      </c>
      <c r="BG554" s="252">
        <f>IF(N554="zákl. přenesená",J554,0)</f>
        <v>0</v>
      </c>
      <c r="BH554" s="252">
        <f>IF(N554="sníž. přenesená",J554,0)</f>
        <v>0</v>
      </c>
      <c r="BI554" s="252">
        <f>IF(N554="nulová",J554,0)</f>
        <v>0</v>
      </c>
      <c r="BJ554" s="14" t="s">
        <v>84</v>
      </c>
      <c r="BK554" s="252">
        <f>ROUND(I554*H554,2)</f>
        <v>0</v>
      </c>
      <c r="BL554" s="14" t="s">
        <v>272</v>
      </c>
      <c r="BM554" s="251" t="s">
        <v>1883</v>
      </c>
    </row>
    <row r="555" s="2" customFormat="1">
      <c r="A555" s="35"/>
      <c r="B555" s="36"/>
      <c r="C555" s="37"/>
      <c r="D555" s="253" t="s">
        <v>194</v>
      </c>
      <c r="E555" s="37"/>
      <c r="F555" s="254" t="s">
        <v>1882</v>
      </c>
      <c r="G555" s="37"/>
      <c r="H555" s="37"/>
      <c r="I555" s="206"/>
      <c r="J555" s="37"/>
      <c r="K555" s="37"/>
      <c r="L555" s="41"/>
      <c r="M555" s="255"/>
      <c r="N555" s="256"/>
      <c r="O555" s="88"/>
      <c r="P555" s="88"/>
      <c r="Q555" s="88"/>
      <c r="R555" s="88"/>
      <c r="S555" s="88"/>
      <c r="T555" s="89"/>
      <c r="U555" s="35"/>
      <c r="V555" s="35"/>
      <c r="W555" s="35"/>
      <c r="X555" s="35"/>
      <c r="Y555" s="35"/>
      <c r="Z555" s="35"/>
      <c r="AA555" s="35"/>
      <c r="AB555" s="35"/>
      <c r="AC555" s="35"/>
      <c r="AD555" s="35"/>
      <c r="AE555" s="35"/>
      <c r="AT555" s="14" t="s">
        <v>194</v>
      </c>
      <c r="AU555" s="14" t="s">
        <v>200</v>
      </c>
    </row>
    <row r="556" s="2" customFormat="1" ht="55.5" customHeight="1">
      <c r="A556" s="35"/>
      <c r="B556" s="36"/>
      <c r="C556" s="239" t="s">
        <v>1884</v>
      </c>
      <c r="D556" s="239" t="s">
        <v>188</v>
      </c>
      <c r="E556" s="240" t="s">
        <v>1885</v>
      </c>
      <c r="F556" s="241" t="s">
        <v>1886</v>
      </c>
      <c r="G556" s="242" t="s">
        <v>263</v>
      </c>
      <c r="H556" s="243">
        <v>3</v>
      </c>
      <c r="I556" s="244"/>
      <c r="J556" s="245">
        <f>ROUND(I556*H556,2)</f>
        <v>0</v>
      </c>
      <c r="K556" s="246"/>
      <c r="L556" s="41"/>
      <c r="M556" s="247" t="s">
        <v>1</v>
      </c>
      <c r="N556" s="248" t="s">
        <v>42</v>
      </c>
      <c r="O556" s="88"/>
      <c r="P556" s="249">
        <f>O556*H556</f>
        <v>0</v>
      </c>
      <c r="Q556" s="249">
        <v>0.00064000000000000005</v>
      </c>
      <c r="R556" s="249">
        <f>Q556*H556</f>
        <v>0.0019200000000000003</v>
      </c>
      <c r="S556" s="249">
        <v>0</v>
      </c>
      <c r="T556" s="250">
        <f>S556*H556</f>
        <v>0</v>
      </c>
      <c r="U556" s="35"/>
      <c r="V556" s="35"/>
      <c r="W556" s="35"/>
      <c r="X556" s="35"/>
      <c r="Y556" s="35"/>
      <c r="Z556" s="35"/>
      <c r="AA556" s="35"/>
      <c r="AB556" s="35"/>
      <c r="AC556" s="35"/>
      <c r="AD556" s="35"/>
      <c r="AE556" s="35"/>
      <c r="AR556" s="251" t="s">
        <v>272</v>
      </c>
      <c r="AT556" s="251" t="s">
        <v>188</v>
      </c>
      <c r="AU556" s="251" t="s">
        <v>200</v>
      </c>
      <c r="AY556" s="14" t="s">
        <v>185</v>
      </c>
      <c r="BE556" s="252">
        <f>IF(N556="základní",J556,0)</f>
        <v>0</v>
      </c>
      <c r="BF556" s="252">
        <f>IF(N556="snížená",J556,0)</f>
        <v>0</v>
      </c>
      <c r="BG556" s="252">
        <f>IF(N556="zákl. přenesená",J556,0)</f>
        <v>0</v>
      </c>
      <c r="BH556" s="252">
        <f>IF(N556="sníž. přenesená",J556,0)</f>
        <v>0</v>
      </c>
      <c r="BI556" s="252">
        <f>IF(N556="nulová",J556,0)</f>
        <v>0</v>
      </c>
      <c r="BJ556" s="14" t="s">
        <v>84</v>
      </c>
      <c r="BK556" s="252">
        <f>ROUND(I556*H556,2)</f>
        <v>0</v>
      </c>
      <c r="BL556" s="14" t="s">
        <v>272</v>
      </c>
      <c r="BM556" s="251" t="s">
        <v>1887</v>
      </c>
    </row>
    <row r="557" s="2" customFormat="1">
      <c r="A557" s="35"/>
      <c r="B557" s="36"/>
      <c r="C557" s="37"/>
      <c r="D557" s="253" t="s">
        <v>194</v>
      </c>
      <c r="E557" s="37"/>
      <c r="F557" s="254" t="s">
        <v>1886</v>
      </c>
      <c r="G557" s="37"/>
      <c r="H557" s="37"/>
      <c r="I557" s="206"/>
      <c r="J557" s="37"/>
      <c r="K557" s="37"/>
      <c r="L557" s="41"/>
      <c r="M557" s="255"/>
      <c r="N557" s="256"/>
      <c r="O557" s="88"/>
      <c r="P557" s="88"/>
      <c r="Q557" s="88"/>
      <c r="R557" s="88"/>
      <c r="S557" s="88"/>
      <c r="T557" s="89"/>
      <c r="U557" s="35"/>
      <c r="V557" s="35"/>
      <c r="W557" s="35"/>
      <c r="X557" s="35"/>
      <c r="Y557" s="35"/>
      <c r="Z557" s="35"/>
      <c r="AA557" s="35"/>
      <c r="AB557" s="35"/>
      <c r="AC557" s="35"/>
      <c r="AD557" s="35"/>
      <c r="AE557" s="35"/>
      <c r="AT557" s="14" t="s">
        <v>194</v>
      </c>
      <c r="AU557" s="14" t="s">
        <v>200</v>
      </c>
    </row>
    <row r="558" s="2" customFormat="1" ht="37.8" customHeight="1">
      <c r="A558" s="35"/>
      <c r="B558" s="36"/>
      <c r="C558" s="257" t="s">
        <v>1888</v>
      </c>
      <c r="D558" s="257" t="s">
        <v>260</v>
      </c>
      <c r="E558" s="258" t="s">
        <v>1889</v>
      </c>
      <c r="F558" s="259" t="s">
        <v>1890</v>
      </c>
      <c r="G558" s="260" t="s">
        <v>1</v>
      </c>
      <c r="H558" s="261">
        <v>3</v>
      </c>
      <c r="I558" s="262"/>
      <c r="J558" s="263">
        <f>ROUND(I558*H558,2)</f>
        <v>0</v>
      </c>
      <c r="K558" s="264"/>
      <c r="L558" s="265"/>
      <c r="M558" s="266" t="s">
        <v>1</v>
      </c>
      <c r="N558" s="267" t="s">
        <v>42</v>
      </c>
      <c r="O558" s="88"/>
      <c r="P558" s="249">
        <f>O558*H558</f>
        <v>0</v>
      </c>
      <c r="Q558" s="249">
        <v>0</v>
      </c>
      <c r="R558" s="249">
        <f>Q558*H558</f>
        <v>0</v>
      </c>
      <c r="S558" s="249">
        <v>0</v>
      </c>
      <c r="T558" s="250">
        <f>S558*H558</f>
        <v>0</v>
      </c>
      <c r="U558" s="35"/>
      <c r="V558" s="35"/>
      <c r="W558" s="35"/>
      <c r="X558" s="35"/>
      <c r="Y558" s="35"/>
      <c r="Z558" s="35"/>
      <c r="AA558" s="35"/>
      <c r="AB558" s="35"/>
      <c r="AC558" s="35"/>
      <c r="AD558" s="35"/>
      <c r="AE558" s="35"/>
      <c r="AR558" s="251" t="s">
        <v>323</v>
      </c>
      <c r="AT558" s="251" t="s">
        <v>260</v>
      </c>
      <c r="AU558" s="251" t="s">
        <v>200</v>
      </c>
      <c r="AY558" s="14" t="s">
        <v>185</v>
      </c>
      <c r="BE558" s="252">
        <f>IF(N558="základní",J558,0)</f>
        <v>0</v>
      </c>
      <c r="BF558" s="252">
        <f>IF(N558="snížená",J558,0)</f>
        <v>0</v>
      </c>
      <c r="BG558" s="252">
        <f>IF(N558="zákl. přenesená",J558,0)</f>
        <v>0</v>
      </c>
      <c r="BH558" s="252">
        <f>IF(N558="sníž. přenesená",J558,0)</f>
        <v>0</v>
      </c>
      <c r="BI558" s="252">
        <f>IF(N558="nulová",J558,0)</f>
        <v>0</v>
      </c>
      <c r="BJ558" s="14" t="s">
        <v>84</v>
      </c>
      <c r="BK558" s="252">
        <f>ROUND(I558*H558,2)</f>
        <v>0</v>
      </c>
      <c r="BL558" s="14" t="s">
        <v>272</v>
      </c>
      <c r="BM558" s="251" t="s">
        <v>1891</v>
      </c>
    </row>
    <row r="559" s="2" customFormat="1">
      <c r="A559" s="35"/>
      <c r="B559" s="36"/>
      <c r="C559" s="37"/>
      <c r="D559" s="253" t="s">
        <v>194</v>
      </c>
      <c r="E559" s="37"/>
      <c r="F559" s="254" t="s">
        <v>1890</v>
      </c>
      <c r="G559" s="37"/>
      <c r="H559" s="37"/>
      <c r="I559" s="206"/>
      <c r="J559" s="37"/>
      <c r="K559" s="37"/>
      <c r="L559" s="41"/>
      <c r="M559" s="255"/>
      <c r="N559" s="256"/>
      <c r="O559" s="88"/>
      <c r="P559" s="88"/>
      <c r="Q559" s="88"/>
      <c r="R559" s="88"/>
      <c r="S559" s="88"/>
      <c r="T559" s="89"/>
      <c r="U559" s="35"/>
      <c r="V559" s="35"/>
      <c r="W559" s="35"/>
      <c r="X559" s="35"/>
      <c r="Y559" s="35"/>
      <c r="Z559" s="35"/>
      <c r="AA559" s="35"/>
      <c r="AB559" s="35"/>
      <c r="AC559" s="35"/>
      <c r="AD559" s="35"/>
      <c r="AE559" s="35"/>
      <c r="AT559" s="14" t="s">
        <v>194</v>
      </c>
      <c r="AU559" s="14" t="s">
        <v>200</v>
      </c>
    </row>
    <row r="560" s="12" customFormat="1" ht="22.8" customHeight="1">
      <c r="A560" s="12"/>
      <c r="B560" s="223"/>
      <c r="C560" s="224"/>
      <c r="D560" s="225" t="s">
        <v>76</v>
      </c>
      <c r="E560" s="237" t="s">
        <v>1292</v>
      </c>
      <c r="F560" s="237" t="s">
        <v>482</v>
      </c>
      <c r="G560" s="224"/>
      <c r="H560" s="224"/>
      <c r="I560" s="227"/>
      <c r="J560" s="238">
        <f>BK560</f>
        <v>0</v>
      </c>
      <c r="K560" s="224"/>
      <c r="L560" s="229"/>
      <c r="M560" s="230"/>
      <c r="N560" s="231"/>
      <c r="O560" s="231"/>
      <c r="P560" s="232">
        <f>SUM(P561:P564)</f>
        <v>0</v>
      </c>
      <c r="Q560" s="231"/>
      <c r="R560" s="232">
        <f>SUM(R561:R564)</f>
        <v>0</v>
      </c>
      <c r="S560" s="231"/>
      <c r="T560" s="233">
        <f>SUM(T561:T564)</f>
        <v>0</v>
      </c>
      <c r="U560" s="12"/>
      <c r="V560" s="12"/>
      <c r="W560" s="12"/>
      <c r="X560" s="12"/>
      <c r="Y560" s="12"/>
      <c r="Z560" s="12"/>
      <c r="AA560" s="12"/>
      <c r="AB560" s="12"/>
      <c r="AC560" s="12"/>
      <c r="AD560" s="12"/>
      <c r="AE560" s="12"/>
      <c r="AR560" s="234" t="s">
        <v>86</v>
      </c>
      <c r="AT560" s="235" t="s">
        <v>76</v>
      </c>
      <c r="AU560" s="235" t="s">
        <v>84</v>
      </c>
      <c r="AY560" s="234" t="s">
        <v>185</v>
      </c>
      <c r="BK560" s="236">
        <f>SUM(BK561:BK564)</f>
        <v>0</v>
      </c>
    </row>
    <row r="561" s="2" customFormat="1" ht="33" customHeight="1">
      <c r="A561" s="35"/>
      <c r="B561" s="36"/>
      <c r="C561" s="239" t="s">
        <v>1892</v>
      </c>
      <c r="D561" s="239" t="s">
        <v>188</v>
      </c>
      <c r="E561" s="240" t="s">
        <v>1294</v>
      </c>
      <c r="F561" s="241" t="s">
        <v>1295</v>
      </c>
      <c r="G561" s="242" t="s">
        <v>884</v>
      </c>
      <c r="H561" s="243">
        <v>1</v>
      </c>
      <c r="I561" s="244"/>
      <c r="J561" s="245">
        <f>ROUND(I561*H561,2)</f>
        <v>0</v>
      </c>
      <c r="K561" s="246"/>
      <c r="L561" s="41"/>
      <c r="M561" s="247" t="s">
        <v>1</v>
      </c>
      <c r="N561" s="248" t="s">
        <v>42</v>
      </c>
      <c r="O561" s="88"/>
      <c r="P561" s="249">
        <f>O561*H561</f>
        <v>0</v>
      </c>
      <c r="Q561" s="249">
        <v>0</v>
      </c>
      <c r="R561" s="249">
        <f>Q561*H561</f>
        <v>0</v>
      </c>
      <c r="S561" s="249">
        <v>0</v>
      </c>
      <c r="T561" s="250">
        <f>S561*H561</f>
        <v>0</v>
      </c>
      <c r="U561" s="35"/>
      <c r="V561" s="35"/>
      <c r="W561" s="35"/>
      <c r="X561" s="35"/>
      <c r="Y561" s="35"/>
      <c r="Z561" s="35"/>
      <c r="AA561" s="35"/>
      <c r="AB561" s="35"/>
      <c r="AC561" s="35"/>
      <c r="AD561" s="35"/>
      <c r="AE561" s="35"/>
      <c r="AR561" s="251" t="s">
        <v>272</v>
      </c>
      <c r="AT561" s="251" t="s">
        <v>188</v>
      </c>
      <c r="AU561" s="251" t="s">
        <v>86</v>
      </c>
      <c r="AY561" s="14" t="s">
        <v>185</v>
      </c>
      <c r="BE561" s="252">
        <f>IF(N561="základní",J561,0)</f>
        <v>0</v>
      </c>
      <c r="BF561" s="252">
        <f>IF(N561="snížená",J561,0)</f>
        <v>0</v>
      </c>
      <c r="BG561" s="252">
        <f>IF(N561="zákl. přenesená",J561,0)</f>
        <v>0</v>
      </c>
      <c r="BH561" s="252">
        <f>IF(N561="sníž. přenesená",J561,0)</f>
        <v>0</v>
      </c>
      <c r="BI561" s="252">
        <f>IF(N561="nulová",J561,0)</f>
        <v>0</v>
      </c>
      <c r="BJ561" s="14" t="s">
        <v>84</v>
      </c>
      <c r="BK561" s="252">
        <f>ROUND(I561*H561,2)</f>
        <v>0</v>
      </c>
      <c r="BL561" s="14" t="s">
        <v>272</v>
      </c>
      <c r="BM561" s="251" t="s">
        <v>1296</v>
      </c>
    </row>
    <row r="562" s="2" customFormat="1">
      <c r="A562" s="35"/>
      <c r="B562" s="36"/>
      <c r="C562" s="37"/>
      <c r="D562" s="253" t="s">
        <v>194</v>
      </c>
      <c r="E562" s="37"/>
      <c r="F562" s="254" t="s">
        <v>1297</v>
      </c>
      <c r="G562" s="37"/>
      <c r="H562" s="37"/>
      <c r="I562" s="206"/>
      <c r="J562" s="37"/>
      <c r="K562" s="37"/>
      <c r="L562" s="41"/>
      <c r="M562" s="255"/>
      <c r="N562" s="256"/>
      <c r="O562" s="88"/>
      <c r="P562" s="88"/>
      <c r="Q562" s="88"/>
      <c r="R562" s="88"/>
      <c r="S562" s="88"/>
      <c r="T562" s="89"/>
      <c r="U562" s="35"/>
      <c r="V562" s="35"/>
      <c r="W562" s="35"/>
      <c r="X562" s="35"/>
      <c r="Y562" s="35"/>
      <c r="Z562" s="35"/>
      <c r="AA562" s="35"/>
      <c r="AB562" s="35"/>
      <c r="AC562" s="35"/>
      <c r="AD562" s="35"/>
      <c r="AE562" s="35"/>
      <c r="AT562" s="14" t="s">
        <v>194</v>
      </c>
      <c r="AU562" s="14" t="s">
        <v>86</v>
      </c>
    </row>
    <row r="563" s="2" customFormat="1" ht="33" customHeight="1">
      <c r="A563" s="35"/>
      <c r="B563" s="36"/>
      <c r="C563" s="239" t="s">
        <v>1893</v>
      </c>
      <c r="D563" s="239" t="s">
        <v>188</v>
      </c>
      <c r="E563" s="240" t="s">
        <v>1894</v>
      </c>
      <c r="F563" s="241" t="s">
        <v>1895</v>
      </c>
      <c r="G563" s="242" t="s">
        <v>884</v>
      </c>
      <c r="H563" s="243">
        <v>1</v>
      </c>
      <c r="I563" s="244"/>
      <c r="J563" s="245">
        <f>ROUND(I563*H563,2)</f>
        <v>0</v>
      </c>
      <c r="K563" s="246"/>
      <c r="L563" s="41"/>
      <c r="M563" s="247" t="s">
        <v>1</v>
      </c>
      <c r="N563" s="248" t="s">
        <v>42</v>
      </c>
      <c r="O563" s="88"/>
      <c r="P563" s="249">
        <f>O563*H563</f>
        <v>0</v>
      </c>
      <c r="Q563" s="249">
        <v>0</v>
      </c>
      <c r="R563" s="249">
        <f>Q563*H563</f>
        <v>0</v>
      </c>
      <c r="S563" s="249">
        <v>0</v>
      </c>
      <c r="T563" s="250">
        <f>S563*H563</f>
        <v>0</v>
      </c>
      <c r="U563" s="35"/>
      <c r="V563" s="35"/>
      <c r="W563" s="35"/>
      <c r="X563" s="35"/>
      <c r="Y563" s="35"/>
      <c r="Z563" s="35"/>
      <c r="AA563" s="35"/>
      <c r="AB563" s="35"/>
      <c r="AC563" s="35"/>
      <c r="AD563" s="35"/>
      <c r="AE563" s="35"/>
      <c r="AR563" s="251" t="s">
        <v>272</v>
      </c>
      <c r="AT563" s="251" t="s">
        <v>188</v>
      </c>
      <c r="AU563" s="251" t="s">
        <v>86</v>
      </c>
      <c r="AY563" s="14" t="s">
        <v>185</v>
      </c>
      <c r="BE563" s="252">
        <f>IF(N563="základní",J563,0)</f>
        <v>0</v>
      </c>
      <c r="BF563" s="252">
        <f>IF(N563="snížená",J563,0)</f>
        <v>0</v>
      </c>
      <c r="BG563" s="252">
        <f>IF(N563="zákl. přenesená",J563,0)</f>
        <v>0</v>
      </c>
      <c r="BH563" s="252">
        <f>IF(N563="sníž. přenesená",J563,0)</f>
        <v>0</v>
      </c>
      <c r="BI563" s="252">
        <f>IF(N563="nulová",J563,0)</f>
        <v>0</v>
      </c>
      <c r="BJ563" s="14" t="s">
        <v>84</v>
      </c>
      <c r="BK563" s="252">
        <f>ROUND(I563*H563,2)</f>
        <v>0</v>
      </c>
      <c r="BL563" s="14" t="s">
        <v>272</v>
      </c>
      <c r="BM563" s="251" t="s">
        <v>1896</v>
      </c>
    </row>
    <row r="564" s="2" customFormat="1">
      <c r="A564" s="35"/>
      <c r="B564" s="36"/>
      <c r="C564" s="37"/>
      <c r="D564" s="253" t="s">
        <v>194</v>
      </c>
      <c r="E564" s="37"/>
      <c r="F564" s="254" t="s">
        <v>1895</v>
      </c>
      <c r="G564" s="37"/>
      <c r="H564" s="37"/>
      <c r="I564" s="206"/>
      <c r="J564" s="37"/>
      <c r="K564" s="37"/>
      <c r="L564" s="41"/>
      <c r="M564" s="273"/>
      <c r="N564" s="274"/>
      <c r="O564" s="270"/>
      <c r="P564" s="270"/>
      <c r="Q564" s="270"/>
      <c r="R564" s="270"/>
      <c r="S564" s="270"/>
      <c r="T564" s="275"/>
      <c r="U564" s="35"/>
      <c r="V564" s="35"/>
      <c r="W564" s="35"/>
      <c r="X564" s="35"/>
      <c r="Y564" s="35"/>
      <c r="Z564" s="35"/>
      <c r="AA564" s="35"/>
      <c r="AB564" s="35"/>
      <c r="AC564" s="35"/>
      <c r="AD564" s="35"/>
      <c r="AE564" s="35"/>
      <c r="AT564" s="14" t="s">
        <v>194</v>
      </c>
      <c r="AU564" s="14" t="s">
        <v>86</v>
      </c>
    </row>
    <row r="565" s="2" customFormat="1" ht="6.96" customHeight="1">
      <c r="A565" s="35"/>
      <c r="B565" s="63"/>
      <c r="C565" s="64"/>
      <c r="D565" s="64"/>
      <c r="E565" s="64"/>
      <c r="F565" s="64"/>
      <c r="G565" s="64"/>
      <c r="H565" s="64"/>
      <c r="I565" s="64"/>
      <c r="J565" s="64"/>
      <c r="K565" s="64"/>
      <c r="L565" s="41"/>
      <c r="M565" s="35"/>
      <c r="O565" s="35"/>
      <c r="P565" s="35"/>
      <c r="Q565" s="35"/>
      <c r="R565" s="35"/>
      <c r="S565" s="35"/>
      <c r="T565" s="35"/>
      <c r="U565" s="35"/>
      <c r="V565" s="35"/>
      <c r="W565" s="35"/>
      <c r="X565" s="35"/>
      <c r="Y565" s="35"/>
      <c r="Z565" s="35"/>
      <c r="AA565" s="35"/>
      <c r="AB565" s="35"/>
      <c r="AC565" s="35"/>
      <c r="AD565" s="35"/>
      <c r="AE565" s="35"/>
    </row>
  </sheetData>
  <sheetProtection sheet="1" autoFilter="0" formatColumns="0" formatRows="0" objects="1" scenarios="1" spinCount="100000" saltValue="x1mSXSLIKbyOgwg5lcWpRT3gld7GqxfKrGIvrp0hJTyt971/nqKHp4nJl4pyvXcTsnzzKBlPPcDH9E+41fU3pw==" hashValue="1zZH6nsZ8jF64moJKd/Iq2+EV9UQnNIFFulapgASmo/1AqKZLZ6RZZZ14xbSYktpeq+B7vjdFel71YU4sNDQmw==" algorithmName="SHA-512" password="C6F1"/>
  <autoFilter ref="C143:K564"/>
  <mergeCells count="17">
    <mergeCell ref="E7:H7"/>
    <mergeCell ref="E9:H9"/>
    <mergeCell ref="E11:H11"/>
    <mergeCell ref="E20:H20"/>
    <mergeCell ref="E29:H29"/>
    <mergeCell ref="E85:H85"/>
    <mergeCell ref="E87:H87"/>
    <mergeCell ref="E89:H89"/>
    <mergeCell ref="D116:F116"/>
    <mergeCell ref="D117:F117"/>
    <mergeCell ref="D118:F118"/>
    <mergeCell ref="D119:F119"/>
    <mergeCell ref="D120:F120"/>
    <mergeCell ref="E132:H132"/>
    <mergeCell ref="E134:H134"/>
    <mergeCell ref="E136:H136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1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4" t="s">
        <v>133</v>
      </c>
    </row>
    <row r="3" s="1" customFormat="1" ht="6.96" customHeight="1">
      <c r="B3" s="143"/>
      <c r="C3" s="144"/>
      <c r="D3" s="144"/>
      <c r="E3" s="144"/>
      <c r="F3" s="144"/>
      <c r="G3" s="144"/>
      <c r="H3" s="144"/>
      <c r="I3" s="144"/>
      <c r="J3" s="144"/>
      <c r="K3" s="144"/>
      <c r="L3" s="17"/>
      <c r="AT3" s="14" t="s">
        <v>86</v>
      </c>
    </row>
    <row r="4" s="1" customFormat="1" ht="24.96" customHeight="1">
      <c r="B4" s="17"/>
      <c r="D4" s="145" t="s">
        <v>134</v>
      </c>
      <c r="L4" s="17"/>
      <c r="M4" s="146" t="s">
        <v>10</v>
      </c>
      <c r="AT4" s="14" t="s">
        <v>4</v>
      </c>
    </row>
    <row r="5" s="1" customFormat="1" ht="6.96" customHeight="1">
      <c r="B5" s="17"/>
      <c r="L5" s="17"/>
    </row>
    <row r="6" s="1" customFormat="1" ht="12" customHeight="1">
      <c r="B6" s="17"/>
      <c r="D6" s="147" t="s">
        <v>16</v>
      </c>
      <c r="L6" s="17"/>
    </row>
    <row r="7" s="1" customFormat="1" ht="26.25" customHeight="1">
      <c r="B7" s="17"/>
      <c r="E7" s="148" t="str">
        <f>'Rekapitulace stavby'!K6</f>
        <v>Zlepšování kvality a dostupnosti vzdělávání ZŠ Sokolovská ve Velkém Meziříčí</v>
      </c>
      <c r="F7" s="147"/>
      <c r="G7" s="147"/>
      <c r="H7" s="147"/>
      <c r="L7" s="17"/>
    </row>
    <row r="8" s="2" customFormat="1" ht="12" customHeight="1">
      <c r="A8" s="35"/>
      <c r="B8" s="41"/>
      <c r="C8" s="35"/>
      <c r="D8" s="147" t="s">
        <v>135</v>
      </c>
      <c r="E8" s="35"/>
      <c r="F8" s="35"/>
      <c r="G8" s="35"/>
      <c r="H8" s="35"/>
      <c r="I8" s="35"/>
      <c r="J8" s="35"/>
      <c r="K8" s="35"/>
      <c r="L8" s="60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="2" customFormat="1" ht="16.5" customHeight="1">
      <c r="A9" s="35"/>
      <c r="B9" s="41"/>
      <c r="C9" s="35"/>
      <c r="D9" s="35"/>
      <c r="E9" s="149" t="s">
        <v>1897</v>
      </c>
      <c r="F9" s="35"/>
      <c r="G9" s="35"/>
      <c r="H9" s="35"/>
      <c r="I9" s="35"/>
      <c r="J9" s="35"/>
      <c r="K9" s="35"/>
      <c r="L9" s="60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="2" customFormat="1">
      <c r="A10" s="35"/>
      <c r="B10" s="41"/>
      <c r="C10" s="35"/>
      <c r="D10" s="35"/>
      <c r="E10" s="35"/>
      <c r="F10" s="35"/>
      <c r="G10" s="35"/>
      <c r="H10" s="35"/>
      <c r="I10" s="35"/>
      <c r="J10" s="35"/>
      <c r="K10" s="35"/>
      <c r="L10" s="60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="2" customFormat="1" ht="12" customHeight="1">
      <c r="A11" s="35"/>
      <c r="B11" s="41"/>
      <c r="C11" s="35"/>
      <c r="D11" s="147" t="s">
        <v>18</v>
      </c>
      <c r="E11" s="35"/>
      <c r="F11" s="138" t="s">
        <v>1</v>
      </c>
      <c r="G11" s="35"/>
      <c r="H11" s="35"/>
      <c r="I11" s="147" t="s">
        <v>19</v>
      </c>
      <c r="J11" s="138" t="s">
        <v>1</v>
      </c>
      <c r="K11" s="35"/>
      <c r="L11" s="60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="2" customFormat="1" ht="12" customHeight="1">
      <c r="A12" s="35"/>
      <c r="B12" s="41"/>
      <c r="C12" s="35"/>
      <c r="D12" s="147" t="s">
        <v>20</v>
      </c>
      <c r="E12" s="35"/>
      <c r="F12" s="138" t="s">
        <v>21</v>
      </c>
      <c r="G12" s="35"/>
      <c r="H12" s="35"/>
      <c r="I12" s="147" t="s">
        <v>22</v>
      </c>
      <c r="J12" s="150" t="str">
        <f>'Rekapitulace stavby'!AN8</f>
        <v>21. 1. 2025</v>
      </c>
      <c r="K12" s="35"/>
      <c r="L12" s="60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="2" customFormat="1" ht="10.8" customHeight="1">
      <c r="A13" s="35"/>
      <c r="B13" s="41"/>
      <c r="C13" s="35"/>
      <c r="D13" s="35"/>
      <c r="E13" s="35"/>
      <c r="F13" s="35"/>
      <c r="G13" s="35"/>
      <c r="H13" s="35"/>
      <c r="I13" s="35"/>
      <c r="J13" s="35"/>
      <c r="K13" s="35"/>
      <c r="L13" s="60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="2" customFormat="1" ht="12" customHeight="1">
      <c r="A14" s="35"/>
      <c r="B14" s="41"/>
      <c r="C14" s="35"/>
      <c r="D14" s="147" t="s">
        <v>24</v>
      </c>
      <c r="E14" s="35"/>
      <c r="F14" s="35"/>
      <c r="G14" s="35"/>
      <c r="H14" s="35"/>
      <c r="I14" s="147" t="s">
        <v>25</v>
      </c>
      <c r="J14" s="138" t="s">
        <v>26</v>
      </c>
      <c r="K14" s="35"/>
      <c r="L14" s="60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="2" customFormat="1" ht="18" customHeight="1">
      <c r="A15" s="35"/>
      <c r="B15" s="41"/>
      <c r="C15" s="35"/>
      <c r="D15" s="35"/>
      <c r="E15" s="138" t="s">
        <v>27</v>
      </c>
      <c r="F15" s="35"/>
      <c r="G15" s="35"/>
      <c r="H15" s="35"/>
      <c r="I15" s="147" t="s">
        <v>28</v>
      </c>
      <c r="J15" s="138" t="s">
        <v>29</v>
      </c>
      <c r="K15" s="35"/>
      <c r="L15" s="60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="2" customFormat="1" ht="6.96" customHeight="1">
      <c r="A16" s="35"/>
      <c r="B16" s="41"/>
      <c r="C16" s="35"/>
      <c r="D16" s="35"/>
      <c r="E16" s="35"/>
      <c r="F16" s="35"/>
      <c r="G16" s="35"/>
      <c r="H16" s="35"/>
      <c r="I16" s="35"/>
      <c r="J16" s="35"/>
      <c r="K16" s="35"/>
      <c r="L16" s="60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="2" customFormat="1" ht="12" customHeight="1">
      <c r="A17" s="35"/>
      <c r="B17" s="41"/>
      <c r="C17" s="35"/>
      <c r="D17" s="147" t="s">
        <v>30</v>
      </c>
      <c r="E17" s="35"/>
      <c r="F17" s="35"/>
      <c r="G17" s="35"/>
      <c r="H17" s="35"/>
      <c r="I17" s="147" t="s">
        <v>25</v>
      </c>
      <c r="J17" s="30" t="str">
        <f>'Rekapitulace stavby'!AN13</f>
        <v>Vyplň údaj</v>
      </c>
      <c r="K17" s="35"/>
      <c r="L17" s="60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="2" customFormat="1" ht="18" customHeight="1">
      <c r="A18" s="35"/>
      <c r="B18" s="41"/>
      <c r="C18" s="35"/>
      <c r="D18" s="35"/>
      <c r="E18" s="30" t="str">
        <f>'Rekapitulace stavby'!E14</f>
        <v>Vyplň údaj</v>
      </c>
      <c r="F18" s="138"/>
      <c r="G18" s="138"/>
      <c r="H18" s="138"/>
      <c r="I18" s="147" t="s">
        <v>28</v>
      </c>
      <c r="J18" s="30" t="str">
        <f>'Rekapitulace stavby'!AN14</f>
        <v>Vyplň údaj</v>
      </c>
      <c r="K18" s="35"/>
      <c r="L18" s="60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="2" customFormat="1" ht="6.96" customHeight="1">
      <c r="A19" s="35"/>
      <c r="B19" s="41"/>
      <c r="C19" s="35"/>
      <c r="D19" s="35"/>
      <c r="E19" s="35"/>
      <c r="F19" s="35"/>
      <c r="G19" s="35"/>
      <c r="H19" s="35"/>
      <c r="I19" s="35"/>
      <c r="J19" s="35"/>
      <c r="K19" s="35"/>
      <c r="L19" s="60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="2" customFormat="1" ht="12" customHeight="1">
      <c r="A20" s="35"/>
      <c r="B20" s="41"/>
      <c r="C20" s="35"/>
      <c r="D20" s="147" t="s">
        <v>32</v>
      </c>
      <c r="E20" s="35"/>
      <c r="F20" s="35"/>
      <c r="G20" s="35"/>
      <c r="H20" s="35"/>
      <c r="I20" s="147" t="s">
        <v>25</v>
      </c>
      <c r="J20" s="138" t="str">
        <f>IF('Rekapitulace stavby'!AN16="","",'Rekapitulace stavby'!AN16)</f>
        <v/>
      </c>
      <c r="K20" s="35"/>
      <c r="L20" s="60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="2" customFormat="1" ht="18" customHeight="1">
      <c r="A21" s="35"/>
      <c r="B21" s="41"/>
      <c r="C21" s="35"/>
      <c r="D21" s="35"/>
      <c r="E21" s="138" t="str">
        <f>IF('Rekapitulace stavby'!E17="","",'Rekapitulace stavby'!E17)</f>
        <v xml:space="preserve"> </v>
      </c>
      <c r="F21" s="35"/>
      <c r="G21" s="35"/>
      <c r="H21" s="35"/>
      <c r="I21" s="147" t="s">
        <v>28</v>
      </c>
      <c r="J21" s="138" t="str">
        <f>IF('Rekapitulace stavby'!AN17="","",'Rekapitulace stavby'!AN17)</f>
        <v/>
      </c>
      <c r="K21" s="35"/>
      <c r="L21" s="60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="2" customFormat="1" ht="6.96" customHeight="1">
      <c r="A22" s="35"/>
      <c r="B22" s="41"/>
      <c r="C22" s="35"/>
      <c r="D22" s="35"/>
      <c r="E22" s="35"/>
      <c r="F22" s="35"/>
      <c r="G22" s="35"/>
      <c r="H22" s="35"/>
      <c r="I22" s="35"/>
      <c r="J22" s="35"/>
      <c r="K22" s="35"/>
      <c r="L22" s="60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="2" customFormat="1" ht="12" customHeight="1">
      <c r="A23" s="35"/>
      <c r="B23" s="41"/>
      <c r="C23" s="35"/>
      <c r="D23" s="147" t="s">
        <v>35</v>
      </c>
      <c r="E23" s="35"/>
      <c r="F23" s="35"/>
      <c r="G23" s="35"/>
      <c r="H23" s="35"/>
      <c r="I23" s="147" t="s">
        <v>25</v>
      </c>
      <c r="J23" s="138" t="str">
        <f>IF('Rekapitulace stavby'!AN19="","",'Rekapitulace stavby'!AN19)</f>
        <v/>
      </c>
      <c r="K23" s="35"/>
      <c r="L23" s="60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="2" customFormat="1" ht="18" customHeight="1">
      <c r="A24" s="35"/>
      <c r="B24" s="41"/>
      <c r="C24" s="35"/>
      <c r="D24" s="35"/>
      <c r="E24" s="138" t="str">
        <f>IF('Rekapitulace stavby'!E20="","",'Rekapitulace stavby'!E20)</f>
        <v xml:space="preserve"> </v>
      </c>
      <c r="F24" s="35"/>
      <c r="G24" s="35"/>
      <c r="H24" s="35"/>
      <c r="I24" s="147" t="s">
        <v>28</v>
      </c>
      <c r="J24" s="138" t="str">
        <f>IF('Rekapitulace stavby'!AN20="","",'Rekapitulace stavby'!AN20)</f>
        <v/>
      </c>
      <c r="K24" s="35"/>
      <c r="L24" s="60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="2" customFormat="1" ht="6.96" customHeight="1">
      <c r="A25" s="35"/>
      <c r="B25" s="41"/>
      <c r="C25" s="35"/>
      <c r="D25" s="35"/>
      <c r="E25" s="35"/>
      <c r="F25" s="35"/>
      <c r="G25" s="35"/>
      <c r="H25" s="35"/>
      <c r="I25" s="35"/>
      <c r="J25" s="35"/>
      <c r="K25" s="35"/>
      <c r="L25" s="60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="2" customFormat="1" ht="12" customHeight="1">
      <c r="A26" s="35"/>
      <c r="B26" s="41"/>
      <c r="C26" s="35"/>
      <c r="D26" s="147" t="s">
        <v>36</v>
      </c>
      <c r="E26" s="35"/>
      <c r="F26" s="35"/>
      <c r="G26" s="35"/>
      <c r="H26" s="35"/>
      <c r="I26" s="35"/>
      <c r="J26" s="35"/>
      <c r="K26" s="35"/>
      <c r="L26" s="60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="8" customFormat="1" ht="16.5" customHeight="1">
      <c r="A27" s="151"/>
      <c r="B27" s="152"/>
      <c r="C27" s="151"/>
      <c r="D27" s="151"/>
      <c r="E27" s="153" t="s">
        <v>1</v>
      </c>
      <c r="F27" s="153"/>
      <c r="G27" s="153"/>
      <c r="H27" s="153"/>
      <c r="I27" s="151"/>
      <c r="J27" s="151"/>
      <c r="K27" s="151"/>
      <c r="L27" s="154"/>
      <c r="S27" s="151"/>
      <c r="T27" s="151"/>
      <c r="U27" s="151"/>
      <c r="V27" s="151"/>
      <c r="W27" s="151"/>
      <c r="X27" s="151"/>
      <c r="Y27" s="151"/>
      <c r="Z27" s="151"/>
      <c r="AA27" s="151"/>
      <c r="AB27" s="151"/>
      <c r="AC27" s="151"/>
      <c r="AD27" s="151"/>
      <c r="AE27" s="151"/>
    </row>
    <row r="28" s="2" customFormat="1" ht="6.96" customHeight="1">
      <c r="A28" s="35"/>
      <c r="B28" s="41"/>
      <c r="C28" s="35"/>
      <c r="D28" s="35"/>
      <c r="E28" s="35"/>
      <c r="F28" s="35"/>
      <c r="G28" s="35"/>
      <c r="H28" s="35"/>
      <c r="I28" s="35"/>
      <c r="J28" s="35"/>
      <c r="K28" s="35"/>
      <c r="L28" s="60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="2" customFormat="1" ht="6.96" customHeight="1">
      <c r="A29" s="35"/>
      <c r="B29" s="41"/>
      <c r="C29" s="35"/>
      <c r="D29" s="155"/>
      <c r="E29" s="155"/>
      <c r="F29" s="155"/>
      <c r="G29" s="155"/>
      <c r="H29" s="155"/>
      <c r="I29" s="155"/>
      <c r="J29" s="155"/>
      <c r="K29" s="155"/>
      <c r="L29" s="60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="2" customFormat="1" ht="14.4" customHeight="1">
      <c r="A30" s="35"/>
      <c r="B30" s="41"/>
      <c r="C30" s="35"/>
      <c r="D30" s="138" t="s">
        <v>139</v>
      </c>
      <c r="E30" s="35"/>
      <c r="F30" s="35"/>
      <c r="G30" s="35"/>
      <c r="H30" s="35"/>
      <c r="I30" s="35"/>
      <c r="J30" s="156">
        <f>J96</f>
        <v>0</v>
      </c>
      <c r="K30" s="35"/>
      <c r="L30" s="60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="2" customFormat="1" ht="14.4" customHeight="1">
      <c r="A31" s="35"/>
      <c r="B31" s="41"/>
      <c r="C31" s="35"/>
      <c r="D31" s="157" t="s">
        <v>140</v>
      </c>
      <c r="E31" s="35"/>
      <c r="F31" s="35"/>
      <c r="G31" s="35"/>
      <c r="H31" s="35"/>
      <c r="I31" s="35"/>
      <c r="J31" s="156">
        <f>J102</f>
        <v>0</v>
      </c>
      <c r="K31" s="35"/>
      <c r="L31" s="60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="2" customFormat="1" ht="25.44" customHeight="1">
      <c r="A32" s="35"/>
      <c r="B32" s="41"/>
      <c r="C32" s="35"/>
      <c r="D32" s="158" t="s">
        <v>37</v>
      </c>
      <c r="E32" s="35"/>
      <c r="F32" s="35"/>
      <c r="G32" s="35"/>
      <c r="H32" s="35"/>
      <c r="I32" s="35"/>
      <c r="J32" s="159">
        <f>ROUND(J30 + J31, 2)</f>
        <v>0</v>
      </c>
      <c r="K32" s="35"/>
      <c r="L32" s="60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="2" customFormat="1" ht="6.96" customHeight="1">
      <c r="A33" s="35"/>
      <c r="B33" s="41"/>
      <c r="C33" s="35"/>
      <c r="D33" s="155"/>
      <c r="E33" s="155"/>
      <c r="F33" s="155"/>
      <c r="G33" s="155"/>
      <c r="H33" s="155"/>
      <c r="I33" s="155"/>
      <c r="J33" s="155"/>
      <c r="K33" s="155"/>
      <c r="L33" s="60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="2" customFormat="1" ht="14.4" customHeight="1">
      <c r="A34" s="35"/>
      <c r="B34" s="41"/>
      <c r="C34" s="35"/>
      <c r="D34" s="35"/>
      <c r="E34" s="35"/>
      <c r="F34" s="160" t="s">
        <v>39</v>
      </c>
      <c r="G34" s="35"/>
      <c r="H34" s="35"/>
      <c r="I34" s="160" t="s">
        <v>38</v>
      </c>
      <c r="J34" s="160" t="s">
        <v>40</v>
      </c>
      <c r="K34" s="35"/>
      <c r="L34" s="60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="2" customFormat="1" ht="14.4" customHeight="1">
      <c r="A35" s="35"/>
      <c r="B35" s="41"/>
      <c r="C35" s="35"/>
      <c r="D35" s="161" t="s">
        <v>41</v>
      </c>
      <c r="E35" s="147" t="s">
        <v>42</v>
      </c>
      <c r="F35" s="162">
        <f>ROUND((SUM(BE102:BE109) + SUM(BE129:BE152)),  2)</f>
        <v>0</v>
      </c>
      <c r="G35" s="35"/>
      <c r="H35" s="35"/>
      <c r="I35" s="163">
        <v>0.20999999999999999</v>
      </c>
      <c r="J35" s="162">
        <f>ROUND(((SUM(BE102:BE109) + SUM(BE129:BE152))*I35),  2)</f>
        <v>0</v>
      </c>
      <c r="K35" s="35"/>
      <c r="L35" s="60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="2" customFormat="1" ht="14.4" customHeight="1">
      <c r="A36" s="35"/>
      <c r="B36" s="41"/>
      <c r="C36" s="35"/>
      <c r="D36" s="35"/>
      <c r="E36" s="147" t="s">
        <v>43</v>
      </c>
      <c r="F36" s="162">
        <f>ROUND((SUM(BF102:BF109) + SUM(BF129:BF152)),  2)</f>
        <v>0</v>
      </c>
      <c r="G36" s="35"/>
      <c r="H36" s="35"/>
      <c r="I36" s="163">
        <v>0.14999999999999999</v>
      </c>
      <c r="J36" s="162">
        <f>ROUND(((SUM(BF102:BF109) + SUM(BF129:BF152))*I36),  2)</f>
        <v>0</v>
      </c>
      <c r="K36" s="35"/>
      <c r="L36" s="60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hidden="1" s="2" customFormat="1" ht="14.4" customHeight="1">
      <c r="A37" s="35"/>
      <c r="B37" s="41"/>
      <c r="C37" s="35"/>
      <c r="D37" s="35"/>
      <c r="E37" s="147" t="s">
        <v>44</v>
      </c>
      <c r="F37" s="162">
        <f>ROUND((SUM(BG102:BG109) + SUM(BG129:BG152)),  2)</f>
        <v>0</v>
      </c>
      <c r="G37" s="35"/>
      <c r="H37" s="35"/>
      <c r="I37" s="163">
        <v>0.20999999999999999</v>
      </c>
      <c r="J37" s="162">
        <f>0</f>
        <v>0</v>
      </c>
      <c r="K37" s="35"/>
      <c r="L37" s="60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hidden="1" s="2" customFormat="1" ht="14.4" customHeight="1">
      <c r="A38" s="35"/>
      <c r="B38" s="41"/>
      <c r="C38" s="35"/>
      <c r="D38" s="35"/>
      <c r="E38" s="147" t="s">
        <v>45</v>
      </c>
      <c r="F38" s="162">
        <f>ROUND((SUM(BH102:BH109) + SUM(BH129:BH152)),  2)</f>
        <v>0</v>
      </c>
      <c r="G38" s="35"/>
      <c r="H38" s="35"/>
      <c r="I38" s="163">
        <v>0.14999999999999999</v>
      </c>
      <c r="J38" s="162">
        <f>0</f>
        <v>0</v>
      </c>
      <c r="K38" s="35"/>
      <c r="L38" s="60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hidden="1" s="2" customFormat="1" ht="14.4" customHeight="1">
      <c r="A39" s="35"/>
      <c r="B39" s="41"/>
      <c r="C39" s="35"/>
      <c r="D39" s="35"/>
      <c r="E39" s="147" t="s">
        <v>46</v>
      </c>
      <c r="F39" s="162">
        <f>ROUND((SUM(BI102:BI109) + SUM(BI129:BI152)),  2)</f>
        <v>0</v>
      </c>
      <c r="G39" s="35"/>
      <c r="H39" s="35"/>
      <c r="I39" s="163">
        <v>0</v>
      </c>
      <c r="J39" s="162">
        <f>0</f>
        <v>0</v>
      </c>
      <c r="K39" s="35"/>
      <c r="L39" s="60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="2" customFormat="1" ht="6.96" customHeight="1">
      <c r="A40" s="35"/>
      <c r="B40" s="41"/>
      <c r="C40" s="35"/>
      <c r="D40" s="35"/>
      <c r="E40" s="35"/>
      <c r="F40" s="35"/>
      <c r="G40" s="35"/>
      <c r="H40" s="35"/>
      <c r="I40" s="35"/>
      <c r="J40" s="35"/>
      <c r="K40" s="35"/>
      <c r="L40" s="60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="2" customFormat="1" ht="25.44" customHeight="1">
      <c r="A41" s="35"/>
      <c r="B41" s="41"/>
      <c r="C41" s="164"/>
      <c r="D41" s="165" t="s">
        <v>47</v>
      </c>
      <c r="E41" s="166"/>
      <c r="F41" s="166"/>
      <c r="G41" s="167" t="s">
        <v>48</v>
      </c>
      <c r="H41" s="168" t="s">
        <v>49</v>
      </c>
      <c r="I41" s="166"/>
      <c r="J41" s="169">
        <f>SUM(J32:J39)</f>
        <v>0</v>
      </c>
      <c r="K41" s="170"/>
      <c r="L41" s="60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</row>
    <row r="42" s="2" customFormat="1" ht="14.4" customHeight="1">
      <c r="A42" s="35"/>
      <c r="B42" s="41"/>
      <c r="C42" s="35"/>
      <c r="D42" s="35"/>
      <c r="E42" s="35"/>
      <c r="F42" s="35"/>
      <c r="G42" s="35"/>
      <c r="H42" s="35"/>
      <c r="I42" s="35"/>
      <c r="J42" s="35"/>
      <c r="K42" s="35"/>
      <c r="L42" s="60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</row>
    <row r="43" s="1" customFormat="1" ht="14.4" customHeight="1">
      <c r="B43" s="17"/>
      <c r="L43" s="17"/>
    </row>
    <row r="44" s="1" customFormat="1" ht="14.4" customHeight="1">
      <c r="B44" s="17"/>
      <c r="L44" s="17"/>
    </row>
    <row r="45" s="1" customFormat="1" ht="14.4" customHeight="1">
      <c r="B45" s="17"/>
      <c r="L45" s="17"/>
    </row>
    <row r="46" s="1" customFormat="1" ht="14.4" customHeight="1">
      <c r="B46" s="17"/>
      <c r="L46" s="17"/>
    </row>
    <row r="47" s="1" customFormat="1" ht="14.4" customHeight="1">
      <c r="B47" s="17"/>
      <c r="L47" s="17"/>
    </row>
    <row r="48" s="1" customFormat="1" ht="14.4" customHeight="1">
      <c r="B48" s="17"/>
      <c r="L48" s="17"/>
    </row>
    <row r="49" s="1" customFormat="1" ht="14.4" customHeight="1">
      <c r="B49" s="17"/>
      <c r="L49" s="17"/>
    </row>
    <row r="50" s="2" customFormat="1" ht="14.4" customHeight="1">
      <c r="B50" s="60"/>
      <c r="D50" s="171" t="s">
        <v>50</v>
      </c>
      <c r="E50" s="172"/>
      <c r="F50" s="172"/>
      <c r="G50" s="171" t="s">
        <v>51</v>
      </c>
      <c r="H50" s="172"/>
      <c r="I50" s="172"/>
      <c r="J50" s="172"/>
      <c r="K50" s="172"/>
      <c r="L50" s="60"/>
    </row>
    <row r="51">
      <c r="B51" s="17"/>
      <c r="L51" s="17"/>
    </row>
    <row r="52">
      <c r="B52" s="17"/>
      <c r="L52" s="17"/>
    </row>
    <row r="53">
      <c r="B53" s="17"/>
      <c r="L53" s="17"/>
    </row>
    <row r="54">
      <c r="B54" s="17"/>
      <c r="L54" s="17"/>
    </row>
    <row r="55">
      <c r="B55" s="17"/>
      <c r="L55" s="17"/>
    </row>
    <row r="56">
      <c r="B56" s="17"/>
      <c r="L56" s="17"/>
    </row>
    <row r="57">
      <c r="B57" s="17"/>
      <c r="L57" s="17"/>
    </row>
    <row r="58">
      <c r="B58" s="17"/>
      <c r="L58" s="17"/>
    </row>
    <row r="59">
      <c r="B59" s="17"/>
      <c r="L59" s="17"/>
    </row>
    <row r="60">
      <c r="B60" s="17"/>
      <c r="L60" s="17"/>
    </row>
    <row r="61" s="2" customFormat="1">
      <c r="A61" s="35"/>
      <c r="B61" s="41"/>
      <c r="C61" s="35"/>
      <c r="D61" s="173" t="s">
        <v>52</v>
      </c>
      <c r="E61" s="174"/>
      <c r="F61" s="175" t="s">
        <v>53</v>
      </c>
      <c r="G61" s="173" t="s">
        <v>52</v>
      </c>
      <c r="H61" s="174"/>
      <c r="I61" s="174"/>
      <c r="J61" s="176" t="s">
        <v>53</v>
      </c>
      <c r="K61" s="174"/>
      <c r="L61" s="60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>
      <c r="B62" s="17"/>
      <c r="L62" s="17"/>
    </row>
    <row r="63">
      <c r="B63" s="17"/>
      <c r="L63" s="17"/>
    </row>
    <row r="64">
      <c r="B64" s="17"/>
      <c r="L64" s="17"/>
    </row>
    <row r="65" s="2" customFormat="1">
      <c r="A65" s="35"/>
      <c r="B65" s="41"/>
      <c r="C65" s="35"/>
      <c r="D65" s="171" t="s">
        <v>54</v>
      </c>
      <c r="E65" s="177"/>
      <c r="F65" s="177"/>
      <c r="G65" s="171" t="s">
        <v>55</v>
      </c>
      <c r="H65" s="177"/>
      <c r="I65" s="177"/>
      <c r="J65" s="177"/>
      <c r="K65" s="177"/>
      <c r="L65" s="60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>
      <c r="B66" s="17"/>
      <c r="L66" s="17"/>
    </row>
    <row r="67">
      <c r="B67" s="17"/>
      <c r="L67" s="17"/>
    </row>
    <row r="68">
      <c r="B68" s="17"/>
      <c r="L68" s="17"/>
    </row>
    <row r="69">
      <c r="B69" s="17"/>
      <c r="L69" s="17"/>
    </row>
    <row r="70">
      <c r="B70" s="17"/>
      <c r="L70" s="17"/>
    </row>
    <row r="71">
      <c r="B71" s="17"/>
      <c r="L71" s="17"/>
    </row>
    <row r="72">
      <c r="B72" s="17"/>
      <c r="L72" s="17"/>
    </row>
    <row r="73">
      <c r="B73" s="17"/>
      <c r="L73" s="17"/>
    </row>
    <row r="74">
      <c r="B74" s="17"/>
      <c r="L74" s="17"/>
    </row>
    <row r="75">
      <c r="B75" s="17"/>
      <c r="L75" s="17"/>
    </row>
    <row r="76" s="2" customFormat="1">
      <c r="A76" s="35"/>
      <c r="B76" s="41"/>
      <c r="C76" s="35"/>
      <c r="D76" s="173" t="s">
        <v>52</v>
      </c>
      <c r="E76" s="174"/>
      <c r="F76" s="175" t="s">
        <v>53</v>
      </c>
      <c r="G76" s="173" t="s">
        <v>52</v>
      </c>
      <c r="H76" s="174"/>
      <c r="I76" s="174"/>
      <c r="J76" s="176" t="s">
        <v>53</v>
      </c>
      <c r="K76" s="174"/>
      <c r="L76" s="60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="2" customFormat="1" ht="14.4" customHeight="1">
      <c r="A77" s="35"/>
      <c r="B77" s="178"/>
      <c r="C77" s="179"/>
      <c r="D77" s="179"/>
      <c r="E77" s="179"/>
      <c r="F77" s="179"/>
      <c r="G77" s="179"/>
      <c r="H77" s="179"/>
      <c r="I77" s="179"/>
      <c r="J77" s="179"/>
      <c r="K77" s="179"/>
      <c r="L77" s="60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="2" customFormat="1" ht="6.96" customHeight="1">
      <c r="A81" s="35"/>
      <c r="B81" s="180"/>
      <c r="C81" s="181"/>
      <c r="D81" s="181"/>
      <c r="E81" s="181"/>
      <c r="F81" s="181"/>
      <c r="G81" s="181"/>
      <c r="H81" s="181"/>
      <c r="I81" s="181"/>
      <c r="J81" s="181"/>
      <c r="K81" s="181"/>
      <c r="L81" s="60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="2" customFormat="1" ht="24.96" customHeight="1">
      <c r="A82" s="35"/>
      <c r="B82" s="36"/>
      <c r="C82" s="20" t="s">
        <v>141</v>
      </c>
      <c r="D82" s="37"/>
      <c r="E82" s="37"/>
      <c r="F82" s="37"/>
      <c r="G82" s="37"/>
      <c r="H82" s="37"/>
      <c r="I82" s="37"/>
      <c r="J82" s="37"/>
      <c r="K82" s="37"/>
      <c r="L82" s="60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60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="2" customFormat="1" ht="12" customHeight="1">
      <c r="A84" s="35"/>
      <c r="B84" s="36"/>
      <c r="C84" s="29" t="s">
        <v>16</v>
      </c>
      <c r="D84" s="37"/>
      <c r="E84" s="37"/>
      <c r="F84" s="37"/>
      <c r="G84" s="37"/>
      <c r="H84" s="37"/>
      <c r="I84" s="37"/>
      <c r="J84" s="37"/>
      <c r="K84" s="37"/>
      <c r="L84" s="60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="2" customFormat="1" ht="26.25" customHeight="1">
      <c r="A85" s="35"/>
      <c r="B85" s="36"/>
      <c r="C85" s="37"/>
      <c r="D85" s="37"/>
      <c r="E85" s="182" t="str">
        <f>E7</f>
        <v>Zlepšování kvality a dostupnosti vzdělávání ZŠ Sokolovská ve Velkém Meziříčí</v>
      </c>
      <c r="F85" s="29"/>
      <c r="G85" s="29"/>
      <c r="H85" s="29"/>
      <c r="I85" s="37"/>
      <c r="J85" s="37"/>
      <c r="K85" s="37"/>
      <c r="L85" s="60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="2" customFormat="1" ht="12" customHeight="1">
      <c r="A86" s="35"/>
      <c r="B86" s="36"/>
      <c r="C86" s="29" t="s">
        <v>135</v>
      </c>
      <c r="D86" s="37"/>
      <c r="E86" s="37"/>
      <c r="F86" s="37"/>
      <c r="G86" s="37"/>
      <c r="H86" s="37"/>
      <c r="I86" s="37"/>
      <c r="J86" s="37"/>
      <c r="K86" s="37"/>
      <c r="L86" s="60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="2" customFormat="1" ht="16.5" customHeight="1">
      <c r="A87" s="35"/>
      <c r="B87" s="36"/>
      <c r="C87" s="37"/>
      <c r="D87" s="37"/>
      <c r="E87" s="73" t="str">
        <f>E9</f>
        <v>56_S02 - ZŠ Sokolovská ve Velkém Meziříčí S02</v>
      </c>
      <c r="F87" s="37"/>
      <c r="G87" s="37"/>
      <c r="H87" s="37"/>
      <c r="I87" s="37"/>
      <c r="J87" s="37"/>
      <c r="K87" s="37"/>
      <c r="L87" s="60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="2" customFormat="1" ht="6.96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60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="2" customFormat="1" ht="12" customHeight="1">
      <c r="A89" s="35"/>
      <c r="B89" s="36"/>
      <c r="C89" s="29" t="s">
        <v>20</v>
      </c>
      <c r="D89" s="37"/>
      <c r="E89" s="37"/>
      <c r="F89" s="24" t="str">
        <f>F12</f>
        <v xml:space="preserve">ZŠ Sokolovská </v>
      </c>
      <c r="G89" s="37"/>
      <c r="H89" s="37"/>
      <c r="I89" s="29" t="s">
        <v>22</v>
      </c>
      <c r="J89" s="76" t="str">
        <f>IF(J12="","",J12)</f>
        <v>21. 1. 2025</v>
      </c>
      <c r="K89" s="37"/>
      <c r="L89" s="60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="2" customFormat="1" ht="6.96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60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="2" customFormat="1" ht="15.15" customHeight="1">
      <c r="A91" s="35"/>
      <c r="B91" s="36"/>
      <c r="C91" s="29" t="s">
        <v>24</v>
      </c>
      <c r="D91" s="37"/>
      <c r="E91" s="37"/>
      <c r="F91" s="24" t="str">
        <f>E15</f>
        <v xml:space="preserve">Město Velké Meziříčí, Radnická 29/1, PSČ: 594 13 </v>
      </c>
      <c r="G91" s="37"/>
      <c r="H91" s="37"/>
      <c r="I91" s="29" t="s">
        <v>32</v>
      </c>
      <c r="J91" s="33" t="str">
        <f>E21</f>
        <v xml:space="preserve"> </v>
      </c>
      <c r="K91" s="37"/>
      <c r="L91" s="60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="2" customFormat="1" ht="15.15" customHeight="1">
      <c r="A92" s="35"/>
      <c r="B92" s="36"/>
      <c r="C92" s="29" t="s">
        <v>30</v>
      </c>
      <c r="D92" s="37"/>
      <c r="E92" s="37"/>
      <c r="F92" s="24" t="str">
        <f>IF(E18="","",E18)</f>
        <v>Vyplň údaj</v>
      </c>
      <c r="G92" s="37"/>
      <c r="H92" s="37"/>
      <c r="I92" s="29" t="s">
        <v>35</v>
      </c>
      <c r="J92" s="33" t="str">
        <f>E24</f>
        <v xml:space="preserve"> </v>
      </c>
      <c r="K92" s="37"/>
      <c r="L92" s="60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="2" customFormat="1" ht="10.32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60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="2" customFormat="1" ht="29.28" customHeight="1">
      <c r="A94" s="35"/>
      <c r="B94" s="36"/>
      <c r="C94" s="183" t="s">
        <v>142</v>
      </c>
      <c r="D94" s="184"/>
      <c r="E94" s="184"/>
      <c r="F94" s="184"/>
      <c r="G94" s="184"/>
      <c r="H94" s="184"/>
      <c r="I94" s="184"/>
      <c r="J94" s="185" t="s">
        <v>143</v>
      </c>
      <c r="K94" s="184"/>
      <c r="L94" s="60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="2" customFormat="1" ht="10.32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60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="2" customFormat="1" ht="22.8" customHeight="1">
      <c r="A96" s="35"/>
      <c r="B96" s="36"/>
      <c r="C96" s="186" t="s">
        <v>144</v>
      </c>
      <c r="D96" s="37"/>
      <c r="E96" s="37"/>
      <c r="F96" s="37"/>
      <c r="G96" s="37"/>
      <c r="H96" s="37"/>
      <c r="I96" s="37"/>
      <c r="J96" s="107">
        <f>J129</f>
        <v>0</v>
      </c>
      <c r="K96" s="37"/>
      <c r="L96" s="60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4" t="s">
        <v>145</v>
      </c>
    </row>
    <row r="97" s="9" customFormat="1" ht="24.96" customHeight="1">
      <c r="A97" s="9"/>
      <c r="B97" s="187"/>
      <c r="C97" s="188"/>
      <c r="D97" s="189" t="s">
        <v>1898</v>
      </c>
      <c r="E97" s="190"/>
      <c r="F97" s="190"/>
      <c r="G97" s="190"/>
      <c r="H97" s="190"/>
      <c r="I97" s="190"/>
      <c r="J97" s="191">
        <f>J130</f>
        <v>0</v>
      </c>
      <c r="K97" s="188"/>
      <c r="L97" s="192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93"/>
      <c r="C98" s="130"/>
      <c r="D98" s="194" t="s">
        <v>1899</v>
      </c>
      <c r="E98" s="195"/>
      <c r="F98" s="195"/>
      <c r="G98" s="195"/>
      <c r="H98" s="195"/>
      <c r="I98" s="195"/>
      <c r="J98" s="196">
        <f>J131</f>
        <v>0</v>
      </c>
      <c r="K98" s="130"/>
      <c r="L98" s="197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93"/>
      <c r="C99" s="130"/>
      <c r="D99" s="194" t="s">
        <v>1900</v>
      </c>
      <c r="E99" s="195"/>
      <c r="F99" s="195"/>
      <c r="G99" s="195"/>
      <c r="H99" s="195"/>
      <c r="I99" s="195"/>
      <c r="J99" s="196">
        <f>J140</f>
        <v>0</v>
      </c>
      <c r="K99" s="130"/>
      <c r="L99" s="197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2" customFormat="1" ht="21.84" customHeight="1">
      <c r="A100" s="35"/>
      <c r="B100" s="36"/>
      <c r="C100" s="37"/>
      <c r="D100" s="37"/>
      <c r="E100" s="37"/>
      <c r="F100" s="37"/>
      <c r="G100" s="37"/>
      <c r="H100" s="37"/>
      <c r="I100" s="37"/>
      <c r="J100" s="37"/>
      <c r="K100" s="37"/>
      <c r="L100" s="60"/>
      <c r="S100" s="35"/>
      <c r="T100" s="35"/>
      <c r="U100" s="35"/>
      <c r="V100" s="35"/>
      <c r="W100" s="35"/>
      <c r="X100" s="35"/>
      <c r="Y100" s="35"/>
      <c r="Z100" s="35"/>
      <c r="AA100" s="35"/>
      <c r="AB100" s="35"/>
      <c r="AC100" s="35"/>
      <c r="AD100" s="35"/>
      <c r="AE100" s="35"/>
    </row>
    <row r="101" s="2" customFormat="1" ht="6.96" customHeight="1">
      <c r="A101" s="35"/>
      <c r="B101" s="36"/>
      <c r="C101" s="37"/>
      <c r="D101" s="37"/>
      <c r="E101" s="37"/>
      <c r="F101" s="37"/>
      <c r="G101" s="37"/>
      <c r="H101" s="37"/>
      <c r="I101" s="37"/>
      <c r="J101" s="37"/>
      <c r="K101" s="37"/>
      <c r="L101" s="60"/>
      <c r="S101" s="35"/>
      <c r="T101" s="35"/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</row>
    <row r="102" s="2" customFormat="1" ht="29.28" customHeight="1">
      <c r="A102" s="35"/>
      <c r="B102" s="36"/>
      <c r="C102" s="186" t="s">
        <v>160</v>
      </c>
      <c r="D102" s="37"/>
      <c r="E102" s="37"/>
      <c r="F102" s="37"/>
      <c r="G102" s="37"/>
      <c r="H102" s="37"/>
      <c r="I102" s="37"/>
      <c r="J102" s="198">
        <f>ROUND(J103 + J104 + J105 + J106 + J107 + J108,2)</f>
        <v>0</v>
      </c>
      <c r="K102" s="37"/>
      <c r="L102" s="60"/>
      <c r="N102" s="199" t="s">
        <v>41</v>
      </c>
      <c r="S102" s="35"/>
      <c r="T102" s="35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</row>
    <row r="103" s="2" customFormat="1" ht="18" customHeight="1">
      <c r="A103" s="35"/>
      <c r="B103" s="36"/>
      <c r="C103" s="37"/>
      <c r="D103" s="200" t="s">
        <v>161</v>
      </c>
      <c r="E103" s="201"/>
      <c r="F103" s="201"/>
      <c r="G103" s="37"/>
      <c r="H103" s="37"/>
      <c r="I103" s="37"/>
      <c r="J103" s="202">
        <v>0</v>
      </c>
      <c r="K103" s="37"/>
      <c r="L103" s="203"/>
      <c r="M103" s="204"/>
      <c r="N103" s="205" t="s">
        <v>42</v>
      </c>
      <c r="O103" s="204"/>
      <c r="P103" s="204"/>
      <c r="Q103" s="204"/>
      <c r="R103" s="204"/>
      <c r="S103" s="206"/>
      <c r="T103" s="206"/>
      <c r="U103" s="206"/>
      <c r="V103" s="206"/>
      <c r="W103" s="206"/>
      <c r="X103" s="206"/>
      <c r="Y103" s="206"/>
      <c r="Z103" s="206"/>
      <c r="AA103" s="206"/>
      <c r="AB103" s="206"/>
      <c r="AC103" s="206"/>
      <c r="AD103" s="206"/>
      <c r="AE103" s="206"/>
      <c r="AF103" s="204"/>
      <c r="AG103" s="204"/>
      <c r="AH103" s="204"/>
      <c r="AI103" s="204"/>
      <c r="AJ103" s="204"/>
      <c r="AK103" s="204"/>
      <c r="AL103" s="204"/>
      <c r="AM103" s="204"/>
      <c r="AN103" s="204"/>
      <c r="AO103" s="204"/>
      <c r="AP103" s="204"/>
      <c r="AQ103" s="204"/>
      <c r="AR103" s="204"/>
      <c r="AS103" s="204"/>
      <c r="AT103" s="204"/>
      <c r="AU103" s="204"/>
      <c r="AV103" s="204"/>
      <c r="AW103" s="204"/>
      <c r="AX103" s="204"/>
      <c r="AY103" s="207" t="s">
        <v>162</v>
      </c>
      <c r="AZ103" s="204"/>
      <c r="BA103" s="204"/>
      <c r="BB103" s="204"/>
      <c r="BC103" s="204"/>
      <c r="BD103" s="204"/>
      <c r="BE103" s="208">
        <f>IF(N103="základní",J103,0)</f>
        <v>0</v>
      </c>
      <c r="BF103" s="208">
        <f>IF(N103="snížená",J103,0)</f>
        <v>0</v>
      </c>
      <c r="BG103" s="208">
        <f>IF(N103="zákl. přenesená",J103,0)</f>
        <v>0</v>
      </c>
      <c r="BH103" s="208">
        <f>IF(N103="sníž. přenesená",J103,0)</f>
        <v>0</v>
      </c>
      <c r="BI103" s="208">
        <f>IF(N103="nulová",J103,0)</f>
        <v>0</v>
      </c>
      <c r="BJ103" s="207" t="s">
        <v>84</v>
      </c>
      <c r="BK103" s="204"/>
      <c r="BL103" s="204"/>
      <c r="BM103" s="204"/>
    </row>
    <row r="104" s="2" customFormat="1" ht="18" customHeight="1">
      <c r="A104" s="35"/>
      <c r="B104" s="36"/>
      <c r="C104" s="37"/>
      <c r="D104" s="200" t="s">
        <v>163</v>
      </c>
      <c r="E104" s="201"/>
      <c r="F104" s="201"/>
      <c r="G104" s="37"/>
      <c r="H104" s="37"/>
      <c r="I104" s="37"/>
      <c r="J104" s="202">
        <v>0</v>
      </c>
      <c r="K104" s="37"/>
      <c r="L104" s="203"/>
      <c r="M104" s="204"/>
      <c r="N104" s="205" t="s">
        <v>42</v>
      </c>
      <c r="O104" s="204"/>
      <c r="P104" s="204"/>
      <c r="Q104" s="204"/>
      <c r="R104" s="204"/>
      <c r="S104" s="206"/>
      <c r="T104" s="206"/>
      <c r="U104" s="206"/>
      <c r="V104" s="206"/>
      <c r="W104" s="206"/>
      <c r="X104" s="206"/>
      <c r="Y104" s="206"/>
      <c r="Z104" s="206"/>
      <c r="AA104" s="206"/>
      <c r="AB104" s="206"/>
      <c r="AC104" s="206"/>
      <c r="AD104" s="206"/>
      <c r="AE104" s="206"/>
      <c r="AF104" s="204"/>
      <c r="AG104" s="204"/>
      <c r="AH104" s="204"/>
      <c r="AI104" s="204"/>
      <c r="AJ104" s="204"/>
      <c r="AK104" s="204"/>
      <c r="AL104" s="204"/>
      <c r="AM104" s="204"/>
      <c r="AN104" s="204"/>
      <c r="AO104" s="204"/>
      <c r="AP104" s="204"/>
      <c r="AQ104" s="204"/>
      <c r="AR104" s="204"/>
      <c r="AS104" s="204"/>
      <c r="AT104" s="204"/>
      <c r="AU104" s="204"/>
      <c r="AV104" s="204"/>
      <c r="AW104" s="204"/>
      <c r="AX104" s="204"/>
      <c r="AY104" s="207" t="s">
        <v>162</v>
      </c>
      <c r="AZ104" s="204"/>
      <c r="BA104" s="204"/>
      <c r="BB104" s="204"/>
      <c r="BC104" s="204"/>
      <c r="BD104" s="204"/>
      <c r="BE104" s="208">
        <f>IF(N104="základní",J104,0)</f>
        <v>0</v>
      </c>
      <c r="BF104" s="208">
        <f>IF(N104="snížená",J104,0)</f>
        <v>0</v>
      </c>
      <c r="BG104" s="208">
        <f>IF(N104="zákl. přenesená",J104,0)</f>
        <v>0</v>
      </c>
      <c r="BH104" s="208">
        <f>IF(N104="sníž. přenesená",J104,0)</f>
        <v>0</v>
      </c>
      <c r="BI104" s="208">
        <f>IF(N104="nulová",J104,0)</f>
        <v>0</v>
      </c>
      <c r="BJ104" s="207" t="s">
        <v>84</v>
      </c>
      <c r="BK104" s="204"/>
      <c r="BL104" s="204"/>
      <c r="BM104" s="204"/>
    </row>
    <row r="105" s="2" customFormat="1" ht="18" customHeight="1">
      <c r="A105" s="35"/>
      <c r="B105" s="36"/>
      <c r="C105" s="37"/>
      <c r="D105" s="200" t="s">
        <v>164</v>
      </c>
      <c r="E105" s="201"/>
      <c r="F105" s="201"/>
      <c r="G105" s="37"/>
      <c r="H105" s="37"/>
      <c r="I105" s="37"/>
      <c r="J105" s="202">
        <v>0</v>
      </c>
      <c r="K105" s="37"/>
      <c r="L105" s="203"/>
      <c r="M105" s="204"/>
      <c r="N105" s="205" t="s">
        <v>42</v>
      </c>
      <c r="O105" s="204"/>
      <c r="P105" s="204"/>
      <c r="Q105" s="204"/>
      <c r="R105" s="204"/>
      <c r="S105" s="206"/>
      <c r="T105" s="206"/>
      <c r="U105" s="206"/>
      <c r="V105" s="206"/>
      <c r="W105" s="206"/>
      <c r="X105" s="206"/>
      <c r="Y105" s="206"/>
      <c r="Z105" s="206"/>
      <c r="AA105" s="206"/>
      <c r="AB105" s="206"/>
      <c r="AC105" s="206"/>
      <c r="AD105" s="206"/>
      <c r="AE105" s="206"/>
      <c r="AF105" s="204"/>
      <c r="AG105" s="204"/>
      <c r="AH105" s="204"/>
      <c r="AI105" s="204"/>
      <c r="AJ105" s="204"/>
      <c r="AK105" s="204"/>
      <c r="AL105" s="204"/>
      <c r="AM105" s="204"/>
      <c r="AN105" s="204"/>
      <c r="AO105" s="204"/>
      <c r="AP105" s="204"/>
      <c r="AQ105" s="204"/>
      <c r="AR105" s="204"/>
      <c r="AS105" s="204"/>
      <c r="AT105" s="204"/>
      <c r="AU105" s="204"/>
      <c r="AV105" s="204"/>
      <c r="AW105" s="204"/>
      <c r="AX105" s="204"/>
      <c r="AY105" s="207" t="s">
        <v>162</v>
      </c>
      <c r="AZ105" s="204"/>
      <c r="BA105" s="204"/>
      <c r="BB105" s="204"/>
      <c r="BC105" s="204"/>
      <c r="BD105" s="204"/>
      <c r="BE105" s="208">
        <f>IF(N105="základní",J105,0)</f>
        <v>0</v>
      </c>
      <c r="BF105" s="208">
        <f>IF(N105="snížená",J105,0)</f>
        <v>0</v>
      </c>
      <c r="BG105" s="208">
        <f>IF(N105="zákl. přenesená",J105,0)</f>
        <v>0</v>
      </c>
      <c r="BH105" s="208">
        <f>IF(N105="sníž. přenesená",J105,0)</f>
        <v>0</v>
      </c>
      <c r="BI105" s="208">
        <f>IF(N105="nulová",J105,0)</f>
        <v>0</v>
      </c>
      <c r="BJ105" s="207" t="s">
        <v>84</v>
      </c>
      <c r="BK105" s="204"/>
      <c r="BL105" s="204"/>
      <c r="BM105" s="204"/>
    </row>
    <row r="106" s="2" customFormat="1" ht="18" customHeight="1">
      <c r="A106" s="35"/>
      <c r="B106" s="36"/>
      <c r="C106" s="37"/>
      <c r="D106" s="200" t="s">
        <v>165</v>
      </c>
      <c r="E106" s="201"/>
      <c r="F106" s="201"/>
      <c r="G106" s="37"/>
      <c r="H106" s="37"/>
      <c r="I106" s="37"/>
      <c r="J106" s="202">
        <v>0</v>
      </c>
      <c r="K106" s="37"/>
      <c r="L106" s="203"/>
      <c r="M106" s="204"/>
      <c r="N106" s="205" t="s">
        <v>42</v>
      </c>
      <c r="O106" s="204"/>
      <c r="P106" s="204"/>
      <c r="Q106" s="204"/>
      <c r="R106" s="204"/>
      <c r="S106" s="206"/>
      <c r="T106" s="206"/>
      <c r="U106" s="206"/>
      <c r="V106" s="206"/>
      <c r="W106" s="206"/>
      <c r="X106" s="206"/>
      <c r="Y106" s="206"/>
      <c r="Z106" s="206"/>
      <c r="AA106" s="206"/>
      <c r="AB106" s="206"/>
      <c r="AC106" s="206"/>
      <c r="AD106" s="206"/>
      <c r="AE106" s="206"/>
      <c r="AF106" s="204"/>
      <c r="AG106" s="204"/>
      <c r="AH106" s="204"/>
      <c r="AI106" s="204"/>
      <c r="AJ106" s="204"/>
      <c r="AK106" s="204"/>
      <c r="AL106" s="204"/>
      <c r="AM106" s="204"/>
      <c r="AN106" s="204"/>
      <c r="AO106" s="204"/>
      <c r="AP106" s="204"/>
      <c r="AQ106" s="204"/>
      <c r="AR106" s="204"/>
      <c r="AS106" s="204"/>
      <c r="AT106" s="204"/>
      <c r="AU106" s="204"/>
      <c r="AV106" s="204"/>
      <c r="AW106" s="204"/>
      <c r="AX106" s="204"/>
      <c r="AY106" s="207" t="s">
        <v>162</v>
      </c>
      <c r="AZ106" s="204"/>
      <c r="BA106" s="204"/>
      <c r="BB106" s="204"/>
      <c r="BC106" s="204"/>
      <c r="BD106" s="204"/>
      <c r="BE106" s="208">
        <f>IF(N106="základní",J106,0)</f>
        <v>0</v>
      </c>
      <c r="BF106" s="208">
        <f>IF(N106="snížená",J106,0)</f>
        <v>0</v>
      </c>
      <c r="BG106" s="208">
        <f>IF(N106="zákl. přenesená",J106,0)</f>
        <v>0</v>
      </c>
      <c r="BH106" s="208">
        <f>IF(N106="sníž. přenesená",J106,0)</f>
        <v>0</v>
      </c>
      <c r="BI106" s="208">
        <f>IF(N106="nulová",J106,0)</f>
        <v>0</v>
      </c>
      <c r="BJ106" s="207" t="s">
        <v>84</v>
      </c>
      <c r="BK106" s="204"/>
      <c r="BL106" s="204"/>
      <c r="BM106" s="204"/>
    </row>
    <row r="107" s="2" customFormat="1" ht="18" customHeight="1">
      <c r="A107" s="35"/>
      <c r="B107" s="36"/>
      <c r="C107" s="37"/>
      <c r="D107" s="200" t="s">
        <v>166</v>
      </c>
      <c r="E107" s="201"/>
      <c r="F107" s="201"/>
      <c r="G107" s="37"/>
      <c r="H107" s="37"/>
      <c r="I107" s="37"/>
      <c r="J107" s="202">
        <v>0</v>
      </c>
      <c r="K107" s="37"/>
      <c r="L107" s="203"/>
      <c r="M107" s="204"/>
      <c r="N107" s="205" t="s">
        <v>42</v>
      </c>
      <c r="O107" s="204"/>
      <c r="P107" s="204"/>
      <c r="Q107" s="204"/>
      <c r="R107" s="204"/>
      <c r="S107" s="206"/>
      <c r="T107" s="206"/>
      <c r="U107" s="206"/>
      <c r="V107" s="206"/>
      <c r="W107" s="206"/>
      <c r="X107" s="206"/>
      <c r="Y107" s="206"/>
      <c r="Z107" s="206"/>
      <c r="AA107" s="206"/>
      <c r="AB107" s="206"/>
      <c r="AC107" s="206"/>
      <c r="AD107" s="206"/>
      <c r="AE107" s="206"/>
      <c r="AF107" s="204"/>
      <c r="AG107" s="204"/>
      <c r="AH107" s="204"/>
      <c r="AI107" s="204"/>
      <c r="AJ107" s="204"/>
      <c r="AK107" s="204"/>
      <c r="AL107" s="204"/>
      <c r="AM107" s="204"/>
      <c r="AN107" s="204"/>
      <c r="AO107" s="204"/>
      <c r="AP107" s="204"/>
      <c r="AQ107" s="204"/>
      <c r="AR107" s="204"/>
      <c r="AS107" s="204"/>
      <c r="AT107" s="204"/>
      <c r="AU107" s="204"/>
      <c r="AV107" s="204"/>
      <c r="AW107" s="204"/>
      <c r="AX107" s="204"/>
      <c r="AY107" s="207" t="s">
        <v>162</v>
      </c>
      <c r="AZ107" s="204"/>
      <c r="BA107" s="204"/>
      <c r="BB107" s="204"/>
      <c r="BC107" s="204"/>
      <c r="BD107" s="204"/>
      <c r="BE107" s="208">
        <f>IF(N107="základní",J107,0)</f>
        <v>0</v>
      </c>
      <c r="BF107" s="208">
        <f>IF(N107="snížená",J107,0)</f>
        <v>0</v>
      </c>
      <c r="BG107" s="208">
        <f>IF(N107="zákl. přenesená",J107,0)</f>
        <v>0</v>
      </c>
      <c r="BH107" s="208">
        <f>IF(N107="sníž. přenesená",J107,0)</f>
        <v>0</v>
      </c>
      <c r="BI107" s="208">
        <f>IF(N107="nulová",J107,0)</f>
        <v>0</v>
      </c>
      <c r="BJ107" s="207" t="s">
        <v>84</v>
      </c>
      <c r="BK107" s="204"/>
      <c r="BL107" s="204"/>
      <c r="BM107" s="204"/>
    </row>
    <row r="108" s="2" customFormat="1" ht="18" customHeight="1">
      <c r="A108" s="35"/>
      <c r="B108" s="36"/>
      <c r="C108" s="37"/>
      <c r="D108" s="201" t="s">
        <v>167</v>
      </c>
      <c r="E108" s="37"/>
      <c r="F108" s="37"/>
      <c r="G108" s="37"/>
      <c r="H108" s="37"/>
      <c r="I108" s="37"/>
      <c r="J108" s="202">
        <f>ROUND(J30*T108,2)</f>
        <v>0</v>
      </c>
      <c r="K108" s="37"/>
      <c r="L108" s="203"/>
      <c r="M108" s="204"/>
      <c r="N108" s="205" t="s">
        <v>42</v>
      </c>
      <c r="O108" s="204"/>
      <c r="P108" s="204"/>
      <c r="Q108" s="204"/>
      <c r="R108" s="204"/>
      <c r="S108" s="206"/>
      <c r="T108" s="206"/>
      <c r="U108" s="206"/>
      <c r="V108" s="206"/>
      <c r="W108" s="206"/>
      <c r="X108" s="206"/>
      <c r="Y108" s="206"/>
      <c r="Z108" s="206"/>
      <c r="AA108" s="206"/>
      <c r="AB108" s="206"/>
      <c r="AC108" s="206"/>
      <c r="AD108" s="206"/>
      <c r="AE108" s="206"/>
      <c r="AF108" s="204"/>
      <c r="AG108" s="204"/>
      <c r="AH108" s="204"/>
      <c r="AI108" s="204"/>
      <c r="AJ108" s="204"/>
      <c r="AK108" s="204"/>
      <c r="AL108" s="204"/>
      <c r="AM108" s="204"/>
      <c r="AN108" s="204"/>
      <c r="AO108" s="204"/>
      <c r="AP108" s="204"/>
      <c r="AQ108" s="204"/>
      <c r="AR108" s="204"/>
      <c r="AS108" s="204"/>
      <c r="AT108" s="204"/>
      <c r="AU108" s="204"/>
      <c r="AV108" s="204"/>
      <c r="AW108" s="204"/>
      <c r="AX108" s="204"/>
      <c r="AY108" s="207" t="s">
        <v>168</v>
      </c>
      <c r="AZ108" s="204"/>
      <c r="BA108" s="204"/>
      <c r="BB108" s="204"/>
      <c r="BC108" s="204"/>
      <c r="BD108" s="204"/>
      <c r="BE108" s="208">
        <f>IF(N108="základní",J108,0)</f>
        <v>0</v>
      </c>
      <c r="BF108" s="208">
        <f>IF(N108="snížená",J108,0)</f>
        <v>0</v>
      </c>
      <c r="BG108" s="208">
        <f>IF(N108="zákl. přenesená",J108,0)</f>
        <v>0</v>
      </c>
      <c r="BH108" s="208">
        <f>IF(N108="sníž. přenesená",J108,0)</f>
        <v>0</v>
      </c>
      <c r="BI108" s="208">
        <f>IF(N108="nulová",J108,0)</f>
        <v>0</v>
      </c>
      <c r="BJ108" s="207" t="s">
        <v>84</v>
      </c>
      <c r="BK108" s="204"/>
      <c r="BL108" s="204"/>
      <c r="BM108" s="204"/>
    </row>
    <row r="109" s="2" customFormat="1">
      <c r="A109" s="35"/>
      <c r="B109" s="36"/>
      <c r="C109" s="37"/>
      <c r="D109" s="37"/>
      <c r="E109" s="37"/>
      <c r="F109" s="37"/>
      <c r="G109" s="37"/>
      <c r="H109" s="37"/>
      <c r="I109" s="37"/>
      <c r="J109" s="37"/>
      <c r="K109" s="37"/>
      <c r="L109" s="60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0" s="2" customFormat="1" ht="29.28" customHeight="1">
      <c r="A110" s="35"/>
      <c r="B110" s="36"/>
      <c r="C110" s="209" t="s">
        <v>169</v>
      </c>
      <c r="D110" s="184"/>
      <c r="E110" s="184"/>
      <c r="F110" s="184"/>
      <c r="G110" s="184"/>
      <c r="H110" s="184"/>
      <c r="I110" s="184"/>
      <c r="J110" s="210">
        <f>ROUND(J96+J102,2)</f>
        <v>0</v>
      </c>
      <c r="K110" s="184"/>
      <c r="L110" s="60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="2" customFormat="1" ht="6.96" customHeight="1">
      <c r="A111" s="35"/>
      <c r="B111" s="63"/>
      <c r="C111" s="64"/>
      <c r="D111" s="64"/>
      <c r="E111" s="64"/>
      <c r="F111" s="64"/>
      <c r="G111" s="64"/>
      <c r="H111" s="64"/>
      <c r="I111" s="64"/>
      <c r="J111" s="64"/>
      <c r="K111" s="64"/>
      <c r="L111" s="60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5" s="2" customFormat="1" ht="6.96" customHeight="1">
      <c r="A115" s="35"/>
      <c r="B115" s="65"/>
      <c r="C115" s="66"/>
      <c r="D115" s="66"/>
      <c r="E115" s="66"/>
      <c r="F115" s="66"/>
      <c r="G115" s="66"/>
      <c r="H115" s="66"/>
      <c r="I115" s="66"/>
      <c r="J115" s="66"/>
      <c r="K115" s="66"/>
      <c r="L115" s="60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="2" customFormat="1" ht="24.96" customHeight="1">
      <c r="A116" s="35"/>
      <c r="B116" s="36"/>
      <c r="C116" s="20" t="s">
        <v>170</v>
      </c>
      <c r="D116" s="37"/>
      <c r="E116" s="37"/>
      <c r="F116" s="37"/>
      <c r="G116" s="37"/>
      <c r="H116" s="37"/>
      <c r="I116" s="37"/>
      <c r="J116" s="37"/>
      <c r="K116" s="37"/>
      <c r="L116" s="60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="2" customFormat="1" ht="6.96" customHeight="1">
      <c r="A117" s="35"/>
      <c r="B117" s="36"/>
      <c r="C117" s="37"/>
      <c r="D117" s="37"/>
      <c r="E117" s="37"/>
      <c r="F117" s="37"/>
      <c r="G117" s="37"/>
      <c r="H117" s="37"/>
      <c r="I117" s="37"/>
      <c r="J117" s="37"/>
      <c r="K117" s="37"/>
      <c r="L117" s="60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="2" customFormat="1" ht="12" customHeight="1">
      <c r="A118" s="35"/>
      <c r="B118" s="36"/>
      <c r="C118" s="29" t="s">
        <v>16</v>
      </c>
      <c r="D118" s="37"/>
      <c r="E118" s="37"/>
      <c r="F118" s="37"/>
      <c r="G118" s="37"/>
      <c r="H118" s="37"/>
      <c r="I118" s="37"/>
      <c r="J118" s="37"/>
      <c r="K118" s="37"/>
      <c r="L118" s="60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="2" customFormat="1" ht="26.25" customHeight="1">
      <c r="A119" s="35"/>
      <c r="B119" s="36"/>
      <c r="C119" s="37"/>
      <c r="D119" s="37"/>
      <c r="E119" s="182" t="str">
        <f>E7</f>
        <v>Zlepšování kvality a dostupnosti vzdělávání ZŠ Sokolovská ve Velkém Meziříčí</v>
      </c>
      <c r="F119" s="29"/>
      <c r="G119" s="29"/>
      <c r="H119" s="29"/>
      <c r="I119" s="37"/>
      <c r="J119" s="37"/>
      <c r="K119" s="37"/>
      <c r="L119" s="60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="2" customFormat="1" ht="12" customHeight="1">
      <c r="A120" s="35"/>
      <c r="B120" s="36"/>
      <c r="C120" s="29" t="s">
        <v>135</v>
      </c>
      <c r="D120" s="37"/>
      <c r="E120" s="37"/>
      <c r="F120" s="37"/>
      <c r="G120" s="37"/>
      <c r="H120" s="37"/>
      <c r="I120" s="37"/>
      <c r="J120" s="37"/>
      <c r="K120" s="37"/>
      <c r="L120" s="60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="2" customFormat="1" ht="16.5" customHeight="1">
      <c r="A121" s="35"/>
      <c r="B121" s="36"/>
      <c r="C121" s="37"/>
      <c r="D121" s="37"/>
      <c r="E121" s="73" t="str">
        <f>E9</f>
        <v>56_S02 - ZŠ Sokolovská ve Velkém Meziříčí S02</v>
      </c>
      <c r="F121" s="37"/>
      <c r="G121" s="37"/>
      <c r="H121" s="37"/>
      <c r="I121" s="37"/>
      <c r="J121" s="37"/>
      <c r="K121" s="37"/>
      <c r="L121" s="60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</row>
    <row r="122" s="2" customFormat="1" ht="6.96" customHeight="1">
      <c r="A122" s="35"/>
      <c r="B122" s="36"/>
      <c r="C122" s="37"/>
      <c r="D122" s="37"/>
      <c r="E122" s="37"/>
      <c r="F122" s="37"/>
      <c r="G122" s="37"/>
      <c r="H122" s="37"/>
      <c r="I122" s="37"/>
      <c r="J122" s="37"/>
      <c r="K122" s="37"/>
      <c r="L122" s="60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</row>
    <row r="123" s="2" customFormat="1" ht="12" customHeight="1">
      <c r="A123" s="35"/>
      <c r="B123" s="36"/>
      <c r="C123" s="29" t="s">
        <v>20</v>
      </c>
      <c r="D123" s="37"/>
      <c r="E123" s="37"/>
      <c r="F123" s="24" t="str">
        <f>F12</f>
        <v xml:space="preserve">ZŠ Sokolovská </v>
      </c>
      <c r="G123" s="37"/>
      <c r="H123" s="37"/>
      <c r="I123" s="29" t="s">
        <v>22</v>
      </c>
      <c r="J123" s="76" t="str">
        <f>IF(J12="","",J12)</f>
        <v>21. 1. 2025</v>
      </c>
      <c r="K123" s="37"/>
      <c r="L123" s="60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</row>
    <row r="124" s="2" customFormat="1" ht="6.96" customHeight="1">
      <c r="A124" s="35"/>
      <c r="B124" s="36"/>
      <c r="C124" s="37"/>
      <c r="D124" s="37"/>
      <c r="E124" s="37"/>
      <c r="F124" s="37"/>
      <c r="G124" s="37"/>
      <c r="H124" s="37"/>
      <c r="I124" s="37"/>
      <c r="J124" s="37"/>
      <c r="K124" s="37"/>
      <c r="L124" s="60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</row>
    <row r="125" s="2" customFormat="1" ht="15.15" customHeight="1">
      <c r="A125" s="35"/>
      <c r="B125" s="36"/>
      <c r="C125" s="29" t="s">
        <v>24</v>
      </c>
      <c r="D125" s="37"/>
      <c r="E125" s="37"/>
      <c r="F125" s="24" t="str">
        <f>E15</f>
        <v xml:space="preserve">Město Velké Meziříčí, Radnická 29/1, PSČ: 594 13 </v>
      </c>
      <c r="G125" s="37"/>
      <c r="H125" s="37"/>
      <c r="I125" s="29" t="s">
        <v>32</v>
      </c>
      <c r="J125" s="33" t="str">
        <f>E21</f>
        <v xml:space="preserve"> </v>
      </c>
      <c r="K125" s="37"/>
      <c r="L125" s="60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</row>
    <row r="126" s="2" customFormat="1" ht="15.15" customHeight="1">
      <c r="A126" s="35"/>
      <c r="B126" s="36"/>
      <c r="C126" s="29" t="s">
        <v>30</v>
      </c>
      <c r="D126" s="37"/>
      <c r="E126" s="37"/>
      <c r="F126" s="24" t="str">
        <f>IF(E18="","",E18)</f>
        <v>Vyplň údaj</v>
      </c>
      <c r="G126" s="37"/>
      <c r="H126" s="37"/>
      <c r="I126" s="29" t="s">
        <v>35</v>
      </c>
      <c r="J126" s="33" t="str">
        <f>E24</f>
        <v xml:space="preserve"> </v>
      </c>
      <c r="K126" s="37"/>
      <c r="L126" s="60"/>
      <c r="S126" s="35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</row>
    <row r="127" s="2" customFormat="1" ht="10.32" customHeight="1">
      <c r="A127" s="35"/>
      <c r="B127" s="36"/>
      <c r="C127" s="37"/>
      <c r="D127" s="37"/>
      <c r="E127" s="37"/>
      <c r="F127" s="37"/>
      <c r="G127" s="37"/>
      <c r="H127" s="37"/>
      <c r="I127" s="37"/>
      <c r="J127" s="37"/>
      <c r="K127" s="37"/>
      <c r="L127" s="60"/>
      <c r="S127" s="35"/>
      <c r="T127" s="35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</row>
    <row r="128" s="11" customFormat="1" ht="29.28" customHeight="1">
      <c r="A128" s="211"/>
      <c r="B128" s="212"/>
      <c r="C128" s="213" t="s">
        <v>171</v>
      </c>
      <c r="D128" s="214" t="s">
        <v>62</v>
      </c>
      <c r="E128" s="214" t="s">
        <v>58</v>
      </c>
      <c r="F128" s="214" t="s">
        <v>59</v>
      </c>
      <c r="G128" s="214" t="s">
        <v>172</v>
      </c>
      <c r="H128" s="214" t="s">
        <v>173</v>
      </c>
      <c r="I128" s="214" t="s">
        <v>174</v>
      </c>
      <c r="J128" s="215" t="s">
        <v>143</v>
      </c>
      <c r="K128" s="216" t="s">
        <v>175</v>
      </c>
      <c r="L128" s="217"/>
      <c r="M128" s="97" t="s">
        <v>1</v>
      </c>
      <c r="N128" s="98" t="s">
        <v>41</v>
      </c>
      <c r="O128" s="98" t="s">
        <v>176</v>
      </c>
      <c r="P128" s="98" t="s">
        <v>177</v>
      </c>
      <c r="Q128" s="98" t="s">
        <v>178</v>
      </c>
      <c r="R128" s="98" t="s">
        <v>179</v>
      </c>
      <c r="S128" s="98" t="s">
        <v>180</v>
      </c>
      <c r="T128" s="99" t="s">
        <v>181</v>
      </c>
      <c r="U128" s="211"/>
      <c r="V128" s="211"/>
      <c r="W128" s="211"/>
      <c r="X128" s="211"/>
      <c r="Y128" s="211"/>
      <c r="Z128" s="211"/>
      <c r="AA128" s="211"/>
      <c r="AB128" s="211"/>
      <c r="AC128" s="211"/>
      <c r="AD128" s="211"/>
      <c r="AE128" s="211"/>
    </row>
    <row r="129" s="2" customFormat="1" ht="22.8" customHeight="1">
      <c r="A129" s="35"/>
      <c r="B129" s="36"/>
      <c r="C129" s="104" t="s">
        <v>182</v>
      </c>
      <c r="D129" s="37"/>
      <c r="E129" s="37"/>
      <c r="F129" s="37"/>
      <c r="G129" s="37"/>
      <c r="H129" s="37"/>
      <c r="I129" s="37"/>
      <c r="J129" s="218">
        <f>BK129</f>
        <v>0</v>
      </c>
      <c r="K129" s="37"/>
      <c r="L129" s="41"/>
      <c r="M129" s="100"/>
      <c r="N129" s="219"/>
      <c r="O129" s="101"/>
      <c r="P129" s="220">
        <f>P130</f>
        <v>0</v>
      </c>
      <c r="Q129" s="101"/>
      <c r="R129" s="220">
        <f>R130</f>
        <v>4.8081000000000014</v>
      </c>
      <c r="S129" s="101"/>
      <c r="T129" s="221">
        <f>T130</f>
        <v>0.1457</v>
      </c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T129" s="14" t="s">
        <v>76</v>
      </c>
      <c r="AU129" s="14" t="s">
        <v>145</v>
      </c>
      <c r="BK129" s="222">
        <f>BK130</f>
        <v>0</v>
      </c>
    </row>
    <row r="130" s="12" customFormat="1" ht="25.92" customHeight="1">
      <c r="A130" s="12"/>
      <c r="B130" s="223"/>
      <c r="C130" s="224"/>
      <c r="D130" s="225" t="s">
        <v>76</v>
      </c>
      <c r="E130" s="226" t="s">
        <v>266</v>
      </c>
      <c r="F130" s="226" t="s">
        <v>1901</v>
      </c>
      <c r="G130" s="224"/>
      <c r="H130" s="224"/>
      <c r="I130" s="227"/>
      <c r="J130" s="228">
        <f>BK130</f>
        <v>0</v>
      </c>
      <c r="K130" s="224"/>
      <c r="L130" s="229"/>
      <c r="M130" s="230"/>
      <c r="N130" s="231"/>
      <c r="O130" s="231"/>
      <c r="P130" s="232">
        <f>P131+P140</f>
        <v>0</v>
      </c>
      <c r="Q130" s="231"/>
      <c r="R130" s="232">
        <f>R131+R140</f>
        <v>4.8081000000000014</v>
      </c>
      <c r="S130" s="231"/>
      <c r="T130" s="233">
        <f>T131+T140</f>
        <v>0.1457</v>
      </c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R130" s="234" t="s">
        <v>86</v>
      </c>
      <c r="AT130" s="235" t="s">
        <v>76</v>
      </c>
      <c r="AU130" s="235" t="s">
        <v>77</v>
      </c>
      <c r="AY130" s="234" t="s">
        <v>185</v>
      </c>
      <c r="BK130" s="236">
        <f>BK131+BK140</f>
        <v>0</v>
      </c>
    </row>
    <row r="131" s="12" customFormat="1" ht="22.8" customHeight="1">
      <c r="A131" s="12"/>
      <c r="B131" s="223"/>
      <c r="C131" s="224"/>
      <c r="D131" s="225" t="s">
        <v>76</v>
      </c>
      <c r="E131" s="237" t="s">
        <v>442</v>
      </c>
      <c r="F131" s="237" t="s">
        <v>1902</v>
      </c>
      <c r="G131" s="224"/>
      <c r="H131" s="224"/>
      <c r="I131" s="227"/>
      <c r="J131" s="238">
        <f>BK131</f>
        <v>0</v>
      </c>
      <c r="K131" s="224"/>
      <c r="L131" s="229"/>
      <c r="M131" s="230"/>
      <c r="N131" s="231"/>
      <c r="O131" s="231"/>
      <c r="P131" s="232">
        <f>SUM(P132:P139)</f>
        <v>0</v>
      </c>
      <c r="Q131" s="231"/>
      <c r="R131" s="232">
        <f>SUM(R132:R139)</f>
        <v>4.502600000000001</v>
      </c>
      <c r="S131" s="231"/>
      <c r="T131" s="233">
        <f>SUM(T132:T139)</f>
        <v>0.1457</v>
      </c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R131" s="234" t="s">
        <v>86</v>
      </c>
      <c r="AT131" s="235" t="s">
        <v>76</v>
      </c>
      <c r="AU131" s="235" t="s">
        <v>84</v>
      </c>
      <c r="AY131" s="234" t="s">
        <v>185</v>
      </c>
      <c r="BK131" s="236">
        <f>SUM(BK132:BK139)</f>
        <v>0</v>
      </c>
    </row>
    <row r="132" s="2" customFormat="1" ht="16.5" customHeight="1">
      <c r="A132" s="35"/>
      <c r="B132" s="36"/>
      <c r="C132" s="239" t="s">
        <v>84</v>
      </c>
      <c r="D132" s="239" t="s">
        <v>188</v>
      </c>
      <c r="E132" s="240" t="s">
        <v>1903</v>
      </c>
      <c r="F132" s="241" t="s">
        <v>1904</v>
      </c>
      <c r="G132" s="242" t="s">
        <v>191</v>
      </c>
      <c r="H132" s="243">
        <v>470</v>
      </c>
      <c r="I132" s="244"/>
      <c r="J132" s="245">
        <f>ROUND(I132*H132,2)</f>
        <v>0</v>
      </c>
      <c r="K132" s="246"/>
      <c r="L132" s="41"/>
      <c r="M132" s="247" t="s">
        <v>1</v>
      </c>
      <c r="N132" s="248" t="s">
        <v>42</v>
      </c>
      <c r="O132" s="88"/>
      <c r="P132" s="249">
        <f>O132*H132</f>
        <v>0</v>
      </c>
      <c r="Q132" s="249">
        <v>0.001</v>
      </c>
      <c r="R132" s="249">
        <f>Q132*H132</f>
        <v>0.47000000000000003</v>
      </c>
      <c r="S132" s="249">
        <v>0.00031</v>
      </c>
      <c r="T132" s="250">
        <f>S132*H132</f>
        <v>0.1457</v>
      </c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R132" s="251" t="s">
        <v>272</v>
      </c>
      <c r="AT132" s="251" t="s">
        <v>188</v>
      </c>
      <c r="AU132" s="251" t="s">
        <v>86</v>
      </c>
      <c r="AY132" s="14" t="s">
        <v>185</v>
      </c>
      <c r="BE132" s="252">
        <f>IF(N132="základní",J132,0)</f>
        <v>0</v>
      </c>
      <c r="BF132" s="252">
        <f>IF(N132="snížená",J132,0)</f>
        <v>0</v>
      </c>
      <c r="BG132" s="252">
        <f>IF(N132="zákl. přenesená",J132,0)</f>
        <v>0</v>
      </c>
      <c r="BH132" s="252">
        <f>IF(N132="sníž. přenesená",J132,0)</f>
        <v>0</v>
      </c>
      <c r="BI132" s="252">
        <f>IF(N132="nulová",J132,0)</f>
        <v>0</v>
      </c>
      <c r="BJ132" s="14" t="s">
        <v>84</v>
      </c>
      <c r="BK132" s="252">
        <f>ROUND(I132*H132,2)</f>
        <v>0</v>
      </c>
      <c r="BL132" s="14" t="s">
        <v>272</v>
      </c>
      <c r="BM132" s="251" t="s">
        <v>1905</v>
      </c>
    </row>
    <row r="133" s="2" customFormat="1">
      <c r="A133" s="35"/>
      <c r="B133" s="36"/>
      <c r="C133" s="37"/>
      <c r="D133" s="253" t="s">
        <v>194</v>
      </c>
      <c r="E133" s="37"/>
      <c r="F133" s="254" t="s">
        <v>1906</v>
      </c>
      <c r="G133" s="37"/>
      <c r="H133" s="37"/>
      <c r="I133" s="206"/>
      <c r="J133" s="37"/>
      <c r="K133" s="37"/>
      <c r="L133" s="41"/>
      <c r="M133" s="255"/>
      <c r="N133" s="256"/>
      <c r="O133" s="88"/>
      <c r="P133" s="88"/>
      <c r="Q133" s="88"/>
      <c r="R133" s="88"/>
      <c r="S133" s="88"/>
      <c r="T133" s="89"/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T133" s="14" t="s">
        <v>194</v>
      </c>
      <c r="AU133" s="14" t="s">
        <v>86</v>
      </c>
    </row>
    <row r="134" s="2" customFormat="1" ht="21.75" customHeight="1">
      <c r="A134" s="35"/>
      <c r="B134" s="36"/>
      <c r="C134" s="239" t="s">
        <v>86</v>
      </c>
      <c r="D134" s="239" t="s">
        <v>188</v>
      </c>
      <c r="E134" s="240" t="s">
        <v>1907</v>
      </c>
      <c r="F134" s="241" t="s">
        <v>1908</v>
      </c>
      <c r="G134" s="242" t="s">
        <v>191</v>
      </c>
      <c r="H134" s="243">
        <v>470</v>
      </c>
      <c r="I134" s="244"/>
      <c r="J134" s="245">
        <f>ROUND(I134*H134,2)</f>
        <v>0</v>
      </c>
      <c r="K134" s="246"/>
      <c r="L134" s="41"/>
      <c r="M134" s="247" t="s">
        <v>1</v>
      </c>
      <c r="N134" s="248" t="s">
        <v>42</v>
      </c>
      <c r="O134" s="88"/>
      <c r="P134" s="249">
        <f>O134*H134</f>
        <v>0</v>
      </c>
      <c r="Q134" s="249">
        <v>0.0043800000000000002</v>
      </c>
      <c r="R134" s="249">
        <f>Q134*H134</f>
        <v>2.0586000000000002</v>
      </c>
      <c r="S134" s="249">
        <v>0</v>
      </c>
      <c r="T134" s="250">
        <f>S134*H134</f>
        <v>0</v>
      </c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R134" s="251" t="s">
        <v>272</v>
      </c>
      <c r="AT134" s="251" t="s">
        <v>188</v>
      </c>
      <c r="AU134" s="251" t="s">
        <v>86</v>
      </c>
      <c r="AY134" s="14" t="s">
        <v>185</v>
      </c>
      <c r="BE134" s="252">
        <f>IF(N134="základní",J134,0)</f>
        <v>0</v>
      </c>
      <c r="BF134" s="252">
        <f>IF(N134="snížená",J134,0)</f>
        <v>0</v>
      </c>
      <c r="BG134" s="252">
        <f>IF(N134="zákl. přenesená",J134,0)</f>
        <v>0</v>
      </c>
      <c r="BH134" s="252">
        <f>IF(N134="sníž. přenesená",J134,0)</f>
        <v>0</v>
      </c>
      <c r="BI134" s="252">
        <f>IF(N134="nulová",J134,0)</f>
        <v>0</v>
      </c>
      <c r="BJ134" s="14" t="s">
        <v>84</v>
      </c>
      <c r="BK134" s="252">
        <f>ROUND(I134*H134,2)</f>
        <v>0</v>
      </c>
      <c r="BL134" s="14" t="s">
        <v>272</v>
      </c>
      <c r="BM134" s="251" t="s">
        <v>1909</v>
      </c>
    </row>
    <row r="135" s="2" customFormat="1">
      <c r="A135" s="35"/>
      <c r="B135" s="36"/>
      <c r="C135" s="37"/>
      <c r="D135" s="253" t="s">
        <v>194</v>
      </c>
      <c r="E135" s="37"/>
      <c r="F135" s="254" t="s">
        <v>1910</v>
      </c>
      <c r="G135" s="37"/>
      <c r="H135" s="37"/>
      <c r="I135" s="206"/>
      <c r="J135" s="37"/>
      <c r="K135" s="37"/>
      <c r="L135" s="41"/>
      <c r="M135" s="255"/>
      <c r="N135" s="256"/>
      <c r="O135" s="88"/>
      <c r="P135" s="88"/>
      <c r="Q135" s="88"/>
      <c r="R135" s="88"/>
      <c r="S135" s="88"/>
      <c r="T135" s="89"/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T135" s="14" t="s">
        <v>194</v>
      </c>
      <c r="AU135" s="14" t="s">
        <v>86</v>
      </c>
    </row>
    <row r="136" s="2" customFormat="1" ht="16.5" customHeight="1">
      <c r="A136" s="35"/>
      <c r="B136" s="36"/>
      <c r="C136" s="239" t="s">
        <v>200</v>
      </c>
      <c r="D136" s="239" t="s">
        <v>188</v>
      </c>
      <c r="E136" s="240" t="s">
        <v>1911</v>
      </c>
      <c r="F136" s="241" t="s">
        <v>1912</v>
      </c>
      <c r="G136" s="242" t="s">
        <v>191</v>
      </c>
      <c r="H136" s="243">
        <v>470</v>
      </c>
      <c r="I136" s="244"/>
      <c r="J136" s="245">
        <f>ROUND(I136*H136,2)</f>
        <v>0</v>
      </c>
      <c r="K136" s="246"/>
      <c r="L136" s="41"/>
      <c r="M136" s="247" t="s">
        <v>1</v>
      </c>
      <c r="N136" s="248" t="s">
        <v>42</v>
      </c>
      <c r="O136" s="88"/>
      <c r="P136" s="249">
        <f>O136*H136</f>
        <v>0</v>
      </c>
      <c r="Q136" s="249">
        <v>0.0040000000000000001</v>
      </c>
      <c r="R136" s="249">
        <f>Q136*H136</f>
        <v>1.8800000000000001</v>
      </c>
      <c r="S136" s="249">
        <v>0</v>
      </c>
      <c r="T136" s="250">
        <f>S136*H136</f>
        <v>0</v>
      </c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R136" s="251" t="s">
        <v>272</v>
      </c>
      <c r="AT136" s="251" t="s">
        <v>188</v>
      </c>
      <c r="AU136" s="251" t="s">
        <v>86</v>
      </c>
      <c r="AY136" s="14" t="s">
        <v>185</v>
      </c>
      <c r="BE136" s="252">
        <f>IF(N136="základní",J136,0)</f>
        <v>0</v>
      </c>
      <c r="BF136" s="252">
        <f>IF(N136="snížená",J136,0)</f>
        <v>0</v>
      </c>
      <c r="BG136" s="252">
        <f>IF(N136="zákl. přenesená",J136,0)</f>
        <v>0</v>
      </c>
      <c r="BH136" s="252">
        <f>IF(N136="sníž. přenesená",J136,0)</f>
        <v>0</v>
      </c>
      <c r="BI136" s="252">
        <f>IF(N136="nulová",J136,0)</f>
        <v>0</v>
      </c>
      <c r="BJ136" s="14" t="s">
        <v>84</v>
      </c>
      <c r="BK136" s="252">
        <f>ROUND(I136*H136,2)</f>
        <v>0</v>
      </c>
      <c r="BL136" s="14" t="s">
        <v>272</v>
      </c>
      <c r="BM136" s="251" t="s">
        <v>1913</v>
      </c>
    </row>
    <row r="137" s="2" customFormat="1">
      <c r="A137" s="35"/>
      <c r="B137" s="36"/>
      <c r="C137" s="37"/>
      <c r="D137" s="253" t="s">
        <v>194</v>
      </c>
      <c r="E137" s="37"/>
      <c r="F137" s="254" t="s">
        <v>1914</v>
      </c>
      <c r="G137" s="37"/>
      <c r="H137" s="37"/>
      <c r="I137" s="206"/>
      <c r="J137" s="37"/>
      <c r="K137" s="37"/>
      <c r="L137" s="41"/>
      <c r="M137" s="255"/>
      <c r="N137" s="256"/>
      <c r="O137" s="88"/>
      <c r="P137" s="88"/>
      <c r="Q137" s="88"/>
      <c r="R137" s="88"/>
      <c r="S137" s="88"/>
      <c r="T137" s="89"/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T137" s="14" t="s">
        <v>194</v>
      </c>
      <c r="AU137" s="14" t="s">
        <v>86</v>
      </c>
    </row>
    <row r="138" s="2" customFormat="1" ht="24.15" customHeight="1">
      <c r="A138" s="35"/>
      <c r="B138" s="36"/>
      <c r="C138" s="239" t="s">
        <v>192</v>
      </c>
      <c r="D138" s="239" t="s">
        <v>188</v>
      </c>
      <c r="E138" s="240" t="s">
        <v>469</v>
      </c>
      <c r="F138" s="241" t="s">
        <v>1915</v>
      </c>
      <c r="G138" s="242" t="s">
        <v>191</v>
      </c>
      <c r="H138" s="243">
        <v>470</v>
      </c>
      <c r="I138" s="244"/>
      <c r="J138" s="245">
        <f>ROUND(I138*H138,2)</f>
        <v>0</v>
      </c>
      <c r="K138" s="246"/>
      <c r="L138" s="41"/>
      <c r="M138" s="247" t="s">
        <v>1</v>
      </c>
      <c r="N138" s="248" t="s">
        <v>42</v>
      </c>
      <c r="O138" s="88"/>
      <c r="P138" s="249">
        <f>O138*H138</f>
        <v>0</v>
      </c>
      <c r="Q138" s="249">
        <v>0.00020000000000000001</v>
      </c>
      <c r="R138" s="249">
        <f>Q138*H138</f>
        <v>0.094</v>
      </c>
      <c r="S138" s="249">
        <v>0</v>
      </c>
      <c r="T138" s="250">
        <f>S138*H138</f>
        <v>0</v>
      </c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R138" s="251" t="s">
        <v>272</v>
      </c>
      <c r="AT138" s="251" t="s">
        <v>188</v>
      </c>
      <c r="AU138" s="251" t="s">
        <v>86</v>
      </c>
      <c r="AY138" s="14" t="s">
        <v>185</v>
      </c>
      <c r="BE138" s="252">
        <f>IF(N138="základní",J138,0)</f>
        <v>0</v>
      </c>
      <c r="BF138" s="252">
        <f>IF(N138="snížená",J138,0)</f>
        <v>0</v>
      </c>
      <c r="BG138" s="252">
        <f>IF(N138="zákl. přenesená",J138,0)</f>
        <v>0</v>
      </c>
      <c r="BH138" s="252">
        <f>IF(N138="sníž. přenesená",J138,0)</f>
        <v>0</v>
      </c>
      <c r="BI138" s="252">
        <f>IF(N138="nulová",J138,0)</f>
        <v>0</v>
      </c>
      <c r="BJ138" s="14" t="s">
        <v>84</v>
      </c>
      <c r="BK138" s="252">
        <f>ROUND(I138*H138,2)</f>
        <v>0</v>
      </c>
      <c r="BL138" s="14" t="s">
        <v>272</v>
      </c>
      <c r="BM138" s="251" t="s">
        <v>1916</v>
      </c>
    </row>
    <row r="139" s="2" customFormat="1">
      <c r="A139" s="35"/>
      <c r="B139" s="36"/>
      <c r="C139" s="37"/>
      <c r="D139" s="253" t="s">
        <v>194</v>
      </c>
      <c r="E139" s="37"/>
      <c r="F139" s="254" t="s">
        <v>1917</v>
      </c>
      <c r="G139" s="37"/>
      <c r="H139" s="37"/>
      <c r="I139" s="206"/>
      <c r="J139" s="37"/>
      <c r="K139" s="37"/>
      <c r="L139" s="41"/>
      <c r="M139" s="255"/>
      <c r="N139" s="256"/>
      <c r="O139" s="88"/>
      <c r="P139" s="88"/>
      <c r="Q139" s="88"/>
      <c r="R139" s="88"/>
      <c r="S139" s="88"/>
      <c r="T139" s="89"/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T139" s="14" t="s">
        <v>194</v>
      </c>
      <c r="AU139" s="14" t="s">
        <v>86</v>
      </c>
    </row>
    <row r="140" s="12" customFormat="1" ht="22.8" customHeight="1">
      <c r="A140" s="12"/>
      <c r="B140" s="223"/>
      <c r="C140" s="224"/>
      <c r="D140" s="225" t="s">
        <v>76</v>
      </c>
      <c r="E140" s="237" t="s">
        <v>452</v>
      </c>
      <c r="F140" s="237" t="s">
        <v>1918</v>
      </c>
      <c r="G140" s="224"/>
      <c r="H140" s="224"/>
      <c r="I140" s="227"/>
      <c r="J140" s="238">
        <f>BK140</f>
        <v>0</v>
      </c>
      <c r="K140" s="224"/>
      <c r="L140" s="229"/>
      <c r="M140" s="230"/>
      <c r="N140" s="231"/>
      <c r="O140" s="231"/>
      <c r="P140" s="232">
        <f>SUM(P141:P152)</f>
        <v>0</v>
      </c>
      <c r="Q140" s="231"/>
      <c r="R140" s="232">
        <f>SUM(R141:R152)</f>
        <v>0.30549999999999999</v>
      </c>
      <c r="S140" s="231"/>
      <c r="T140" s="233">
        <f>SUM(T141:T152)</f>
        <v>0</v>
      </c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R140" s="234" t="s">
        <v>86</v>
      </c>
      <c r="AT140" s="235" t="s">
        <v>76</v>
      </c>
      <c r="AU140" s="235" t="s">
        <v>84</v>
      </c>
      <c r="AY140" s="234" t="s">
        <v>185</v>
      </c>
      <c r="BK140" s="236">
        <f>SUM(BK141:BK152)</f>
        <v>0</v>
      </c>
    </row>
    <row r="141" s="2" customFormat="1" ht="24.15" customHeight="1">
      <c r="A141" s="35"/>
      <c r="B141" s="36"/>
      <c r="C141" s="239" t="s">
        <v>213</v>
      </c>
      <c r="D141" s="239" t="s">
        <v>188</v>
      </c>
      <c r="E141" s="240" t="s">
        <v>469</v>
      </c>
      <c r="F141" s="241" t="s">
        <v>1915</v>
      </c>
      <c r="G141" s="242" t="s">
        <v>191</v>
      </c>
      <c r="H141" s="243">
        <v>470</v>
      </c>
      <c r="I141" s="244"/>
      <c r="J141" s="245">
        <f>ROUND(I141*H141,2)</f>
        <v>0</v>
      </c>
      <c r="K141" s="246"/>
      <c r="L141" s="41"/>
      <c r="M141" s="247" t="s">
        <v>1</v>
      </c>
      <c r="N141" s="248" t="s">
        <v>42</v>
      </c>
      <c r="O141" s="88"/>
      <c r="P141" s="249">
        <f>O141*H141</f>
        <v>0</v>
      </c>
      <c r="Q141" s="249">
        <v>0.00020000000000000001</v>
      </c>
      <c r="R141" s="249">
        <f>Q141*H141</f>
        <v>0.094</v>
      </c>
      <c r="S141" s="249">
        <v>0</v>
      </c>
      <c r="T141" s="250">
        <f>S141*H141</f>
        <v>0</v>
      </c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R141" s="251" t="s">
        <v>272</v>
      </c>
      <c r="AT141" s="251" t="s">
        <v>188</v>
      </c>
      <c r="AU141" s="251" t="s">
        <v>86</v>
      </c>
      <c r="AY141" s="14" t="s">
        <v>185</v>
      </c>
      <c r="BE141" s="252">
        <f>IF(N141="základní",J141,0)</f>
        <v>0</v>
      </c>
      <c r="BF141" s="252">
        <f>IF(N141="snížená",J141,0)</f>
        <v>0</v>
      </c>
      <c r="BG141" s="252">
        <f>IF(N141="zákl. přenesená",J141,0)</f>
        <v>0</v>
      </c>
      <c r="BH141" s="252">
        <f>IF(N141="sníž. přenesená",J141,0)</f>
        <v>0</v>
      </c>
      <c r="BI141" s="252">
        <f>IF(N141="nulová",J141,0)</f>
        <v>0</v>
      </c>
      <c r="BJ141" s="14" t="s">
        <v>84</v>
      </c>
      <c r="BK141" s="252">
        <f>ROUND(I141*H141,2)</f>
        <v>0</v>
      </c>
      <c r="BL141" s="14" t="s">
        <v>272</v>
      </c>
      <c r="BM141" s="251" t="s">
        <v>1919</v>
      </c>
    </row>
    <row r="142" s="2" customFormat="1">
      <c r="A142" s="35"/>
      <c r="B142" s="36"/>
      <c r="C142" s="37"/>
      <c r="D142" s="253" t="s">
        <v>194</v>
      </c>
      <c r="E142" s="37"/>
      <c r="F142" s="254" t="s">
        <v>1917</v>
      </c>
      <c r="G142" s="37"/>
      <c r="H142" s="37"/>
      <c r="I142" s="206"/>
      <c r="J142" s="37"/>
      <c r="K142" s="37"/>
      <c r="L142" s="41"/>
      <c r="M142" s="255"/>
      <c r="N142" s="256"/>
      <c r="O142" s="88"/>
      <c r="P142" s="88"/>
      <c r="Q142" s="88"/>
      <c r="R142" s="88"/>
      <c r="S142" s="88"/>
      <c r="T142" s="89"/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T142" s="14" t="s">
        <v>194</v>
      </c>
      <c r="AU142" s="14" t="s">
        <v>86</v>
      </c>
    </row>
    <row r="143" s="2" customFormat="1" ht="24.15" customHeight="1">
      <c r="A143" s="35"/>
      <c r="B143" s="36"/>
      <c r="C143" s="239" t="s">
        <v>186</v>
      </c>
      <c r="D143" s="239" t="s">
        <v>188</v>
      </c>
      <c r="E143" s="240" t="s">
        <v>1920</v>
      </c>
      <c r="F143" s="241" t="s">
        <v>1921</v>
      </c>
      <c r="G143" s="242" t="s">
        <v>191</v>
      </c>
      <c r="H143" s="243">
        <v>470</v>
      </c>
      <c r="I143" s="244"/>
      <c r="J143" s="245">
        <f>ROUND(I143*H143,2)</f>
        <v>0</v>
      </c>
      <c r="K143" s="246"/>
      <c r="L143" s="41"/>
      <c r="M143" s="247" t="s">
        <v>1</v>
      </c>
      <c r="N143" s="248" t="s">
        <v>42</v>
      </c>
      <c r="O143" s="88"/>
      <c r="P143" s="249">
        <f>O143*H143</f>
        <v>0</v>
      </c>
      <c r="Q143" s="249">
        <v>0.00013999999999999999</v>
      </c>
      <c r="R143" s="249">
        <f>Q143*H143</f>
        <v>0.065799999999999997</v>
      </c>
      <c r="S143" s="249">
        <v>0</v>
      </c>
      <c r="T143" s="250">
        <f>S143*H143</f>
        <v>0</v>
      </c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R143" s="251" t="s">
        <v>272</v>
      </c>
      <c r="AT143" s="251" t="s">
        <v>188</v>
      </c>
      <c r="AU143" s="251" t="s">
        <v>86</v>
      </c>
      <c r="AY143" s="14" t="s">
        <v>185</v>
      </c>
      <c r="BE143" s="252">
        <f>IF(N143="základní",J143,0)</f>
        <v>0</v>
      </c>
      <c r="BF143" s="252">
        <f>IF(N143="snížená",J143,0)</f>
        <v>0</v>
      </c>
      <c r="BG143" s="252">
        <f>IF(N143="zákl. přenesená",J143,0)</f>
        <v>0</v>
      </c>
      <c r="BH143" s="252">
        <f>IF(N143="sníž. přenesená",J143,0)</f>
        <v>0</v>
      </c>
      <c r="BI143" s="252">
        <f>IF(N143="nulová",J143,0)</f>
        <v>0</v>
      </c>
      <c r="BJ143" s="14" t="s">
        <v>84</v>
      </c>
      <c r="BK143" s="252">
        <f>ROUND(I143*H143,2)</f>
        <v>0</v>
      </c>
      <c r="BL143" s="14" t="s">
        <v>272</v>
      </c>
      <c r="BM143" s="251" t="s">
        <v>1922</v>
      </c>
    </row>
    <row r="144" s="2" customFormat="1">
      <c r="A144" s="35"/>
      <c r="B144" s="36"/>
      <c r="C144" s="37"/>
      <c r="D144" s="253" t="s">
        <v>194</v>
      </c>
      <c r="E144" s="37"/>
      <c r="F144" s="254" t="s">
        <v>1923</v>
      </c>
      <c r="G144" s="37"/>
      <c r="H144" s="37"/>
      <c r="I144" s="206"/>
      <c r="J144" s="37"/>
      <c r="K144" s="37"/>
      <c r="L144" s="41"/>
      <c r="M144" s="255"/>
      <c r="N144" s="256"/>
      <c r="O144" s="88"/>
      <c r="P144" s="88"/>
      <c r="Q144" s="88"/>
      <c r="R144" s="88"/>
      <c r="S144" s="88"/>
      <c r="T144" s="89"/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T144" s="14" t="s">
        <v>194</v>
      </c>
      <c r="AU144" s="14" t="s">
        <v>86</v>
      </c>
    </row>
    <row r="145" s="2" customFormat="1" ht="33" customHeight="1">
      <c r="A145" s="35"/>
      <c r="B145" s="36"/>
      <c r="C145" s="239" t="s">
        <v>222</v>
      </c>
      <c r="D145" s="239" t="s">
        <v>188</v>
      </c>
      <c r="E145" s="240" t="s">
        <v>1924</v>
      </c>
      <c r="F145" s="241" t="s">
        <v>1925</v>
      </c>
      <c r="G145" s="242" t="s">
        <v>191</v>
      </c>
      <c r="H145" s="243">
        <v>470</v>
      </c>
      <c r="I145" s="244"/>
      <c r="J145" s="245">
        <f>ROUND(I145*H145,2)</f>
        <v>0</v>
      </c>
      <c r="K145" s="246"/>
      <c r="L145" s="41"/>
      <c r="M145" s="247" t="s">
        <v>1</v>
      </c>
      <c r="N145" s="248" t="s">
        <v>42</v>
      </c>
      <c r="O145" s="88"/>
      <c r="P145" s="249">
        <f>O145*H145</f>
        <v>0</v>
      </c>
      <c r="Q145" s="249">
        <v>1.0000000000000001E-05</v>
      </c>
      <c r="R145" s="249">
        <f>Q145*H145</f>
        <v>0.0047000000000000002</v>
      </c>
      <c r="S145" s="249">
        <v>0</v>
      </c>
      <c r="T145" s="250">
        <f>S145*H145</f>
        <v>0</v>
      </c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R145" s="251" t="s">
        <v>272</v>
      </c>
      <c r="AT145" s="251" t="s">
        <v>188</v>
      </c>
      <c r="AU145" s="251" t="s">
        <v>86</v>
      </c>
      <c r="AY145" s="14" t="s">
        <v>185</v>
      </c>
      <c r="BE145" s="252">
        <f>IF(N145="základní",J145,0)</f>
        <v>0</v>
      </c>
      <c r="BF145" s="252">
        <f>IF(N145="snížená",J145,0)</f>
        <v>0</v>
      </c>
      <c r="BG145" s="252">
        <f>IF(N145="zákl. přenesená",J145,0)</f>
        <v>0</v>
      </c>
      <c r="BH145" s="252">
        <f>IF(N145="sníž. přenesená",J145,0)</f>
        <v>0</v>
      </c>
      <c r="BI145" s="252">
        <f>IF(N145="nulová",J145,0)</f>
        <v>0</v>
      </c>
      <c r="BJ145" s="14" t="s">
        <v>84</v>
      </c>
      <c r="BK145" s="252">
        <f>ROUND(I145*H145,2)</f>
        <v>0</v>
      </c>
      <c r="BL145" s="14" t="s">
        <v>272</v>
      </c>
      <c r="BM145" s="251" t="s">
        <v>1926</v>
      </c>
    </row>
    <row r="146" s="2" customFormat="1">
      <c r="A146" s="35"/>
      <c r="B146" s="36"/>
      <c r="C146" s="37"/>
      <c r="D146" s="253" t="s">
        <v>194</v>
      </c>
      <c r="E146" s="37"/>
      <c r="F146" s="254" t="s">
        <v>1927</v>
      </c>
      <c r="G146" s="37"/>
      <c r="H146" s="37"/>
      <c r="I146" s="206"/>
      <c r="J146" s="37"/>
      <c r="K146" s="37"/>
      <c r="L146" s="41"/>
      <c r="M146" s="255"/>
      <c r="N146" s="256"/>
      <c r="O146" s="88"/>
      <c r="P146" s="88"/>
      <c r="Q146" s="88"/>
      <c r="R146" s="88"/>
      <c r="S146" s="88"/>
      <c r="T146" s="89"/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T146" s="14" t="s">
        <v>194</v>
      </c>
      <c r="AU146" s="14" t="s">
        <v>86</v>
      </c>
    </row>
    <row r="147" s="2" customFormat="1" ht="16.5" customHeight="1">
      <c r="A147" s="35"/>
      <c r="B147" s="36"/>
      <c r="C147" s="239" t="s">
        <v>226</v>
      </c>
      <c r="D147" s="239" t="s">
        <v>188</v>
      </c>
      <c r="E147" s="240" t="s">
        <v>1928</v>
      </c>
      <c r="F147" s="241" t="s">
        <v>1929</v>
      </c>
      <c r="G147" s="242" t="s">
        <v>191</v>
      </c>
      <c r="H147" s="243">
        <v>470</v>
      </c>
      <c r="I147" s="244"/>
      <c r="J147" s="245">
        <f>ROUND(I147*H147,2)</f>
        <v>0</v>
      </c>
      <c r="K147" s="246"/>
      <c r="L147" s="41"/>
      <c r="M147" s="247" t="s">
        <v>1</v>
      </c>
      <c r="N147" s="248" t="s">
        <v>42</v>
      </c>
      <c r="O147" s="88"/>
      <c r="P147" s="249">
        <f>O147*H147</f>
        <v>0</v>
      </c>
      <c r="Q147" s="249">
        <v>0.00029</v>
      </c>
      <c r="R147" s="249">
        <f>Q147*H147</f>
        <v>0.1363</v>
      </c>
      <c r="S147" s="249">
        <v>0</v>
      </c>
      <c r="T147" s="250">
        <f>S147*H147</f>
        <v>0</v>
      </c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R147" s="251" t="s">
        <v>272</v>
      </c>
      <c r="AT147" s="251" t="s">
        <v>188</v>
      </c>
      <c r="AU147" s="251" t="s">
        <v>86</v>
      </c>
      <c r="AY147" s="14" t="s">
        <v>185</v>
      </c>
      <c r="BE147" s="252">
        <f>IF(N147="základní",J147,0)</f>
        <v>0</v>
      </c>
      <c r="BF147" s="252">
        <f>IF(N147="snížená",J147,0)</f>
        <v>0</v>
      </c>
      <c r="BG147" s="252">
        <f>IF(N147="zákl. přenesená",J147,0)</f>
        <v>0</v>
      </c>
      <c r="BH147" s="252">
        <f>IF(N147="sníž. přenesená",J147,0)</f>
        <v>0</v>
      </c>
      <c r="BI147" s="252">
        <f>IF(N147="nulová",J147,0)</f>
        <v>0</v>
      </c>
      <c r="BJ147" s="14" t="s">
        <v>84</v>
      </c>
      <c r="BK147" s="252">
        <f>ROUND(I147*H147,2)</f>
        <v>0</v>
      </c>
      <c r="BL147" s="14" t="s">
        <v>272</v>
      </c>
      <c r="BM147" s="251" t="s">
        <v>1930</v>
      </c>
    </row>
    <row r="148" s="2" customFormat="1">
      <c r="A148" s="35"/>
      <c r="B148" s="36"/>
      <c r="C148" s="37"/>
      <c r="D148" s="253" t="s">
        <v>194</v>
      </c>
      <c r="E148" s="37"/>
      <c r="F148" s="254" t="s">
        <v>1929</v>
      </c>
      <c r="G148" s="37"/>
      <c r="H148" s="37"/>
      <c r="I148" s="206"/>
      <c r="J148" s="37"/>
      <c r="K148" s="37"/>
      <c r="L148" s="41"/>
      <c r="M148" s="255"/>
      <c r="N148" s="256"/>
      <c r="O148" s="88"/>
      <c r="P148" s="88"/>
      <c r="Q148" s="88"/>
      <c r="R148" s="88"/>
      <c r="S148" s="88"/>
      <c r="T148" s="89"/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T148" s="14" t="s">
        <v>194</v>
      </c>
      <c r="AU148" s="14" t="s">
        <v>86</v>
      </c>
    </row>
    <row r="149" s="2" customFormat="1" ht="24.15" customHeight="1">
      <c r="A149" s="35"/>
      <c r="B149" s="36"/>
      <c r="C149" s="239" t="s">
        <v>211</v>
      </c>
      <c r="D149" s="239" t="s">
        <v>188</v>
      </c>
      <c r="E149" s="240" t="s">
        <v>1931</v>
      </c>
      <c r="F149" s="241" t="s">
        <v>1932</v>
      </c>
      <c r="G149" s="242" t="s">
        <v>191</v>
      </c>
      <c r="H149" s="243">
        <v>470</v>
      </c>
      <c r="I149" s="244"/>
      <c r="J149" s="245">
        <f>ROUND(I149*H149,2)</f>
        <v>0</v>
      </c>
      <c r="K149" s="246"/>
      <c r="L149" s="41"/>
      <c r="M149" s="247" t="s">
        <v>1</v>
      </c>
      <c r="N149" s="248" t="s">
        <v>42</v>
      </c>
      <c r="O149" s="88"/>
      <c r="P149" s="249">
        <f>O149*H149</f>
        <v>0</v>
      </c>
      <c r="Q149" s="249">
        <v>1.0000000000000001E-05</v>
      </c>
      <c r="R149" s="249">
        <f>Q149*H149</f>
        <v>0.0047000000000000002</v>
      </c>
      <c r="S149" s="249">
        <v>0</v>
      </c>
      <c r="T149" s="250">
        <f>S149*H149</f>
        <v>0</v>
      </c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R149" s="251" t="s">
        <v>272</v>
      </c>
      <c r="AT149" s="251" t="s">
        <v>188</v>
      </c>
      <c r="AU149" s="251" t="s">
        <v>86</v>
      </c>
      <c r="AY149" s="14" t="s">
        <v>185</v>
      </c>
      <c r="BE149" s="252">
        <f>IF(N149="základní",J149,0)</f>
        <v>0</v>
      </c>
      <c r="BF149" s="252">
        <f>IF(N149="snížená",J149,0)</f>
        <v>0</v>
      </c>
      <c r="BG149" s="252">
        <f>IF(N149="zákl. přenesená",J149,0)</f>
        <v>0</v>
      </c>
      <c r="BH149" s="252">
        <f>IF(N149="sníž. přenesená",J149,0)</f>
        <v>0</v>
      </c>
      <c r="BI149" s="252">
        <f>IF(N149="nulová",J149,0)</f>
        <v>0</v>
      </c>
      <c r="BJ149" s="14" t="s">
        <v>84</v>
      </c>
      <c r="BK149" s="252">
        <f>ROUND(I149*H149,2)</f>
        <v>0</v>
      </c>
      <c r="BL149" s="14" t="s">
        <v>272</v>
      </c>
      <c r="BM149" s="251" t="s">
        <v>1933</v>
      </c>
    </row>
    <row r="150" s="2" customFormat="1">
      <c r="A150" s="35"/>
      <c r="B150" s="36"/>
      <c r="C150" s="37"/>
      <c r="D150" s="253" t="s">
        <v>194</v>
      </c>
      <c r="E150" s="37"/>
      <c r="F150" s="254" t="s">
        <v>1932</v>
      </c>
      <c r="G150" s="37"/>
      <c r="H150" s="37"/>
      <c r="I150" s="206"/>
      <c r="J150" s="37"/>
      <c r="K150" s="37"/>
      <c r="L150" s="41"/>
      <c r="M150" s="255"/>
      <c r="N150" s="256"/>
      <c r="O150" s="88"/>
      <c r="P150" s="88"/>
      <c r="Q150" s="88"/>
      <c r="R150" s="88"/>
      <c r="S150" s="88"/>
      <c r="T150" s="89"/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T150" s="14" t="s">
        <v>194</v>
      </c>
      <c r="AU150" s="14" t="s">
        <v>86</v>
      </c>
    </row>
    <row r="151" s="2" customFormat="1" ht="16.5" customHeight="1">
      <c r="A151" s="35"/>
      <c r="B151" s="36"/>
      <c r="C151" s="239" t="s">
        <v>236</v>
      </c>
      <c r="D151" s="239" t="s">
        <v>188</v>
      </c>
      <c r="E151" s="240" t="s">
        <v>1934</v>
      </c>
      <c r="F151" s="241" t="s">
        <v>1935</v>
      </c>
      <c r="G151" s="242" t="s">
        <v>191</v>
      </c>
      <c r="H151" s="243">
        <v>160</v>
      </c>
      <c r="I151" s="244"/>
      <c r="J151" s="245">
        <f>ROUND(I151*H151,2)</f>
        <v>0</v>
      </c>
      <c r="K151" s="246"/>
      <c r="L151" s="41"/>
      <c r="M151" s="247" t="s">
        <v>1</v>
      </c>
      <c r="N151" s="248" t="s">
        <v>42</v>
      </c>
      <c r="O151" s="88"/>
      <c r="P151" s="249">
        <f>O151*H151</f>
        <v>0</v>
      </c>
      <c r="Q151" s="249">
        <v>0</v>
      </c>
      <c r="R151" s="249">
        <f>Q151*H151</f>
        <v>0</v>
      </c>
      <c r="S151" s="249">
        <v>0</v>
      </c>
      <c r="T151" s="250">
        <f>S151*H151</f>
        <v>0</v>
      </c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R151" s="251" t="s">
        <v>272</v>
      </c>
      <c r="AT151" s="251" t="s">
        <v>188</v>
      </c>
      <c r="AU151" s="251" t="s">
        <v>86</v>
      </c>
      <c r="AY151" s="14" t="s">
        <v>185</v>
      </c>
      <c r="BE151" s="252">
        <f>IF(N151="základní",J151,0)</f>
        <v>0</v>
      </c>
      <c r="BF151" s="252">
        <f>IF(N151="snížená",J151,0)</f>
        <v>0</v>
      </c>
      <c r="BG151" s="252">
        <f>IF(N151="zákl. přenesená",J151,0)</f>
        <v>0</v>
      </c>
      <c r="BH151" s="252">
        <f>IF(N151="sníž. přenesená",J151,0)</f>
        <v>0</v>
      </c>
      <c r="BI151" s="252">
        <f>IF(N151="nulová",J151,0)</f>
        <v>0</v>
      </c>
      <c r="BJ151" s="14" t="s">
        <v>84</v>
      </c>
      <c r="BK151" s="252">
        <f>ROUND(I151*H151,2)</f>
        <v>0</v>
      </c>
      <c r="BL151" s="14" t="s">
        <v>272</v>
      </c>
      <c r="BM151" s="251" t="s">
        <v>1936</v>
      </c>
    </row>
    <row r="152" s="2" customFormat="1">
      <c r="A152" s="35"/>
      <c r="B152" s="36"/>
      <c r="C152" s="37"/>
      <c r="D152" s="253" t="s">
        <v>194</v>
      </c>
      <c r="E152" s="37"/>
      <c r="F152" s="254" t="s">
        <v>1935</v>
      </c>
      <c r="G152" s="37"/>
      <c r="H152" s="37"/>
      <c r="I152" s="206"/>
      <c r="J152" s="37"/>
      <c r="K152" s="37"/>
      <c r="L152" s="41"/>
      <c r="M152" s="273"/>
      <c r="N152" s="274"/>
      <c r="O152" s="270"/>
      <c r="P152" s="270"/>
      <c r="Q152" s="270"/>
      <c r="R152" s="270"/>
      <c r="S152" s="270"/>
      <c r="T152" s="275"/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T152" s="14" t="s">
        <v>194</v>
      </c>
      <c r="AU152" s="14" t="s">
        <v>86</v>
      </c>
    </row>
    <row r="153" s="2" customFormat="1" ht="6.96" customHeight="1">
      <c r="A153" s="35"/>
      <c r="B153" s="63"/>
      <c r="C153" s="64"/>
      <c r="D153" s="64"/>
      <c r="E153" s="64"/>
      <c r="F153" s="64"/>
      <c r="G153" s="64"/>
      <c r="H153" s="64"/>
      <c r="I153" s="64"/>
      <c r="J153" s="64"/>
      <c r="K153" s="64"/>
      <c r="L153" s="41"/>
      <c r="M153" s="35"/>
      <c r="O153" s="35"/>
      <c r="P153" s="35"/>
      <c r="Q153" s="35"/>
      <c r="R153" s="35"/>
      <c r="S153" s="35"/>
      <c r="T153" s="35"/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</row>
  </sheetData>
  <sheetProtection sheet="1" autoFilter="0" formatColumns="0" formatRows="0" objects="1" scenarios="1" spinCount="100000" saltValue="K6UqiaKsIVrDH0yRvWuOpRPSI+HKXw2gIrWZTD2cixIBXDjQSGhRrndlVKyek452XEGT2Yd1k1V6Oi1ef4VksQ==" hashValue="TsACErN715c3SXPWtWzHgsZ/vSOIDXMTUkkvQxDRSZ7h3YbZM2ZMBReSMF6qtrqVhN+/RqUB4ppghDuqSeS+Jw==" algorithmName="SHA-512" password="C6F1"/>
  <autoFilter ref="C128:K152"/>
  <mergeCells count="14">
    <mergeCell ref="E7:H7"/>
    <mergeCell ref="E9:H9"/>
    <mergeCell ref="E18:H18"/>
    <mergeCell ref="E27:H27"/>
    <mergeCell ref="E85:H85"/>
    <mergeCell ref="E87:H87"/>
    <mergeCell ref="D103:F103"/>
    <mergeCell ref="D104:F104"/>
    <mergeCell ref="D105:F105"/>
    <mergeCell ref="D106:F106"/>
    <mergeCell ref="D107:F107"/>
    <mergeCell ref="E119:H119"/>
    <mergeCell ref="E121:H121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4" t="s">
        <v>91</v>
      </c>
    </row>
    <row r="3" s="1" customFormat="1" ht="6.96" customHeight="1">
      <c r="B3" s="143"/>
      <c r="C3" s="144"/>
      <c r="D3" s="144"/>
      <c r="E3" s="144"/>
      <c r="F3" s="144"/>
      <c r="G3" s="144"/>
      <c r="H3" s="144"/>
      <c r="I3" s="144"/>
      <c r="J3" s="144"/>
      <c r="K3" s="144"/>
      <c r="L3" s="17"/>
      <c r="AT3" s="14" t="s">
        <v>86</v>
      </c>
    </row>
    <row r="4" s="1" customFormat="1" ht="24.96" customHeight="1">
      <c r="B4" s="17"/>
      <c r="D4" s="145" t="s">
        <v>134</v>
      </c>
      <c r="L4" s="17"/>
      <c r="M4" s="146" t="s">
        <v>10</v>
      </c>
      <c r="AT4" s="14" t="s">
        <v>4</v>
      </c>
    </row>
    <row r="5" s="1" customFormat="1" ht="6.96" customHeight="1">
      <c r="B5" s="17"/>
      <c r="L5" s="17"/>
    </row>
    <row r="6" s="1" customFormat="1" ht="12" customHeight="1">
      <c r="B6" s="17"/>
      <c r="D6" s="147" t="s">
        <v>16</v>
      </c>
      <c r="L6" s="17"/>
    </row>
    <row r="7" s="1" customFormat="1" ht="26.25" customHeight="1">
      <c r="B7" s="17"/>
      <c r="E7" s="148" t="str">
        <f>'Rekapitulace stavby'!K6</f>
        <v>Zlepšování kvality a dostupnosti vzdělávání ZŠ Sokolovská ve Velkém Meziříčí</v>
      </c>
      <c r="F7" s="147"/>
      <c r="G7" s="147"/>
      <c r="H7" s="147"/>
      <c r="L7" s="17"/>
    </row>
    <row r="8" s="1" customFormat="1" ht="12" customHeight="1">
      <c r="B8" s="17"/>
      <c r="D8" s="147" t="s">
        <v>135</v>
      </c>
      <c r="L8" s="17"/>
    </row>
    <row r="9" s="2" customFormat="1" ht="16.5" customHeight="1">
      <c r="A9" s="35"/>
      <c r="B9" s="41"/>
      <c r="C9" s="35"/>
      <c r="D9" s="35"/>
      <c r="E9" s="148" t="s">
        <v>136</v>
      </c>
      <c r="F9" s="35"/>
      <c r="G9" s="35"/>
      <c r="H9" s="35"/>
      <c r="I9" s="35"/>
      <c r="J9" s="35"/>
      <c r="K9" s="35"/>
      <c r="L9" s="60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="2" customFormat="1" ht="12" customHeight="1">
      <c r="A10" s="35"/>
      <c r="B10" s="41"/>
      <c r="C10" s="35"/>
      <c r="D10" s="147" t="s">
        <v>137</v>
      </c>
      <c r="E10" s="35"/>
      <c r="F10" s="35"/>
      <c r="G10" s="35"/>
      <c r="H10" s="35"/>
      <c r="I10" s="35"/>
      <c r="J10" s="35"/>
      <c r="K10" s="35"/>
      <c r="L10" s="60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="2" customFormat="1" ht="16.5" customHeight="1">
      <c r="A11" s="35"/>
      <c r="B11" s="41"/>
      <c r="C11" s="35"/>
      <c r="D11" s="35"/>
      <c r="E11" s="149" t="s">
        <v>138</v>
      </c>
      <c r="F11" s="35"/>
      <c r="G11" s="35"/>
      <c r="H11" s="35"/>
      <c r="I11" s="35"/>
      <c r="J11" s="35"/>
      <c r="K11" s="35"/>
      <c r="L11" s="60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="2" customFormat="1">
      <c r="A12" s="35"/>
      <c r="B12" s="41"/>
      <c r="C12" s="35"/>
      <c r="D12" s="35"/>
      <c r="E12" s="35"/>
      <c r="F12" s="35"/>
      <c r="G12" s="35"/>
      <c r="H12" s="35"/>
      <c r="I12" s="35"/>
      <c r="J12" s="35"/>
      <c r="K12" s="35"/>
      <c r="L12" s="60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="2" customFormat="1" ht="12" customHeight="1">
      <c r="A13" s="35"/>
      <c r="B13" s="41"/>
      <c r="C13" s="35"/>
      <c r="D13" s="147" t="s">
        <v>18</v>
      </c>
      <c r="E13" s="35"/>
      <c r="F13" s="138" t="s">
        <v>1</v>
      </c>
      <c r="G13" s="35"/>
      <c r="H13" s="35"/>
      <c r="I13" s="147" t="s">
        <v>19</v>
      </c>
      <c r="J13" s="138" t="s">
        <v>1</v>
      </c>
      <c r="K13" s="35"/>
      <c r="L13" s="60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="2" customFormat="1" ht="12" customHeight="1">
      <c r="A14" s="35"/>
      <c r="B14" s="41"/>
      <c r="C14" s="35"/>
      <c r="D14" s="147" t="s">
        <v>20</v>
      </c>
      <c r="E14" s="35"/>
      <c r="F14" s="138" t="s">
        <v>21</v>
      </c>
      <c r="G14" s="35"/>
      <c r="H14" s="35"/>
      <c r="I14" s="147" t="s">
        <v>22</v>
      </c>
      <c r="J14" s="150" t="str">
        <f>'Rekapitulace stavby'!AN8</f>
        <v>21. 1. 2025</v>
      </c>
      <c r="K14" s="35"/>
      <c r="L14" s="60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="2" customFormat="1" ht="10.8" customHeight="1">
      <c r="A15" s="35"/>
      <c r="B15" s="41"/>
      <c r="C15" s="35"/>
      <c r="D15" s="35"/>
      <c r="E15" s="35"/>
      <c r="F15" s="35"/>
      <c r="G15" s="35"/>
      <c r="H15" s="35"/>
      <c r="I15" s="35"/>
      <c r="J15" s="35"/>
      <c r="K15" s="35"/>
      <c r="L15" s="60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="2" customFormat="1" ht="12" customHeight="1">
      <c r="A16" s="35"/>
      <c r="B16" s="41"/>
      <c r="C16" s="35"/>
      <c r="D16" s="147" t="s">
        <v>24</v>
      </c>
      <c r="E16" s="35"/>
      <c r="F16" s="35"/>
      <c r="G16" s="35"/>
      <c r="H16" s="35"/>
      <c r="I16" s="147" t="s">
        <v>25</v>
      </c>
      <c r="J16" s="138" t="s">
        <v>26</v>
      </c>
      <c r="K16" s="35"/>
      <c r="L16" s="60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="2" customFormat="1" ht="18" customHeight="1">
      <c r="A17" s="35"/>
      <c r="B17" s="41"/>
      <c r="C17" s="35"/>
      <c r="D17" s="35"/>
      <c r="E17" s="138" t="s">
        <v>27</v>
      </c>
      <c r="F17" s="35"/>
      <c r="G17" s="35"/>
      <c r="H17" s="35"/>
      <c r="I17" s="147" t="s">
        <v>28</v>
      </c>
      <c r="J17" s="138" t="s">
        <v>29</v>
      </c>
      <c r="K17" s="35"/>
      <c r="L17" s="60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="2" customFormat="1" ht="6.96" customHeight="1">
      <c r="A18" s="35"/>
      <c r="B18" s="41"/>
      <c r="C18" s="35"/>
      <c r="D18" s="35"/>
      <c r="E18" s="35"/>
      <c r="F18" s="35"/>
      <c r="G18" s="35"/>
      <c r="H18" s="35"/>
      <c r="I18" s="35"/>
      <c r="J18" s="35"/>
      <c r="K18" s="35"/>
      <c r="L18" s="60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="2" customFormat="1" ht="12" customHeight="1">
      <c r="A19" s="35"/>
      <c r="B19" s="41"/>
      <c r="C19" s="35"/>
      <c r="D19" s="147" t="s">
        <v>30</v>
      </c>
      <c r="E19" s="35"/>
      <c r="F19" s="35"/>
      <c r="G19" s="35"/>
      <c r="H19" s="35"/>
      <c r="I19" s="147" t="s">
        <v>25</v>
      </c>
      <c r="J19" s="30" t="str">
        <f>'Rekapitulace stavby'!AN13</f>
        <v>Vyplň údaj</v>
      </c>
      <c r="K19" s="35"/>
      <c r="L19" s="60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="2" customFormat="1" ht="18" customHeight="1">
      <c r="A20" s="35"/>
      <c r="B20" s="41"/>
      <c r="C20" s="35"/>
      <c r="D20" s="35"/>
      <c r="E20" s="30" t="str">
        <f>'Rekapitulace stavby'!E14</f>
        <v>Vyplň údaj</v>
      </c>
      <c r="F20" s="138"/>
      <c r="G20" s="138"/>
      <c r="H20" s="138"/>
      <c r="I20" s="147" t="s">
        <v>28</v>
      </c>
      <c r="J20" s="30" t="str">
        <f>'Rekapitulace stavby'!AN14</f>
        <v>Vyplň údaj</v>
      </c>
      <c r="K20" s="35"/>
      <c r="L20" s="60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="2" customFormat="1" ht="6.96" customHeight="1">
      <c r="A21" s="35"/>
      <c r="B21" s="41"/>
      <c r="C21" s="35"/>
      <c r="D21" s="35"/>
      <c r="E21" s="35"/>
      <c r="F21" s="35"/>
      <c r="G21" s="35"/>
      <c r="H21" s="35"/>
      <c r="I21" s="35"/>
      <c r="J21" s="35"/>
      <c r="K21" s="35"/>
      <c r="L21" s="60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="2" customFormat="1" ht="12" customHeight="1">
      <c r="A22" s="35"/>
      <c r="B22" s="41"/>
      <c r="C22" s="35"/>
      <c r="D22" s="147" t="s">
        <v>32</v>
      </c>
      <c r="E22" s="35"/>
      <c r="F22" s="35"/>
      <c r="G22" s="35"/>
      <c r="H22" s="35"/>
      <c r="I22" s="147" t="s">
        <v>25</v>
      </c>
      <c r="J22" s="138" t="str">
        <f>IF('Rekapitulace stavby'!AN16="","",'Rekapitulace stavby'!AN16)</f>
        <v/>
      </c>
      <c r="K22" s="35"/>
      <c r="L22" s="60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="2" customFormat="1" ht="18" customHeight="1">
      <c r="A23" s="35"/>
      <c r="B23" s="41"/>
      <c r="C23" s="35"/>
      <c r="D23" s="35"/>
      <c r="E23" s="138" t="str">
        <f>IF('Rekapitulace stavby'!E17="","",'Rekapitulace stavby'!E17)</f>
        <v xml:space="preserve"> </v>
      </c>
      <c r="F23" s="35"/>
      <c r="G23" s="35"/>
      <c r="H23" s="35"/>
      <c r="I23" s="147" t="s">
        <v>28</v>
      </c>
      <c r="J23" s="138" t="str">
        <f>IF('Rekapitulace stavby'!AN17="","",'Rekapitulace stavby'!AN17)</f>
        <v/>
      </c>
      <c r="K23" s="35"/>
      <c r="L23" s="60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="2" customFormat="1" ht="6.96" customHeight="1">
      <c r="A24" s="35"/>
      <c r="B24" s="41"/>
      <c r="C24" s="35"/>
      <c r="D24" s="35"/>
      <c r="E24" s="35"/>
      <c r="F24" s="35"/>
      <c r="G24" s="35"/>
      <c r="H24" s="35"/>
      <c r="I24" s="35"/>
      <c r="J24" s="35"/>
      <c r="K24" s="35"/>
      <c r="L24" s="60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="2" customFormat="1" ht="12" customHeight="1">
      <c r="A25" s="35"/>
      <c r="B25" s="41"/>
      <c r="C25" s="35"/>
      <c r="D25" s="147" t="s">
        <v>35</v>
      </c>
      <c r="E25" s="35"/>
      <c r="F25" s="35"/>
      <c r="G25" s="35"/>
      <c r="H25" s="35"/>
      <c r="I25" s="147" t="s">
        <v>25</v>
      </c>
      <c r="J25" s="138" t="str">
        <f>IF('Rekapitulace stavby'!AN19="","",'Rekapitulace stavby'!AN19)</f>
        <v/>
      </c>
      <c r="K25" s="35"/>
      <c r="L25" s="60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="2" customFormat="1" ht="18" customHeight="1">
      <c r="A26" s="35"/>
      <c r="B26" s="41"/>
      <c r="C26" s="35"/>
      <c r="D26" s="35"/>
      <c r="E26" s="138" t="str">
        <f>IF('Rekapitulace stavby'!E20="","",'Rekapitulace stavby'!E20)</f>
        <v xml:space="preserve"> </v>
      </c>
      <c r="F26" s="35"/>
      <c r="G26" s="35"/>
      <c r="H26" s="35"/>
      <c r="I26" s="147" t="s">
        <v>28</v>
      </c>
      <c r="J26" s="138" t="str">
        <f>IF('Rekapitulace stavby'!AN20="","",'Rekapitulace stavby'!AN20)</f>
        <v/>
      </c>
      <c r="K26" s="35"/>
      <c r="L26" s="60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="2" customFormat="1" ht="6.96" customHeight="1">
      <c r="A27" s="35"/>
      <c r="B27" s="41"/>
      <c r="C27" s="35"/>
      <c r="D27" s="35"/>
      <c r="E27" s="35"/>
      <c r="F27" s="35"/>
      <c r="G27" s="35"/>
      <c r="H27" s="35"/>
      <c r="I27" s="35"/>
      <c r="J27" s="35"/>
      <c r="K27" s="35"/>
      <c r="L27" s="60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</row>
    <row r="28" s="2" customFormat="1" ht="12" customHeight="1">
      <c r="A28" s="35"/>
      <c r="B28" s="41"/>
      <c r="C28" s="35"/>
      <c r="D28" s="147" t="s">
        <v>36</v>
      </c>
      <c r="E28" s="35"/>
      <c r="F28" s="35"/>
      <c r="G28" s="35"/>
      <c r="H28" s="35"/>
      <c r="I28" s="35"/>
      <c r="J28" s="35"/>
      <c r="K28" s="35"/>
      <c r="L28" s="60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="8" customFormat="1" ht="16.5" customHeight="1">
      <c r="A29" s="151"/>
      <c r="B29" s="152"/>
      <c r="C29" s="151"/>
      <c r="D29" s="151"/>
      <c r="E29" s="153" t="s">
        <v>1</v>
      </c>
      <c r="F29" s="153"/>
      <c r="G29" s="153"/>
      <c r="H29" s="153"/>
      <c r="I29" s="151"/>
      <c r="J29" s="151"/>
      <c r="K29" s="151"/>
      <c r="L29" s="154"/>
      <c r="S29" s="151"/>
      <c r="T29" s="151"/>
      <c r="U29" s="151"/>
      <c r="V29" s="151"/>
      <c r="W29" s="151"/>
      <c r="X29" s="151"/>
      <c r="Y29" s="151"/>
      <c r="Z29" s="151"/>
      <c r="AA29" s="151"/>
      <c r="AB29" s="151"/>
      <c r="AC29" s="151"/>
      <c r="AD29" s="151"/>
      <c r="AE29" s="151"/>
    </row>
    <row r="30" s="2" customFormat="1" ht="6.96" customHeight="1">
      <c r="A30" s="35"/>
      <c r="B30" s="41"/>
      <c r="C30" s="35"/>
      <c r="D30" s="35"/>
      <c r="E30" s="35"/>
      <c r="F30" s="35"/>
      <c r="G30" s="35"/>
      <c r="H30" s="35"/>
      <c r="I30" s="35"/>
      <c r="J30" s="35"/>
      <c r="K30" s="35"/>
      <c r="L30" s="60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="2" customFormat="1" ht="6.96" customHeight="1">
      <c r="A31" s="35"/>
      <c r="B31" s="41"/>
      <c r="C31" s="35"/>
      <c r="D31" s="155"/>
      <c r="E31" s="155"/>
      <c r="F31" s="155"/>
      <c r="G31" s="155"/>
      <c r="H31" s="155"/>
      <c r="I31" s="155"/>
      <c r="J31" s="155"/>
      <c r="K31" s="155"/>
      <c r="L31" s="60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="2" customFormat="1" ht="14.4" customHeight="1">
      <c r="A32" s="35"/>
      <c r="B32" s="41"/>
      <c r="C32" s="35"/>
      <c r="D32" s="138" t="s">
        <v>139</v>
      </c>
      <c r="E32" s="35"/>
      <c r="F32" s="35"/>
      <c r="G32" s="35"/>
      <c r="H32" s="35"/>
      <c r="I32" s="35"/>
      <c r="J32" s="156">
        <f>J98</f>
        <v>0</v>
      </c>
      <c r="K32" s="35"/>
      <c r="L32" s="60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="2" customFormat="1" ht="14.4" customHeight="1">
      <c r="A33" s="35"/>
      <c r="B33" s="41"/>
      <c r="C33" s="35"/>
      <c r="D33" s="157" t="s">
        <v>140</v>
      </c>
      <c r="E33" s="35"/>
      <c r="F33" s="35"/>
      <c r="G33" s="35"/>
      <c r="H33" s="35"/>
      <c r="I33" s="35"/>
      <c r="J33" s="156">
        <f>J115</f>
        <v>0</v>
      </c>
      <c r="K33" s="35"/>
      <c r="L33" s="60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="2" customFormat="1" ht="25.44" customHeight="1">
      <c r="A34" s="35"/>
      <c r="B34" s="41"/>
      <c r="C34" s="35"/>
      <c r="D34" s="158" t="s">
        <v>37</v>
      </c>
      <c r="E34" s="35"/>
      <c r="F34" s="35"/>
      <c r="G34" s="35"/>
      <c r="H34" s="35"/>
      <c r="I34" s="35"/>
      <c r="J34" s="159">
        <f>ROUND(J32 + J33, 2)</f>
        <v>0</v>
      </c>
      <c r="K34" s="35"/>
      <c r="L34" s="60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="2" customFormat="1" ht="6.96" customHeight="1">
      <c r="A35" s="35"/>
      <c r="B35" s="41"/>
      <c r="C35" s="35"/>
      <c r="D35" s="155"/>
      <c r="E35" s="155"/>
      <c r="F35" s="155"/>
      <c r="G35" s="155"/>
      <c r="H35" s="155"/>
      <c r="I35" s="155"/>
      <c r="J35" s="155"/>
      <c r="K35" s="155"/>
      <c r="L35" s="60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="2" customFormat="1" ht="14.4" customHeight="1">
      <c r="A36" s="35"/>
      <c r="B36" s="41"/>
      <c r="C36" s="35"/>
      <c r="D36" s="35"/>
      <c r="E36" s="35"/>
      <c r="F36" s="160" t="s">
        <v>39</v>
      </c>
      <c r="G36" s="35"/>
      <c r="H36" s="35"/>
      <c r="I36" s="160" t="s">
        <v>38</v>
      </c>
      <c r="J36" s="160" t="s">
        <v>40</v>
      </c>
      <c r="K36" s="35"/>
      <c r="L36" s="60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="2" customFormat="1" ht="14.4" customHeight="1">
      <c r="A37" s="35"/>
      <c r="B37" s="41"/>
      <c r="C37" s="35"/>
      <c r="D37" s="161" t="s">
        <v>41</v>
      </c>
      <c r="E37" s="147" t="s">
        <v>42</v>
      </c>
      <c r="F37" s="162">
        <f>ROUND((SUM(BE115:BE122) + SUM(BE144:BE282)),  2)</f>
        <v>0</v>
      </c>
      <c r="G37" s="35"/>
      <c r="H37" s="35"/>
      <c r="I37" s="163">
        <v>0.20999999999999999</v>
      </c>
      <c r="J37" s="162">
        <f>ROUND(((SUM(BE115:BE122) + SUM(BE144:BE282))*I37),  2)</f>
        <v>0</v>
      </c>
      <c r="K37" s="35"/>
      <c r="L37" s="60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="2" customFormat="1" ht="14.4" customHeight="1">
      <c r="A38" s="35"/>
      <c r="B38" s="41"/>
      <c r="C38" s="35"/>
      <c r="D38" s="35"/>
      <c r="E38" s="147" t="s">
        <v>43</v>
      </c>
      <c r="F38" s="162">
        <f>ROUND((SUM(BF115:BF122) + SUM(BF144:BF282)),  2)</f>
        <v>0</v>
      </c>
      <c r="G38" s="35"/>
      <c r="H38" s="35"/>
      <c r="I38" s="163">
        <v>0.14999999999999999</v>
      </c>
      <c r="J38" s="162">
        <f>ROUND(((SUM(BF115:BF122) + SUM(BF144:BF282))*I38),  2)</f>
        <v>0</v>
      </c>
      <c r="K38" s="35"/>
      <c r="L38" s="60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hidden="1" s="2" customFormat="1" ht="14.4" customHeight="1">
      <c r="A39" s="35"/>
      <c r="B39" s="41"/>
      <c r="C39" s="35"/>
      <c r="D39" s="35"/>
      <c r="E39" s="147" t="s">
        <v>44</v>
      </c>
      <c r="F39" s="162">
        <f>ROUND((SUM(BG115:BG122) + SUM(BG144:BG282)),  2)</f>
        <v>0</v>
      </c>
      <c r="G39" s="35"/>
      <c r="H39" s="35"/>
      <c r="I39" s="163">
        <v>0.20999999999999999</v>
      </c>
      <c r="J39" s="162">
        <f>0</f>
        <v>0</v>
      </c>
      <c r="K39" s="35"/>
      <c r="L39" s="60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hidden="1" s="2" customFormat="1" ht="14.4" customHeight="1">
      <c r="A40" s="35"/>
      <c r="B40" s="41"/>
      <c r="C40" s="35"/>
      <c r="D40" s="35"/>
      <c r="E40" s="147" t="s">
        <v>45</v>
      </c>
      <c r="F40" s="162">
        <f>ROUND((SUM(BH115:BH122) + SUM(BH144:BH282)),  2)</f>
        <v>0</v>
      </c>
      <c r="G40" s="35"/>
      <c r="H40" s="35"/>
      <c r="I40" s="163">
        <v>0.14999999999999999</v>
      </c>
      <c r="J40" s="162">
        <f>0</f>
        <v>0</v>
      </c>
      <c r="K40" s="35"/>
      <c r="L40" s="60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hidden="1" s="2" customFormat="1" ht="14.4" customHeight="1">
      <c r="A41" s="35"/>
      <c r="B41" s="41"/>
      <c r="C41" s="35"/>
      <c r="D41" s="35"/>
      <c r="E41" s="147" t="s">
        <v>46</v>
      </c>
      <c r="F41" s="162">
        <f>ROUND((SUM(BI115:BI122) + SUM(BI144:BI282)),  2)</f>
        <v>0</v>
      </c>
      <c r="G41" s="35"/>
      <c r="H41" s="35"/>
      <c r="I41" s="163">
        <v>0</v>
      </c>
      <c r="J41" s="162">
        <f>0</f>
        <v>0</v>
      </c>
      <c r="K41" s="35"/>
      <c r="L41" s="60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</row>
    <row r="42" s="2" customFormat="1" ht="6.96" customHeight="1">
      <c r="A42" s="35"/>
      <c r="B42" s="41"/>
      <c r="C42" s="35"/>
      <c r="D42" s="35"/>
      <c r="E42" s="35"/>
      <c r="F42" s="35"/>
      <c r="G42" s="35"/>
      <c r="H42" s="35"/>
      <c r="I42" s="35"/>
      <c r="J42" s="35"/>
      <c r="K42" s="35"/>
      <c r="L42" s="60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</row>
    <row r="43" s="2" customFormat="1" ht="25.44" customHeight="1">
      <c r="A43" s="35"/>
      <c r="B43" s="41"/>
      <c r="C43" s="164"/>
      <c r="D43" s="165" t="s">
        <v>47</v>
      </c>
      <c r="E43" s="166"/>
      <c r="F43" s="166"/>
      <c r="G43" s="167" t="s">
        <v>48</v>
      </c>
      <c r="H43" s="168" t="s">
        <v>49</v>
      </c>
      <c r="I43" s="166"/>
      <c r="J43" s="169">
        <f>SUM(J34:J41)</f>
        <v>0</v>
      </c>
      <c r="K43" s="170"/>
      <c r="L43" s="60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</row>
    <row r="44" s="2" customFormat="1" ht="14.4" customHeight="1">
      <c r="A44" s="35"/>
      <c r="B44" s="41"/>
      <c r="C44" s="35"/>
      <c r="D44" s="35"/>
      <c r="E44" s="35"/>
      <c r="F44" s="35"/>
      <c r="G44" s="35"/>
      <c r="H44" s="35"/>
      <c r="I44" s="35"/>
      <c r="J44" s="35"/>
      <c r="K44" s="35"/>
      <c r="L44" s="60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</row>
    <row r="45" s="1" customFormat="1" ht="14.4" customHeight="1">
      <c r="B45" s="17"/>
      <c r="L45" s="17"/>
    </row>
    <row r="46" s="1" customFormat="1" ht="14.4" customHeight="1">
      <c r="B46" s="17"/>
      <c r="L46" s="17"/>
    </row>
    <row r="47" s="1" customFormat="1" ht="14.4" customHeight="1">
      <c r="B47" s="17"/>
      <c r="L47" s="17"/>
    </row>
    <row r="48" s="1" customFormat="1" ht="14.4" customHeight="1">
      <c r="B48" s="17"/>
      <c r="L48" s="17"/>
    </row>
    <row r="49" s="1" customFormat="1" ht="14.4" customHeight="1">
      <c r="B49" s="17"/>
      <c r="L49" s="17"/>
    </row>
    <row r="50" s="2" customFormat="1" ht="14.4" customHeight="1">
      <c r="B50" s="60"/>
      <c r="D50" s="171" t="s">
        <v>50</v>
      </c>
      <c r="E50" s="172"/>
      <c r="F50" s="172"/>
      <c r="G50" s="171" t="s">
        <v>51</v>
      </c>
      <c r="H50" s="172"/>
      <c r="I50" s="172"/>
      <c r="J50" s="172"/>
      <c r="K50" s="172"/>
      <c r="L50" s="60"/>
    </row>
    <row r="51">
      <c r="B51" s="17"/>
      <c r="L51" s="17"/>
    </row>
    <row r="52">
      <c r="B52" s="17"/>
      <c r="L52" s="17"/>
    </row>
    <row r="53">
      <c r="B53" s="17"/>
      <c r="L53" s="17"/>
    </row>
    <row r="54">
      <c r="B54" s="17"/>
      <c r="L54" s="17"/>
    </row>
    <row r="55">
      <c r="B55" s="17"/>
      <c r="L55" s="17"/>
    </row>
    <row r="56">
      <c r="B56" s="17"/>
      <c r="L56" s="17"/>
    </row>
    <row r="57">
      <c r="B57" s="17"/>
      <c r="L57" s="17"/>
    </row>
    <row r="58">
      <c r="B58" s="17"/>
      <c r="L58" s="17"/>
    </row>
    <row r="59">
      <c r="B59" s="17"/>
      <c r="L59" s="17"/>
    </row>
    <row r="60">
      <c r="B60" s="17"/>
      <c r="L60" s="17"/>
    </row>
    <row r="61" s="2" customFormat="1">
      <c r="A61" s="35"/>
      <c r="B61" s="41"/>
      <c r="C61" s="35"/>
      <c r="D61" s="173" t="s">
        <v>52</v>
      </c>
      <c r="E61" s="174"/>
      <c r="F61" s="175" t="s">
        <v>53</v>
      </c>
      <c r="G61" s="173" t="s">
        <v>52</v>
      </c>
      <c r="H61" s="174"/>
      <c r="I61" s="174"/>
      <c r="J61" s="176" t="s">
        <v>53</v>
      </c>
      <c r="K61" s="174"/>
      <c r="L61" s="60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>
      <c r="B62" s="17"/>
      <c r="L62" s="17"/>
    </row>
    <row r="63">
      <c r="B63" s="17"/>
      <c r="L63" s="17"/>
    </row>
    <row r="64">
      <c r="B64" s="17"/>
      <c r="L64" s="17"/>
    </row>
    <row r="65" s="2" customFormat="1">
      <c r="A65" s="35"/>
      <c r="B65" s="41"/>
      <c r="C65" s="35"/>
      <c r="D65" s="171" t="s">
        <v>54</v>
      </c>
      <c r="E65" s="177"/>
      <c r="F65" s="177"/>
      <c r="G65" s="171" t="s">
        <v>55</v>
      </c>
      <c r="H65" s="177"/>
      <c r="I65" s="177"/>
      <c r="J65" s="177"/>
      <c r="K65" s="177"/>
      <c r="L65" s="60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>
      <c r="B66" s="17"/>
      <c r="L66" s="17"/>
    </row>
    <row r="67">
      <c r="B67" s="17"/>
      <c r="L67" s="17"/>
    </row>
    <row r="68">
      <c r="B68" s="17"/>
      <c r="L68" s="17"/>
    </row>
    <row r="69">
      <c r="B69" s="17"/>
      <c r="L69" s="17"/>
    </row>
    <row r="70">
      <c r="B70" s="17"/>
      <c r="L70" s="17"/>
    </row>
    <row r="71">
      <c r="B71" s="17"/>
      <c r="L71" s="17"/>
    </row>
    <row r="72">
      <c r="B72" s="17"/>
      <c r="L72" s="17"/>
    </row>
    <row r="73">
      <c r="B73" s="17"/>
      <c r="L73" s="17"/>
    </row>
    <row r="74">
      <c r="B74" s="17"/>
      <c r="L74" s="17"/>
    </row>
    <row r="75">
      <c r="B75" s="17"/>
      <c r="L75" s="17"/>
    </row>
    <row r="76" s="2" customFormat="1">
      <c r="A76" s="35"/>
      <c r="B76" s="41"/>
      <c r="C76" s="35"/>
      <c r="D76" s="173" t="s">
        <v>52</v>
      </c>
      <c r="E76" s="174"/>
      <c r="F76" s="175" t="s">
        <v>53</v>
      </c>
      <c r="G76" s="173" t="s">
        <v>52</v>
      </c>
      <c r="H76" s="174"/>
      <c r="I76" s="174"/>
      <c r="J76" s="176" t="s">
        <v>53</v>
      </c>
      <c r="K76" s="174"/>
      <c r="L76" s="60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="2" customFormat="1" ht="14.4" customHeight="1">
      <c r="A77" s="35"/>
      <c r="B77" s="178"/>
      <c r="C77" s="179"/>
      <c r="D77" s="179"/>
      <c r="E77" s="179"/>
      <c r="F77" s="179"/>
      <c r="G77" s="179"/>
      <c r="H77" s="179"/>
      <c r="I77" s="179"/>
      <c r="J77" s="179"/>
      <c r="K77" s="179"/>
      <c r="L77" s="60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="2" customFormat="1" ht="6.96" customHeight="1">
      <c r="A81" s="35"/>
      <c r="B81" s="180"/>
      <c r="C81" s="181"/>
      <c r="D81" s="181"/>
      <c r="E81" s="181"/>
      <c r="F81" s="181"/>
      <c r="G81" s="181"/>
      <c r="H81" s="181"/>
      <c r="I81" s="181"/>
      <c r="J81" s="181"/>
      <c r="K81" s="181"/>
      <c r="L81" s="60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="2" customFormat="1" ht="24.96" customHeight="1">
      <c r="A82" s="35"/>
      <c r="B82" s="36"/>
      <c r="C82" s="20" t="s">
        <v>141</v>
      </c>
      <c r="D82" s="37"/>
      <c r="E82" s="37"/>
      <c r="F82" s="37"/>
      <c r="G82" s="37"/>
      <c r="H82" s="37"/>
      <c r="I82" s="37"/>
      <c r="J82" s="37"/>
      <c r="K82" s="37"/>
      <c r="L82" s="60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60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="2" customFormat="1" ht="12" customHeight="1">
      <c r="A84" s="35"/>
      <c r="B84" s="36"/>
      <c r="C84" s="29" t="s">
        <v>16</v>
      </c>
      <c r="D84" s="37"/>
      <c r="E84" s="37"/>
      <c r="F84" s="37"/>
      <c r="G84" s="37"/>
      <c r="H84" s="37"/>
      <c r="I84" s="37"/>
      <c r="J84" s="37"/>
      <c r="K84" s="37"/>
      <c r="L84" s="60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="2" customFormat="1" ht="26.25" customHeight="1">
      <c r="A85" s="35"/>
      <c r="B85" s="36"/>
      <c r="C85" s="37"/>
      <c r="D85" s="37"/>
      <c r="E85" s="182" t="str">
        <f>E7</f>
        <v>Zlepšování kvality a dostupnosti vzdělávání ZŠ Sokolovská ve Velkém Meziříčí</v>
      </c>
      <c r="F85" s="29"/>
      <c r="G85" s="29"/>
      <c r="H85" s="29"/>
      <c r="I85" s="37"/>
      <c r="J85" s="37"/>
      <c r="K85" s="37"/>
      <c r="L85" s="60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="1" customFormat="1" ht="12" customHeight="1">
      <c r="B86" s="18"/>
      <c r="C86" s="29" t="s">
        <v>135</v>
      </c>
      <c r="D86" s="19"/>
      <c r="E86" s="19"/>
      <c r="F86" s="19"/>
      <c r="G86" s="19"/>
      <c r="H86" s="19"/>
      <c r="I86" s="19"/>
      <c r="J86" s="19"/>
      <c r="K86" s="19"/>
      <c r="L86" s="17"/>
    </row>
    <row r="87" s="2" customFormat="1" ht="16.5" customHeight="1">
      <c r="A87" s="35"/>
      <c r="B87" s="36"/>
      <c r="C87" s="37"/>
      <c r="D87" s="37"/>
      <c r="E87" s="182" t="s">
        <v>136</v>
      </c>
      <c r="F87" s="37"/>
      <c r="G87" s="37"/>
      <c r="H87" s="37"/>
      <c r="I87" s="37"/>
      <c r="J87" s="37"/>
      <c r="K87" s="37"/>
      <c r="L87" s="60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="2" customFormat="1" ht="12" customHeight="1">
      <c r="A88" s="35"/>
      <c r="B88" s="36"/>
      <c r="C88" s="29" t="s">
        <v>137</v>
      </c>
      <c r="D88" s="37"/>
      <c r="E88" s="37"/>
      <c r="F88" s="37"/>
      <c r="G88" s="37"/>
      <c r="H88" s="37"/>
      <c r="I88" s="37"/>
      <c r="J88" s="37"/>
      <c r="K88" s="37"/>
      <c r="L88" s="60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="2" customFormat="1" ht="16.5" customHeight="1">
      <c r="A89" s="35"/>
      <c r="B89" s="36"/>
      <c r="C89" s="37"/>
      <c r="D89" s="37"/>
      <c r="E89" s="73" t="str">
        <f>E11</f>
        <v>56.1.1 - učebna přírodopisu, dveře č. 62 - stavba</v>
      </c>
      <c r="F89" s="37"/>
      <c r="G89" s="37"/>
      <c r="H89" s="37"/>
      <c r="I89" s="37"/>
      <c r="J89" s="37"/>
      <c r="K89" s="37"/>
      <c r="L89" s="60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="2" customFormat="1" ht="6.96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60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="2" customFormat="1" ht="12" customHeight="1">
      <c r="A91" s="35"/>
      <c r="B91" s="36"/>
      <c r="C91" s="29" t="s">
        <v>20</v>
      </c>
      <c r="D91" s="37"/>
      <c r="E91" s="37"/>
      <c r="F91" s="24" t="str">
        <f>F14</f>
        <v xml:space="preserve">ZŠ Sokolovská </v>
      </c>
      <c r="G91" s="37"/>
      <c r="H91" s="37"/>
      <c r="I91" s="29" t="s">
        <v>22</v>
      </c>
      <c r="J91" s="76" t="str">
        <f>IF(J14="","",J14)</f>
        <v>21. 1. 2025</v>
      </c>
      <c r="K91" s="37"/>
      <c r="L91" s="60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="2" customFormat="1" ht="6.96" customHeight="1">
      <c r="A92" s="35"/>
      <c r="B92" s="36"/>
      <c r="C92" s="37"/>
      <c r="D92" s="37"/>
      <c r="E92" s="37"/>
      <c r="F92" s="37"/>
      <c r="G92" s="37"/>
      <c r="H92" s="37"/>
      <c r="I92" s="37"/>
      <c r="J92" s="37"/>
      <c r="K92" s="37"/>
      <c r="L92" s="60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="2" customFormat="1" ht="15.15" customHeight="1">
      <c r="A93" s="35"/>
      <c r="B93" s="36"/>
      <c r="C93" s="29" t="s">
        <v>24</v>
      </c>
      <c r="D93" s="37"/>
      <c r="E93" s="37"/>
      <c r="F93" s="24" t="str">
        <f>E17</f>
        <v xml:space="preserve">Město Velké Meziříčí, Radnická 29/1, PSČ: 594 13 </v>
      </c>
      <c r="G93" s="37"/>
      <c r="H93" s="37"/>
      <c r="I93" s="29" t="s">
        <v>32</v>
      </c>
      <c r="J93" s="33" t="str">
        <f>E23</f>
        <v xml:space="preserve"> </v>
      </c>
      <c r="K93" s="37"/>
      <c r="L93" s="60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="2" customFormat="1" ht="15.15" customHeight="1">
      <c r="A94" s="35"/>
      <c r="B94" s="36"/>
      <c r="C94" s="29" t="s">
        <v>30</v>
      </c>
      <c r="D94" s="37"/>
      <c r="E94" s="37"/>
      <c r="F94" s="24" t="str">
        <f>IF(E20="","",E20)</f>
        <v>Vyplň údaj</v>
      </c>
      <c r="G94" s="37"/>
      <c r="H94" s="37"/>
      <c r="I94" s="29" t="s">
        <v>35</v>
      </c>
      <c r="J94" s="33" t="str">
        <f>E26</f>
        <v xml:space="preserve"> </v>
      </c>
      <c r="K94" s="37"/>
      <c r="L94" s="60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="2" customFormat="1" ht="10.32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60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="2" customFormat="1" ht="29.28" customHeight="1">
      <c r="A96" s="35"/>
      <c r="B96" s="36"/>
      <c r="C96" s="183" t="s">
        <v>142</v>
      </c>
      <c r="D96" s="184"/>
      <c r="E96" s="184"/>
      <c r="F96" s="184"/>
      <c r="G96" s="184"/>
      <c r="H96" s="184"/>
      <c r="I96" s="184"/>
      <c r="J96" s="185" t="s">
        <v>143</v>
      </c>
      <c r="K96" s="184"/>
      <c r="L96" s="60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</row>
    <row r="97" s="2" customFormat="1" ht="10.32" customHeight="1">
      <c r="A97" s="35"/>
      <c r="B97" s="36"/>
      <c r="C97" s="37"/>
      <c r="D97" s="37"/>
      <c r="E97" s="37"/>
      <c r="F97" s="37"/>
      <c r="G97" s="37"/>
      <c r="H97" s="37"/>
      <c r="I97" s="37"/>
      <c r="J97" s="37"/>
      <c r="K97" s="37"/>
      <c r="L97" s="60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</row>
    <row r="98" s="2" customFormat="1" ht="22.8" customHeight="1">
      <c r="A98" s="35"/>
      <c r="B98" s="36"/>
      <c r="C98" s="186" t="s">
        <v>144</v>
      </c>
      <c r="D98" s="37"/>
      <c r="E98" s="37"/>
      <c r="F98" s="37"/>
      <c r="G98" s="37"/>
      <c r="H98" s="37"/>
      <c r="I98" s="37"/>
      <c r="J98" s="107">
        <f>J144</f>
        <v>0</v>
      </c>
      <c r="K98" s="37"/>
      <c r="L98" s="60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U98" s="14" t="s">
        <v>145</v>
      </c>
    </row>
    <row r="99" s="9" customFormat="1" ht="24.96" customHeight="1">
      <c r="A99" s="9"/>
      <c r="B99" s="187"/>
      <c r="C99" s="188"/>
      <c r="D99" s="189" t="s">
        <v>146</v>
      </c>
      <c r="E99" s="190"/>
      <c r="F99" s="190"/>
      <c r="G99" s="190"/>
      <c r="H99" s="190"/>
      <c r="I99" s="190"/>
      <c r="J99" s="191">
        <f>J145</f>
        <v>0</v>
      </c>
      <c r="K99" s="188"/>
      <c r="L99" s="192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93"/>
      <c r="C100" s="130"/>
      <c r="D100" s="194" t="s">
        <v>147</v>
      </c>
      <c r="E100" s="195"/>
      <c r="F100" s="195"/>
      <c r="G100" s="195"/>
      <c r="H100" s="195"/>
      <c r="I100" s="195"/>
      <c r="J100" s="196">
        <f>J146</f>
        <v>0</v>
      </c>
      <c r="K100" s="130"/>
      <c r="L100" s="197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93"/>
      <c r="C101" s="130"/>
      <c r="D101" s="194" t="s">
        <v>148</v>
      </c>
      <c r="E101" s="195"/>
      <c r="F101" s="195"/>
      <c r="G101" s="195"/>
      <c r="H101" s="195"/>
      <c r="I101" s="195"/>
      <c r="J101" s="196">
        <f>J155</f>
        <v>0</v>
      </c>
      <c r="K101" s="130"/>
      <c r="L101" s="197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93"/>
      <c r="C102" s="130"/>
      <c r="D102" s="194" t="s">
        <v>149</v>
      </c>
      <c r="E102" s="195"/>
      <c r="F102" s="195"/>
      <c r="G102" s="195"/>
      <c r="H102" s="195"/>
      <c r="I102" s="195"/>
      <c r="J102" s="196">
        <f>J168</f>
        <v>0</v>
      </c>
      <c r="K102" s="130"/>
      <c r="L102" s="197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9" customFormat="1" ht="24.96" customHeight="1">
      <c r="A103" s="9"/>
      <c r="B103" s="187"/>
      <c r="C103" s="188"/>
      <c r="D103" s="189" t="s">
        <v>150</v>
      </c>
      <c r="E103" s="190"/>
      <c r="F103" s="190"/>
      <c r="G103" s="190"/>
      <c r="H103" s="190"/>
      <c r="I103" s="190"/>
      <c r="J103" s="191">
        <f>J177</f>
        <v>0</v>
      </c>
      <c r="K103" s="188"/>
      <c r="L103" s="192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</row>
    <row r="104" s="10" customFormat="1" ht="19.92" customHeight="1">
      <c r="A104" s="10"/>
      <c r="B104" s="193"/>
      <c r="C104" s="130"/>
      <c r="D104" s="194" t="s">
        <v>151</v>
      </c>
      <c r="E104" s="195"/>
      <c r="F104" s="195"/>
      <c r="G104" s="195"/>
      <c r="H104" s="195"/>
      <c r="I104" s="195"/>
      <c r="J104" s="196">
        <f>J178</f>
        <v>0</v>
      </c>
      <c r="K104" s="130"/>
      <c r="L104" s="197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93"/>
      <c r="C105" s="130"/>
      <c r="D105" s="194" t="s">
        <v>152</v>
      </c>
      <c r="E105" s="195"/>
      <c r="F105" s="195"/>
      <c r="G105" s="195"/>
      <c r="H105" s="195"/>
      <c r="I105" s="195"/>
      <c r="J105" s="196">
        <f>J191</f>
        <v>0</v>
      </c>
      <c r="K105" s="130"/>
      <c r="L105" s="197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93"/>
      <c r="C106" s="130"/>
      <c r="D106" s="194" t="s">
        <v>153</v>
      </c>
      <c r="E106" s="195"/>
      <c r="F106" s="195"/>
      <c r="G106" s="195"/>
      <c r="H106" s="195"/>
      <c r="I106" s="195"/>
      <c r="J106" s="196">
        <f>J198</f>
        <v>0</v>
      </c>
      <c r="K106" s="130"/>
      <c r="L106" s="197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193"/>
      <c r="C107" s="130"/>
      <c r="D107" s="194" t="s">
        <v>154</v>
      </c>
      <c r="E107" s="195"/>
      <c r="F107" s="195"/>
      <c r="G107" s="195"/>
      <c r="H107" s="195"/>
      <c r="I107" s="195"/>
      <c r="J107" s="196">
        <f>J214</f>
        <v>0</v>
      </c>
      <c r="K107" s="130"/>
      <c r="L107" s="197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10" customFormat="1" ht="19.92" customHeight="1">
      <c r="A108" s="10"/>
      <c r="B108" s="193"/>
      <c r="C108" s="130"/>
      <c r="D108" s="194" t="s">
        <v>155</v>
      </c>
      <c r="E108" s="195"/>
      <c r="F108" s="195"/>
      <c r="G108" s="195"/>
      <c r="H108" s="195"/>
      <c r="I108" s="195"/>
      <c r="J108" s="196">
        <f>J239</f>
        <v>0</v>
      </c>
      <c r="K108" s="130"/>
      <c r="L108" s="197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10" customFormat="1" ht="19.92" customHeight="1">
      <c r="A109" s="10"/>
      <c r="B109" s="193"/>
      <c r="C109" s="130"/>
      <c r="D109" s="194" t="s">
        <v>156</v>
      </c>
      <c r="E109" s="195"/>
      <c r="F109" s="195"/>
      <c r="G109" s="195"/>
      <c r="H109" s="195"/>
      <c r="I109" s="195"/>
      <c r="J109" s="196">
        <f>J252</f>
        <v>0</v>
      </c>
      <c r="K109" s="130"/>
      <c r="L109" s="197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10" customFormat="1" ht="19.92" customHeight="1">
      <c r="A110" s="10"/>
      <c r="B110" s="193"/>
      <c r="C110" s="130"/>
      <c r="D110" s="194" t="s">
        <v>157</v>
      </c>
      <c r="E110" s="195"/>
      <c r="F110" s="195"/>
      <c r="G110" s="195"/>
      <c r="H110" s="195"/>
      <c r="I110" s="195"/>
      <c r="J110" s="196">
        <f>J257</f>
        <v>0</v>
      </c>
      <c r="K110" s="130"/>
      <c r="L110" s="197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</row>
    <row r="111" s="9" customFormat="1" ht="24.96" customHeight="1">
      <c r="A111" s="9"/>
      <c r="B111" s="187"/>
      <c r="C111" s="188"/>
      <c r="D111" s="189" t="s">
        <v>158</v>
      </c>
      <c r="E111" s="190"/>
      <c r="F111" s="190"/>
      <c r="G111" s="190"/>
      <c r="H111" s="190"/>
      <c r="I111" s="190"/>
      <c r="J111" s="191">
        <f>J270</f>
        <v>0</v>
      </c>
      <c r="K111" s="188"/>
      <c r="L111" s="192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</row>
    <row r="112" s="10" customFormat="1" ht="19.92" customHeight="1">
      <c r="A112" s="10"/>
      <c r="B112" s="193"/>
      <c r="C112" s="130"/>
      <c r="D112" s="194" t="s">
        <v>159</v>
      </c>
      <c r="E112" s="195"/>
      <c r="F112" s="195"/>
      <c r="G112" s="195"/>
      <c r="H112" s="195"/>
      <c r="I112" s="195"/>
      <c r="J112" s="196">
        <f>J271</f>
        <v>0</v>
      </c>
      <c r="K112" s="130"/>
      <c r="L112" s="197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</row>
    <row r="113" s="2" customFormat="1" ht="21.84" customHeight="1">
      <c r="A113" s="35"/>
      <c r="B113" s="36"/>
      <c r="C113" s="37"/>
      <c r="D113" s="37"/>
      <c r="E113" s="37"/>
      <c r="F113" s="37"/>
      <c r="G113" s="37"/>
      <c r="H113" s="37"/>
      <c r="I113" s="37"/>
      <c r="J113" s="37"/>
      <c r="K113" s="37"/>
      <c r="L113" s="60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="2" customFormat="1" ht="6.96" customHeight="1">
      <c r="A114" s="35"/>
      <c r="B114" s="36"/>
      <c r="C114" s="37"/>
      <c r="D114" s="37"/>
      <c r="E114" s="37"/>
      <c r="F114" s="37"/>
      <c r="G114" s="37"/>
      <c r="H114" s="37"/>
      <c r="I114" s="37"/>
      <c r="J114" s="37"/>
      <c r="K114" s="37"/>
      <c r="L114" s="60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="2" customFormat="1" ht="29.28" customHeight="1">
      <c r="A115" s="35"/>
      <c r="B115" s="36"/>
      <c r="C115" s="186" t="s">
        <v>160</v>
      </c>
      <c r="D115" s="37"/>
      <c r="E115" s="37"/>
      <c r="F115" s="37"/>
      <c r="G115" s="37"/>
      <c r="H115" s="37"/>
      <c r="I115" s="37"/>
      <c r="J115" s="198">
        <f>ROUND(J116 + J117 + J118 + J119 + J120 + J121,2)</f>
        <v>0</v>
      </c>
      <c r="K115" s="37"/>
      <c r="L115" s="60"/>
      <c r="N115" s="199" t="s">
        <v>41</v>
      </c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="2" customFormat="1" ht="18" customHeight="1">
      <c r="A116" s="35"/>
      <c r="B116" s="36"/>
      <c r="C116" s="37"/>
      <c r="D116" s="200" t="s">
        <v>161</v>
      </c>
      <c r="E116" s="201"/>
      <c r="F116" s="201"/>
      <c r="G116" s="37"/>
      <c r="H116" s="37"/>
      <c r="I116" s="37"/>
      <c r="J116" s="202">
        <v>0</v>
      </c>
      <c r="K116" s="37"/>
      <c r="L116" s="203"/>
      <c r="M116" s="204"/>
      <c r="N116" s="205" t="s">
        <v>42</v>
      </c>
      <c r="O116" s="204"/>
      <c r="P116" s="204"/>
      <c r="Q116" s="204"/>
      <c r="R116" s="204"/>
      <c r="S116" s="206"/>
      <c r="T116" s="206"/>
      <c r="U116" s="206"/>
      <c r="V116" s="206"/>
      <c r="W116" s="206"/>
      <c r="X116" s="206"/>
      <c r="Y116" s="206"/>
      <c r="Z116" s="206"/>
      <c r="AA116" s="206"/>
      <c r="AB116" s="206"/>
      <c r="AC116" s="206"/>
      <c r="AD116" s="206"/>
      <c r="AE116" s="206"/>
      <c r="AF116" s="204"/>
      <c r="AG116" s="204"/>
      <c r="AH116" s="204"/>
      <c r="AI116" s="204"/>
      <c r="AJ116" s="204"/>
      <c r="AK116" s="204"/>
      <c r="AL116" s="204"/>
      <c r="AM116" s="204"/>
      <c r="AN116" s="204"/>
      <c r="AO116" s="204"/>
      <c r="AP116" s="204"/>
      <c r="AQ116" s="204"/>
      <c r="AR116" s="204"/>
      <c r="AS116" s="204"/>
      <c r="AT116" s="204"/>
      <c r="AU116" s="204"/>
      <c r="AV116" s="204"/>
      <c r="AW116" s="204"/>
      <c r="AX116" s="204"/>
      <c r="AY116" s="207" t="s">
        <v>162</v>
      </c>
      <c r="AZ116" s="204"/>
      <c r="BA116" s="204"/>
      <c r="BB116" s="204"/>
      <c r="BC116" s="204"/>
      <c r="BD116" s="204"/>
      <c r="BE116" s="208">
        <f>IF(N116="základní",J116,0)</f>
        <v>0</v>
      </c>
      <c r="BF116" s="208">
        <f>IF(N116="snížená",J116,0)</f>
        <v>0</v>
      </c>
      <c r="BG116" s="208">
        <f>IF(N116="zákl. přenesená",J116,0)</f>
        <v>0</v>
      </c>
      <c r="BH116" s="208">
        <f>IF(N116="sníž. přenesená",J116,0)</f>
        <v>0</v>
      </c>
      <c r="BI116" s="208">
        <f>IF(N116="nulová",J116,0)</f>
        <v>0</v>
      </c>
      <c r="BJ116" s="207" t="s">
        <v>84</v>
      </c>
      <c r="BK116" s="204"/>
      <c r="BL116" s="204"/>
      <c r="BM116" s="204"/>
    </row>
    <row r="117" s="2" customFormat="1" ht="18" customHeight="1">
      <c r="A117" s="35"/>
      <c r="B117" s="36"/>
      <c r="C117" s="37"/>
      <c r="D117" s="200" t="s">
        <v>163</v>
      </c>
      <c r="E117" s="201"/>
      <c r="F117" s="201"/>
      <c r="G117" s="37"/>
      <c r="H117" s="37"/>
      <c r="I117" s="37"/>
      <c r="J117" s="202">
        <v>0</v>
      </c>
      <c r="K117" s="37"/>
      <c r="L117" s="203"/>
      <c r="M117" s="204"/>
      <c r="N117" s="205" t="s">
        <v>42</v>
      </c>
      <c r="O117" s="204"/>
      <c r="P117" s="204"/>
      <c r="Q117" s="204"/>
      <c r="R117" s="204"/>
      <c r="S117" s="206"/>
      <c r="T117" s="206"/>
      <c r="U117" s="206"/>
      <c r="V117" s="206"/>
      <c r="W117" s="206"/>
      <c r="X117" s="206"/>
      <c r="Y117" s="206"/>
      <c r="Z117" s="206"/>
      <c r="AA117" s="206"/>
      <c r="AB117" s="206"/>
      <c r="AC117" s="206"/>
      <c r="AD117" s="206"/>
      <c r="AE117" s="206"/>
      <c r="AF117" s="204"/>
      <c r="AG117" s="204"/>
      <c r="AH117" s="204"/>
      <c r="AI117" s="204"/>
      <c r="AJ117" s="204"/>
      <c r="AK117" s="204"/>
      <c r="AL117" s="204"/>
      <c r="AM117" s="204"/>
      <c r="AN117" s="204"/>
      <c r="AO117" s="204"/>
      <c r="AP117" s="204"/>
      <c r="AQ117" s="204"/>
      <c r="AR117" s="204"/>
      <c r="AS117" s="204"/>
      <c r="AT117" s="204"/>
      <c r="AU117" s="204"/>
      <c r="AV117" s="204"/>
      <c r="AW117" s="204"/>
      <c r="AX117" s="204"/>
      <c r="AY117" s="207" t="s">
        <v>162</v>
      </c>
      <c r="AZ117" s="204"/>
      <c r="BA117" s="204"/>
      <c r="BB117" s="204"/>
      <c r="BC117" s="204"/>
      <c r="BD117" s="204"/>
      <c r="BE117" s="208">
        <f>IF(N117="základní",J117,0)</f>
        <v>0</v>
      </c>
      <c r="BF117" s="208">
        <f>IF(N117="snížená",J117,0)</f>
        <v>0</v>
      </c>
      <c r="BG117" s="208">
        <f>IF(N117="zákl. přenesená",J117,0)</f>
        <v>0</v>
      </c>
      <c r="BH117" s="208">
        <f>IF(N117="sníž. přenesená",J117,0)</f>
        <v>0</v>
      </c>
      <c r="BI117" s="208">
        <f>IF(N117="nulová",J117,0)</f>
        <v>0</v>
      </c>
      <c r="BJ117" s="207" t="s">
        <v>84</v>
      </c>
      <c r="BK117" s="204"/>
      <c r="BL117" s="204"/>
      <c r="BM117" s="204"/>
    </row>
    <row r="118" s="2" customFormat="1" ht="18" customHeight="1">
      <c r="A118" s="35"/>
      <c r="B118" s="36"/>
      <c r="C118" s="37"/>
      <c r="D118" s="200" t="s">
        <v>164</v>
      </c>
      <c r="E118" s="201"/>
      <c r="F118" s="201"/>
      <c r="G118" s="37"/>
      <c r="H118" s="37"/>
      <c r="I118" s="37"/>
      <c r="J118" s="202">
        <v>0</v>
      </c>
      <c r="K118" s="37"/>
      <c r="L118" s="203"/>
      <c r="M118" s="204"/>
      <c r="N118" s="205" t="s">
        <v>42</v>
      </c>
      <c r="O118" s="204"/>
      <c r="P118" s="204"/>
      <c r="Q118" s="204"/>
      <c r="R118" s="204"/>
      <c r="S118" s="206"/>
      <c r="T118" s="206"/>
      <c r="U118" s="206"/>
      <c r="V118" s="206"/>
      <c r="W118" s="206"/>
      <c r="X118" s="206"/>
      <c r="Y118" s="206"/>
      <c r="Z118" s="206"/>
      <c r="AA118" s="206"/>
      <c r="AB118" s="206"/>
      <c r="AC118" s="206"/>
      <c r="AD118" s="206"/>
      <c r="AE118" s="206"/>
      <c r="AF118" s="204"/>
      <c r="AG118" s="204"/>
      <c r="AH118" s="204"/>
      <c r="AI118" s="204"/>
      <c r="AJ118" s="204"/>
      <c r="AK118" s="204"/>
      <c r="AL118" s="204"/>
      <c r="AM118" s="204"/>
      <c r="AN118" s="204"/>
      <c r="AO118" s="204"/>
      <c r="AP118" s="204"/>
      <c r="AQ118" s="204"/>
      <c r="AR118" s="204"/>
      <c r="AS118" s="204"/>
      <c r="AT118" s="204"/>
      <c r="AU118" s="204"/>
      <c r="AV118" s="204"/>
      <c r="AW118" s="204"/>
      <c r="AX118" s="204"/>
      <c r="AY118" s="207" t="s">
        <v>162</v>
      </c>
      <c r="AZ118" s="204"/>
      <c r="BA118" s="204"/>
      <c r="BB118" s="204"/>
      <c r="BC118" s="204"/>
      <c r="BD118" s="204"/>
      <c r="BE118" s="208">
        <f>IF(N118="základní",J118,0)</f>
        <v>0</v>
      </c>
      <c r="BF118" s="208">
        <f>IF(N118="snížená",J118,0)</f>
        <v>0</v>
      </c>
      <c r="BG118" s="208">
        <f>IF(N118="zákl. přenesená",J118,0)</f>
        <v>0</v>
      </c>
      <c r="BH118" s="208">
        <f>IF(N118="sníž. přenesená",J118,0)</f>
        <v>0</v>
      </c>
      <c r="BI118" s="208">
        <f>IF(N118="nulová",J118,0)</f>
        <v>0</v>
      </c>
      <c r="BJ118" s="207" t="s">
        <v>84</v>
      </c>
      <c r="BK118" s="204"/>
      <c r="BL118" s="204"/>
      <c r="BM118" s="204"/>
    </row>
    <row r="119" s="2" customFormat="1" ht="18" customHeight="1">
      <c r="A119" s="35"/>
      <c r="B119" s="36"/>
      <c r="C119" s="37"/>
      <c r="D119" s="200" t="s">
        <v>165</v>
      </c>
      <c r="E119" s="201"/>
      <c r="F119" s="201"/>
      <c r="G119" s="37"/>
      <c r="H119" s="37"/>
      <c r="I119" s="37"/>
      <c r="J119" s="202">
        <v>0</v>
      </c>
      <c r="K119" s="37"/>
      <c r="L119" s="203"/>
      <c r="M119" s="204"/>
      <c r="N119" s="205" t="s">
        <v>42</v>
      </c>
      <c r="O119" s="204"/>
      <c r="P119" s="204"/>
      <c r="Q119" s="204"/>
      <c r="R119" s="204"/>
      <c r="S119" s="206"/>
      <c r="T119" s="206"/>
      <c r="U119" s="206"/>
      <c r="V119" s="206"/>
      <c r="W119" s="206"/>
      <c r="X119" s="206"/>
      <c r="Y119" s="206"/>
      <c r="Z119" s="206"/>
      <c r="AA119" s="206"/>
      <c r="AB119" s="206"/>
      <c r="AC119" s="206"/>
      <c r="AD119" s="206"/>
      <c r="AE119" s="206"/>
      <c r="AF119" s="204"/>
      <c r="AG119" s="204"/>
      <c r="AH119" s="204"/>
      <c r="AI119" s="204"/>
      <c r="AJ119" s="204"/>
      <c r="AK119" s="204"/>
      <c r="AL119" s="204"/>
      <c r="AM119" s="204"/>
      <c r="AN119" s="204"/>
      <c r="AO119" s="204"/>
      <c r="AP119" s="204"/>
      <c r="AQ119" s="204"/>
      <c r="AR119" s="204"/>
      <c r="AS119" s="204"/>
      <c r="AT119" s="204"/>
      <c r="AU119" s="204"/>
      <c r="AV119" s="204"/>
      <c r="AW119" s="204"/>
      <c r="AX119" s="204"/>
      <c r="AY119" s="207" t="s">
        <v>162</v>
      </c>
      <c r="AZ119" s="204"/>
      <c r="BA119" s="204"/>
      <c r="BB119" s="204"/>
      <c r="BC119" s="204"/>
      <c r="BD119" s="204"/>
      <c r="BE119" s="208">
        <f>IF(N119="základní",J119,0)</f>
        <v>0</v>
      </c>
      <c r="BF119" s="208">
        <f>IF(N119="snížená",J119,0)</f>
        <v>0</v>
      </c>
      <c r="BG119" s="208">
        <f>IF(N119="zákl. přenesená",J119,0)</f>
        <v>0</v>
      </c>
      <c r="BH119" s="208">
        <f>IF(N119="sníž. přenesená",J119,0)</f>
        <v>0</v>
      </c>
      <c r="BI119" s="208">
        <f>IF(N119="nulová",J119,0)</f>
        <v>0</v>
      </c>
      <c r="BJ119" s="207" t="s">
        <v>84</v>
      </c>
      <c r="BK119" s="204"/>
      <c r="BL119" s="204"/>
      <c r="BM119" s="204"/>
    </row>
    <row r="120" s="2" customFormat="1" ht="18" customHeight="1">
      <c r="A120" s="35"/>
      <c r="B120" s="36"/>
      <c r="C120" s="37"/>
      <c r="D120" s="200" t="s">
        <v>166</v>
      </c>
      <c r="E120" s="201"/>
      <c r="F120" s="201"/>
      <c r="G120" s="37"/>
      <c r="H120" s="37"/>
      <c r="I120" s="37"/>
      <c r="J120" s="202">
        <v>0</v>
      </c>
      <c r="K120" s="37"/>
      <c r="L120" s="203"/>
      <c r="M120" s="204"/>
      <c r="N120" s="205" t="s">
        <v>42</v>
      </c>
      <c r="O120" s="204"/>
      <c r="P120" s="204"/>
      <c r="Q120" s="204"/>
      <c r="R120" s="204"/>
      <c r="S120" s="206"/>
      <c r="T120" s="206"/>
      <c r="U120" s="206"/>
      <c r="V120" s="206"/>
      <c r="W120" s="206"/>
      <c r="X120" s="206"/>
      <c r="Y120" s="206"/>
      <c r="Z120" s="206"/>
      <c r="AA120" s="206"/>
      <c r="AB120" s="206"/>
      <c r="AC120" s="206"/>
      <c r="AD120" s="206"/>
      <c r="AE120" s="206"/>
      <c r="AF120" s="204"/>
      <c r="AG120" s="204"/>
      <c r="AH120" s="204"/>
      <c r="AI120" s="204"/>
      <c r="AJ120" s="204"/>
      <c r="AK120" s="204"/>
      <c r="AL120" s="204"/>
      <c r="AM120" s="204"/>
      <c r="AN120" s="204"/>
      <c r="AO120" s="204"/>
      <c r="AP120" s="204"/>
      <c r="AQ120" s="204"/>
      <c r="AR120" s="204"/>
      <c r="AS120" s="204"/>
      <c r="AT120" s="204"/>
      <c r="AU120" s="204"/>
      <c r="AV120" s="204"/>
      <c r="AW120" s="204"/>
      <c r="AX120" s="204"/>
      <c r="AY120" s="207" t="s">
        <v>162</v>
      </c>
      <c r="AZ120" s="204"/>
      <c r="BA120" s="204"/>
      <c r="BB120" s="204"/>
      <c r="BC120" s="204"/>
      <c r="BD120" s="204"/>
      <c r="BE120" s="208">
        <f>IF(N120="základní",J120,0)</f>
        <v>0</v>
      </c>
      <c r="BF120" s="208">
        <f>IF(N120="snížená",J120,0)</f>
        <v>0</v>
      </c>
      <c r="BG120" s="208">
        <f>IF(N120="zákl. přenesená",J120,0)</f>
        <v>0</v>
      </c>
      <c r="BH120" s="208">
        <f>IF(N120="sníž. přenesená",J120,0)</f>
        <v>0</v>
      </c>
      <c r="BI120" s="208">
        <f>IF(N120="nulová",J120,0)</f>
        <v>0</v>
      </c>
      <c r="BJ120" s="207" t="s">
        <v>84</v>
      </c>
      <c r="BK120" s="204"/>
      <c r="BL120" s="204"/>
      <c r="BM120" s="204"/>
    </row>
    <row r="121" s="2" customFormat="1" ht="18" customHeight="1">
      <c r="A121" s="35"/>
      <c r="B121" s="36"/>
      <c r="C121" s="37"/>
      <c r="D121" s="201" t="s">
        <v>167</v>
      </c>
      <c r="E121" s="37"/>
      <c r="F121" s="37"/>
      <c r="G121" s="37"/>
      <c r="H121" s="37"/>
      <c r="I121" s="37"/>
      <c r="J121" s="202">
        <f>ROUND(J32*T121,2)</f>
        <v>0</v>
      </c>
      <c r="K121" s="37"/>
      <c r="L121" s="203"/>
      <c r="M121" s="204"/>
      <c r="N121" s="205" t="s">
        <v>42</v>
      </c>
      <c r="O121" s="204"/>
      <c r="P121" s="204"/>
      <c r="Q121" s="204"/>
      <c r="R121" s="204"/>
      <c r="S121" s="206"/>
      <c r="T121" s="206"/>
      <c r="U121" s="206"/>
      <c r="V121" s="206"/>
      <c r="W121" s="206"/>
      <c r="X121" s="206"/>
      <c r="Y121" s="206"/>
      <c r="Z121" s="206"/>
      <c r="AA121" s="206"/>
      <c r="AB121" s="206"/>
      <c r="AC121" s="206"/>
      <c r="AD121" s="206"/>
      <c r="AE121" s="206"/>
      <c r="AF121" s="204"/>
      <c r="AG121" s="204"/>
      <c r="AH121" s="204"/>
      <c r="AI121" s="204"/>
      <c r="AJ121" s="204"/>
      <c r="AK121" s="204"/>
      <c r="AL121" s="204"/>
      <c r="AM121" s="204"/>
      <c r="AN121" s="204"/>
      <c r="AO121" s="204"/>
      <c r="AP121" s="204"/>
      <c r="AQ121" s="204"/>
      <c r="AR121" s="204"/>
      <c r="AS121" s="204"/>
      <c r="AT121" s="204"/>
      <c r="AU121" s="204"/>
      <c r="AV121" s="204"/>
      <c r="AW121" s="204"/>
      <c r="AX121" s="204"/>
      <c r="AY121" s="207" t="s">
        <v>168</v>
      </c>
      <c r="AZ121" s="204"/>
      <c r="BA121" s="204"/>
      <c r="BB121" s="204"/>
      <c r="BC121" s="204"/>
      <c r="BD121" s="204"/>
      <c r="BE121" s="208">
        <f>IF(N121="základní",J121,0)</f>
        <v>0</v>
      </c>
      <c r="BF121" s="208">
        <f>IF(N121="snížená",J121,0)</f>
        <v>0</v>
      </c>
      <c r="BG121" s="208">
        <f>IF(N121="zákl. přenesená",J121,0)</f>
        <v>0</v>
      </c>
      <c r="BH121" s="208">
        <f>IF(N121="sníž. přenesená",J121,0)</f>
        <v>0</v>
      </c>
      <c r="BI121" s="208">
        <f>IF(N121="nulová",J121,0)</f>
        <v>0</v>
      </c>
      <c r="BJ121" s="207" t="s">
        <v>84</v>
      </c>
      <c r="BK121" s="204"/>
      <c r="BL121" s="204"/>
      <c r="BM121" s="204"/>
    </row>
    <row r="122" s="2" customFormat="1">
      <c r="A122" s="35"/>
      <c r="B122" s="36"/>
      <c r="C122" s="37"/>
      <c r="D122" s="37"/>
      <c r="E122" s="37"/>
      <c r="F122" s="37"/>
      <c r="G122" s="37"/>
      <c r="H122" s="37"/>
      <c r="I122" s="37"/>
      <c r="J122" s="37"/>
      <c r="K122" s="37"/>
      <c r="L122" s="60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</row>
    <row r="123" s="2" customFormat="1" ht="29.28" customHeight="1">
      <c r="A123" s="35"/>
      <c r="B123" s="36"/>
      <c r="C123" s="209" t="s">
        <v>169</v>
      </c>
      <c r="D123" s="184"/>
      <c r="E123" s="184"/>
      <c r="F123" s="184"/>
      <c r="G123" s="184"/>
      <c r="H123" s="184"/>
      <c r="I123" s="184"/>
      <c r="J123" s="210">
        <f>ROUND(J98+J115,2)</f>
        <v>0</v>
      </c>
      <c r="K123" s="184"/>
      <c r="L123" s="60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</row>
    <row r="124" s="2" customFormat="1" ht="6.96" customHeight="1">
      <c r="A124" s="35"/>
      <c r="B124" s="63"/>
      <c r="C124" s="64"/>
      <c r="D124" s="64"/>
      <c r="E124" s="64"/>
      <c r="F124" s="64"/>
      <c r="G124" s="64"/>
      <c r="H124" s="64"/>
      <c r="I124" s="64"/>
      <c r="J124" s="64"/>
      <c r="K124" s="64"/>
      <c r="L124" s="60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</row>
    <row r="128" s="2" customFormat="1" ht="6.96" customHeight="1">
      <c r="A128" s="35"/>
      <c r="B128" s="65"/>
      <c r="C128" s="66"/>
      <c r="D128" s="66"/>
      <c r="E128" s="66"/>
      <c r="F128" s="66"/>
      <c r="G128" s="66"/>
      <c r="H128" s="66"/>
      <c r="I128" s="66"/>
      <c r="J128" s="66"/>
      <c r="K128" s="66"/>
      <c r="L128" s="60"/>
      <c r="S128" s="35"/>
      <c r="T128" s="35"/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</row>
    <row r="129" s="2" customFormat="1" ht="24.96" customHeight="1">
      <c r="A129" s="35"/>
      <c r="B129" s="36"/>
      <c r="C129" s="20" t="s">
        <v>170</v>
      </c>
      <c r="D129" s="37"/>
      <c r="E129" s="37"/>
      <c r="F129" s="37"/>
      <c r="G129" s="37"/>
      <c r="H129" s="37"/>
      <c r="I129" s="37"/>
      <c r="J129" s="37"/>
      <c r="K129" s="37"/>
      <c r="L129" s="60"/>
      <c r="S129" s="35"/>
      <c r="T129" s="35"/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</row>
    <row r="130" s="2" customFormat="1" ht="6.96" customHeight="1">
      <c r="A130" s="35"/>
      <c r="B130" s="36"/>
      <c r="C130" s="37"/>
      <c r="D130" s="37"/>
      <c r="E130" s="37"/>
      <c r="F130" s="37"/>
      <c r="G130" s="37"/>
      <c r="H130" s="37"/>
      <c r="I130" s="37"/>
      <c r="J130" s="37"/>
      <c r="K130" s="37"/>
      <c r="L130" s="60"/>
      <c r="S130" s="35"/>
      <c r="T130" s="35"/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</row>
    <row r="131" s="2" customFormat="1" ht="12" customHeight="1">
      <c r="A131" s="35"/>
      <c r="B131" s="36"/>
      <c r="C131" s="29" t="s">
        <v>16</v>
      </c>
      <c r="D131" s="37"/>
      <c r="E131" s="37"/>
      <c r="F131" s="37"/>
      <c r="G131" s="37"/>
      <c r="H131" s="37"/>
      <c r="I131" s="37"/>
      <c r="J131" s="37"/>
      <c r="K131" s="37"/>
      <c r="L131" s="60"/>
      <c r="S131" s="35"/>
      <c r="T131" s="35"/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</row>
    <row r="132" s="2" customFormat="1" ht="26.25" customHeight="1">
      <c r="A132" s="35"/>
      <c r="B132" s="36"/>
      <c r="C132" s="37"/>
      <c r="D132" s="37"/>
      <c r="E132" s="182" t="str">
        <f>E7</f>
        <v>Zlepšování kvality a dostupnosti vzdělávání ZŠ Sokolovská ve Velkém Meziříčí</v>
      </c>
      <c r="F132" s="29"/>
      <c r="G132" s="29"/>
      <c r="H132" s="29"/>
      <c r="I132" s="37"/>
      <c r="J132" s="37"/>
      <c r="K132" s="37"/>
      <c r="L132" s="60"/>
      <c r="S132" s="35"/>
      <c r="T132" s="35"/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</row>
    <row r="133" s="1" customFormat="1" ht="12" customHeight="1">
      <c r="B133" s="18"/>
      <c r="C133" s="29" t="s">
        <v>135</v>
      </c>
      <c r="D133" s="19"/>
      <c r="E133" s="19"/>
      <c r="F133" s="19"/>
      <c r="G133" s="19"/>
      <c r="H133" s="19"/>
      <c r="I133" s="19"/>
      <c r="J133" s="19"/>
      <c r="K133" s="19"/>
      <c r="L133" s="17"/>
    </row>
    <row r="134" s="2" customFormat="1" ht="16.5" customHeight="1">
      <c r="A134" s="35"/>
      <c r="B134" s="36"/>
      <c r="C134" s="37"/>
      <c r="D134" s="37"/>
      <c r="E134" s="182" t="s">
        <v>136</v>
      </c>
      <c r="F134" s="37"/>
      <c r="G134" s="37"/>
      <c r="H134" s="37"/>
      <c r="I134" s="37"/>
      <c r="J134" s="37"/>
      <c r="K134" s="37"/>
      <c r="L134" s="60"/>
      <c r="S134" s="35"/>
      <c r="T134" s="35"/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</row>
    <row r="135" s="2" customFormat="1" ht="12" customHeight="1">
      <c r="A135" s="35"/>
      <c r="B135" s="36"/>
      <c r="C135" s="29" t="s">
        <v>137</v>
      </c>
      <c r="D135" s="37"/>
      <c r="E135" s="37"/>
      <c r="F135" s="37"/>
      <c r="G135" s="37"/>
      <c r="H135" s="37"/>
      <c r="I135" s="37"/>
      <c r="J135" s="37"/>
      <c r="K135" s="37"/>
      <c r="L135" s="60"/>
      <c r="S135" s="35"/>
      <c r="T135" s="35"/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</row>
    <row r="136" s="2" customFormat="1" ht="16.5" customHeight="1">
      <c r="A136" s="35"/>
      <c r="B136" s="36"/>
      <c r="C136" s="37"/>
      <c r="D136" s="37"/>
      <c r="E136" s="73" t="str">
        <f>E11</f>
        <v>56.1.1 - učebna přírodopisu, dveře č. 62 - stavba</v>
      </c>
      <c r="F136" s="37"/>
      <c r="G136" s="37"/>
      <c r="H136" s="37"/>
      <c r="I136" s="37"/>
      <c r="J136" s="37"/>
      <c r="K136" s="37"/>
      <c r="L136" s="60"/>
      <c r="S136" s="35"/>
      <c r="T136" s="35"/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</row>
    <row r="137" s="2" customFormat="1" ht="6.96" customHeight="1">
      <c r="A137" s="35"/>
      <c r="B137" s="36"/>
      <c r="C137" s="37"/>
      <c r="D137" s="37"/>
      <c r="E137" s="37"/>
      <c r="F137" s="37"/>
      <c r="G137" s="37"/>
      <c r="H137" s="37"/>
      <c r="I137" s="37"/>
      <c r="J137" s="37"/>
      <c r="K137" s="37"/>
      <c r="L137" s="60"/>
      <c r="S137" s="35"/>
      <c r="T137" s="35"/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</row>
    <row r="138" s="2" customFormat="1" ht="12" customHeight="1">
      <c r="A138" s="35"/>
      <c r="B138" s="36"/>
      <c r="C138" s="29" t="s">
        <v>20</v>
      </c>
      <c r="D138" s="37"/>
      <c r="E138" s="37"/>
      <c r="F138" s="24" t="str">
        <f>F14</f>
        <v xml:space="preserve">ZŠ Sokolovská </v>
      </c>
      <c r="G138" s="37"/>
      <c r="H138" s="37"/>
      <c r="I138" s="29" t="s">
        <v>22</v>
      </c>
      <c r="J138" s="76" t="str">
        <f>IF(J14="","",J14)</f>
        <v>21. 1. 2025</v>
      </c>
      <c r="K138" s="37"/>
      <c r="L138" s="60"/>
      <c r="S138" s="35"/>
      <c r="T138" s="35"/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</row>
    <row r="139" s="2" customFormat="1" ht="6.96" customHeight="1">
      <c r="A139" s="35"/>
      <c r="B139" s="36"/>
      <c r="C139" s="37"/>
      <c r="D139" s="37"/>
      <c r="E139" s="37"/>
      <c r="F139" s="37"/>
      <c r="G139" s="37"/>
      <c r="H139" s="37"/>
      <c r="I139" s="37"/>
      <c r="J139" s="37"/>
      <c r="K139" s="37"/>
      <c r="L139" s="60"/>
      <c r="S139" s="35"/>
      <c r="T139" s="35"/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</row>
    <row r="140" s="2" customFormat="1" ht="15.15" customHeight="1">
      <c r="A140" s="35"/>
      <c r="B140" s="36"/>
      <c r="C140" s="29" t="s">
        <v>24</v>
      </c>
      <c r="D140" s="37"/>
      <c r="E140" s="37"/>
      <c r="F140" s="24" t="str">
        <f>E17</f>
        <v xml:space="preserve">Město Velké Meziříčí, Radnická 29/1, PSČ: 594 13 </v>
      </c>
      <c r="G140" s="37"/>
      <c r="H140" s="37"/>
      <c r="I140" s="29" t="s">
        <v>32</v>
      </c>
      <c r="J140" s="33" t="str">
        <f>E23</f>
        <v xml:space="preserve"> </v>
      </c>
      <c r="K140" s="37"/>
      <c r="L140" s="60"/>
      <c r="S140" s="35"/>
      <c r="T140" s="35"/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</row>
    <row r="141" s="2" customFormat="1" ht="15.15" customHeight="1">
      <c r="A141" s="35"/>
      <c r="B141" s="36"/>
      <c r="C141" s="29" t="s">
        <v>30</v>
      </c>
      <c r="D141" s="37"/>
      <c r="E141" s="37"/>
      <c r="F141" s="24" t="str">
        <f>IF(E20="","",E20)</f>
        <v>Vyplň údaj</v>
      </c>
      <c r="G141" s="37"/>
      <c r="H141" s="37"/>
      <c r="I141" s="29" t="s">
        <v>35</v>
      </c>
      <c r="J141" s="33" t="str">
        <f>E26</f>
        <v xml:space="preserve"> </v>
      </c>
      <c r="K141" s="37"/>
      <c r="L141" s="60"/>
      <c r="S141" s="35"/>
      <c r="T141" s="35"/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</row>
    <row r="142" s="2" customFormat="1" ht="10.32" customHeight="1">
      <c r="A142" s="35"/>
      <c r="B142" s="36"/>
      <c r="C142" s="37"/>
      <c r="D142" s="37"/>
      <c r="E142" s="37"/>
      <c r="F142" s="37"/>
      <c r="G142" s="37"/>
      <c r="H142" s="37"/>
      <c r="I142" s="37"/>
      <c r="J142" s="37"/>
      <c r="K142" s="37"/>
      <c r="L142" s="60"/>
      <c r="S142" s="35"/>
      <c r="T142" s="35"/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</row>
    <row r="143" s="11" customFormat="1" ht="29.28" customHeight="1">
      <c r="A143" s="211"/>
      <c r="B143" s="212"/>
      <c r="C143" s="213" t="s">
        <v>171</v>
      </c>
      <c r="D143" s="214" t="s">
        <v>62</v>
      </c>
      <c r="E143" s="214" t="s">
        <v>58</v>
      </c>
      <c r="F143" s="214" t="s">
        <v>59</v>
      </c>
      <c r="G143" s="214" t="s">
        <v>172</v>
      </c>
      <c r="H143" s="214" t="s">
        <v>173</v>
      </c>
      <c r="I143" s="214" t="s">
        <v>174</v>
      </c>
      <c r="J143" s="215" t="s">
        <v>143</v>
      </c>
      <c r="K143" s="216" t="s">
        <v>175</v>
      </c>
      <c r="L143" s="217"/>
      <c r="M143" s="97" t="s">
        <v>1</v>
      </c>
      <c r="N143" s="98" t="s">
        <v>41</v>
      </c>
      <c r="O143" s="98" t="s">
        <v>176</v>
      </c>
      <c r="P143" s="98" t="s">
        <v>177</v>
      </c>
      <c r="Q143" s="98" t="s">
        <v>178</v>
      </c>
      <c r="R143" s="98" t="s">
        <v>179</v>
      </c>
      <c r="S143" s="98" t="s">
        <v>180</v>
      </c>
      <c r="T143" s="99" t="s">
        <v>181</v>
      </c>
      <c r="U143" s="211"/>
      <c r="V143" s="211"/>
      <c r="W143" s="211"/>
      <c r="X143" s="211"/>
      <c r="Y143" s="211"/>
      <c r="Z143" s="211"/>
      <c r="AA143" s="211"/>
      <c r="AB143" s="211"/>
      <c r="AC143" s="211"/>
      <c r="AD143" s="211"/>
      <c r="AE143" s="211"/>
    </row>
    <row r="144" s="2" customFormat="1" ht="22.8" customHeight="1">
      <c r="A144" s="35"/>
      <c r="B144" s="36"/>
      <c r="C144" s="104" t="s">
        <v>182</v>
      </c>
      <c r="D144" s="37"/>
      <c r="E144" s="37"/>
      <c r="F144" s="37"/>
      <c r="G144" s="37"/>
      <c r="H144" s="37"/>
      <c r="I144" s="37"/>
      <c r="J144" s="218">
        <f>BK144</f>
        <v>0</v>
      </c>
      <c r="K144" s="37"/>
      <c r="L144" s="41"/>
      <c r="M144" s="100"/>
      <c r="N144" s="219"/>
      <c r="O144" s="101"/>
      <c r="P144" s="220">
        <f>P145+P177+P270</f>
        <v>0</v>
      </c>
      <c r="Q144" s="101"/>
      <c r="R144" s="220">
        <f>R145+R177+R270</f>
        <v>7.3618204900000013</v>
      </c>
      <c r="S144" s="101"/>
      <c r="T144" s="221">
        <f>T145+T177+T270</f>
        <v>6.0405100000000003</v>
      </c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T144" s="14" t="s">
        <v>76</v>
      </c>
      <c r="AU144" s="14" t="s">
        <v>145</v>
      </c>
      <c r="BK144" s="222">
        <f>BK145+BK177+BK270</f>
        <v>0</v>
      </c>
    </row>
    <row r="145" s="12" customFormat="1" ht="25.92" customHeight="1">
      <c r="A145" s="12"/>
      <c r="B145" s="223"/>
      <c r="C145" s="224"/>
      <c r="D145" s="225" t="s">
        <v>76</v>
      </c>
      <c r="E145" s="226" t="s">
        <v>183</v>
      </c>
      <c r="F145" s="226" t="s">
        <v>184</v>
      </c>
      <c r="G145" s="224"/>
      <c r="H145" s="224"/>
      <c r="I145" s="227"/>
      <c r="J145" s="228">
        <f>BK145</f>
        <v>0</v>
      </c>
      <c r="K145" s="224"/>
      <c r="L145" s="229"/>
      <c r="M145" s="230"/>
      <c r="N145" s="231"/>
      <c r="O145" s="231"/>
      <c r="P145" s="232">
        <f>P146+P155+P168</f>
        <v>0</v>
      </c>
      <c r="Q145" s="231"/>
      <c r="R145" s="232">
        <f>R146+R155+R168</f>
        <v>4.5492500000000007</v>
      </c>
      <c r="S145" s="231"/>
      <c r="T145" s="233">
        <f>T146+T155+T168</f>
        <v>5.4000000000000004</v>
      </c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R145" s="234" t="s">
        <v>84</v>
      </c>
      <c r="AT145" s="235" t="s">
        <v>76</v>
      </c>
      <c r="AU145" s="235" t="s">
        <v>77</v>
      </c>
      <c r="AY145" s="234" t="s">
        <v>185</v>
      </c>
      <c r="BK145" s="236">
        <f>BK146+BK155+BK168</f>
        <v>0</v>
      </c>
    </row>
    <row r="146" s="12" customFormat="1" ht="22.8" customHeight="1">
      <c r="A146" s="12"/>
      <c r="B146" s="223"/>
      <c r="C146" s="224"/>
      <c r="D146" s="225" t="s">
        <v>76</v>
      </c>
      <c r="E146" s="237" t="s">
        <v>186</v>
      </c>
      <c r="F146" s="237" t="s">
        <v>187</v>
      </c>
      <c r="G146" s="224"/>
      <c r="H146" s="224"/>
      <c r="I146" s="227"/>
      <c r="J146" s="238">
        <f>BK146</f>
        <v>0</v>
      </c>
      <c r="K146" s="224"/>
      <c r="L146" s="229"/>
      <c r="M146" s="230"/>
      <c r="N146" s="231"/>
      <c r="O146" s="231"/>
      <c r="P146" s="232">
        <f>SUM(P147:P154)</f>
        <v>0</v>
      </c>
      <c r="Q146" s="231"/>
      <c r="R146" s="232">
        <f>SUM(R147:R154)</f>
        <v>4.5392400000000004</v>
      </c>
      <c r="S146" s="231"/>
      <c r="T146" s="233">
        <f>SUM(T147:T154)</f>
        <v>0</v>
      </c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R146" s="234" t="s">
        <v>84</v>
      </c>
      <c r="AT146" s="235" t="s">
        <v>76</v>
      </c>
      <c r="AU146" s="235" t="s">
        <v>84</v>
      </c>
      <c r="AY146" s="234" t="s">
        <v>185</v>
      </c>
      <c r="BK146" s="236">
        <f>SUM(BK147:BK154)</f>
        <v>0</v>
      </c>
    </row>
    <row r="147" s="2" customFormat="1" ht="24.15" customHeight="1">
      <c r="A147" s="35"/>
      <c r="B147" s="36"/>
      <c r="C147" s="239" t="s">
        <v>84</v>
      </c>
      <c r="D147" s="239" t="s">
        <v>188</v>
      </c>
      <c r="E147" s="240" t="s">
        <v>189</v>
      </c>
      <c r="F147" s="241" t="s">
        <v>190</v>
      </c>
      <c r="G147" s="242" t="s">
        <v>191</v>
      </c>
      <c r="H147" s="243">
        <v>108</v>
      </c>
      <c r="I147" s="244"/>
      <c r="J147" s="245">
        <f>ROUND(I147*H147,2)</f>
        <v>0</v>
      </c>
      <c r="K147" s="246"/>
      <c r="L147" s="41"/>
      <c r="M147" s="247" t="s">
        <v>1</v>
      </c>
      <c r="N147" s="248" t="s">
        <v>42</v>
      </c>
      <c r="O147" s="88"/>
      <c r="P147" s="249">
        <f>O147*H147</f>
        <v>0</v>
      </c>
      <c r="Q147" s="249">
        <v>0.01575</v>
      </c>
      <c r="R147" s="249">
        <f>Q147*H147</f>
        <v>1.7010000000000001</v>
      </c>
      <c r="S147" s="249">
        <v>0</v>
      </c>
      <c r="T147" s="250">
        <f>S147*H147</f>
        <v>0</v>
      </c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R147" s="251" t="s">
        <v>192</v>
      </c>
      <c r="AT147" s="251" t="s">
        <v>188</v>
      </c>
      <c r="AU147" s="251" t="s">
        <v>86</v>
      </c>
      <c r="AY147" s="14" t="s">
        <v>185</v>
      </c>
      <c r="BE147" s="252">
        <f>IF(N147="základní",J147,0)</f>
        <v>0</v>
      </c>
      <c r="BF147" s="252">
        <f>IF(N147="snížená",J147,0)</f>
        <v>0</v>
      </c>
      <c r="BG147" s="252">
        <f>IF(N147="zákl. přenesená",J147,0)</f>
        <v>0</v>
      </c>
      <c r="BH147" s="252">
        <f>IF(N147="sníž. přenesená",J147,0)</f>
        <v>0</v>
      </c>
      <c r="BI147" s="252">
        <f>IF(N147="nulová",J147,0)</f>
        <v>0</v>
      </c>
      <c r="BJ147" s="14" t="s">
        <v>84</v>
      </c>
      <c r="BK147" s="252">
        <f>ROUND(I147*H147,2)</f>
        <v>0</v>
      </c>
      <c r="BL147" s="14" t="s">
        <v>192</v>
      </c>
      <c r="BM147" s="251" t="s">
        <v>193</v>
      </c>
    </row>
    <row r="148" s="2" customFormat="1">
      <c r="A148" s="35"/>
      <c r="B148" s="36"/>
      <c r="C148" s="37"/>
      <c r="D148" s="253" t="s">
        <v>194</v>
      </c>
      <c r="E148" s="37"/>
      <c r="F148" s="254" t="s">
        <v>195</v>
      </c>
      <c r="G148" s="37"/>
      <c r="H148" s="37"/>
      <c r="I148" s="206"/>
      <c r="J148" s="37"/>
      <c r="K148" s="37"/>
      <c r="L148" s="41"/>
      <c r="M148" s="255"/>
      <c r="N148" s="256"/>
      <c r="O148" s="88"/>
      <c r="P148" s="88"/>
      <c r="Q148" s="88"/>
      <c r="R148" s="88"/>
      <c r="S148" s="88"/>
      <c r="T148" s="89"/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T148" s="14" t="s">
        <v>194</v>
      </c>
      <c r="AU148" s="14" t="s">
        <v>86</v>
      </c>
    </row>
    <row r="149" s="2" customFormat="1" ht="24.15" customHeight="1">
      <c r="A149" s="35"/>
      <c r="B149" s="36"/>
      <c r="C149" s="239" t="s">
        <v>86</v>
      </c>
      <c r="D149" s="239" t="s">
        <v>188</v>
      </c>
      <c r="E149" s="240" t="s">
        <v>196</v>
      </c>
      <c r="F149" s="241" t="s">
        <v>197</v>
      </c>
      <c r="G149" s="242" t="s">
        <v>191</v>
      </c>
      <c r="H149" s="243">
        <v>108</v>
      </c>
      <c r="I149" s="244"/>
      <c r="J149" s="245">
        <f>ROUND(I149*H149,2)</f>
        <v>0</v>
      </c>
      <c r="K149" s="246"/>
      <c r="L149" s="41"/>
      <c r="M149" s="247" t="s">
        <v>1</v>
      </c>
      <c r="N149" s="248" t="s">
        <v>42</v>
      </c>
      <c r="O149" s="88"/>
      <c r="P149" s="249">
        <f>O149*H149</f>
        <v>0</v>
      </c>
      <c r="Q149" s="249">
        <v>0.018380000000000001</v>
      </c>
      <c r="R149" s="249">
        <f>Q149*H149</f>
        <v>1.9850400000000001</v>
      </c>
      <c r="S149" s="249">
        <v>0</v>
      </c>
      <c r="T149" s="250">
        <f>S149*H149</f>
        <v>0</v>
      </c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R149" s="251" t="s">
        <v>192</v>
      </c>
      <c r="AT149" s="251" t="s">
        <v>188</v>
      </c>
      <c r="AU149" s="251" t="s">
        <v>86</v>
      </c>
      <c r="AY149" s="14" t="s">
        <v>185</v>
      </c>
      <c r="BE149" s="252">
        <f>IF(N149="základní",J149,0)</f>
        <v>0</v>
      </c>
      <c r="BF149" s="252">
        <f>IF(N149="snížená",J149,0)</f>
        <v>0</v>
      </c>
      <c r="BG149" s="252">
        <f>IF(N149="zákl. přenesená",J149,0)</f>
        <v>0</v>
      </c>
      <c r="BH149" s="252">
        <f>IF(N149="sníž. přenesená",J149,0)</f>
        <v>0</v>
      </c>
      <c r="BI149" s="252">
        <f>IF(N149="nulová",J149,0)</f>
        <v>0</v>
      </c>
      <c r="BJ149" s="14" t="s">
        <v>84</v>
      </c>
      <c r="BK149" s="252">
        <f>ROUND(I149*H149,2)</f>
        <v>0</v>
      </c>
      <c r="BL149" s="14" t="s">
        <v>192</v>
      </c>
      <c r="BM149" s="251" t="s">
        <v>198</v>
      </c>
    </row>
    <row r="150" s="2" customFormat="1">
      <c r="A150" s="35"/>
      <c r="B150" s="36"/>
      <c r="C150" s="37"/>
      <c r="D150" s="253" t="s">
        <v>194</v>
      </c>
      <c r="E150" s="37"/>
      <c r="F150" s="254" t="s">
        <v>199</v>
      </c>
      <c r="G150" s="37"/>
      <c r="H150" s="37"/>
      <c r="I150" s="206"/>
      <c r="J150" s="37"/>
      <c r="K150" s="37"/>
      <c r="L150" s="41"/>
      <c r="M150" s="255"/>
      <c r="N150" s="256"/>
      <c r="O150" s="88"/>
      <c r="P150" s="88"/>
      <c r="Q150" s="88"/>
      <c r="R150" s="88"/>
      <c r="S150" s="88"/>
      <c r="T150" s="89"/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T150" s="14" t="s">
        <v>194</v>
      </c>
      <c r="AU150" s="14" t="s">
        <v>86</v>
      </c>
    </row>
    <row r="151" s="2" customFormat="1" ht="24.15" customHeight="1">
      <c r="A151" s="35"/>
      <c r="B151" s="36"/>
      <c r="C151" s="239" t="s">
        <v>200</v>
      </c>
      <c r="D151" s="239" t="s">
        <v>188</v>
      </c>
      <c r="E151" s="240" t="s">
        <v>201</v>
      </c>
      <c r="F151" s="241" t="s">
        <v>202</v>
      </c>
      <c r="G151" s="242" t="s">
        <v>191</v>
      </c>
      <c r="H151" s="243">
        <v>108</v>
      </c>
      <c r="I151" s="244"/>
      <c r="J151" s="245">
        <f>ROUND(I151*H151,2)</f>
        <v>0</v>
      </c>
      <c r="K151" s="246"/>
      <c r="L151" s="41"/>
      <c r="M151" s="247" t="s">
        <v>1</v>
      </c>
      <c r="N151" s="248" t="s">
        <v>42</v>
      </c>
      <c r="O151" s="88"/>
      <c r="P151" s="249">
        <f>O151*H151</f>
        <v>0</v>
      </c>
      <c r="Q151" s="249">
        <v>0.0079000000000000008</v>
      </c>
      <c r="R151" s="249">
        <f>Q151*H151</f>
        <v>0.85320000000000007</v>
      </c>
      <c r="S151" s="249">
        <v>0</v>
      </c>
      <c r="T151" s="250">
        <f>S151*H151</f>
        <v>0</v>
      </c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R151" s="251" t="s">
        <v>192</v>
      </c>
      <c r="AT151" s="251" t="s">
        <v>188</v>
      </c>
      <c r="AU151" s="251" t="s">
        <v>86</v>
      </c>
      <c r="AY151" s="14" t="s">
        <v>185</v>
      </c>
      <c r="BE151" s="252">
        <f>IF(N151="základní",J151,0)</f>
        <v>0</v>
      </c>
      <c r="BF151" s="252">
        <f>IF(N151="snížená",J151,0)</f>
        <v>0</v>
      </c>
      <c r="BG151" s="252">
        <f>IF(N151="zákl. přenesená",J151,0)</f>
        <v>0</v>
      </c>
      <c r="BH151" s="252">
        <f>IF(N151="sníž. přenesená",J151,0)</f>
        <v>0</v>
      </c>
      <c r="BI151" s="252">
        <f>IF(N151="nulová",J151,0)</f>
        <v>0</v>
      </c>
      <c r="BJ151" s="14" t="s">
        <v>84</v>
      </c>
      <c r="BK151" s="252">
        <f>ROUND(I151*H151,2)</f>
        <v>0</v>
      </c>
      <c r="BL151" s="14" t="s">
        <v>192</v>
      </c>
      <c r="BM151" s="251" t="s">
        <v>203</v>
      </c>
    </row>
    <row r="152" s="2" customFormat="1">
      <c r="A152" s="35"/>
      <c r="B152" s="36"/>
      <c r="C152" s="37"/>
      <c r="D152" s="253" t="s">
        <v>194</v>
      </c>
      <c r="E152" s="37"/>
      <c r="F152" s="254" t="s">
        <v>204</v>
      </c>
      <c r="G152" s="37"/>
      <c r="H152" s="37"/>
      <c r="I152" s="206"/>
      <c r="J152" s="37"/>
      <c r="K152" s="37"/>
      <c r="L152" s="41"/>
      <c r="M152" s="255"/>
      <c r="N152" s="256"/>
      <c r="O152" s="88"/>
      <c r="P152" s="88"/>
      <c r="Q152" s="88"/>
      <c r="R152" s="88"/>
      <c r="S152" s="88"/>
      <c r="T152" s="89"/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T152" s="14" t="s">
        <v>194</v>
      </c>
      <c r="AU152" s="14" t="s">
        <v>86</v>
      </c>
    </row>
    <row r="153" s="2" customFormat="1" ht="16.5" customHeight="1">
      <c r="A153" s="35"/>
      <c r="B153" s="36"/>
      <c r="C153" s="239" t="s">
        <v>192</v>
      </c>
      <c r="D153" s="239" t="s">
        <v>188</v>
      </c>
      <c r="E153" s="240" t="s">
        <v>205</v>
      </c>
      <c r="F153" s="241" t="s">
        <v>206</v>
      </c>
      <c r="G153" s="242" t="s">
        <v>207</v>
      </c>
      <c r="H153" s="243">
        <v>1</v>
      </c>
      <c r="I153" s="244"/>
      <c r="J153" s="245">
        <f>ROUND(I153*H153,2)</f>
        <v>0</v>
      </c>
      <c r="K153" s="246"/>
      <c r="L153" s="41"/>
      <c r="M153" s="247" t="s">
        <v>1</v>
      </c>
      <c r="N153" s="248" t="s">
        <v>42</v>
      </c>
      <c r="O153" s="88"/>
      <c r="P153" s="249">
        <f>O153*H153</f>
        <v>0</v>
      </c>
      <c r="Q153" s="249">
        <v>0</v>
      </c>
      <c r="R153" s="249">
        <f>Q153*H153</f>
        <v>0</v>
      </c>
      <c r="S153" s="249">
        <v>0</v>
      </c>
      <c r="T153" s="250">
        <f>S153*H153</f>
        <v>0</v>
      </c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R153" s="251" t="s">
        <v>208</v>
      </c>
      <c r="AT153" s="251" t="s">
        <v>188</v>
      </c>
      <c r="AU153" s="251" t="s">
        <v>86</v>
      </c>
      <c r="AY153" s="14" t="s">
        <v>185</v>
      </c>
      <c r="BE153" s="252">
        <f>IF(N153="základní",J153,0)</f>
        <v>0</v>
      </c>
      <c r="BF153" s="252">
        <f>IF(N153="snížená",J153,0)</f>
        <v>0</v>
      </c>
      <c r="BG153" s="252">
        <f>IF(N153="zákl. přenesená",J153,0)</f>
        <v>0</v>
      </c>
      <c r="BH153" s="252">
        <f>IF(N153="sníž. přenesená",J153,0)</f>
        <v>0</v>
      </c>
      <c r="BI153" s="252">
        <f>IF(N153="nulová",J153,0)</f>
        <v>0</v>
      </c>
      <c r="BJ153" s="14" t="s">
        <v>84</v>
      </c>
      <c r="BK153" s="252">
        <f>ROUND(I153*H153,2)</f>
        <v>0</v>
      </c>
      <c r="BL153" s="14" t="s">
        <v>208</v>
      </c>
      <c r="BM153" s="251" t="s">
        <v>209</v>
      </c>
    </row>
    <row r="154" s="2" customFormat="1">
      <c r="A154" s="35"/>
      <c r="B154" s="36"/>
      <c r="C154" s="37"/>
      <c r="D154" s="253" t="s">
        <v>194</v>
      </c>
      <c r="E154" s="37"/>
      <c r="F154" s="254" t="s">
        <v>210</v>
      </c>
      <c r="G154" s="37"/>
      <c r="H154" s="37"/>
      <c r="I154" s="206"/>
      <c r="J154" s="37"/>
      <c r="K154" s="37"/>
      <c r="L154" s="41"/>
      <c r="M154" s="255"/>
      <c r="N154" s="256"/>
      <c r="O154" s="88"/>
      <c r="P154" s="88"/>
      <c r="Q154" s="88"/>
      <c r="R154" s="88"/>
      <c r="S154" s="88"/>
      <c r="T154" s="89"/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T154" s="14" t="s">
        <v>194</v>
      </c>
      <c r="AU154" s="14" t="s">
        <v>86</v>
      </c>
    </row>
    <row r="155" s="12" customFormat="1" ht="22.8" customHeight="1">
      <c r="A155" s="12"/>
      <c r="B155" s="223"/>
      <c r="C155" s="224"/>
      <c r="D155" s="225" t="s">
        <v>76</v>
      </c>
      <c r="E155" s="237" t="s">
        <v>211</v>
      </c>
      <c r="F155" s="237" t="s">
        <v>212</v>
      </c>
      <c r="G155" s="224"/>
      <c r="H155" s="224"/>
      <c r="I155" s="227"/>
      <c r="J155" s="238">
        <f>BK155</f>
        <v>0</v>
      </c>
      <c r="K155" s="224"/>
      <c r="L155" s="229"/>
      <c r="M155" s="230"/>
      <c r="N155" s="231"/>
      <c r="O155" s="231"/>
      <c r="P155" s="232">
        <f>SUM(P156:P167)</f>
        <v>0</v>
      </c>
      <c r="Q155" s="231"/>
      <c r="R155" s="232">
        <f>SUM(R156:R167)</f>
        <v>0.01001</v>
      </c>
      <c r="S155" s="231"/>
      <c r="T155" s="233">
        <f>SUM(T156:T167)</f>
        <v>5.4000000000000004</v>
      </c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R155" s="234" t="s">
        <v>84</v>
      </c>
      <c r="AT155" s="235" t="s">
        <v>76</v>
      </c>
      <c r="AU155" s="235" t="s">
        <v>84</v>
      </c>
      <c r="AY155" s="234" t="s">
        <v>185</v>
      </c>
      <c r="BK155" s="236">
        <f>SUM(BK156:BK167)</f>
        <v>0</v>
      </c>
    </row>
    <row r="156" s="2" customFormat="1" ht="33" customHeight="1">
      <c r="A156" s="35"/>
      <c r="B156" s="36"/>
      <c r="C156" s="239" t="s">
        <v>213</v>
      </c>
      <c r="D156" s="239" t="s">
        <v>188</v>
      </c>
      <c r="E156" s="240" t="s">
        <v>214</v>
      </c>
      <c r="F156" s="241" t="s">
        <v>215</v>
      </c>
      <c r="G156" s="242" t="s">
        <v>191</v>
      </c>
      <c r="H156" s="243">
        <v>77</v>
      </c>
      <c r="I156" s="244"/>
      <c r="J156" s="245">
        <f>ROUND(I156*H156,2)</f>
        <v>0</v>
      </c>
      <c r="K156" s="246"/>
      <c r="L156" s="41"/>
      <c r="M156" s="247" t="s">
        <v>1</v>
      </c>
      <c r="N156" s="248" t="s">
        <v>42</v>
      </c>
      <c r="O156" s="88"/>
      <c r="P156" s="249">
        <f>O156*H156</f>
        <v>0</v>
      </c>
      <c r="Q156" s="249">
        <v>0.00012999999999999999</v>
      </c>
      <c r="R156" s="249">
        <f>Q156*H156</f>
        <v>0.01001</v>
      </c>
      <c r="S156" s="249">
        <v>0</v>
      </c>
      <c r="T156" s="250">
        <f>S156*H156</f>
        <v>0</v>
      </c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R156" s="251" t="s">
        <v>192</v>
      </c>
      <c r="AT156" s="251" t="s">
        <v>188</v>
      </c>
      <c r="AU156" s="251" t="s">
        <v>86</v>
      </c>
      <c r="AY156" s="14" t="s">
        <v>185</v>
      </c>
      <c r="BE156" s="252">
        <f>IF(N156="základní",J156,0)</f>
        <v>0</v>
      </c>
      <c r="BF156" s="252">
        <f>IF(N156="snížená",J156,0)</f>
        <v>0</v>
      </c>
      <c r="BG156" s="252">
        <f>IF(N156="zákl. přenesená",J156,0)</f>
        <v>0</v>
      </c>
      <c r="BH156" s="252">
        <f>IF(N156="sníž. přenesená",J156,0)</f>
        <v>0</v>
      </c>
      <c r="BI156" s="252">
        <f>IF(N156="nulová",J156,0)</f>
        <v>0</v>
      </c>
      <c r="BJ156" s="14" t="s">
        <v>84</v>
      </c>
      <c r="BK156" s="252">
        <f>ROUND(I156*H156,2)</f>
        <v>0</v>
      </c>
      <c r="BL156" s="14" t="s">
        <v>192</v>
      </c>
      <c r="BM156" s="251" t="s">
        <v>216</v>
      </c>
    </row>
    <row r="157" s="2" customFormat="1">
      <c r="A157" s="35"/>
      <c r="B157" s="36"/>
      <c r="C157" s="37"/>
      <c r="D157" s="253" t="s">
        <v>194</v>
      </c>
      <c r="E157" s="37"/>
      <c r="F157" s="254" t="s">
        <v>217</v>
      </c>
      <c r="G157" s="37"/>
      <c r="H157" s="37"/>
      <c r="I157" s="206"/>
      <c r="J157" s="37"/>
      <c r="K157" s="37"/>
      <c r="L157" s="41"/>
      <c r="M157" s="255"/>
      <c r="N157" s="256"/>
      <c r="O157" s="88"/>
      <c r="P157" s="88"/>
      <c r="Q157" s="88"/>
      <c r="R157" s="88"/>
      <c r="S157" s="88"/>
      <c r="T157" s="89"/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T157" s="14" t="s">
        <v>194</v>
      </c>
      <c r="AU157" s="14" t="s">
        <v>86</v>
      </c>
    </row>
    <row r="158" s="2" customFormat="1" ht="16.5" customHeight="1">
      <c r="A158" s="35"/>
      <c r="B158" s="36"/>
      <c r="C158" s="239" t="s">
        <v>186</v>
      </c>
      <c r="D158" s="239" t="s">
        <v>188</v>
      </c>
      <c r="E158" s="240" t="s">
        <v>218</v>
      </c>
      <c r="F158" s="241" t="s">
        <v>219</v>
      </c>
      <c r="G158" s="242" t="s">
        <v>207</v>
      </c>
      <c r="H158" s="243">
        <v>1</v>
      </c>
      <c r="I158" s="244"/>
      <c r="J158" s="245">
        <f>ROUND(I158*H158,2)</f>
        <v>0</v>
      </c>
      <c r="K158" s="246"/>
      <c r="L158" s="41"/>
      <c r="M158" s="247" t="s">
        <v>1</v>
      </c>
      <c r="N158" s="248" t="s">
        <v>42</v>
      </c>
      <c r="O158" s="88"/>
      <c r="P158" s="249">
        <f>O158*H158</f>
        <v>0</v>
      </c>
      <c r="Q158" s="249">
        <v>0</v>
      </c>
      <c r="R158" s="249">
        <f>Q158*H158</f>
        <v>0</v>
      </c>
      <c r="S158" s="249">
        <v>0</v>
      </c>
      <c r="T158" s="250">
        <f>S158*H158</f>
        <v>0</v>
      </c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R158" s="251" t="s">
        <v>208</v>
      </c>
      <c r="AT158" s="251" t="s">
        <v>188</v>
      </c>
      <c r="AU158" s="251" t="s">
        <v>86</v>
      </c>
      <c r="AY158" s="14" t="s">
        <v>185</v>
      </c>
      <c r="BE158" s="252">
        <f>IF(N158="základní",J158,0)</f>
        <v>0</v>
      </c>
      <c r="BF158" s="252">
        <f>IF(N158="snížená",J158,0)</f>
        <v>0</v>
      </c>
      <c r="BG158" s="252">
        <f>IF(N158="zákl. přenesená",J158,0)</f>
        <v>0</v>
      </c>
      <c r="BH158" s="252">
        <f>IF(N158="sníž. přenesená",J158,0)</f>
        <v>0</v>
      </c>
      <c r="BI158" s="252">
        <f>IF(N158="nulová",J158,0)</f>
        <v>0</v>
      </c>
      <c r="BJ158" s="14" t="s">
        <v>84</v>
      </c>
      <c r="BK158" s="252">
        <f>ROUND(I158*H158,2)</f>
        <v>0</v>
      </c>
      <c r="BL158" s="14" t="s">
        <v>208</v>
      </c>
      <c r="BM158" s="251" t="s">
        <v>220</v>
      </c>
    </row>
    <row r="159" s="2" customFormat="1">
      <c r="A159" s="35"/>
      <c r="B159" s="36"/>
      <c r="C159" s="37"/>
      <c r="D159" s="253" t="s">
        <v>194</v>
      </c>
      <c r="E159" s="37"/>
      <c r="F159" s="254" t="s">
        <v>221</v>
      </c>
      <c r="G159" s="37"/>
      <c r="H159" s="37"/>
      <c r="I159" s="206"/>
      <c r="J159" s="37"/>
      <c r="K159" s="37"/>
      <c r="L159" s="41"/>
      <c r="M159" s="255"/>
      <c r="N159" s="256"/>
      <c r="O159" s="88"/>
      <c r="P159" s="88"/>
      <c r="Q159" s="88"/>
      <c r="R159" s="88"/>
      <c r="S159" s="88"/>
      <c r="T159" s="89"/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T159" s="14" t="s">
        <v>194</v>
      </c>
      <c r="AU159" s="14" t="s">
        <v>86</v>
      </c>
    </row>
    <row r="160" s="2" customFormat="1" ht="16.5" customHeight="1">
      <c r="A160" s="35"/>
      <c r="B160" s="36"/>
      <c r="C160" s="239" t="s">
        <v>222</v>
      </c>
      <c r="D160" s="239" t="s">
        <v>188</v>
      </c>
      <c r="E160" s="240" t="s">
        <v>223</v>
      </c>
      <c r="F160" s="241" t="s">
        <v>224</v>
      </c>
      <c r="G160" s="242" t="s">
        <v>207</v>
      </c>
      <c r="H160" s="243">
        <v>1</v>
      </c>
      <c r="I160" s="244"/>
      <c r="J160" s="245">
        <f>ROUND(I160*H160,2)</f>
        <v>0</v>
      </c>
      <c r="K160" s="246"/>
      <c r="L160" s="41"/>
      <c r="M160" s="247" t="s">
        <v>1</v>
      </c>
      <c r="N160" s="248" t="s">
        <v>42</v>
      </c>
      <c r="O160" s="88"/>
      <c r="P160" s="249">
        <f>O160*H160</f>
        <v>0</v>
      </c>
      <c r="Q160" s="249">
        <v>0</v>
      </c>
      <c r="R160" s="249">
        <f>Q160*H160</f>
        <v>0</v>
      </c>
      <c r="S160" s="249">
        <v>0</v>
      </c>
      <c r="T160" s="250">
        <f>S160*H160</f>
        <v>0</v>
      </c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R160" s="251" t="s">
        <v>208</v>
      </c>
      <c r="AT160" s="251" t="s">
        <v>188</v>
      </c>
      <c r="AU160" s="251" t="s">
        <v>86</v>
      </c>
      <c r="AY160" s="14" t="s">
        <v>185</v>
      </c>
      <c r="BE160" s="252">
        <f>IF(N160="základní",J160,0)</f>
        <v>0</v>
      </c>
      <c r="BF160" s="252">
        <f>IF(N160="snížená",J160,0)</f>
        <v>0</v>
      </c>
      <c r="BG160" s="252">
        <f>IF(N160="zákl. přenesená",J160,0)</f>
        <v>0</v>
      </c>
      <c r="BH160" s="252">
        <f>IF(N160="sníž. přenesená",J160,0)</f>
        <v>0</v>
      </c>
      <c r="BI160" s="252">
        <f>IF(N160="nulová",J160,0)</f>
        <v>0</v>
      </c>
      <c r="BJ160" s="14" t="s">
        <v>84</v>
      </c>
      <c r="BK160" s="252">
        <f>ROUND(I160*H160,2)</f>
        <v>0</v>
      </c>
      <c r="BL160" s="14" t="s">
        <v>208</v>
      </c>
      <c r="BM160" s="251" t="s">
        <v>225</v>
      </c>
    </row>
    <row r="161" s="2" customFormat="1">
      <c r="A161" s="35"/>
      <c r="B161" s="36"/>
      <c r="C161" s="37"/>
      <c r="D161" s="253" t="s">
        <v>194</v>
      </c>
      <c r="E161" s="37"/>
      <c r="F161" s="254" t="s">
        <v>224</v>
      </c>
      <c r="G161" s="37"/>
      <c r="H161" s="37"/>
      <c r="I161" s="206"/>
      <c r="J161" s="37"/>
      <c r="K161" s="37"/>
      <c r="L161" s="41"/>
      <c r="M161" s="255"/>
      <c r="N161" s="256"/>
      <c r="O161" s="88"/>
      <c r="P161" s="88"/>
      <c r="Q161" s="88"/>
      <c r="R161" s="88"/>
      <c r="S161" s="88"/>
      <c r="T161" s="89"/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T161" s="14" t="s">
        <v>194</v>
      </c>
      <c r="AU161" s="14" t="s">
        <v>86</v>
      </c>
    </row>
    <row r="162" s="2" customFormat="1" ht="16.5" customHeight="1">
      <c r="A162" s="35"/>
      <c r="B162" s="36"/>
      <c r="C162" s="239" t="s">
        <v>226</v>
      </c>
      <c r="D162" s="239" t="s">
        <v>188</v>
      </c>
      <c r="E162" s="240" t="s">
        <v>227</v>
      </c>
      <c r="F162" s="241" t="s">
        <v>228</v>
      </c>
      <c r="G162" s="242" t="s">
        <v>229</v>
      </c>
      <c r="H162" s="243">
        <v>1</v>
      </c>
      <c r="I162" s="244"/>
      <c r="J162" s="245">
        <f>ROUND(I162*H162,2)</f>
        <v>0</v>
      </c>
      <c r="K162" s="246"/>
      <c r="L162" s="41"/>
      <c r="M162" s="247" t="s">
        <v>1</v>
      </c>
      <c r="N162" s="248" t="s">
        <v>42</v>
      </c>
      <c r="O162" s="88"/>
      <c r="P162" s="249">
        <f>O162*H162</f>
        <v>0</v>
      </c>
      <c r="Q162" s="249">
        <v>0</v>
      </c>
      <c r="R162" s="249">
        <f>Q162*H162</f>
        <v>0</v>
      </c>
      <c r="S162" s="249">
        <v>0</v>
      </c>
      <c r="T162" s="250">
        <f>S162*H162</f>
        <v>0</v>
      </c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R162" s="251" t="s">
        <v>208</v>
      </c>
      <c r="AT162" s="251" t="s">
        <v>188</v>
      </c>
      <c r="AU162" s="251" t="s">
        <v>86</v>
      </c>
      <c r="AY162" s="14" t="s">
        <v>185</v>
      </c>
      <c r="BE162" s="252">
        <f>IF(N162="základní",J162,0)</f>
        <v>0</v>
      </c>
      <c r="BF162" s="252">
        <f>IF(N162="snížená",J162,0)</f>
        <v>0</v>
      </c>
      <c r="BG162" s="252">
        <f>IF(N162="zákl. přenesená",J162,0)</f>
        <v>0</v>
      </c>
      <c r="BH162" s="252">
        <f>IF(N162="sníž. přenesená",J162,0)</f>
        <v>0</v>
      </c>
      <c r="BI162" s="252">
        <f>IF(N162="nulová",J162,0)</f>
        <v>0</v>
      </c>
      <c r="BJ162" s="14" t="s">
        <v>84</v>
      </c>
      <c r="BK162" s="252">
        <f>ROUND(I162*H162,2)</f>
        <v>0</v>
      </c>
      <c r="BL162" s="14" t="s">
        <v>208</v>
      </c>
      <c r="BM162" s="251" t="s">
        <v>230</v>
      </c>
    </row>
    <row r="163" s="2" customFormat="1">
      <c r="A163" s="35"/>
      <c r="B163" s="36"/>
      <c r="C163" s="37"/>
      <c r="D163" s="253" t="s">
        <v>194</v>
      </c>
      <c r="E163" s="37"/>
      <c r="F163" s="254" t="s">
        <v>231</v>
      </c>
      <c r="G163" s="37"/>
      <c r="H163" s="37"/>
      <c r="I163" s="206"/>
      <c r="J163" s="37"/>
      <c r="K163" s="37"/>
      <c r="L163" s="41"/>
      <c r="M163" s="255"/>
      <c r="N163" s="256"/>
      <c r="O163" s="88"/>
      <c r="P163" s="88"/>
      <c r="Q163" s="88"/>
      <c r="R163" s="88"/>
      <c r="S163" s="88"/>
      <c r="T163" s="89"/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T163" s="14" t="s">
        <v>194</v>
      </c>
      <c r="AU163" s="14" t="s">
        <v>86</v>
      </c>
    </row>
    <row r="164" s="2" customFormat="1" ht="16.5" customHeight="1">
      <c r="A164" s="35"/>
      <c r="B164" s="36"/>
      <c r="C164" s="239" t="s">
        <v>211</v>
      </c>
      <c r="D164" s="239" t="s">
        <v>188</v>
      </c>
      <c r="E164" s="240" t="s">
        <v>232</v>
      </c>
      <c r="F164" s="241" t="s">
        <v>233</v>
      </c>
      <c r="G164" s="242" t="s">
        <v>207</v>
      </c>
      <c r="H164" s="243">
        <v>1</v>
      </c>
      <c r="I164" s="244"/>
      <c r="J164" s="245">
        <f>ROUND(I164*H164,2)</f>
        <v>0</v>
      </c>
      <c r="K164" s="246"/>
      <c r="L164" s="41"/>
      <c r="M164" s="247" t="s">
        <v>1</v>
      </c>
      <c r="N164" s="248" t="s">
        <v>42</v>
      </c>
      <c r="O164" s="88"/>
      <c r="P164" s="249">
        <f>O164*H164</f>
        <v>0</v>
      </c>
      <c r="Q164" s="249">
        <v>0</v>
      </c>
      <c r="R164" s="249">
        <f>Q164*H164</f>
        <v>0</v>
      </c>
      <c r="S164" s="249">
        <v>0</v>
      </c>
      <c r="T164" s="250">
        <f>S164*H164</f>
        <v>0</v>
      </c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R164" s="251" t="s">
        <v>208</v>
      </c>
      <c r="AT164" s="251" t="s">
        <v>188</v>
      </c>
      <c r="AU164" s="251" t="s">
        <v>86</v>
      </c>
      <c r="AY164" s="14" t="s">
        <v>185</v>
      </c>
      <c r="BE164" s="252">
        <f>IF(N164="základní",J164,0)</f>
        <v>0</v>
      </c>
      <c r="BF164" s="252">
        <f>IF(N164="snížená",J164,0)</f>
        <v>0</v>
      </c>
      <c r="BG164" s="252">
        <f>IF(N164="zákl. přenesená",J164,0)</f>
        <v>0</v>
      </c>
      <c r="BH164" s="252">
        <f>IF(N164="sníž. přenesená",J164,0)</f>
        <v>0</v>
      </c>
      <c r="BI164" s="252">
        <f>IF(N164="nulová",J164,0)</f>
        <v>0</v>
      </c>
      <c r="BJ164" s="14" t="s">
        <v>84</v>
      </c>
      <c r="BK164" s="252">
        <f>ROUND(I164*H164,2)</f>
        <v>0</v>
      </c>
      <c r="BL164" s="14" t="s">
        <v>208</v>
      </c>
      <c r="BM164" s="251" t="s">
        <v>234</v>
      </c>
    </row>
    <row r="165" s="2" customFormat="1">
      <c r="A165" s="35"/>
      <c r="B165" s="36"/>
      <c r="C165" s="37"/>
      <c r="D165" s="253" t="s">
        <v>194</v>
      </c>
      <c r="E165" s="37"/>
      <c r="F165" s="254" t="s">
        <v>235</v>
      </c>
      <c r="G165" s="37"/>
      <c r="H165" s="37"/>
      <c r="I165" s="206"/>
      <c r="J165" s="37"/>
      <c r="K165" s="37"/>
      <c r="L165" s="41"/>
      <c r="M165" s="255"/>
      <c r="N165" s="256"/>
      <c r="O165" s="88"/>
      <c r="P165" s="88"/>
      <c r="Q165" s="88"/>
      <c r="R165" s="88"/>
      <c r="S165" s="88"/>
      <c r="T165" s="89"/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T165" s="14" t="s">
        <v>194</v>
      </c>
      <c r="AU165" s="14" t="s">
        <v>86</v>
      </c>
    </row>
    <row r="166" s="2" customFormat="1" ht="37.8" customHeight="1">
      <c r="A166" s="35"/>
      <c r="B166" s="36"/>
      <c r="C166" s="239" t="s">
        <v>236</v>
      </c>
      <c r="D166" s="239" t="s">
        <v>188</v>
      </c>
      <c r="E166" s="240" t="s">
        <v>237</v>
      </c>
      <c r="F166" s="241" t="s">
        <v>238</v>
      </c>
      <c r="G166" s="242" t="s">
        <v>191</v>
      </c>
      <c r="H166" s="243">
        <v>108</v>
      </c>
      <c r="I166" s="244"/>
      <c r="J166" s="245">
        <f>ROUND(I166*H166,2)</f>
        <v>0</v>
      </c>
      <c r="K166" s="246"/>
      <c r="L166" s="41"/>
      <c r="M166" s="247" t="s">
        <v>1</v>
      </c>
      <c r="N166" s="248" t="s">
        <v>42</v>
      </c>
      <c r="O166" s="88"/>
      <c r="P166" s="249">
        <f>O166*H166</f>
        <v>0</v>
      </c>
      <c r="Q166" s="249">
        <v>0</v>
      </c>
      <c r="R166" s="249">
        <f>Q166*H166</f>
        <v>0</v>
      </c>
      <c r="S166" s="249">
        <v>0.050000000000000003</v>
      </c>
      <c r="T166" s="250">
        <f>S166*H166</f>
        <v>5.4000000000000004</v>
      </c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R166" s="251" t="s">
        <v>192</v>
      </c>
      <c r="AT166" s="251" t="s">
        <v>188</v>
      </c>
      <c r="AU166" s="251" t="s">
        <v>86</v>
      </c>
      <c r="AY166" s="14" t="s">
        <v>185</v>
      </c>
      <c r="BE166" s="252">
        <f>IF(N166="základní",J166,0)</f>
        <v>0</v>
      </c>
      <c r="BF166" s="252">
        <f>IF(N166="snížená",J166,0)</f>
        <v>0</v>
      </c>
      <c r="BG166" s="252">
        <f>IF(N166="zákl. přenesená",J166,0)</f>
        <v>0</v>
      </c>
      <c r="BH166" s="252">
        <f>IF(N166="sníž. přenesená",J166,0)</f>
        <v>0</v>
      </c>
      <c r="BI166" s="252">
        <f>IF(N166="nulová",J166,0)</f>
        <v>0</v>
      </c>
      <c r="BJ166" s="14" t="s">
        <v>84</v>
      </c>
      <c r="BK166" s="252">
        <f>ROUND(I166*H166,2)</f>
        <v>0</v>
      </c>
      <c r="BL166" s="14" t="s">
        <v>192</v>
      </c>
      <c r="BM166" s="251" t="s">
        <v>239</v>
      </c>
    </row>
    <row r="167" s="2" customFormat="1">
      <c r="A167" s="35"/>
      <c r="B167" s="36"/>
      <c r="C167" s="37"/>
      <c r="D167" s="253" t="s">
        <v>194</v>
      </c>
      <c r="E167" s="37"/>
      <c r="F167" s="254" t="s">
        <v>240</v>
      </c>
      <c r="G167" s="37"/>
      <c r="H167" s="37"/>
      <c r="I167" s="206"/>
      <c r="J167" s="37"/>
      <c r="K167" s="37"/>
      <c r="L167" s="41"/>
      <c r="M167" s="255"/>
      <c r="N167" s="256"/>
      <c r="O167" s="88"/>
      <c r="P167" s="88"/>
      <c r="Q167" s="88"/>
      <c r="R167" s="88"/>
      <c r="S167" s="88"/>
      <c r="T167" s="89"/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T167" s="14" t="s">
        <v>194</v>
      </c>
      <c r="AU167" s="14" t="s">
        <v>86</v>
      </c>
    </row>
    <row r="168" s="12" customFormat="1" ht="22.8" customHeight="1">
      <c r="A168" s="12"/>
      <c r="B168" s="223"/>
      <c r="C168" s="224"/>
      <c r="D168" s="225" t="s">
        <v>76</v>
      </c>
      <c r="E168" s="237" t="s">
        <v>241</v>
      </c>
      <c r="F168" s="237" t="s">
        <v>242</v>
      </c>
      <c r="G168" s="224"/>
      <c r="H168" s="224"/>
      <c r="I168" s="227"/>
      <c r="J168" s="238">
        <f>BK168</f>
        <v>0</v>
      </c>
      <c r="K168" s="224"/>
      <c r="L168" s="229"/>
      <c r="M168" s="230"/>
      <c r="N168" s="231"/>
      <c r="O168" s="231"/>
      <c r="P168" s="232">
        <f>SUM(P169:P176)</f>
        <v>0</v>
      </c>
      <c r="Q168" s="231"/>
      <c r="R168" s="232">
        <f>SUM(R169:R176)</f>
        <v>0</v>
      </c>
      <c r="S168" s="231"/>
      <c r="T168" s="233">
        <f>SUM(T169:T176)</f>
        <v>0</v>
      </c>
      <c r="U168" s="12"/>
      <c r="V168" s="12"/>
      <c r="W168" s="12"/>
      <c r="X168" s="12"/>
      <c r="Y168" s="12"/>
      <c r="Z168" s="12"/>
      <c r="AA168" s="12"/>
      <c r="AB168" s="12"/>
      <c r="AC168" s="12"/>
      <c r="AD168" s="12"/>
      <c r="AE168" s="12"/>
      <c r="AR168" s="234" t="s">
        <v>84</v>
      </c>
      <c r="AT168" s="235" t="s">
        <v>76</v>
      </c>
      <c r="AU168" s="235" t="s">
        <v>84</v>
      </c>
      <c r="AY168" s="234" t="s">
        <v>185</v>
      </c>
      <c r="BK168" s="236">
        <f>SUM(BK169:BK176)</f>
        <v>0</v>
      </c>
    </row>
    <row r="169" s="2" customFormat="1" ht="33" customHeight="1">
      <c r="A169" s="35"/>
      <c r="B169" s="36"/>
      <c r="C169" s="239" t="s">
        <v>243</v>
      </c>
      <c r="D169" s="239" t="s">
        <v>188</v>
      </c>
      <c r="E169" s="240" t="s">
        <v>244</v>
      </c>
      <c r="F169" s="241" t="s">
        <v>245</v>
      </c>
      <c r="G169" s="242" t="s">
        <v>207</v>
      </c>
      <c r="H169" s="243">
        <v>1</v>
      </c>
      <c r="I169" s="244"/>
      <c r="J169" s="245">
        <f>ROUND(I169*H169,2)</f>
        <v>0</v>
      </c>
      <c r="K169" s="246"/>
      <c r="L169" s="41"/>
      <c r="M169" s="247" t="s">
        <v>1</v>
      </c>
      <c r="N169" s="248" t="s">
        <v>42</v>
      </c>
      <c r="O169" s="88"/>
      <c r="P169" s="249">
        <f>O169*H169</f>
        <v>0</v>
      </c>
      <c r="Q169" s="249">
        <v>0</v>
      </c>
      <c r="R169" s="249">
        <f>Q169*H169</f>
        <v>0</v>
      </c>
      <c r="S169" s="249">
        <v>0</v>
      </c>
      <c r="T169" s="250">
        <f>S169*H169</f>
        <v>0</v>
      </c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R169" s="251" t="s">
        <v>192</v>
      </c>
      <c r="AT169" s="251" t="s">
        <v>188</v>
      </c>
      <c r="AU169" s="251" t="s">
        <v>86</v>
      </c>
      <c r="AY169" s="14" t="s">
        <v>185</v>
      </c>
      <c r="BE169" s="252">
        <f>IF(N169="základní",J169,0)</f>
        <v>0</v>
      </c>
      <c r="BF169" s="252">
        <f>IF(N169="snížená",J169,0)</f>
        <v>0</v>
      </c>
      <c r="BG169" s="252">
        <f>IF(N169="zákl. přenesená",J169,0)</f>
        <v>0</v>
      </c>
      <c r="BH169" s="252">
        <f>IF(N169="sníž. přenesená",J169,0)</f>
        <v>0</v>
      </c>
      <c r="BI169" s="252">
        <f>IF(N169="nulová",J169,0)</f>
        <v>0</v>
      </c>
      <c r="BJ169" s="14" t="s">
        <v>84</v>
      </c>
      <c r="BK169" s="252">
        <f>ROUND(I169*H169,2)</f>
        <v>0</v>
      </c>
      <c r="BL169" s="14" t="s">
        <v>192</v>
      </c>
      <c r="BM169" s="251" t="s">
        <v>246</v>
      </c>
    </row>
    <row r="170" s="2" customFormat="1">
      <c r="A170" s="35"/>
      <c r="B170" s="36"/>
      <c r="C170" s="37"/>
      <c r="D170" s="253" t="s">
        <v>194</v>
      </c>
      <c r="E170" s="37"/>
      <c r="F170" s="254" t="s">
        <v>247</v>
      </c>
      <c r="G170" s="37"/>
      <c r="H170" s="37"/>
      <c r="I170" s="206"/>
      <c r="J170" s="37"/>
      <c r="K170" s="37"/>
      <c r="L170" s="41"/>
      <c r="M170" s="255"/>
      <c r="N170" s="256"/>
      <c r="O170" s="88"/>
      <c r="P170" s="88"/>
      <c r="Q170" s="88"/>
      <c r="R170" s="88"/>
      <c r="S170" s="88"/>
      <c r="T170" s="89"/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T170" s="14" t="s">
        <v>194</v>
      </c>
      <c r="AU170" s="14" t="s">
        <v>86</v>
      </c>
    </row>
    <row r="171" s="2" customFormat="1" ht="24.15" customHeight="1">
      <c r="A171" s="35"/>
      <c r="B171" s="36"/>
      <c r="C171" s="239" t="s">
        <v>248</v>
      </c>
      <c r="D171" s="239" t="s">
        <v>188</v>
      </c>
      <c r="E171" s="240" t="s">
        <v>249</v>
      </c>
      <c r="F171" s="241" t="s">
        <v>250</v>
      </c>
      <c r="G171" s="242" t="s">
        <v>251</v>
      </c>
      <c r="H171" s="243">
        <v>0.90000000000000002</v>
      </c>
      <c r="I171" s="244"/>
      <c r="J171" s="245">
        <f>ROUND(I171*H171,2)</f>
        <v>0</v>
      </c>
      <c r="K171" s="246"/>
      <c r="L171" s="41"/>
      <c r="M171" s="247" t="s">
        <v>1</v>
      </c>
      <c r="N171" s="248" t="s">
        <v>42</v>
      </c>
      <c r="O171" s="88"/>
      <c r="P171" s="249">
        <f>O171*H171</f>
        <v>0</v>
      </c>
      <c r="Q171" s="249">
        <v>0</v>
      </c>
      <c r="R171" s="249">
        <f>Q171*H171</f>
        <v>0</v>
      </c>
      <c r="S171" s="249">
        <v>0</v>
      </c>
      <c r="T171" s="250">
        <f>S171*H171</f>
        <v>0</v>
      </c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R171" s="251" t="s">
        <v>192</v>
      </c>
      <c r="AT171" s="251" t="s">
        <v>188</v>
      </c>
      <c r="AU171" s="251" t="s">
        <v>86</v>
      </c>
      <c r="AY171" s="14" t="s">
        <v>185</v>
      </c>
      <c r="BE171" s="252">
        <f>IF(N171="základní",J171,0)</f>
        <v>0</v>
      </c>
      <c r="BF171" s="252">
        <f>IF(N171="snížená",J171,0)</f>
        <v>0</v>
      </c>
      <c r="BG171" s="252">
        <f>IF(N171="zákl. přenesená",J171,0)</f>
        <v>0</v>
      </c>
      <c r="BH171" s="252">
        <f>IF(N171="sníž. přenesená",J171,0)</f>
        <v>0</v>
      </c>
      <c r="BI171" s="252">
        <f>IF(N171="nulová",J171,0)</f>
        <v>0</v>
      </c>
      <c r="BJ171" s="14" t="s">
        <v>84</v>
      </c>
      <c r="BK171" s="252">
        <f>ROUND(I171*H171,2)</f>
        <v>0</v>
      </c>
      <c r="BL171" s="14" t="s">
        <v>192</v>
      </c>
      <c r="BM171" s="251" t="s">
        <v>252</v>
      </c>
    </row>
    <row r="172" s="2" customFormat="1">
      <c r="A172" s="35"/>
      <c r="B172" s="36"/>
      <c r="C172" s="37"/>
      <c r="D172" s="253" t="s">
        <v>194</v>
      </c>
      <c r="E172" s="37"/>
      <c r="F172" s="254" t="s">
        <v>253</v>
      </c>
      <c r="G172" s="37"/>
      <c r="H172" s="37"/>
      <c r="I172" s="206"/>
      <c r="J172" s="37"/>
      <c r="K172" s="37"/>
      <c r="L172" s="41"/>
      <c r="M172" s="255"/>
      <c r="N172" s="256"/>
      <c r="O172" s="88"/>
      <c r="P172" s="88"/>
      <c r="Q172" s="88"/>
      <c r="R172" s="88"/>
      <c r="S172" s="88"/>
      <c r="T172" s="89"/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T172" s="14" t="s">
        <v>194</v>
      </c>
      <c r="AU172" s="14" t="s">
        <v>86</v>
      </c>
    </row>
    <row r="173" s="2" customFormat="1" ht="16.5" customHeight="1">
      <c r="A173" s="35"/>
      <c r="B173" s="36"/>
      <c r="C173" s="239" t="s">
        <v>254</v>
      </c>
      <c r="D173" s="239" t="s">
        <v>188</v>
      </c>
      <c r="E173" s="240" t="s">
        <v>255</v>
      </c>
      <c r="F173" s="241" t="s">
        <v>256</v>
      </c>
      <c r="G173" s="242" t="s">
        <v>251</v>
      </c>
      <c r="H173" s="243">
        <v>0.90000000000000002</v>
      </c>
      <c r="I173" s="244"/>
      <c r="J173" s="245">
        <f>ROUND(I173*H173,2)</f>
        <v>0</v>
      </c>
      <c r="K173" s="246"/>
      <c r="L173" s="41"/>
      <c r="M173" s="247" t="s">
        <v>1</v>
      </c>
      <c r="N173" s="248" t="s">
        <v>42</v>
      </c>
      <c r="O173" s="88"/>
      <c r="P173" s="249">
        <f>O173*H173</f>
        <v>0</v>
      </c>
      <c r="Q173" s="249">
        <v>0</v>
      </c>
      <c r="R173" s="249">
        <f>Q173*H173</f>
        <v>0</v>
      </c>
      <c r="S173" s="249">
        <v>0</v>
      </c>
      <c r="T173" s="250">
        <f>S173*H173</f>
        <v>0</v>
      </c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R173" s="251" t="s">
        <v>192</v>
      </c>
      <c r="AT173" s="251" t="s">
        <v>188</v>
      </c>
      <c r="AU173" s="251" t="s">
        <v>86</v>
      </c>
      <c r="AY173" s="14" t="s">
        <v>185</v>
      </c>
      <c r="BE173" s="252">
        <f>IF(N173="základní",J173,0)</f>
        <v>0</v>
      </c>
      <c r="BF173" s="252">
        <f>IF(N173="snížená",J173,0)</f>
        <v>0</v>
      </c>
      <c r="BG173" s="252">
        <f>IF(N173="zákl. přenesená",J173,0)</f>
        <v>0</v>
      </c>
      <c r="BH173" s="252">
        <f>IF(N173="sníž. přenesená",J173,0)</f>
        <v>0</v>
      </c>
      <c r="BI173" s="252">
        <f>IF(N173="nulová",J173,0)</f>
        <v>0</v>
      </c>
      <c r="BJ173" s="14" t="s">
        <v>84</v>
      </c>
      <c r="BK173" s="252">
        <f>ROUND(I173*H173,2)</f>
        <v>0</v>
      </c>
      <c r="BL173" s="14" t="s">
        <v>192</v>
      </c>
      <c r="BM173" s="251" t="s">
        <v>257</v>
      </c>
    </row>
    <row r="174" s="2" customFormat="1">
      <c r="A174" s="35"/>
      <c r="B174" s="36"/>
      <c r="C174" s="37"/>
      <c r="D174" s="253" t="s">
        <v>194</v>
      </c>
      <c r="E174" s="37"/>
      <c r="F174" s="254" t="s">
        <v>258</v>
      </c>
      <c r="G174" s="37"/>
      <c r="H174" s="37"/>
      <c r="I174" s="206"/>
      <c r="J174" s="37"/>
      <c r="K174" s="37"/>
      <c r="L174" s="41"/>
      <c r="M174" s="255"/>
      <c r="N174" s="256"/>
      <c r="O174" s="88"/>
      <c r="P174" s="88"/>
      <c r="Q174" s="88"/>
      <c r="R174" s="88"/>
      <c r="S174" s="88"/>
      <c r="T174" s="89"/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T174" s="14" t="s">
        <v>194</v>
      </c>
      <c r="AU174" s="14" t="s">
        <v>86</v>
      </c>
    </row>
    <row r="175" s="2" customFormat="1" ht="24.15" customHeight="1">
      <c r="A175" s="35"/>
      <c r="B175" s="36"/>
      <c r="C175" s="257" t="s">
        <v>259</v>
      </c>
      <c r="D175" s="257" t="s">
        <v>260</v>
      </c>
      <c r="E175" s="258" t="s">
        <v>261</v>
      </c>
      <c r="F175" s="259" t="s">
        <v>262</v>
      </c>
      <c r="G175" s="260" t="s">
        <v>263</v>
      </c>
      <c r="H175" s="261">
        <v>2</v>
      </c>
      <c r="I175" s="262"/>
      <c r="J175" s="263">
        <f>ROUND(I175*H175,2)</f>
        <v>0</v>
      </c>
      <c r="K175" s="264"/>
      <c r="L175" s="265"/>
      <c r="M175" s="266" t="s">
        <v>1</v>
      </c>
      <c r="N175" s="267" t="s">
        <v>42</v>
      </c>
      <c r="O175" s="88"/>
      <c r="P175" s="249">
        <f>O175*H175</f>
        <v>0</v>
      </c>
      <c r="Q175" s="249">
        <v>0</v>
      </c>
      <c r="R175" s="249">
        <f>Q175*H175</f>
        <v>0</v>
      </c>
      <c r="S175" s="249">
        <v>0</v>
      </c>
      <c r="T175" s="250">
        <f>S175*H175</f>
        <v>0</v>
      </c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R175" s="251" t="s">
        <v>226</v>
      </c>
      <c r="AT175" s="251" t="s">
        <v>260</v>
      </c>
      <c r="AU175" s="251" t="s">
        <v>86</v>
      </c>
      <c r="AY175" s="14" t="s">
        <v>185</v>
      </c>
      <c r="BE175" s="252">
        <f>IF(N175="základní",J175,0)</f>
        <v>0</v>
      </c>
      <c r="BF175" s="252">
        <f>IF(N175="snížená",J175,0)</f>
        <v>0</v>
      </c>
      <c r="BG175" s="252">
        <f>IF(N175="zákl. přenesená",J175,0)</f>
        <v>0</v>
      </c>
      <c r="BH175" s="252">
        <f>IF(N175="sníž. přenesená",J175,0)</f>
        <v>0</v>
      </c>
      <c r="BI175" s="252">
        <f>IF(N175="nulová",J175,0)</f>
        <v>0</v>
      </c>
      <c r="BJ175" s="14" t="s">
        <v>84</v>
      </c>
      <c r="BK175" s="252">
        <f>ROUND(I175*H175,2)</f>
        <v>0</v>
      </c>
      <c r="BL175" s="14" t="s">
        <v>192</v>
      </c>
      <c r="BM175" s="251" t="s">
        <v>264</v>
      </c>
    </row>
    <row r="176" s="2" customFormat="1">
      <c r="A176" s="35"/>
      <c r="B176" s="36"/>
      <c r="C176" s="37"/>
      <c r="D176" s="253" t="s">
        <v>194</v>
      </c>
      <c r="E176" s="37"/>
      <c r="F176" s="254" t="s">
        <v>265</v>
      </c>
      <c r="G176" s="37"/>
      <c r="H176" s="37"/>
      <c r="I176" s="206"/>
      <c r="J176" s="37"/>
      <c r="K176" s="37"/>
      <c r="L176" s="41"/>
      <c r="M176" s="255"/>
      <c r="N176" s="256"/>
      <c r="O176" s="88"/>
      <c r="P176" s="88"/>
      <c r="Q176" s="88"/>
      <c r="R176" s="88"/>
      <c r="S176" s="88"/>
      <c r="T176" s="89"/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T176" s="14" t="s">
        <v>194</v>
      </c>
      <c r="AU176" s="14" t="s">
        <v>86</v>
      </c>
    </row>
    <row r="177" s="12" customFormat="1" ht="25.92" customHeight="1">
      <c r="A177" s="12"/>
      <c r="B177" s="223"/>
      <c r="C177" s="224"/>
      <c r="D177" s="225" t="s">
        <v>76</v>
      </c>
      <c r="E177" s="226" t="s">
        <v>266</v>
      </c>
      <c r="F177" s="226" t="s">
        <v>267</v>
      </c>
      <c r="G177" s="224"/>
      <c r="H177" s="224"/>
      <c r="I177" s="227"/>
      <c r="J177" s="228">
        <f>BK177</f>
        <v>0</v>
      </c>
      <c r="K177" s="224"/>
      <c r="L177" s="229"/>
      <c r="M177" s="230"/>
      <c r="N177" s="231"/>
      <c r="O177" s="231"/>
      <c r="P177" s="232">
        <f>P178+P191+P198+P214+P239+P252+P257</f>
        <v>0</v>
      </c>
      <c r="Q177" s="231"/>
      <c r="R177" s="232">
        <f>R178+R191+R198+R214+R239+R252+R257</f>
        <v>2.8125704900000001</v>
      </c>
      <c r="S177" s="231"/>
      <c r="T177" s="233">
        <f>T178+T191+T198+T214+T239+T252+T257</f>
        <v>0.64050999999999991</v>
      </c>
      <c r="U177" s="12"/>
      <c r="V177" s="12"/>
      <c r="W177" s="12"/>
      <c r="X177" s="12"/>
      <c r="Y177" s="12"/>
      <c r="Z177" s="12"/>
      <c r="AA177" s="12"/>
      <c r="AB177" s="12"/>
      <c r="AC177" s="12"/>
      <c r="AD177" s="12"/>
      <c r="AE177" s="12"/>
      <c r="AR177" s="234" t="s">
        <v>86</v>
      </c>
      <c r="AT177" s="235" t="s">
        <v>76</v>
      </c>
      <c r="AU177" s="235" t="s">
        <v>77</v>
      </c>
      <c r="AY177" s="234" t="s">
        <v>185</v>
      </c>
      <c r="BK177" s="236">
        <f>BK178+BK191+BK198+BK214+BK239+BK252+BK257</f>
        <v>0</v>
      </c>
    </row>
    <row r="178" s="12" customFormat="1" ht="22.8" customHeight="1">
      <c r="A178" s="12"/>
      <c r="B178" s="223"/>
      <c r="C178" s="224"/>
      <c r="D178" s="225" t="s">
        <v>76</v>
      </c>
      <c r="E178" s="237" t="s">
        <v>268</v>
      </c>
      <c r="F178" s="237" t="s">
        <v>269</v>
      </c>
      <c r="G178" s="224"/>
      <c r="H178" s="224"/>
      <c r="I178" s="227"/>
      <c r="J178" s="238">
        <f>BK178</f>
        <v>0</v>
      </c>
      <c r="K178" s="224"/>
      <c r="L178" s="229"/>
      <c r="M178" s="230"/>
      <c r="N178" s="231"/>
      <c r="O178" s="231"/>
      <c r="P178" s="232">
        <f>SUM(P179:P190)</f>
        <v>0</v>
      </c>
      <c r="Q178" s="231"/>
      <c r="R178" s="232">
        <f>SUM(R179:R190)</f>
        <v>0</v>
      </c>
      <c r="S178" s="231"/>
      <c r="T178" s="233">
        <f>SUM(T179:T190)</f>
        <v>0.084080000000000002</v>
      </c>
      <c r="U178" s="12"/>
      <c r="V178" s="12"/>
      <c r="W178" s="12"/>
      <c r="X178" s="12"/>
      <c r="Y178" s="12"/>
      <c r="Z178" s="12"/>
      <c r="AA178" s="12"/>
      <c r="AB178" s="12"/>
      <c r="AC178" s="12"/>
      <c r="AD178" s="12"/>
      <c r="AE178" s="12"/>
      <c r="AR178" s="234" t="s">
        <v>86</v>
      </c>
      <c r="AT178" s="235" t="s">
        <v>76</v>
      </c>
      <c r="AU178" s="235" t="s">
        <v>84</v>
      </c>
      <c r="AY178" s="234" t="s">
        <v>185</v>
      </c>
      <c r="BK178" s="236">
        <f>SUM(BK179:BK190)</f>
        <v>0</v>
      </c>
    </row>
    <row r="179" s="2" customFormat="1" ht="16.5" customHeight="1">
      <c r="A179" s="35"/>
      <c r="B179" s="36"/>
      <c r="C179" s="239" t="s">
        <v>8</v>
      </c>
      <c r="D179" s="239" t="s">
        <v>188</v>
      </c>
      <c r="E179" s="240" t="s">
        <v>270</v>
      </c>
      <c r="F179" s="241" t="s">
        <v>271</v>
      </c>
      <c r="G179" s="242" t="s">
        <v>229</v>
      </c>
      <c r="H179" s="243">
        <v>4</v>
      </c>
      <c r="I179" s="244"/>
      <c r="J179" s="245">
        <f>ROUND(I179*H179,2)</f>
        <v>0</v>
      </c>
      <c r="K179" s="246"/>
      <c r="L179" s="41"/>
      <c r="M179" s="247" t="s">
        <v>1</v>
      </c>
      <c r="N179" s="248" t="s">
        <v>42</v>
      </c>
      <c r="O179" s="88"/>
      <c r="P179" s="249">
        <f>O179*H179</f>
        <v>0</v>
      </c>
      <c r="Q179" s="249">
        <v>0</v>
      </c>
      <c r="R179" s="249">
        <f>Q179*H179</f>
        <v>0</v>
      </c>
      <c r="S179" s="249">
        <v>0.019460000000000002</v>
      </c>
      <c r="T179" s="250">
        <f>S179*H179</f>
        <v>0.077840000000000006</v>
      </c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  <c r="AR179" s="251" t="s">
        <v>272</v>
      </c>
      <c r="AT179" s="251" t="s">
        <v>188</v>
      </c>
      <c r="AU179" s="251" t="s">
        <v>86</v>
      </c>
      <c r="AY179" s="14" t="s">
        <v>185</v>
      </c>
      <c r="BE179" s="252">
        <f>IF(N179="základní",J179,0)</f>
        <v>0</v>
      </c>
      <c r="BF179" s="252">
        <f>IF(N179="snížená",J179,0)</f>
        <v>0</v>
      </c>
      <c r="BG179" s="252">
        <f>IF(N179="zákl. přenesená",J179,0)</f>
        <v>0</v>
      </c>
      <c r="BH179" s="252">
        <f>IF(N179="sníž. přenesená",J179,0)</f>
        <v>0</v>
      </c>
      <c r="BI179" s="252">
        <f>IF(N179="nulová",J179,0)</f>
        <v>0</v>
      </c>
      <c r="BJ179" s="14" t="s">
        <v>84</v>
      </c>
      <c r="BK179" s="252">
        <f>ROUND(I179*H179,2)</f>
        <v>0</v>
      </c>
      <c r="BL179" s="14" t="s">
        <v>272</v>
      </c>
      <c r="BM179" s="251" t="s">
        <v>273</v>
      </c>
    </row>
    <row r="180" s="2" customFormat="1">
      <c r="A180" s="35"/>
      <c r="B180" s="36"/>
      <c r="C180" s="37"/>
      <c r="D180" s="253" t="s">
        <v>194</v>
      </c>
      <c r="E180" s="37"/>
      <c r="F180" s="254" t="s">
        <v>274</v>
      </c>
      <c r="G180" s="37"/>
      <c r="H180" s="37"/>
      <c r="I180" s="206"/>
      <c r="J180" s="37"/>
      <c r="K180" s="37"/>
      <c r="L180" s="41"/>
      <c r="M180" s="255"/>
      <c r="N180" s="256"/>
      <c r="O180" s="88"/>
      <c r="P180" s="88"/>
      <c r="Q180" s="88"/>
      <c r="R180" s="88"/>
      <c r="S180" s="88"/>
      <c r="T180" s="89"/>
      <c r="U180" s="35"/>
      <c r="V180" s="35"/>
      <c r="W180" s="35"/>
      <c r="X180" s="35"/>
      <c r="Y180" s="35"/>
      <c r="Z180" s="35"/>
      <c r="AA180" s="35"/>
      <c r="AB180" s="35"/>
      <c r="AC180" s="35"/>
      <c r="AD180" s="35"/>
      <c r="AE180" s="35"/>
      <c r="AT180" s="14" t="s">
        <v>194</v>
      </c>
      <c r="AU180" s="14" t="s">
        <v>86</v>
      </c>
    </row>
    <row r="181" s="2" customFormat="1" ht="16.5" customHeight="1">
      <c r="A181" s="35"/>
      <c r="B181" s="36"/>
      <c r="C181" s="239" t="s">
        <v>272</v>
      </c>
      <c r="D181" s="239" t="s">
        <v>188</v>
      </c>
      <c r="E181" s="240" t="s">
        <v>275</v>
      </c>
      <c r="F181" s="241" t="s">
        <v>276</v>
      </c>
      <c r="G181" s="242" t="s">
        <v>229</v>
      </c>
      <c r="H181" s="243">
        <v>4</v>
      </c>
      <c r="I181" s="244"/>
      <c r="J181" s="245">
        <f>ROUND(I181*H181,2)</f>
        <v>0</v>
      </c>
      <c r="K181" s="246"/>
      <c r="L181" s="41"/>
      <c r="M181" s="247" t="s">
        <v>1</v>
      </c>
      <c r="N181" s="248" t="s">
        <v>42</v>
      </c>
      <c r="O181" s="88"/>
      <c r="P181" s="249">
        <f>O181*H181</f>
        <v>0</v>
      </c>
      <c r="Q181" s="249">
        <v>0</v>
      </c>
      <c r="R181" s="249">
        <f>Q181*H181</f>
        <v>0</v>
      </c>
      <c r="S181" s="249">
        <v>0.00156</v>
      </c>
      <c r="T181" s="250">
        <f>S181*H181</f>
        <v>0.0062399999999999999</v>
      </c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R181" s="251" t="s">
        <v>272</v>
      </c>
      <c r="AT181" s="251" t="s">
        <v>188</v>
      </c>
      <c r="AU181" s="251" t="s">
        <v>86</v>
      </c>
      <c r="AY181" s="14" t="s">
        <v>185</v>
      </c>
      <c r="BE181" s="252">
        <f>IF(N181="základní",J181,0)</f>
        <v>0</v>
      </c>
      <c r="BF181" s="252">
        <f>IF(N181="snížená",J181,0)</f>
        <v>0</v>
      </c>
      <c r="BG181" s="252">
        <f>IF(N181="zákl. přenesená",J181,0)</f>
        <v>0</v>
      </c>
      <c r="BH181" s="252">
        <f>IF(N181="sníž. přenesená",J181,0)</f>
        <v>0</v>
      </c>
      <c r="BI181" s="252">
        <f>IF(N181="nulová",J181,0)</f>
        <v>0</v>
      </c>
      <c r="BJ181" s="14" t="s">
        <v>84</v>
      </c>
      <c r="BK181" s="252">
        <f>ROUND(I181*H181,2)</f>
        <v>0</v>
      </c>
      <c r="BL181" s="14" t="s">
        <v>272</v>
      </c>
      <c r="BM181" s="251" t="s">
        <v>277</v>
      </c>
    </row>
    <row r="182" s="2" customFormat="1">
      <c r="A182" s="35"/>
      <c r="B182" s="36"/>
      <c r="C182" s="37"/>
      <c r="D182" s="253" t="s">
        <v>194</v>
      </c>
      <c r="E182" s="37"/>
      <c r="F182" s="254" t="s">
        <v>278</v>
      </c>
      <c r="G182" s="37"/>
      <c r="H182" s="37"/>
      <c r="I182" s="206"/>
      <c r="J182" s="37"/>
      <c r="K182" s="37"/>
      <c r="L182" s="41"/>
      <c r="M182" s="255"/>
      <c r="N182" s="256"/>
      <c r="O182" s="88"/>
      <c r="P182" s="88"/>
      <c r="Q182" s="88"/>
      <c r="R182" s="88"/>
      <c r="S182" s="88"/>
      <c r="T182" s="89"/>
      <c r="U182" s="35"/>
      <c r="V182" s="35"/>
      <c r="W182" s="35"/>
      <c r="X182" s="35"/>
      <c r="Y182" s="35"/>
      <c r="Z182" s="35"/>
      <c r="AA182" s="35"/>
      <c r="AB182" s="35"/>
      <c r="AC182" s="35"/>
      <c r="AD182" s="35"/>
      <c r="AE182" s="35"/>
      <c r="AT182" s="14" t="s">
        <v>194</v>
      </c>
      <c r="AU182" s="14" t="s">
        <v>86</v>
      </c>
    </row>
    <row r="183" s="2" customFormat="1" ht="24.15" customHeight="1">
      <c r="A183" s="35"/>
      <c r="B183" s="36"/>
      <c r="C183" s="239" t="s">
        <v>279</v>
      </c>
      <c r="D183" s="239" t="s">
        <v>188</v>
      </c>
      <c r="E183" s="240" t="s">
        <v>280</v>
      </c>
      <c r="F183" s="241" t="s">
        <v>281</v>
      </c>
      <c r="G183" s="242" t="s">
        <v>229</v>
      </c>
      <c r="H183" s="243">
        <v>1</v>
      </c>
      <c r="I183" s="244"/>
      <c r="J183" s="245">
        <f>ROUND(I183*H183,2)</f>
        <v>0</v>
      </c>
      <c r="K183" s="246"/>
      <c r="L183" s="41"/>
      <c r="M183" s="247" t="s">
        <v>1</v>
      </c>
      <c r="N183" s="248" t="s">
        <v>42</v>
      </c>
      <c r="O183" s="88"/>
      <c r="P183" s="249">
        <f>O183*H183</f>
        <v>0</v>
      </c>
      <c r="Q183" s="249">
        <v>0</v>
      </c>
      <c r="R183" s="249">
        <f>Q183*H183</f>
        <v>0</v>
      </c>
      <c r="S183" s="249">
        <v>0</v>
      </c>
      <c r="T183" s="250">
        <f>S183*H183</f>
        <v>0</v>
      </c>
      <c r="U183" s="35"/>
      <c r="V183" s="35"/>
      <c r="W183" s="35"/>
      <c r="X183" s="35"/>
      <c r="Y183" s="35"/>
      <c r="Z183" s="35"/>
      <c r="AA183" s="35"/>
      <c r="AB183" s="35"/>
      <c r="AC183" s="35"/>
      <c r="AD183" s="35"/>
      <c r="AE183" s="35"/>
      <c r="AR183" s="251" t="s">
        <v>208</v>
      </c>
      <c r="AT183" s="251" t="s">
        <v>188</v>
      </c>
      <c r="AU183" s="251" t="s">
        <v>86</v>
      </c>
      <c r="AY183" s="14" t="s">
        <v>185</v>
      </c>
      <c r="BE183" s="252">
        <f>IF(N183="základní",J183,0)</f>
        <v>0</v>
      </c>
      <c r="BF183" s="252">
        <f>IF(N183="snížená",J183,0)</f>
        <v>0</v>
      </c>
      <c r="BG183" s="252">
        <f>IF(N183="zákl. přenesená",J183,0)</f>
        <v>0</v>
      </c>
      <c r="BH183" s="252">
        <f>IF(N183="sníž. přenesená",J183,0)</f>
        <v>0</v>
      </c>
      <c r="BI183" s="252">
        <f>IF(N183="nulová",J183,0)</f>
        <v>0</v>
      </c>
      <c r="BJ183" s="14" t="s">
        <v>84</v>
      </c>
      <c r="BK183" s="252">
        <f>ROUND(I183*H183,2)</f>
        <v>0</v>
      </c>
      <c r="BL183" s="14" t="s">
        <v>208</v>
      </c>
      <c r="BM183" s="251" t="s">
        <v>282</v>
      </c>
    </row>
    <row r="184" s="2" customFormat="1">
      <c r="A184" s="35"/>
      <c r="B184" s="36"/>
      <c r="C184" s="37"/>
      <c r="D184" s="253" t="s">
        <v>194</v>
      </c>
      <c r="E184" s="37"/>
      <c r="F184" s="254" t="s">
        <v>283</v>
      </c>
      <c r="G184" s="37"/>
      <c r="H184" s="37"/>
      <c r="I184" s="206"/>
      <c r="J184" s="37"/>
      <c r="K184" s="37"/>
      <c r="L184" s="41"/>
      <c r="M184" s="255"/>
      <c r="N184" s="256"/>
      <c r="O184" s="88"/>
      <c r="P184" s="88"/>
      <c r="Q184" s="88"/>
      <c r="R184" s="88"/>
      <c r="S184" s="88"/>
      <c r="T184" s="89"/>
      <c r="U184" s="35"/>
      <c r="V184" s="35"/>
      <c r="W184" s="35"/>
      <c r="X184" s="35"/>
      <c r="Y184" s="35"/>
      <c r="Z184" s="35"/>
      <c r="AA184" s="35"/>
      <c r="AB184" s="35"/>
      <c r="AC184" s="35"/>
      <c r="AD184" s="35"/>
      <c r="AE184" s="35"/>
      <c r="AT184" s="14" t="s">
        <v>194</v>
      </c>
      <c r="AU184" s="14" t="s">
        <v>86</v>
      </c>
    </row>
    <row r="185" s="2" customFormat="1" ht="24.15" customHeight="1">
      <c r="A185" s="35"/>
      <c r="B185" s="36"/>
      <c r="C185" s="239" t="s">
        <v>284</v>
      </c>
      <c r="D185" s="239" t="s">
        <v>188</v>
      </c>
      <c r="E185" s="240" t="s">
        <v>285</v>
      </c>
      <c r="F185" s="241" t="s">
        <v>286</v>
      </c>
      <c r="G185" s="242" t="s">
        <v>207</v>
      </c>
      <c r="H185" s="243">
        <v>1</v>
      </c>
      <c r="I185" s="244"/>
      <c r="J185" s="245">
        <f>ROUND(I185*H185,2)</f>
        <v>0</v>
      </c>
      <c r="K185" s="246"/>
      <c r="L185" s="41"/>
      <c r="M185" s="247" t="s">
        <v>1</v>
      </c>
      <c r="N185" s="248" t="s">
        <v>42</v>
      </c>
      <c r="O185" s="88"/>
      <c r="P185" s="249">
        <f>O185*H185</f>
        <v>0</v>
      </c>
      <c r="Q185" s="249">
        <v>0</v>
      </c>
      <c r="R185" s="249">
        <f>Q185*H185</f>
        <v>0</v>
      </c>
      <c r="S185" s="249">
        <v>0</v>
      </c>
      <c r="T185" s="250">
        <f>S185*H185</f>
        <v>0</v>
      </c>
      <c r="U185" s="35"/>
      <c r="V185" s="35"/>
      <c r="W185" s="35"/>
      <c r="X185" s="35"/>
      <c r="Y185" s="35"/>
      <c r="Z185" s="35"/>
      <c r="AA185" s="35"/>
      <c r="AB185" s="35"/>
      <c r="AC185" s="35"/>
      <c r="AD185" s="35"/>
      <c r="AE185" s="35"/>
      <c r="AR185" s="251" t="s">
        <v>208</v>
      </c>
      <c r="AT185" s="251" t="s">
        <v>188</v>
      </c>
      <c r="AU185" s="251" t="s">
        <v>86</v>
      </c>
      <c r="AY185" s="14" t="s">
        <v>185</v>
      </c>
      <c r="BE185" s="252">
        <f>IF(N185="základní",J185,0)</f>
        <v>0</v>
      </c>
      <c r="BF185" s="252">
        <f>IF(N185="snížená",J185,0)</f>
        <v>0</v>
      </c>
      <c r="BG185" s="252">
        <f>IF(N185="zákl. přenesená",J185,0)</f>
        <v>0</v>
      </c>
      <c r="BH185" s="252">
        <f>IF(N185="sníž. přenesená",J185,0)</f>
        <v>0</v>
      </c>
      <c r="BI185" s="252">
        <f>IF(N185="nulová",J185,0)</f>
        <v>0</v>
      </c>
      <c r="BJ185" s="14" t="s">
        <v>84</v>
      </c>
      <c r="BK185" s="252">
        <f>ROUND(I185*H185,2)</f>
        <v>0</v>
      </c>
      <c r="BL185" s="14" t="s">
        <v>208</v>
      </c>
      <c r="BM185" s="251" t="s">
        <v>287</v>
      </c>
    </row>
    <row r="186" s="2" customFormat="1">
      <c r="A186" s="35"/>
      <c r="B186" s="36"/>
      <c r="C186" s="37"/>
      <c r="D186" s="253" t="s">
        <v>194</v>
      </c>
      <c r="E186" s="37"/>
      <c r="F186" s="254" t="s">
        <v>288</v>
      </c>
      <c r="G186" s="37"/>
      <c r="H186" s="37"/>
      <c r="I186" s="206"/>
      <c r="J186" s="37"/>
      <c r="K186" s="37"/>
      <c r="L186" s="41"/>
      <c r="M186" s="255"/>
      <c r="N186" s="256"/>
      <c r="O186" s="88"/>
      <c r="P186" s="88"/>
      <c r="Q186" s="88"/>
      <c r="R186" s="88"/>
      <c r="S186" s="88"/>
      <c r="T186" s="89"/>
      <c r="U186" s="35"/>
      <c r="V186" s="35"/>
      <c r="W186" s="35"/>
      <c r="X186" s="35"/>
      <c r="Y186" s="35"/>
      <c r="Z186" s="35"/>
      <c r="AA186" s="35"/>
      <c r="AB186" s="35"/>
      <c r="AC186" s="35"/>
      <c r="AD186" s="35"/>
      <c r="AE186" s="35"/>
      <c r="AT186" s="14" t="s">
        <v>194</v>
      </c>
      <c r="AU186" s="14" t="s">
        <v>86</v>
      </c>
    </row>
    <row r="187" s="2" customFormat="1" ht="16.5" customHeight="1">
      <c r="A187" s="35"/>
      <c r="B187" s="36"/>
      <c r="C187" s="239" t="s">
        <v>289</v>
      </c>
      <c r="D187" s="239" t="s">
        <v>188</v>
      </c>
      <c r="E187" s="240" t="s">
        <v>290</v>
      </c>
      <c r="F187" s="241" t="s">
        <v>291</v>
      </c>
      <c r="G187" s="242" t="s">
        <v>207</v>
      </c>
      <c r="H187" s="243">
        <v>2</v>
      </c>
      <c r="I187" s="244"/>
      <c r="J187" s="245">
        <f>ROUND(I187*H187,2)</f>
        <v>0</v>
      </c>
      <c r="K187" s="246"/>
      <c r="L187" s="41"/>
      <c r="M187" s="247" t="s">
        <v>1</v>
      </c>
      <c r="N187" s="248" t="s">
        <v>42</v>
      </c>
      <c r="O187" s="88"/>
      <c r="P187" s="249">
        <f>O187*H187</f>
        <v>0</v>
      </c>
      <c r="Q187" s="249">
        <v>0</v>
      </c>
      <c r="R187" s="249">
        <f>Q187*H187</f>
        <v>0</v>
      </c>
      <c r="S187" s="249">
        <v>0</v>
      </c>
      <c r="T187" s="250">
        <f>S187*H187</f>
        <v>0</v>
      </c>
      <c r="U187" s="35"/>
      <c r="V187" s="35"/>
      <c r="W187" s="35"/>
      <c r="X187" s="35"/>
      <c r="Y187" s="35"/>
      <c r="Z187" s="35"/>
      <c r="AA187" s="35"/>
      <c r="AB187" s="35"/>
      <c r="AC187" s="35"/>
      <c r="AD187" s="35"/>
      <c r="AE187" s="35"/>
      <c r="AR187" s="251" t="s">
        <v>208</v>
      </c>
      <c r="AT187" s="251" t="s">
        <v>188</v>
      </c>
      <c r="AU187" s="251" t="s">
        <v>86</v>
      </c>
      <c r="AY187" s="14" t="s">
        <v>185</v>
      </c>
      <c r="BE187" s="252">
        <f>IF(N187="základní",J187,0)</f>
        <v>0</v>
      </c>
      <c r="BF187" s="252">
        <f>IF(N187="snížená",J187,0)</f>
        <v>0</v>
      </c>
      <c r="BG187" s="252">
        <f>IF(N187="zákl. přenesená",J187,0)</f>
        <v>0</v>
      </c>
      <c r="BH187" s="252">
        <f>IF(N187="sníž. přenesená",J187,0)</f>
        <v>0</v>
      </c>
      <c r="BI187" s="252">
        <f>IF(N187="nulová",J187,0)</f>
        <v>0</v>
      </c>
      <c r="BJ187" s="14" t="s">
        <v>84</v>
      </c>
      <c r="BK187" s="252">
        <f>ROUND(I187*H187,2)</f>
        <v>0</v>
      </c>
      <c r="BL187" s="14" t="s">
        <v>208</v>
      </c>
      <c r="BM187" s="251" t="s">
        <v>292</v>
      </c>
    </row>
    <row r="188" s="2" customFormat="1">
      <c r="A188" s="35"/>
      <c r="B188" s="36"/>
      <c r="C188" s="37"/>
      <c r="D188" s="253" t="s">
        <v>194</v>
      </c>
      <c r="E188" s="37"/>
      <c r="F188" s="254" t="s">
        <v>293</v>
      </c>
      <c r="G188" s="37"/>
      <c r="H188" s="37"/>
      <c r="I188" s="206"/>
      <c r="J188" s="37"/>
      <c r="K188" s="37"/>
      <c r="L188" s="41"/>
      <c r="M188" s="255"/>
      <c r="N188" s="256"/>
      <c r="O188" s="88"/>
      <c r="P188" s="88"/>
      <c r="Q188" s="88"/>
      <c r="R188" s="88"/>
      <c r="S188" s="88"/>
      <c r="T188" s="89"/>
      <c r="U188" s="35"/>
      <c r="V188" s="35"/>
      <c r="W188" s="35"/>
      <c r="X188" s="35"/>
      <c r="Y188" s="35"/>
      <c r="Z188" s="35"/>
      <c r="AA188" s="35"/>
      <c r="AB188" s="35"/>
      <c r="AC188" s="35"/>
      <c r="AD188" s="35"/>
      <c r="AE188" s="35"/>
      <c r="AT188" s="14" t="s">
        <v>194</v>
      </c>
      <c r="AU188" s="14" t="s">
        <v>86</v>
      </c>
    </row>
    <row r="189" s="2" customFormat="1" ht="16.5" customHeight="1">
      <c r="A189" s="35"/>
      <c r="B189" s="36"/>
      <c r="C189" s="239" t="s">
        <v>294</v>
      </c>
      <c r="D189" s="239" t="s">
        <v>188</v>
      </c>
      <c r="E189" s="240" t="s">
        <v>295</v>
      </c>
      <c r="F189" s="241" t="s">
        <v>296</v>
      </c>
      <c r="G189" s="242" t="s">
        <v>207</v>
      </c>
      <c r="H189" s="243">
        <v>1</v>
      </c>
      <c r="I189" s="244"/>
      <c r="J189" s="245">
        <f>ROUND(I189*H189,2)</f>
        <v>0</v>
      </c>
      <c r="K189" s="246"/>
      <c r="L189" s="41"/>
      <c r="M189" s="247" t="s">
        <v>1</v>
      </c>
      <c r="N189" s="248" t="s">
        <v>42</v>
      </c>
      <c r="O189" s="88"/>
      <c r="P189" s="249">
        <f>O189*H189</f>
        <v>0</v>
      </c>
      <c r="Q189" s="249">
        <v>0</v>
      </c>
      <c r="R189" s="249">
        <f>Q189*H189</f>
        <v>0</v>
      </c>
      <c r="S189" s="249">
        <v>0</v>
      </c>
      <c r="T189" s="250">
        <f>S189*H189</f>
        <v>0</v>
      </c>
      <c r="U189" s="35"/>
      <c r="V189" s="35"/>
      <c r="W189" s="35"/>
      <c r="X189" s="35"/>
      <c r="Y189" s="35"/>
      <c r="Z189" s="35"/>
      <c r="AA189" s="35"/>
      <c r="AB189" s="35"/>
      <c r="AC189" s="35"/>
      <c r="AD189" s="35"/>
      <c r="AE189" s="35"/>
      <c r="AR189" s="251" t="s">
        <v>208</v>
      </c>
      <c r="AT189" s="251" t="s">
        <v>188</v>
      </c>
      <c r="AU189" s="251" t="s">
        <v>86</v>
      </c>
      <c r="AY189" s="14" t="s">
        <v>185</v>
      </c>
      <c r="BE189" s="252">
        <f>IF(N189="základní",J189,0)</f>
        <v>0</v>
      </c>
      <c r="BF189" s="252">
        <f>IF(N189="snížená",J189,0)</f>
        <v>0</v>
      </c>
      <c r="BG189" s="252">
        <f>IF(N189="zákl. přenesená",J189,0)</f>
        <v>0</v>
      </c>
      <c r="BH189" s="252">
        <f>IF(N189="sníž. přenesená",J189,0)</f>
        <v>0</v>
      </c>
      <c r="BI189" s="252">
        <f>IF(N189="nulová",J189,0)</f>
        <v>0</v>
      </c>
      <c r="BJ189" s="14" t="s">
        <v>84</v>
      </c>
      <c r="BK189" s="252">
        <f>ROUND(I189*H189,2)</f>
        <v>0</v>
      </c>
      <c r="BL189" s="14" t="s">
        <v>208</v>
      </c>
      <c r="BM189" s="251" t="s">
        <v>297</v>
      </c>
    </row>
    <row r="190" s="2" customFormat="1">
      <c r="A190" s="35"/>
      <c r="B190" s="36"/>
      <c r="C190" s="37"/>
      <c r="D190" s="253" t="s">
        <v>194</v>
      </c>
      <c r="E190" s="37"/>
      <c r="F190" s="254" t="s">
        <v>298</v>
      </c>
      <c r="G190" s="37"/>
      <c r="H190" s="37"/>
      <c r="I190" s="206"/>
      <c r="J190" s="37"/>
      <c r="K190" s="37"/>
      <c r="L190" s="41"/>
      <c r="M190" s="255"/>
      <c r="N190" s="256"/>
      <c r="O190" s="88"/>
      <c r="P190" s="88"/>
      <c r="Q190" s="88"/>
      <c r="R190" s="88"/>
      <c r="S190" s="88"/>
      <c r="T190" s="89"/>
      <c r="U190" s="35"/>
      <c r="V190" s="35"/>
      <c r="W190" s="35"/>
      <c r="X190" s="35"/>
      <c r="Y190" s="35"/>
      <c r="Z190" s="35"/>
      <c r="AA190" s="35"/>
      <c r="AB190" s="35"/>
      <c r="AC190" s="35"/>
      <c r="AD190" s="35"/>
      <c r="AE190" s="35"/>
      <c r="AT190" s="14" t="s">
        <v>194</v>
      </c>
      <c r="AU190" s="14" t="s">
        <v>86</v>
      </c>
    </row>
    <row r="191" s="12" customFormat="1" ht="22.8" customHeight="1">
      <c r="A191" s="12"/>
      <c r="B191" s="223"/>
      <c r="C191" s="224"/>
      <c r="D191" s="225" t="s">
        <v>76</v>
      </c>
      <c r="E191" s="237" t="s">
        <v>299</v>
      </c>
      <c r="F191" s="237" t="s">
        <v>300</v>
      </c>
      <c r="G191" s="224"/>
      <c r="H191" s="224"/>
      <c r="I191" s="227"/>
      <c r="J191" s="238">
        <f>BK191</f>
        <v>0</v>
      </c>
      <c r="K191" s="224"/>
      <c r="L191" s="229"/>
      <c r="M191" s="230"/>
      <c r="N191" s="231"/>
      <c r="O191" s="231"/>
      <c r="P191" s="232">
        <f>SUM(P192:P197)</f>
        <v>0</v>
      </c>
      <c r="Q191" s="231"/>
      <c r="R191" s="232">
        <f>SUM(R192:R197)</f>
        <v>0</v>
      </c>
      <c r="S191" s="231"/>
      <c r="T191" s="233">
        <f>SUM(T192:T197)</f>
        <v>0</v>
      </c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R191" s="234" t="s">
        <v>86</v>
      </c>
      <c r="AT191" s="235" t="s">
        <v>76</v>
      </c>
      <c r="AU191" s="235" t="s">
        <v>84</v>
      </c>
      <c r="AY191" s="234" t="s">
        <v>185</v>
      </c>
      <c r="BK191" s="236">
        <f>SUM(BK192:BK197)</f>
        <v>0</v>
      </c>
    </row>
    <row r="192" s="2" customFormat="1" ht="16.5" customHeight="1">
      <c r="A192" s="35"/>
      <c r="B192" s="36"/>
      <c r="C192" s="239" t="s">
        <v>7</v>
      </c>
      <c r="D192" s="239" t="s">
        <v>188</v>
      </c>
      <c r="E192" s="240" t="s">
        <v>301</v>
      </c>
      <c r="F192" s="241" t="s">
        <v>302</v>
      </c>
      <c r="G192" s="242" t="s">
        <v>191</v>
      </c>
      <c r="H192" s="243">
        <v>4</v>
      </c>
      <c r="I192" s="244"/>
      <c r="J192" s="245">
        <f>ROUND(I192*H192,2)</f>
        <v>0</v>
      </c>
      <c r="K192" s="246"/>
      <c r="L192" s="41"/>
      <c r="M192" s="247" t="s">
        <v>1</v>
      </c>
      <c r="N192" s="248" t="s">
        <v>42</v>
      </c>
      <c r="O192" s="88"/>
      <c r="P192" s="249">
        <f>O192*H192</f>
        <v>0</v>
      </c>
      <c r="Q192" s="249">
        <v>0</v>
      </c>
      <c r="R192" s="249">
        <f>Q192*H192</f>
        <v>0</v>
      </c>
      <c r="S192" s="249">
        <v>0</v>
      </c>
      <c r="T192" s="250">
        <f>S192*H192</f>
        <v>0</v>
      </c>
      <c r="U192" s="35"/>
      <c r="V192" s="35"/>
      <c r="W192" s="35"/>
      <c r="X192" s="35"/>
      <c r="Y192" s="35"/>
      <c r="Z192" s="35"/>
      <c r="AA192" s="35"/>
      <c r="AB192" s="35"/>
      <c r="AC192" s="35"/>
      <c r="AD192" s="35"/>
      <c r="AE192" s="35"/>
      <c r="AR192" s="251" t="s">
        <v>272</v>
      </c>
      <c r="AT192" s="251" t="s">
        <v>188</v>
      </c>
      <c r="AU192" s="251" t="s">
        <v>86</v>
      </c>
      <c r="AY192" s="14" t="s">
        <v>185</v>
      </c>
      <c r="BE192" s="252">
        <f>IF(N192="základní",J192,0)</f>
        <v>0</v>
      </c>
      <c r="BF192" s="252">
        <f>IF(N192="snížená",J192,0)</f>
        <v>0</v>
      </c>
      <c r="BG192" s="252">
        <f>IF(N192="zákl. přenesená",J192,0)</f>
        <v>0</v>
      </c>
      <c r="BH192" s="252">
        <f>IF(N192="sníž. přenesená",J192,0)</f>
        <v>0</v>
      </c>
      <c r="BI192" s="252">
        <f>IF(N192="nulová",J192,0)</f>
        <v>0</v>
      </c>
      <c r="BJ192" s="14" t="s">
        <v>84</v>
      </c>
      <c r="BK192" s="252">
        <f>ROUND(I192*H192,2)</f>
        <v>0</v>
      </c>
      <c r="BL192" s="14" t="s">
        <v>272</v>
      </c>
      <c r="BM192" s="251" t="s">
        <v>303</v>
      </c>
    </row>
    <row r="193" s="2" customFormat="1">
      <c r="A193" s="35"/>
      <c r="B193" s="36"/>
      <c r="C193" s="37"/>
      <c r="D193" s="253" t="s">
        <v>194</v>
      </c>
      <c r="E193" s="37"/>
      <c r="F193" s="254" t="s">
        <v>302</v>
      </c>
      <c r="G193" s="37"/>
      <c r="H193" s="37"/>
      <c r="I193" s="206"/>
      <c r="J193" s="37"/>
      <c r="K193" s="37"/>
      <c r="L193" s="41"/>
      <c r="M193" s="255"/>
      <c r="N193" s="256"/>
      <c r="O193" s="88"/>
      <c r="P193" s="88"/>
      <c r="Q193" s="88"/>
      <c r="R193" s="88"/>
      <c r="S193" s="88"/>
      <c r="T193" s="89"/>
      <c r="U193" s="35"/>
      <c r="V193" s="35"/>
      <c r="W193" s="35"/>
      <c r="X193" s="35"/>
      <c r="Y193" s="35"/>
      <c r="Z193" s="35"/>
      <c r="AA193" s="35"/>
      <c r="AB193" s="35"/>
      <c r="AC193" s="35"/>
      <c r="AD193" s="35"/>
      <c r="AE193" s="35"/>
      <c r="AT193" s="14" t="s">
        <v>194</v>
      </c>
      <c r="AU193" s="14" t="s">
        <v>86</v>
      </c>
    </row>
    <row r="194" s="2" customFormat="1" ht="16.5" customHeight="1">
      <c r="A194" s="35"/>
      <c r="B194" s="36"/>
      <c r="C194" s="239" t="s">
        <v>304</v>
      </c>
      <c r="D194" s="239" t="s">
        <v>188</v>
      </c>
      <c r="E194" s="240" t="s">
        <v>305</v>
      </c>
      <c r="F194" s="241" t="s">
        <v>306</v>
      </c>
      <c r="G194" s="242" t="s">
        <v>307</v>
      </c>
      <c r="H194" s="243">
        <v>2</v>
      </c>
      <c r="I194" s="244"/>
      <c r="J194" s="245">
        <f>ROUND(I194*H194,2)</f>
        <v>0</v>
      </c>
      <c r="K194" s="246"/>
      <c r="L194" s="41"/>
      <c r="M194" s="247" t="s">
        <v>1</v>
      </c>
      <c r="N194" s="248" t="s">
        <v>42</v>
      </c>
      <c r="O194" s="88"/>
      <c r="P194" s="249">
        <f>O194*H194</f>
        <v>0</v>
      </c>
      <c r="Q194" s="249">
        <v>0</v>
      </c>
      <c r="R194" s="249">
        <f>Q194*H194</f>
        <v>0</v>
      </c>
      <c r="S194" s="249">
        <v>0</v>
      </c>
      <c r="T194" s="250">
        <f>S194*H194</f>
        <v>0</v>
      </c>
      <c r="U194" s="35"/>
      <c r="V194" s="35"/>
      <c r="W194" s="35"/>
      <c r="X194" s="35"/>
      <c r="Y194" s="35"/>
      <c r="Z194" s="35"/>
      <c r="AA194" s="35"/>
      <c r="AB194" s="35"/>
      <c r="AC194" s="35"/>
      <c r="AD194" s="35"/>
      <c r="AE194" s="35"/>
      <c r="AR194" s="251" t="s">
        <v>208</v>
      </c>
      <c r="AT194" s="251" t="s">
        <v>188</v>
      </c>
      <c r="AU194" s="251" t="s">
        <v>86</v>
      </c>
      <c r="AY194" s="14" t="s">
        <v>185</v>
      </c>
      <c r="BE194" s="252">
        <f>IF(N194="základní",J194,0)</f>
        <v>0</v>
      </c>
      <c r="BF194" s="252">
        <f>IF(N194="snížená",J194,0)</f>
        <v>0</v>
      </c>
      <c r="BG194" s="252">
        <f>IF(N194="zákl. přenesená",J194,0)</f>
        <v>0</v>
      </c>
      <c r="BH194" s="252">
        <f>IF(N194="sníž. přenesená",J194,0)</f>
        <v>0</v>
      </c>
      <c r="BI194" s="252">
        <f>IF(N194="nulová",J194,0)</f>
        <v>0</v>
      </c>
      <c r="BJ194" s="14" t="s">
        <v>84</v>
      </c>
      <c r="BK194" s="252">
        <f>ROUND(I194*H194,2)</f>
        <v>0</v>
      </c>
      <c r="BL194" s="14" t="s">
        <v>208</v>
      </c>
      <c r="BM194" s="251" t="s">
        <v>308</v>
      </c>
    </row>
    <row r="195" s="2" customFormat="1">
      <c r="A195" s="35"/>
      <c r="B195" s="36"/>
      <c r="C195" s="37"/>
      <c r="D195" s="253" t="s">
        <v>194</v>
      </c>
      <c r="E195" s="37"/>
      <c r="F195" s="254" t="s">
        <v>306</v>
      </c>
      <c r="G195" s="37"/>
      <c r="H195" s="37"/>
      <c r="I195" s="206"/>
      <c r="J195" s="37"/>
      <c r="K195" s="37"/>
      <c r="L195" s="41"/>
      <c r="M195" s="255"/>
      <c r="N195" s="256"/>
      <c r="O195" s="88"/>
      <c r="P195" s="88"/>
      <c r="Q195" s="88"/>
      <c r="R195" s="88"/>
      <c r="S195" s="88"/>
      <c r="T195" s="89"/>
      <c r="U195" s="35"/>
      <c r="V195" s="35"/>
      <c r="W195" s="35"/>
      <c r="X195" s="35"/>
      <c r="Y195" s="35"/>
      <c r="Z195" s="35"/>
      <c r="AA195" s="35"/>
      <c r="AB195" s="35"/>
      <c r="AC195" s="35"/>
      <c r="AD195" s="35"/>
      <c r="AE195" s="35"/>
      <c r="AT195" s="14" t="s">
        <v>194</v>
      </c>
      <c r="AU195" s="14" t="s">
        <v>86</v>
      </c>
    </row>
    <row r="196" s="2" customFormat="1" ht="16.5" customHeight="1">
      <c r="A196" s="35"/>
      <c r="B196" s="36"/>
      <c r="C196" s="239" t="s">
        <v>309</v>
      </c>
      <c r="D196" s="239" t="s">
        <v>188</v>
      </c>
      <c r="E196" s="240" t="s">
        <v>310</v>
      </c>
      <c r="F196" s="241" t="s">
        <v>311</v>
      </c>
      <c r="G196" s="242" t="s">
        <v>307</v>
      </c>
      <c r="H196" s="243">
        <v>2</v>
      </c>
      <c r="I196" s="244"/>
      <c r="J196" s="245">
        <f>ROUND(I196*H196,2)</f>
        <v>0</v>
      </c>
      <c r="K196" s="246"/>
      <c r="L196" s="41"/>
      <c r="M196" s="247" t="s">
        <v>1</v>
      </c>
      <c r="N196" s="248" t="s">
        <v>42</v>
      </c>
      <c r="O196" s="88"/>
      <c r="P196" s="249">
        <f>O196*H196</f>
        <v>0</v>
      </c>
      <c r="Q196" s="249">
        <v>0</v>
      </c>
      <c r="R196" s="249">
        <f>Q196*H196</f>
        <v>0</v>
      </c>
      <c r="S196" s="249">
        <v>0</v>
      </c>
      <c r="T196" s="250">
        <f>S196*H196</f>
        <v>0</v>
      </c>
      <c r="U196" s="35"/>
      <c r="V196" s="35"/>
      <c r="W196" s="35"/>
      <c r="X196" s="35"/>
      <c r="Y196" s="35"/>
      <c r="Z196" s="35"/>
      <c r="AA196" s="35"/>
      <c r="AB196" s="35"/>
      <c r="AC196" s="35"/>
      <c r="AD196" s="35"/>
      <c r="AE196" s="35"/>
      <c r="AR196" s="251" t="s">
        <v>208</v>
      </c>
      <c r="AT196" s="251" t="s">
        <v>188</v>
      </c>
      <c r="AU196" s="251" t="s">
        <v>86</v>
      </c>
      <c r="AY196" s="14" t="s">
        <v>185</v>
      </c>
      <c r="BE196" s="252">
        <f>IF(N196="základní",J196,0)</f>
        <v>0</v>
      </c>
      <c r="BF196" s="252">
        <f>IF(N196="snížená",J196,0)</f>
        <v>0</v>
      </c>
      <c r="BG196" s="252">
        <f>IF(N196="zákl. přenesená",J196,0)</f>
        <v>0</v>
      </c>
      <c r="BH196" s="252">
        <f>IF(N196="sníž. přenesená",J196,0)</f>
        <v>0</v>
      </c>
      <c r="BI196" s="252">
        <f>IF(N196="nulová",J196,0)</f>
        <v>0</v>
      </c>
      <c r="BJ196" s="14" t="s">
        <v>84</v>
      </c>
      <c r="BK196" s="252">
        <f>ROUND(I196*H196,2)</f>
        <v>0</v>
      </c>
      <c r="BL196" s="14" t="s">
        <v>208</v>
      </c>
      <c r="BM196" s="251" t="s">
        <v>312</v>
      </c>
    </row>
    <row r="197" s="2" customFormat="1">
      <c r="A197" s="35"/>
      <c r="B197" s="36"/>
      <c r="C197" s="37"/>
      <c r="D197" s="253" t="s">
        <v>194</v>
      </c>
      <c r="E197" s="37"/>
      <c r="F197" s="254" t="s">
        <v>311</v>
      </c>
      <c r="G197" s="37"/>
      <c r="H197" s="37"/>
      <c r="I197" s="206"/>
      <c r="J197" s="37"/>
      <c r="K197" s="37"/>
      <c r="L197" s="41"/>
      <c r="M197" s="255"/>
      <c r="N197" s="256"/>
      <c r="O197" s="88"/>
      <c r="P197" s="88"/>
      <c r="Q197" s="88"/>
      <c r="R197" s="88"/>
      <c r="S197" s="88"/>
      <c r="T197" s="89"/>
      <c r="U197" s="35"/>
      <c r="V197" s="35"/>
      <c r="W197" s="35"/>
      <c r="X197" s="35"/>
      <c r="Y197" s="35"/>
      <c r="Z197" s="35"/>
      <c r="AA197" s="35"/>
      <c r="AB197" s="35"/>
      <c r="AC197" s="35"/>
      <c r="AD197" s="35"/>
      <c r="AE197" s="35"/>
      <c r="AT197" s="14" t="s">
        <v>194</v>
      </c>
      <c r="AU197" s="14" t="s">
        <v>86</v>
      </c>
    </row>
    <row r="198" s="12" customFormat="1" ht="22.8" customHeight="1">
      <c r="A198" s="12"/>
      <c r="B198" s="223"/>
      <c r="C198" s="224"/>
      <c r="D198" s="225" t="s">
        <v>76</v>
      </c>
      <c r="E198" s="237" t="s">
        <v>313</v>
      </c>
      <c r="F198" s="237" t="s">
        <v>314</v>
      </c>
      <c r="G198" s="224"/>
      <c r="H198" s="224"/>
      <c r="I198" s="227"/>
      <c r="J198" s="238">
        <f>BK198</f>
        <v>0</v>
      </c>
      <c r="K198" s="224"/>
      <c r="L198" s="229"/>
      <c r="M198" s="230"/>
      <c r="N198" s="231"/>
      <c r="O198" s="231"/>
      <c r="P198" s="232">
        <f>SUM(P199:P213)</f>
        <v>0</v>
      </c>
      <c r="Q198" s="231"/>
      <c r="R198" s="232">
        <f>SUM(R199:R213)</f>
        <v>0.83720048999999996</v>
      </c>
      <c r="S198" s="231"/>
      <c r="T198" s="233">
        <f>SUM(T199:T213)</f>
        <v>0</v>
      </c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R198" s="234" t="s">
        <v>86</v>
      </c>
      <c r="AT198" s="235" t="s">
        <v>76</v>
      </c>
      <c r="AU198" s="235" t="s">
        <v>84</v>
      </c>
      <c r="AY198" s="234" t="s">
        <v>185</v>
      </c>
      <c r="BK198" s="236">
        <f>SUM(BK199:BK213)</f>
        <v>0</v>
      </c>
    </row>
    <row r="199" s="2" customFormat="1" ht="33" customHeight="1">
      <c r="A199" s="35"/>
      <c r="B199" s="36"/>
      <c r="C199" s="239" t="s">
        <v>315</v>
      </c>
      <c r="D199" s="239" t="s">
        <v>188</v>
      </c>
      <c r="E199" s="240" t="s">
        <v>316</v>
      </c>
      <c r="F199" s="241" t="s">
        <v>317</v>
      </c>
      <c r="G199" s="242" t="s">
        <v>191</v>
      </c>
      <c r="H199" s="243">
        <v>75</v>
      </c>
      <c r="I199" s="244"/>
      <c r="J199" s="245">
        <f>ROUND(I199*H199,2)</f>
        <v>0</v>
      </c>
      <c r="K199" s="246"/>
      <c r="L199" s="41"/>
      <c r="M199" s="247" t="s">
        <v>1</v>
      </c>
      <c r="N199" s="248" t="s">
        <v>42</v>
      </c>
      <c r="O199" s="88"/>
      <c r="P199" s="249">
        <f>O199*H199</f>
        <v>0</v>
      </c>
      <c r="Q199" s="249">
        <v>0.00125</v>
      </c>
      <c r="R199" s="249">
        <f>Q199*H199</f>
        <v>0.09375</v>
      </c>
      <c r="S199" s="249">
        <v>0</v>
      </c>
      <c r="T199" s="250">
        <f>S199*H199</f>
        <v>0</v>
      </c>
      <c r="U199" s="35"/>
      <c r="V199" s="35"/>
      <c r="W199" s="35"/>
      <c r="X199" s="35"/>
      <c r="Y199" s="35"/>
      <c r="Z199" s="35"/>
      <c r="AA199" s="35"/>
      <c r="AB199" s="35"/>
      <c r="AC199" s="35"/>
      <c r="AD199" s="35"/>
      <c r="AE199" s="35"/>
      <c r="AR199" s="251" t="s">
        <v>272</v>
      </c>
      <c r="AT199" s="251" t="s">
        <v>188</v>
      </c>
      <c r="AU199" s="251" t="s">
        <v>86</v>
      </c>
      <c r="AY199" s="14" t="s">
        <v>185</v>
      </c>
      <c r="BE199" s="252">
        <f>IF(N199="základní",J199,0)</f>
        <v>0</v>
      </c>
      <c r="BF199" s="252">
        <f>IF(N199="snížená",J199,0)</f>
        <v>0</v>
      </c>
      <c r="BG199" s="252">
        <f>IF(N199="zákl. přenesená",J199,0)</f>
        <v>0</v>
      </c>
      <c r="BH199" s="252">
        <f>IF(N199="sníž. přenesená",J199,0)</f>
        <v>0</v>
      </c>
      <c r="BI199" s="252">
        <f>IF(N199="nulová",J199,0)</f>
        <v>0</v>
      </c>
      <c r="BJ199" s="14" t="s">
        <v>84</v>
      </c>
      <c r="BK199" s="252">
        <f>ROUND(I199*H199,2)</f>
        <v>0</v>
      </c>
      <c r="BL199" s="14" t="s">
        <v>272</v>
      </c>
      <c r="BM199" s="251" t="s">
        <v>318</v>
      </c>
    </row>
    <row r="200" s="2" customFormat="1">
      <c r="A200" s="35"/>
      <c r="B200" s="36"/>
      <c r="C200" s="37"/>
      <c r="D200" s="253" t="s">
        <v>194</v>
      </c>
      <c r="E200" s="37"/>
      <c r="F200" s="254" t="s">
        <v>319</v>
      </c>
      <c r="G200" s="37"/>
      <c r="H200" s="37"/>
      <c r="I200" s="206"/>
      <c r="J200" s="37"/>
      <c r="K200" s="37"/>
      <c r="L200" s="41"/>
      <c r="M200" s="255"/>
      <c r="N200" s="256"/>
      <c r="O200" s="88"/>
      <c r="P200" s="88"/>
      <c r="Q200" s="88"/>
      <c r="R200" s="88"/>
      <c r="S200" s="88"/>
      <c r="T200" s="89"/>
      <c r="U200" s="35"/>
      <c r="V200" s="35"/>
      <c r="W200" s="35"/>
      <c r="X200" s="35"/>
      <c r="Y200" s="35"/>
      <c r="Z200" s="35"/>
      <c r="AA200" s="35"/>
      <c r="AB200" s="35"/>
      <c r="AC200" s="35"/>
      <c r="AD200" s="35"/>
      <c r="AE200" s="35"/>
      <c r="AT200" s="14" t="s">
        <v>194</v>
      </c>
      <c r="AU200" s="14" t="s">
        <v>86</v>
      </c>
    </row>
    <row r="201" s="2" customFormat="1" ht="16.5" customHeight="1">
      <c r="A201" s="35"/>
      <c r="B201" s="36"/>
      <c r="C201" s="257" t="s">
        <v>320</v>
      </c>
      <c r="D201" s="257" t="s">
        <v>260</v>
      </c>
      <c r="E201" s="258" t="s">
        <v>321</v>
      </c>
      <c r="F201" s="259" t="s">
        <v>322</v>
      </c>
      <c r="G201" s="260" t="s">
        <v>191</v>
      </c>
      <c r="H201" s="261">
        <v>100.566</v>
      </c>
      <c r="I201" s="262"/>
      <c r="J201" s="263">
        <f>ROUND(I201*H201,2)</f>
        <v>0</v>
      </c>
      <c r="K201" s="264"/>
      <c r="L201" s="265"/>
      <c r="M201" s="266" t="s">
        <v>1</v>
      </c>
      <c r="N201" s="267" t="s">
        <v>42</v>
      </c>
      <c r="O201" s="88"/>
      <c r="P201" s="249">
        <f>O201*H201</f>
        <v>0</v>
      </c>
      <c r="Q201" s="249">
        <v>0.0060000000000000001</v>
      </c>
      <c r="R201" s="249">
        <f>Q201*H201</f>
        <v>0.60339600000000004</v>
      </c>
      <c r="S201" s="249">
        <v>0</v>
      </c>
      <c r="T201" s="250">
        <f>S201*H201</f>
        <v>0</v>
      </c>
      <c r="U201" s="35"/>
      <c r="V201" s="35"/>
      <c r="W201" s="35"/>
      <c r="X201" s="35"/>
      <c r="Y201" s="35"/>
      <c r="Z201" s="35"/>
      <c r="AA201" s="35"/>
      <c r="AB201" s="35"/>
      <c r="AC201" s="35"/>
      <c r="AD201" s="35"/>
      <c r="AE201" s="35"/>
      <c r="AR201" s="251" t="s">
        <v>323</v>
      </c>
      <c r="AT201" s="251" t="s">
        <v>260</v>
      </c>
      <c r="AU201" s="251" t="s">
        <v>86</v>
      </c>
      <c r="AY201" s="14" t="s">
        <v>185</v>
      </c>
      <c r="BE201" s="252">
        <f>IF(N201="základní",J201,0)</f>
        <v>0</v>
      </c>
      <c r="BF201" s="252">
        <f>IF(N201="snížená",J201,0)</f>
        <v>0</v>
      </c>
      <c r="BG201" s="252">
        <f>IF(N201="zákl. přenesená",J201,0)</f>
        <v>0</v>
      </c>
      <c r="BH201" s="252">
        <f>IF(N201="sníž. přenesená",J201,0)</f>
        <v>0</v>
      </c>
      <c r="BI201" s="252">
        <f>IF(N201="nulová",J201,0)</f>
        <v>0</v>
      </c>
      <c r="BJ201" s="14" t="s">
        <v>84</v>
      </c>
      <c r="BK201" s="252">
        <f>ROUND(I201*H201,2)</f>
        <v>0</v>
      </c>
      <c r="BL201" s="14" t="s">
        <v>272</v>
      </c>
      <c r="BM201" s="251" t="s">
        <v>324</v>
      </c>
    </row>
    <row r="202" s="2" customFormat="1">
      <c r="A202" s="35"/>
      <c r="B202" s="36"/>
      <c r="C202" s="37"/>
      <c r="D202" s="253" t="s">
        <v>194</v>
      </c>
      <c r="E202" s="37"/>
      <c r="F202" s="254" t="s">
        <v>325</v>
      </c>
      <c r="G202" s="37"/>
      <c r="H202" s="37"/>
      <c r="I202" s="206"/>
      <c r="J202" s="37"/>
      <c r="K202" s="37"/>
      <c r="L202" s="41"/>
      <c r="M202" s="255"/>
      <c r="N202" s="256"/>
      <c r="O202" s="88"/>
      <c r="P202" s="88"/>
      <c r="Q202" s="88"/>
      <c r="R202" s="88"/>
      <c r="S202" s="88"/>
      <c r="T202" s="89"/>
      <c r="U202" s="35"/>
      <c r="V202" s="35"/>
      <c r="W202" s="35"/>
      <c r="X202" s="35"/>
      <c r="Y202" s="35"/>
      <c r="Z202" s="35"/>
      <c r="AA202" s="35"/>
      <c r="AB202" s="35"/>
      <c r="AC202" s="35"/>
      <c r="AD202" s="35"/>
      <c r="AE202" s="35"/>
      <c r="AT202" s="14" t="s">
        <v>194</v>
      </c>
      <c r="AU202" s="14" t="s">
        <v>86</v>
      </c>
    </row>
    <row r="203" s="2" customFormat="1" ht="16.5" customHeight="1">
      <c r="A203" s="35"/>
      <c r="B203" s="36"/>
      <c r="C203" s="257" t="s">
        <v>326</v>
      </c>
      <c r="D203" s="257" t="s">
        <v>260</v>
      </c>
      <c r="E203" s="258" t="s">
        <v>327</v>
      </c>
      <c r="F203" s="259" t="s">
        <v>328</v>
      </c>
      <c r="G203" s="260" t="s">
        <v>329</v>
      </c>
      <c r="H203" s="261">
        <v>75.983000000000004</v>
      </c>
      <c r="I203" s="262"/>
      <c r="J203" s="263">
        <f>ROUND(I203*H203,2)</f>
        <v>0</v>
      </c>
      <c r="K203" s="264"/>
      <c r="L203" s="265"/>
      <c r="M203" s="266" t="s">
        <v>1</v>
      </c>
      <c r="N203" s="267" t="s">
        <v>42</v>
      </c>
      <c r="O203" s="88"/>
      <c r="P203" s="249">
        <f>O203*H203</f>
        <v>0</v>
      </c>
      <c r="Q203" s="249">
        <v>0.00038000000000000002</v>
      </c>
      <c r="R203" s="249">
        <f>Q203*H203</f>
        <v>0.028873540000000003</v>
      </c>
      <c r="S203" s="249">
        <v>0</v>
      </c>
      <c r="T203" s="250">
        <f>S203*H203</f>
        <v>0</v>
      </c>
      <c r="U203" s="35"/>
      <c r="V203" s="35"/>
      <c r="W203" s="35"/>
      <c r="X203" s="35"/>
      <c r="Y203" s="35"/>
      <c r="Z203" s="35"/>
      <c r="AA203" s="35"/>
      <c r="AB203" s="35"/>
      <c r="AC203" s="35"/>
      <c r="AD203" s="35"/>
      <c r="AE203" s="35"/>
      <c r="AR203" s="251" t="s">
        <v>323</v>
      </c>
      <c r="AT203" s="251" t="s">
        <v>260</v>
      </c>
      <c r="AU203" s="251" t="s">
        <v>86</v>
      </c>
      <c r="AY203" s="14" t="s">
        <v>185</v>
      </c>
      <c r="BE203" s="252">
        <f>IF(N203="základní",J203,0)</f>
        <v>0</v>
      </c>
      <c r="BF203" s="252">
        <f>IF(N203="snížená",J203,0)</f>
        <v>0</v>
      </c>
      <c r="BG203" s="252">
        <f>IF(N203="zákl. přenesená",J203,0)</f>
        <v>0</v>
      </c>
      <c r="BH203" s="252">
        <f>IF(N203="sníž. přenesená",J203,0)</f>
        <v>0</v>
      </c>
      <c r="BI203" s="252">
        <f>IF(N203="nulová",J203,0)</f>
        <v>0</v>
      </c>
      <c r="BJ203" s="14" t="s">
        <v>84</v>
      </c>
      <c r="BK203" s="252">
        <f>ROUND(I203*H203,2)</f>
        <v>0</v>
      </c>
      <c r="BL203" s="14" t="s">
        <v>272</v>
      </c>
      <c r="BM203" s="251" t="s">
        <v>330</v>
      </c>
    </row>
    <row r="204" s="2" customFormat="1">
      <c r="A204" s="35"/>
      <c r="B204" s="36"/>
      <c r="C204" s="37"/>
      <c r="D204" s="253" t="s">
        <v>194</v>
      </c>
      <c r="E204" s="37"/>
      <c r="F204" s="254" t="s">
        <v>328</v>
      </c>
      <c r="G204" s="37"/>
      <c r="H204" s="37"/>
      <c r="I204" s="206"/>
      <c r="J204" s="37"/>
      <c r="K204" s="37"/>
      <c r="L204" s="41"/>
      <c r="M204" s="255"/>
      <c r="N204" s="256"/>
      <c r="O204" s="88"/>
      <c r="P204" s="88"/>
      <c r="Q204" s="88"/>
      <c r="R204" s="88"/>
      <c r="S204" s="88"/>
      <c r="T204" s="89"/>
      <c r="U204" s="35"/>
      <c r="V204" s="35"/>
      <c r="W204" s="35"/>
      <c r="X204" s="35"/>
      <c r="Y204" s="35"/>
      <c r="Z204" s="35"/>
      <c r="AA204" s="35"/>
      <c r="AB204" s="35"/>
      <c r="AC204" s="35"/>
      <c r="AD204" s="35"/>
      <c r="AE204" s="35"/>
      <c r="AT204" s="14" t="s">
        <v>194</v>
      </c>
      <c r="AU204" s="14" t="s">
        <v>86</v>
      </c>
    </row>
    <row r="205" s="2" customFormat="1" ht="16.5" customHeight="1">
      <c r="A205" s="35"/>
      <c r="B205" s="36"/>
      <c r="C205" s="257" t="s">
        <v>331</v>
      </c>
      <c r="D205" s="257" t="s">
        <v>260</v>
      </c>
      <c r="E205" s="258" t="s">
        <v>332</v>
      </c>
      <c r="F205" s="259" t="s">
        <v>333</v>
      </c>
      <c r="G205" s="260" t="s">
        <v>329</v>
      </c>
      <c r="H205" s="261">
        <v>156.435</v>
      </c>
      <c r="I205" s="262"/>
      <c r="J205" s="263">
        <f>ROUND(I205*H205,2)</f>
        <v>0</v>
      </c>
      <c r="K205" s="264"/>
      <c r="L205" s="265"/>
      <c r="M205" s="266" t="s">
        <v>1</v>
      </c>
      <c r="N205" s="267" t="s">
        <v>42</v>
      </c>
      <c r="O205" s="88"/>
      <c r="P205" s="249">
        <f>O205*H205</f>
        <v>0</v>
      </c>
      <c r="Q205" s="249">
        <v>0.00035</v>
      </c>
      <c r="R205" s="249">
        <f>Q205*H205</f>
        <v>0.054752250000000002</v>
      </c>
      <c r="S205" s="249">
        <v>0</v>
      </c>
      <c r="T205" s="250">
        <f>S205*H205</f>
        <v>0</v>
      </c>
      <c r="U205" s="35"/>
      <c r="V205" s="35"/>
      <c r="W205" s="35"/>
      <c r="X205" s="35"/>
      <c r="Y205" s="35"/>
      <c r="Z205" s="35"/>
      <c r="AA205" s="35"/>
      <c r="AB205" s="35"/>
      <c r="AC205" s="35"/>
      <c r="AD205" s="35"/>
      <c r="AE205" s="35"/>
      <c r="AR205" s="251" t="s">
        <v>323</v>
      </c>
      <c r="AT205" s="251" t="s">
        <v>260</v>
      </c>
      <c r="AU205" s="251" t="s">
        <v>86</v>
      </c>
      <c r="AY205" s="14" t="s">
        <v>185</v>
      </c>
      <c r="BE205" s="252">
        <f>IF(N205="základní",J205,0)</f>
        <v>0</v>
      </c>
      <c r="BF205" s="252">
        <f>IF(N205="snížená",J205,0)</f>
        <v>0</v>
      </c>
      <c r="BG205" s="252">
        <f>IF(N205="zákl. přenesená",J205,0)</f>
        <v>0</v>
      </c>
      <c r="BH205" s="252">
        <f>IF(N205="sníž. přenesená",J205,0)</f>
        <v>0</v>
      </c>
      <c r="BI205" s="252">
        <f>IF(N205="nulová",J205,0)</f>
        <v>0</v>
      </c>
      <c r="BJ205" s="14" t="s">
        <v>84</v>
      </c>
      <c r="BK205" s="252">
        <f>ROUND(I205*H205,2)</f>
        <v>0</v>
      </c>
      <c r="BL205" s="14" t="s">
        <v>272</v>
      </c>
      <c r="BM205" s="251" t="s">
        <v>334</v>
      </c>
    </row>
    <row r="206" s="2" customFormat="1">
      <c r="A206" s="35"/>
      <c r="B206" s="36"/>
      <c r="C206" s="37"/>
      <c r="D206" s="253" t="s">
        <v>194</v>
      </c>
      <c r="E206" s="37"/>
      <c r="F206" s="254" t="s">
        <v>333</v>
      </c>
      <c r="G206" s="37"/>
      <c r="H206" s="37"/>
      <c r="I206" s="206"/>
      <c r="J206" s="37"/>
      <c r="K206" s="37"/>
      <c r="L206" s="41"/>
      <c r="M206" s="255"/>
      <c r="N206" s="256"/>
      <c r="O206" s="88"/>
      <c r="P206" s="88"/>
      <c r="Q206" s="88"/>
      <c r="R206" s="88"/>
      <c r="S206" s="88"/>
      <c r="T206" s="89"/>
      <c r="U206" s="35"/>
      <c r="V206" s="35"/>
      <c r="W206" s="35"/>
      <c r="X206" s="35"/>
      <c r="Y206" s="35"/>
      <c r="Z206" s="35"/>
      <c r="AA206" s="35"/>
      <c r="AB206" s="35"/>
      <c r="AC206" s="35"/>
      <c r="AD206" s="35"/>
      <c r="AE206" s="35"/>
      <c r="AT206" s="14" t="s">
        <v>194</v>
      </c>
      <c r="AU206" s="14" t="s">
        <v>86</v>
      </c>
    </row>
    <row r="207" s="2" customFormat="1" ht="16.5" customHeight="1">
      <c r="A207" s="35"/>
      <c r="B207" s="36"/>
      <c r="C207" s="257" t="s">
        <v>335</v>
      </c>
      <c r="D207" s="257" t="s">
        <v>260</v>
      </c>
      <c r="E207" s="258" t="s">
        <v>336</v>
      </c>
      <c r="F207" s="259" t="s">
        <v>337</v>
      </c>
      <c r="G207" s="260" t="s">
        <v>329</v>
      </c>
      <c r="H207" s="261">
        <v>78.218000000000004</v>
      </c>
      <c r="I207" s="262"/>
      <c r="J207" s="263">
        <f>ROUND(I207*H207,2)</f>
        <v>0</v>
      </c>
      <c r="K207" s="264"/>
      <c r="L207" s="265"/>
      <c r="M207" s="266" t="s">
        <v>1</v>
      </c>
      <c r="N207" s="267" t="s">
        <v>42</v>
      </c>
      <c r="O207" s="88"/>
      <c r="P207" s="249">
        <f>O207*H207</f>
        <v>0</v>
      </c>
      <c r="Q207" s="249">
        <v>0.00035</v>
      </c>
      <c r="R207" s="249">
        <f>Q207*H207</f>
        <v>0.027376299999999999</v>
      </c>
      <c r="S207" s="249">
        <v>0</v>
      </c>
      <c r="T207" s="250">
        <f>S207*H207</f>
        <v>0</v>
      </c>
      <c r="U207" s="35"/>
      <c r="V207" s="35"/>
      <c r="W207" s="35"/>
      <c r="X207" s="35"/>
      <c r="Y207" s="35"/>
      <c r="Z207" s="35"/>
      <c r="AA207" s="35"/>
      <c r="AB207" s="35"/>
      <c r="AC207" s="35"/>
      <c r="AD207" s="35"/>
      <c r="AE207" s="35"/>
      <c r="AR207" s="251" t="s">
        <v>323</v>
      </c>
      <c r="AT207" s="251" t="s">
        <v>260</v>
      </c>
      <c r="AU207" s="251" t="s">
        <v>86</v>
      </c>
      <c r="AY207" s="14" t="s">
        <v>185</v>
      </c>
      <c r="BE207" s="252">
        <f>IF(N207="základní",J207,0)</f>
        <v>0</v>
      </c>
      <c r="BF207" s="252">
        <f>IF(N207="snížená",J207,0)</f>
        <v>0</v>
      </c>
      <c r="BG207" s="252">
        <f>IF(N207="zákl. přenesená",J207,0)</f>
        <v>0</v>
      </c>
      <c r="BH207" s="252">
        <f>IF(N207="sníž. přenesená",J207,0)</f>
        <v>0</v>
      </c>
      <c r="BI207" s="252">
        <f>IF(N207="nulová",J207,0)</f>
        <v>0</v>
      </c>
      <c r="BJ207" s="14" t="s">
        <v>84</v>
      </c>
      <c r="BK207" s="252">
        <f>ROUND(I207*H207,2)</f>
        <v>0</v>
      </c>
      <c r="BL207" s="14" t="s">
        <v>272</v>
      </c>
      <c r="BM207" s="251" t="s">
        <v>338</v>
      </c>
    </row>
    <row r="208" s="2" customFormat="1">
      <c r="A208" s="35"/>
      <c r="B208" s="36"/>
      <c r="C208" s="37"/>
      <c r="D208" s="253" t="s">
        <v>194</v>
      </c>
      <c r="E208" s="37"/>
      <c r="F208" s="254" t="s">
        <v>339</v>
      </c>
      <c r="G208" s="37"/>
      <c r="H208" s="37"/>
      <c r="I208" s="206"/>
      <c r="J208" s="37"/>
      <c r="K208" s="37"/>
      <c r="L208" s="41"/>
      <c r="M208" s="255"/>
      <c r="N208" s="256"/>
      <c r="O208" s="88"/>
      <c r="P208" s="88"/>
      <c r="Q208" s="88"/>
      <c r="R208" s="88"/>
      <c r="S208" s="88"/>
      <c r="T208" s="89"/>
      <c r="U208" s="35"/>
      <c r="V208" s="35"/>
      <c r="W208" s="35"/>
      <c r="X208" s="35"/>
      <c r="Y208" s="35"/>
      <c r="Z208" s="35"/>
      <c r="AA208" s="35"/>
      <c r="AB208" s="35"/>
      <c r="AC208" s="35"/>
      <c r="AD208" s="35"/>
      <c r="AE208" s="35"/>
      <c r="AT208" s="14" t="s">
        <v>194</v>
      </c>
      <c r="AU208" s="14" t="s">
        <v>86</v>
      </c>
    </row>
    <row r="209" s="2" customFormat="1" ht="16.5" customHeight="1">
      <c r="A209" s="35"/>
      <c r="B209" s="36"/>
      <c r="C209" s="257" t="s">
        <v>340</v>
      </c>
      <c r="D209" s="257" t="s">
        <v>260</v>
      </c>
      <c r="E209" s="258" t="s">
        <v>341</v>
      </c>
      <c r="F209" s="259" t="s">
        <v>342</v>
      </c>
      <c r="G209" s="260" t="s">
        <v>329</v>
      </c>
      <c r="H209" s="261">
        <v>44.695999999999998</v>
      </c>
      <c r="I209" s="262"/>
      <c r="J209" s="263">
        <f>ROUND(I209*H209,2)</f>
        <v>0</v>
      </c>
      <c r="K209" s="264"/>
      <c r="L209" s="265"/>
      <c r="M209" s="266" t="s">
        <v>1</v>
      </c>
      <c r="N209" s="267" t="s">
        <v>42</v>
      </c>
      <c r="O209" s="88"/>
      <c r="P209" s="249">
        <f>O209*H209</f>
        <v>0</v>
      </c>
      <c r="Q209" s="249">
        <v>0.00050000000000000001</v>
      </c>
      <c r="R209" s="249">
        <f>Q209*H209</f>
        <v>0.022348</v>
      </c>
      <c r="S209" s="249">
        <v>0</v>
      </c>
      <c r="T209" s="250">
        <f>S209*H209</f>
        <v>0</v>
      </c>
      <c r="U209" s="35"/>
      <c r="V209" s="35"/>
      <c r="W209" s="35"/>
      <c r="X209" s="35"/>
      <c r="Y209" s="35"/>
      <c r="Z209" s="35"/>
      <c r="AA209" s="35"/>
      <c r="AB209" s="35"/>
      <c r="AC209" s="35"/>
      <c r="AD209" s="35"/>
      <c r="AE209" s="35"/>
      <c r="AR209" s="251" t="s">
        <v>323</v>
      </c>
      <c r="AT209" s="251" t="s">
        <v>260</v>
      </c>
      <c r="AU209" s="251" t="s">
        <v>86</v>
      </c>
      <c r="AY209" s="14" t="s">
        <v>185</v>
      </c>
      <c r="BE209" s="252">
        <f>IF(N209="základní",J209,0)</f>
        <v>0</v>
      </c>
      <c r="BF209" s="252">
        <f>IF(N209="snížená",J209,0)</f>
        <v>0</v>
      </c>
      <c r="BG209" s="252">
        <f>IF(N209="zákl. přenesená",J209,0)</f>
        <v>0</v>
      </c>
      <c r="BH209" s="252">
        <f>IF(N209="sníž. přenesená",J209,0)</f>
        <v>0</v>
      </c>
      <c r="BI209" s="252">
        <f>IF(N209="nulová",J209,0)</f>
        <v>0</v>
      </c>
      <c r="BJ209" s="14" t="s">
        <v>84</v>
      </c>
      <c r="BK209" s="252">
        <f>ROUND(I209*H209,2)</f>
        <v>0</v>
      </c>
      <c r="BL209" s="14" t="s">
        <v>272</v>
      </c>
      <c r="BM209" s="251" t="s">
        <v>343</v>
      </c>
    </row>
    <row r="210" s="2" customFormat="1">
      <c r="A210" s="35"/>
      <c r="B210" s="36"/>
      <c r="C210" s="37"/>
      <c r="D210" s="253" t="s">
        <v>194</v>
      </c>
      <c r="E210" s="37"/>
      <c r="F210" s="254" t="s">
        <v>342</v>
      </c>
      <c r="G210" s="37"/>
      <c r="H210" s="37"/>
      <c r="I210" s="206"/>
      <c r="J210" s="37"/>
      <c r="K210" s="37"/>
      <c r="L210" s="41"/>
      <c r="M210" s="255"/>
      <c r="N210" s="256"/>
      <c r="O210" s="88"/>
      <c r="P210" s="88"/>
      <c r="Q210" s="88"/>
      <c r="R210" s="88"/>
      <c r="S210" s="88"/>
      <c r="T210" s="89"/>
      <c r="U210" s="35"/>
      <c r="V210" s="35"/>
      <c r="W210" s="35"/>
      <c r="X210" s="35"/>
      <c r="Y210" s="35"/>
      <c r="Z210" s="35"/>
      <c r="AA210" s="35"/>
      <c r="AB210" s="35"/>
      <c r="AC210" s="35"/>
      <c r="AD210" s="35"/>
      <c r="AE210" s="35"/>
      <c r="AT210" s="14" t="s">
        <v>194</v>
      </c>
      <c r="AU210" s="14" t="s">
        <v>86</v>
      </c>
    </row>
    <row r="211" s="2" customFormat="1" ht="16.5" customHeight="1">
      <c r="A211" s="35"/>
      <c r="B211" s="36"/>
      <c r="C211" s="257" t="s">
        <v>344</v>
      </c>
      <c r="D211" s="257" t="s">
        <v>260</v>
      </c>
      <c r="E211" s="258" t="s">
        <v>345</v>
      </c>
      <c r="F211" s="259" t="s">
        <v>346</v>
      </c>
      <c r="G211" s="260" t="s">
        <v>263</v>
      </c>
      <c r="H211" s="261">
        <v>111.74</v>
      </c>
      <c r="I211" s="262"/>
      <c r="J211" s="263">
        <f>ROUND(I211*H211,2)</f>
        <v>0</v>
      </c>
      <c r="K211" s="264"/>
      <c r="L211" s="265"/>
      <c r="M211" s="266" t="s">
        <v>1</v>
      </c>
      <c r="N211" s="267" t="s">
        <v>42</v>
      </c>
      <c r="O211" s="88"/>
      <c r="P211" s="249">
        <f>O211*H211</f>
        <v>0</v>
      </c>
      <c r="Q211" s="249">
        <v>4.0000000000000003E-05</v>
      </c>
      <c r="R211" s="249">
        <f>Q211*H211</f>
        <v>0.0044695999999999998</v>
      </c>
      <c r="S211" s="249">
        <v>0</v>
      </c>
      <c r="T211" s="250">
        <f>S211*H211</f>
        <v>0</v>
      </c>
      <c r="U211" s="35"/>
      <c r="V211" s="35"/>
      <c r="W211" s="35"/>
      <c r="X211" s="35"/>
      <c r="Y211" s="35"/>
      <c r="Z211" s="35"/>
      <c r="AA211" s="35"/>
      <c r="AB211" s="35"/>
      <c r="AC211" s="35"/>
      <c r="AD211" s="35"/>
      <c r="AE211" s="35"/>
      <c r="AR211" s="251" t="s">
        <v>323</v>
      </c>
      <c r="AT211" s="251" t="s">
        <v>260</v>
      </c>
      <c r="AU211" s="251" t="s">
        <v>86</v>
      </c>
      <c r="AY211" s="14" t="s">
        <v>185</v>
      </c>
      <c r="BE211" s="252">
        <f>IF(N211="základní",J211,0)</f>
        <v>0</v>
      </c>
      <c r="BF211" s="252">
        <f>IF(N211="snížená",J211,0)</f>
        <v>0</v>
      </c>
      <c r="BG211" s="252">
        <f>IF(N211="zákl. přenesená",J211,0)</f>
        <v>0</v>
      </c>
      <c r="BH211" s="252">
        <f>IF(N211="sníž. přenesená",J211,0)</f>
        <v>0</v>
      </c>
      <c r="BI211" s="252">
        <f>IF(N211="nulová",J211,0)</f>
        <v>0</v>
      </c>
      <c r="BJ211" s="14" t="s">
        <v>84</v>
      </c>
      <c r="BK211" s="252">
        <f>ROUND(I211*H211,2)</f>
        <v>0</v>
      </c>
      <c r="BL211" s="14" t="s">
        <v>272</v>
      </c>
      <c r="BM211" s="251" t="s">
        <v>347</v>
      </c>
    </row>
    <row r="212" s="2" customFormat="1" ht="16.5" customHeight="1">
      <c r="A212" s="35"/>
      <c r="B212" s="36"/>
      <c r="C212" s="257" t="s">
        <v>348</v>
      </c>
      <c r="D212" s="257" t="s">
        <v>260</v>
      </c>
      <c r="E212" s="258" t="s">
        <v>349</v>
      </c>
      <c r="F212" s="259" t="s">
        <v>350</v>
      </c>
      <c r="G212" s="260" t="s">
        <v>263</v>
      </c>
      <c r="H212" s="261">
        <v>111.74</v>
      </c>
      <c r="I212" s="262"/>
      <c r="J212" s="263">
        <f>ROUND(I212*H212,2)</f>
        <v>0</v>
      </c>
      <c r="K212" s="264"/>
      <c r="L212" s="265"/>
      <c r="M212" s="266" t="s">
        <v>1</v>
      </c>
      <c r="N212" s="267" t="s">
        <v>42</v>
      </c>
      <c r="O212" s="88"/>
      <c r="P212" s="249">
        <f>O212*H212</f>
        <v>0</v>
      </c>
      <c r="Q212" s="249">
        <v>2.0000000000000002E-05</v>
      </c>
      <c r="R212" s="249">
        <f>Q212*H212</f>
        <v>0.0022347999999999999</v>
      </c>
      <c r="S212" s="249">
        <v>0</v>
      </c>
      <c r="T212" s="250">
        <f>S212*H212</f>
        <v>0</v>
      </c>
      <c r="U212" s="35"/>
      <c r="V212" s="35"/>
      <c r="W212" s="35"/>
      <c r="X212" s="35"/>
      <c r="Y212" s="35"/>
      <c r="Z212" s="35"/>
      <c r="AA212" s="35"/>
      <c r="AB212" s="35"/>
      <c r="AC212" s="35"/>
      <c r="AD212" s="35"/>
      <c r="AE212" s="35"/>
      <c r="AR212" s="251" t="s">
        <v>323</v>
      </c>
      <c r="AT212" s="251" t="s">
        <v>260</v>
      </c>
      <c r="AU212" s="251" t="s">
        <v>86</v>
      </c>
      <c r="AY212" s="14" t="s">
        <v>185</v>
      </c>
      <c r="BE212" s="252">
        <f>IF(N212="základní",J212,0)</f>
        <v>0</v>
      </c>
      <c r="BF212" s="252">
        <f>IF(N212="snížená",J212,0)</f>
        <v>0</v>
      </c>
      <c r="BG212" s="252">
        <f>IF(N212="zákl. přenesená",J212,0)</f>
        <v>0</v>
      </c>
      <c r="BH212" s="252">
        <f>IF(N212="sníž. přenesená",J212,0)</f>
        <v>0</v>
      </c>
      <c r="BI212" s="252">
        <f>IF(N212="nulová",J212,0)</f>
        <v>0</v>
      </c>
      <c r="BJ212" s="14" t="s">
        <v>84</v>
      </c>
      <c r="BK212" s="252">
        <f>ROUND(I212*H212,2)</f>
        <v>0</v>
      </c>
      <c r="BL212" s="14" t="s">
        <v>272</v>
      </c>
      <c r="BM212" s="251" t="s">
        <v>351</v>
      </c>
    </row>
    <row r="213" s="2" customFormat="1">
      <c r="A213" s="35"/>
      <c r="B213" s="36"/>
      <c r="C213" s="37"/>
      <c r="D213" s="253" t="s">
        <v>194</v>
      </c>
      <c r="E213" s="37"/>
      <c r="F213" s="254" t="s">
        <v>350</v>
      </c>
      <c r="G213" s="37"/>
      <c r="H213" s="37"/>
      <c r="I213" s="206"/>
      <c r="J213" s="37"/>
      <c r="K213" s="37"/>
      <c r="L213" s="41"/>
      <c r="M213" s="255"/>
      <c r="N213" s="256"/>
      <c r="O213" s="88"/>
      <c r="P213" s="88"/>
      <c r="Q213" s="88"/>
      <c r="R213" s="88"/>
      <c r="S213" s="88"/>
      <c r="T213" s="89"/>
      <c r="U213" s="35"/>
      <c r="V213" s="35"/>
      <c r="W213" s="35"/>
      <c r="X213" s="35"/>
      <c r="Y213" s="35"/>
      <c r="Z213" s="35"/>
      <c r="AA213" s="35"/>
      <c r="AB213" s="35"/>
      <c r="AC213" s="35"/>
      <c r="AD213" s="35"/>
      <c r="AE213" s="35"/>
      <c r="AT213" s="14" t="s">
        <v>194</v>
      </c>
      <c r="AU213" s="14" t="s">
        <v>86</v>
      </c>
    </row>
    <row r="214" s="12" customFormat="1" ht="22.8" customHeight="1">
      <c r="A214" s="12"/>
      <c r="B214" s="223"/>
      <c r="C214" s="224"/>
      <c r="D214" s="225" t="s">
        <v>76</v>
      </c>
      <c r="E214" s="237" t="s">
        <v>352</v>
      </c>
      <c r="F214" s="237" t="s">
        <v>353</v>
      </c>
      <c r="G214" s="224"/>
      <c r="H214" s="224"/>
      <c r="I214" s="227"/>
      <c r="J214" s="238">
        <f>BK214</f>
        <v>0</v>
      </c>
      <c r="K214" s="224"/>
      <c r="L214" s="229"/>
      <c r="M214" s="230"/>
      <c r="N214" s="231"/>
      <c r="O214" s="231"/>
      <c r="P214" s="232">
        <f>SUM(P215:P238)</f>
        <v>0</v>
      </c>
      <c r="Q214" s="231"/>
      <c r="R214" s="232">
        <f>SUM(R215:R238)</f>
        <v>1.7731600000000001</v>
      </c>
      <c r="S214" s="231"/>
      <c r="T214" s="233">
        <f>SUM(T215:T238)</f>
        <v>0.20510000000000001</v>
      </c>
      <c r="U214" s="12"/>
      <c r="V214" s="12"/>
      <c r="W214" s="12"/>
      <c r="X214" s="12"/>
      <c r="Y214" s="12"/>
      <c r="Z214" s="12"/>
      <c r="AA214" s="12"/>
      <c r="AB214" s="12"/>
      <c r="AC214" s="12"/>
      <c r="AD214" s="12"/>
      <c r="AE214" s="12"/>
      <c r="AR214" s="234" t="s">
        <v>86</v>
      </c>
      <c r="AT214" s="235" t="s">
        <v>76</v>
      </c>
      <c r="AU214" s="235" t="s">
        <v>84</v>
      </c>
      <c r="AY214" s="234" t="s">
        <v>185</v>
      </c>
      <c r="BK214" s="236">
        <f>SUM(BK215:BK238)</f>
        <v>0</v>
      </c>
    </row>
    <row r="215" s="2" customFormat="1" ht="24.15" customHeight="1">
      <c r="A215" s="35"/>
      <c r="B215" s="36"/>
      <c r="C215" s="239" t="s">
        <v>323</v>
      </c>
      <c r="D215" s="239" t="s">
        <v>188</v>
      </c>
      <c r="E215" s="240" t="s">
        <v>354</v>
      </c>
      <c r="F215" s="241" t="s">
        <v>355</v>
      </c>
      <c r="G215" s="242" t="s">
        <v>191</v>
      </c>
      <c r="H215" s="243">
        <v>77</v>
      </c>
      <c r="I215" s="244"/>
      <c r="J215" s="245">
        <f>ROUND(I215*H215,2)</f>
        <v>0</v>
      </c>
      <c r="K215" s="246"/>
      <c r="L215" s="41"/>
      <c r="M215" s="247" t="s">
        <v>1</v>
      </c>
      <c r="N215" s="248" t="s">
        <v>42</v>
      </c>
      <c r="O215" s="88"/>
      <c r="P215" s="249">
        <f>O215*H215</f>
        <v>0</v>
      </c>
      <c r="Q215" s="249">
        <v>0</v>
      </c>
      <c r="R215" s="249">
        <f>Q215*H215</f>
        <v>0</v>
      </c>
      <c r="S215" s="249">
        <v>0</v>
      </c>
      <c r="T215" s="250">
        <f>S215*H215</f>
        <v>0</v>
      </c>
      <c r="U215" s="35"/>
      <c r="V215" s="35"/>
      <c r="W215" s="35"/>
      <c r="X215" s="35"/>
      <c r="Y215" s="35"/>
      <c r="Z215" s="35"/>
      <c r="AA215" s="35"/>
      <c r="AB215" s="35"/>
      <c r="AC215" s="35"/>
      <c r="AD215" s="35"/>
      <c r="AE215" s="35"/>
      <c r="AR215" s="251" t="s">
        <v>272</v>
      </c>
      <c r="AT215" s="251" t="s">
        <v>188</v>
      </c>
      <c r="AU215" s="251" t="s">
        <v>86</v>
      </c>
      <c r="AY215" s="14" t="s">
        <v>185</v>
      </c>
      <c r="BE215" s="252">
        <f>IF(N215="základní",J215,0)</f>
        <v>0</v>
      </c>
      <c r="BF215" s="252">
        <f>IF(N215="snížená",J215,0)</f>
        <v>0</v>
      </c>
      <c r="BG215" s="252">
        <f>IF(N215="zákl. přenesená",J215,0)</f>
        <v>0</v>
      </c>
      <c r="BH215" s="252">
        <f>IF(N215="sníž. přenesená",J215,0)</f>
        <v>0</v>
      </c>
      <c r="BI215" s="252">
        <f>IF(N215="nulová",J215,0)</f>
        <v>0</v>
      </c>
      <c r="BJ215" s="14" t="s">
        <v>84</v>
      </c>
      <c r="BK215" s="252">
        <f>ROUND(I215*H215,2)</f>
        <v>0</v>
      </c>
      <c r="BL215" s="14" t="s">
        <v>272</v>
      </c>
      <c r="BM215" s="251" t="s">
        <v>356</v>
      </c>
    </row>
    <row r="216" s="2" customFormat="1">
      <c r="A216" s="35"/>
      <c r="B216" s="36"/>
      <c r="C216" s="37"/>
      <c r="D216" s="253" t="s">
        <v>194</v>
      </c>
      <c r="E216" s="37"/>
      <c r="F216" s="254" t="s">
        <v>357</v>
      </c>
      <c r="G216" s="37"/>
      <c r="H216" s="37"/>
      <c r="I216" s="206"/>
      <c r="J216" s="37"/>
      <c r="K216" s="37"/>
      <c r="L216" s="41"/>
      <c r="M216" s="255"/>
      <c r="N216" s="256"/>
      <c r="O216" s="88"/>
      <c r="P216" s="88"/>
      <c r="Q216" s="88"/>
      <c r="R216" s="88"/>
      <c r="S216" s="88"/>
      <c r="T216" s="89"/>
      <c r="U216" s="35"/>
      <c r="V216" s="35"/>
      <c r="W216" s="35"/>
      <c r="X216" s="35"/>
      <c r="Y216" s="35"/>
      <c r="Z216" s="35"/>
      <c r="AA216" s="35"/>
      <c r="AB216" s="35"/>
      <c r="AC216" s="35"/>
      <c r="AD216" s="35"/>
      <c r="AE216" s="35"/>
      <c r="AT216" s="14" t="s">
        <v>194</v>
      </c>
      <c r="AU216" s="14" t="s">
        <v>86</v>
      </c>
    </row>
    <row r="217" s="2" customFormat="1" ht="16.5" customHeight="1">
      <c r="A217" s="35"/>
      <c r="B217" s="36"/>
      <c r="C217" s="239" t="s">
        <v>358</v>
      </c>
      <c r="D217" s="239" t="s">
        <v>188</v>
      </c>
      <c r="E217" s="240" t="s">
        <v>359</v>
      </c>
      <c r="F217" s="241" t="s">
        <v>360</v>
      </c>
      <c r="G217" s="242" t="s">
        <v>191</v>
      </c>
      <c r="H217" s="243">
        <v>77</v>
      </c>
      <c r="I217" s="244"/>
      <c r="J217" s="245">
        <f>ROUND(I217*H217,2)</f>
        <v>0</v>
      </c>
      <c r="K217" s="246"/>
      <c r="L217" s="41"/>
      <c r="M217" s="247" t="s">
        <v>1</v>
      </c>
      <c r="N217" s="248" t="s">
        <v>42</v>
      </c>
      <c r="O217" s="88"/>
      <c r="P217" s="249">
        <f>O217*H217</f>
        <v>0</v>
      </c>
      <c r="Q217" s="249">
        <v>0</v>
      </c>
      <c r="R217" s="249">
        <f>Q217*H217</f>
        <v>0</v>
      </c>
      <c r="S217" s="249">
        <v>0</v>
      </c>
      <c r="T217" s="250">
        <f>S217*H217</f>
        <v>0</v>
      </c>
      <c r="U217" s="35"/>
      <c r="V217" s="35"/>
      <c r="W217" s="35"/>
      <c r="X217" s="35"/>
      <c r="Y217" s="35"/>
      <c r="Z217" s="35"/>
      <c r="AA217" s="35"/>
      <c r="AB217" s="35"/>
      <c r="AC217" s="35"/>
      <c r="AD217" s="35"/>
      <c r="AE217" s="35"/>
      <c r="AR217" s="251" t="s">
        <v>272</v>
      </c>
      <c r="AT217" s="251" t="s">
        <v>188</v>
      </c>
      <c r="AU217" s="251" t="s">
        <v>86</v>
      </c>
      <c r="AY217" s="14" t="s">
        <v>185</v>
      </c>
      <c r="BE217" s="252">
        <f>IF(N217="základní",J217,0)</f>
        <v>0</v>
      </c>
      <c r="BF217" s="252">
        <f>IF(N217="snížená",J217,0)</f>
        <v>0</v>
      </c>
      <c r="BG217" s="252">
        <f>IF(N217="zákl. přenesená",J217,0)</f>
        <v>0</v>
      </c>
      <c r="BH217" s="252">
        <f>IF(N217="sníž. přenesená",J217,0)</f>
        <v>0</v>
      </c>
      <c r="BI217" s="252">
        <f>IF(N217="nulová",J217,0)</f>
        <v>0</v>
      </c>
      <c r="BJ217" s="14" t="s">
        <v>84</v>
      </c>
      <c r="BK217" s="252">
        <f>ROUND(I217*H217,2)</f>
        <v>0</v>
      </c>
      <c r="BL217" s="14" t="s">
        <v>272</v>
      </c>
      <c r="BM217" s="251" t="s">
        <v>361</v>
      </c>
    </row>
    <row r="218" s="2" customFormat="1">
      <c r="A218" s="35"/>
      <c r="B218" s="36"/>
      <c r="C218" s="37"/>
      <c r="D218" s="253" t="s">
        <v>194</v>
      </c>
      <c r="E218" s="37"/>
      <c r="F218" s="254" t="s">
        <v>362</v>
      </c>
      <c r="G218" s="37"/>
      <c r="H218" s="37"/>
      <c r="I218" s="206"/>
      <c r="J218" s="37"/>
      <c r="K218" s="37"/>
      <c r="L218" s="41"/>
      <c r="M218" s="255"/>
      <c r="N218" s="256"/>
      <c r="O218" s="88"/>
      <c r="P218" s="88"/>
      <c r="Q218" s="88"/>
      <c r="R218" s="88"/>
      <c r="S218" s="88"/>
      <c r="T218" s="89"/>
      <c r="U218" s="35"/>
      <c r="V218" s="35"/>
      <c r="W218" s="35"/>
      <c r="X218" s="35"/>
      <c r="Y218" s="35"/>
      <c r="Z218" s="35"/>
      <c r="AA218" s="35"/>
      <c r="AB218" s="35"/>
      <c r="AC218" s="35"/>
      <c r="AD218" s="35"/>
      <c r="AE218" s="35"/>
      <c r="AT218" s="14" t="s">
        <v>194</v>
      </c>
      <c r="AU218" s="14" t="s">
        <v>86</v>
      </c>
    </row>
    <row r="219" s="2" customFormat="1" ht="24.15" customHeight="1">
      <c r="A219" s="35"/>
      <c r="B219" s="36"/>
      <c r="C219" s="239" t="s">
        <v>363</v>
      </c>
      <c r="D219" s="239" t="s">
        <v>188</v>
      </c>
      <c r="E219" s="240" t="s">
        <v>364</v>
      </c>
      <c r="F219" s="241" t="s">
        <v>365</v>
      </c>
      <c r="G219" s="242" t="s">
        <v>191</v>
      </c>
      <c r="H219" s="243">
        <v>77</v>
      </c>
      <c r="I219" s="244"/>
      <c r="J219" s="245">
        <f>ROUND(I219*H219,2)</f>
        <v>0</v>
      </c>
      <c r="K219" s="246"/>
      <c r="L219" s="41"/>
      <c r="M219" s="247" t="s">
        <v>1</v>
      </c>
      <c r="N219" s="248" t="s">
        <v>42</v>
      </c>
      <c r="O219" s="88"/>
      <c r="P219" s="249">
        <f>O219*H219</f>
        <v>0</v>
      </c>
      <c r="Q219" s="249">
        <v>0.00020000000000000001</v>
      </c>
      <c r="R219" s="249">
        <f>Q219*H219</f>
        <v>0.015400000000000001</v>
      </c>
      <c r="S219" s="249">
        <v>0</v>
      </c>
      <c r="T219" s="250">
        <f>S219*H219</f>
        <v>0</v>
      </c>
      <c r="U219" s="35"/>
      <c r="V219" s="35"/>
      <c r="W219" s="35"/>
      <c r="X219" s="35"/>
      <c r="Y219" s="35"/>
      <c r="Z219" s="35"/>
      <c r="AA219" s="35"/>
      <c r="AB219" s="35"/>
      <c r="AC219" s="35"/>
      <c r="AD219" s="35"/>
      <c r="AE219" s="35"/>
      <c r="AR219" s="251" t="s">
        <v>272</v>
      </c>
      <c r="AT219" s="251" t="s">
        <v>188</v>
      </c>
      <c r="AU219" s="251" t="s">
        <v>86</v>
      </c>
      <c r="AY219" s="14" t="s">
        <v>185</v>
      </c>
      <c r="BE219" s="252">
        <f>IF(N219="základní",J219,0)</f>
        <v>0</v>
      </c>
      <c r="BF219" s="252">
        <f>IF(N219="snížená",J219,0)</f>
        <v>0</v>
      </c>
      <c r="BG219" s="252">
        <f>IF(N219="zákl. přenesená",J219,0)</f>
        <v>0</v>
      </c>
      <c r="BH219" s="252">
        <f>IF(N219="sníž. přenesená",J219,0)</f>
        <v>0</v>
      </c>
      <c r="BI219" s="252">
        <f>IF(N219="nulová",J219,0)</f>
        <v>0</v>
      </c>
      <c r="BJ219" s="14" t="s">
        <v>84</v>
      </c>
      <c r="BK219" s="252">
        <f>ROUND(I219*H219,2)</f>
        <v>0</v>
      </c>
      <c r="BL219" s="14" t="s">
        <v>272</v>
      </c>
      <c r="BM219" s="251" t="s">
        <v>366</v>
      </c>
    </row>
    <row r="220" s="2" customFormat="1">
      <c r="A220" s="35"/>
      <c r="B220" s="36"/>
      <c r="C220" s="37"/>
      <c r="D220" s="253" t="s">
        <v>194</v>
      </c>
      <c r="E220" s="37"/>
      <c r="F220" s="254" t="s">
        <v>367</v>
      </c>
      <c r="G220" s="37"/>
      <c r="H220" s="37"/>
      <c r="I220" s="206"/>
      <c r="J220" s="37"/>
      <c r="K220" s="37"/>
      <c r="L220" s="41"/>
      <c r="M220" s="255"/>
      <c r="N220" s="256"/>
      <c r="O220" s="88"/>
      <c r="P220" s="88"/>
      <c r="Q220" s="88"/>
      <c r="R220" s="88"/>
      <c r="S220" s="88"/>
      <c r="T220" s="89"/>
      <c r="U220" s="35"/>
      <c r="V220" s="35"/>
      <c r="W220" s="35"/>
      <c r="X220" s="35"/>
      <c r="Y220" s="35"/>
      <c r="Z220" s="35"/>
      <c r="AA220" s="35"/>
      <c r="AB220" s="35"/>
      <c r="AC220" s="35"/>
      <c r="AD220" s="35"/>
      <c r="AE220" s="35"/>
      <c r="AT220" s="14" t="s">
        <v>194</v>
      </c>
      <c r="AU220" s="14" t="s">
        <v>86</v>
      </c>
    </row>
    <row r="221" s="2" customFormat="1" ht="24.15" customHeight="1">
      <c r="A221" s="35"/>
      <c r="B221" s="36"/>
      <c r="C221" s="239" t="s">
        <v>368</v>
      </c>
      <c r="D221" s="239" t="s">
        <v>188</v>
      </c>
      <c r="E221" s="240" t="s">
        <v>369</v>
      </c>
      <c r="F221" s="241" t="s">
        <v>370</v>
      </c>
      <c r="G221" s="242" t="s">
        <v>191</v>
      </c>
      <c r="H221" s="243">
        <v>115</v>
      </c>
      <c r="I221" s="244"/>
      <c r="J221" s="245">
        <f>ROUND(I221*H221,2)</f>
        <v>0</v>
      </c>
      <c r="K221" s="246"/>
      <c r="L221" s="41"/>
      <c r="M221" s="247" t="s">
        <v>1</v>
      </c>
      <c r="N221" s="248" t="s">
        <v>42</v>
      </c>
      <c r="O221" s="88"/>
      <c r="P221" s="249">
        <f>O221*H221</f>
        <v>0</v>
      </c>
      <c r="Q221" s="249">
        <v>0.014999999999999999</v>
      </c>
      <c r="R221" s="249">
        <f>Q221*H221</f>
        <v>1.7249999999999999</v>
      </c>
      <c r="S221" s="249">
        <v>0</v>
      </c>
      <c r="T221" s="250">
        <f>S221*H221</f>
        <v>0</v>
      </c>
      <c r="U221" s="35"/>
      <c r="V221" s="35"/>
      <c r="W221" s="35"/>
      <c r="X221" s="35"/>
      <c r="Y221" s="35"/>
      <c r="Z221" s="35"/>
      <c r="AA221" s="35"/>
      <c r="AB221" s="35"/>
      <c r="AC221" s="35"/>
      <c r="AD221" s="35"/>
      <c r="AE221" s="35"/>
      <c r="AR221" s="251" t="s">
        <v>272</v>
      </c>
      <c r="AT221" s="251" t="s">
        <v>188</v>
      </c>
      <c r="AU221" s="251" t="s">
        <v>86</v>
      </c>
      <c r="AY221" s="14" t="s">
        <v>185</v>
      </c>
      <c r="BE221" s="252">
        <f>IF(N221="základní",J221,0)</f>
        <v>0</v>
      </c>
      <c r="BF221" s="252">
        <f>IF(N221="snížená",J221,0)</f>
        <v>0</v>
      </c>
      <c r="BG221" s="252">
        <f>IF(N221="zákl. přenesená",J221,0)</f>
        <v>0</v>
      </c>
      <c r="BH221" s="252">
        <f>IF(N221="sníž. přenesená",J221,0)</f>
        <v>0</v>
      </c>
      <c r="BI221" s="252">
        <f>IF(N221="nulová",J221,0)</f>
        <v>0</v>
      </c>
      <c r="BJ221" s="14" t="s">
        <v>84</v>
      </c>
      <c r="BK221" s="252">
        <f>ROUND(I221*H221,2)</f>
        <v>0</v>
      </c>
      <c r="BL221" s="14" t="s">
        <v>272</v>
      </c>
      <c r="BM221" s="251" t="s">
        <v>371</v>
      </c>
    </row>
    <row r="222" s="2" customFormat="1">
      <c r="A222" s="35"/>
      <c r="B222" s="36"/>
      <c r="C222" s="37"/>
      <c r="D222" s="253" t="s">
        <v>194</v>
      </c>
      <c r="E222" s="37"/>
      <c r="F222" s="254" t="s">
        <v>372</v>
      </c>
      <c r="G222" s="37"/>
      <c r="H222" s="37"/>
      <c r="I222" s="206"/>
      <c r="J222" s="37"/>
      <c r="K222" s="37"/>
      <c r="L222" s="41"/>
      <c r="M222" s="255"/>
      <c r="N222" s="256"/>
      <c r="O222" s="88"/>
      <c r="P222" s="88"/>
      <c r="Q222" s="88"/>
      <c r="R222" s="88"/>
      <c r="S222" s="88"/>
      <c r="T222" s="89"/>
      <c r="U222" s="35"/>
      <c r="V222" s="35"/>
      <c r="W222" s="35"/>
      <c r="X222" s="35"/>
      <c r="Y222" s="35"/>
      <c r="Z222" s="35"/>
      <c r="AA222" s="35"/>
      <c r="AB222" s="35"/>
      <c r="AC222" s="35"/>
      <c r="AD222" s="35"/>
      <c r="AE222" s="35"/>
      <c r="AT222" s="14" t="s">
        <v>194</v>
      </c>
      <c r="AU222" s="14" t="s">
        <v>86</v>
      </c>
    </row>
    <row r="223" s="2" customFormat="1" ht="21.75" customHeight="1">
      <c r="A223" s="35"/>
      <c r="B223" s="36"/>
      <c r="C223" s="239" t="s">
        <v>373</v>
      </c>
      <c r="D223" s="239" t="s">
        <v>188</v>
      </c>
      <c r="E223" s="240" t="s">
        <v>374</v>
      </c>
      <c r="F223" s="241" t="s">
        <v>375</v>
      </c>
      <c r="G223" s="242" t="s">
        <v>329</v>
      </c>
      <c r="H223" s="243">
        <v>42</v>
      </c>
      <c r="I223" s="244"/>
      <c r="J223" s="245">
        <f>ROUND(I223*H223,2)</f>
        <v>0</v>
      </c>
      <c r="K223" s="246"/>
      <c r="L223" s="41"/>
      <c r="M223" s="247" t="s">
        <v>1</v>
      </c>
      <c r="N223" s="248" t="s">
        <v>42</v>
      </c>
      <c r="O223" s="88"/>
      <c r="P223" s="249">
        <f>O223*H223</f>
        <v>0</v>
      </c>
      <c r="Q223" s="249">
        <v>0</v>
      </c>
      <c r="R223" s="249">
        <f>Q223*H223</f>
        <v>0</v>
      </c>
      <c r="S223" s="249">
        <v>0.00029999999999999997</v>
      </c>
      <c r="T223" s="250">
        <f>S223*H223</f>
        <v>0.012599999999999998</v>
      </c>
      <c r="U223" s="35"/>
      <c r="V223" s="35"/>
      <c r="W223" s="35"/>
      <c r="X223" s="35"/>
      <c r="Y223" s="35"/>
      <c r="Z223" s="35"/>
      <c r="AA223" s="35"/>
      <c r="AB223" s="35"/>
      <c r="AC223" s="35"/>
      <c r="AD223" s="35"/>
      <c r="AE223" s="35"/>
      <c r="AR223" s="251" t="s">
        <v>272</v>
      </c>
      <c r="AT223" s="251" t="s">
        <v>188</v>
      </c>
      <c r="AU223" s="251" t="s">
        <v>86</v>
      </c>
      <c r="AY223" s="14" t="s">
        <v>185</v>
      </c>
      <c r="BE223" s="252">
        <f>IF(N223="základní",J223,0)</f>
        <v>0</v>
      </c>
      <c r="BF223" s="252">
        <f>IF(N223="snížená",J223,0)</f>
        <v>0</v>
      </c>
      <c r="BG223" s="252">
        <f>IF(N223="zákl. přenesená",J223,0)</f>
        <v>0</v>
      </c>
      <c r="BH223" s="252">
        <f>IF(N223="sníž. přenesená",J223,0)</f>
        <v>0</v>
      </c>
      <c r="BI223" s="252">
        <f>IF(N223="nulová",J223,0)</f>
        <v>0</v>
      </c>
      <c r="BJ223" s="14" t="s">
        <v>84</v>
      </c>
      <c r="BK223" s="252">
        <f>ROUND(I223*H223,2)</f>
        <v>0</v>
      </c>
      <c r="BL223" s="14" t="s">
        <v>272</v>
      </c>
      <c r="BM223" s="251" t="s">
        <v>376</v>
      </c>
    </row>
    <row r="224" s="2" customFormat="1">
      <c r="A224" s="35"/>
      <c r="B224" s="36"/>
      <c r="C224" s="37"/>
      <c r="D224" s="253" t="s">
        <v>194</v>
      </c>
      <c r="E224" s="37"/>
      <c r="F224" s="254" t="s">
        <v>377</v>
      </c>
      <c r="G224" s="37"/>
      <c r="H224" s="37"/>
      <c r="I224" s="206"/>
      <c r="J224" s="37"/>
      <c r="K224" s="37"/>
      <c r="L224" s="41"/>
      <c r="M224" s="255"/>
      <c r="N224" s="256"/>
      <c r="O224" s="88"/>
      <c r="P224" s="88"/>
      <c r="Q224" s="88"/>
      <c r="R224" s="88"/>
      <c r="S224" s="88"/>
      <c r="T224" s="89"/>
      <c r="U224" s="35"/>
      <c r="V224" s="35"/>
      <c r="W224" s="35"/>
      <c r="X224" s="35"/>
      <c r="Y224" s="35"/>
      <c r="Z224" s="35"/>
      <c r="AA224" s="35"/>
      <c r="AB224" s="35"/>
      <c r="AC224" s="35"/>
      <c r="AD224" s="35"/>
      <c r="AE224" s="35"/>
      <c r="AT224" s="14" t="s">
        <v>194</v>
      </c>
      <c r="AU224" s="14" t="s">
        <v>86</v>
      </c>
    </row>
    <row r="225" s="2" customFormat="1" ht="62.7" customHeight="1">
      <c r="A225" s="35"/>
      <c r="B225" s="36"/>
      <c r="C225" s="257" t="s">
        <v>378</v>
      </c>
      <c r="D225" s="257" t="s">
        <v>260</v>
      </c>
      <c r="E225" s="258" t="s">
        <v>379</v>
      </c>
      <c r="F225" s="259" t="s">
        <v>380</v>
      </c>
      <c r="G225" s="260" t="s">
        <v>191</v>
      </c>
      <c r="H225" s="261">
        <v>84</v>
      </c>
      <c r="I225" s="262"/>
      <c r="J225" s="263">
        <f>ROUND(I225*H225,2)</f>
        <v>0</v>
      </c>
      <c r="K225" s="264"/>
      <c r="L225" s="265"/>
      <c r="M225" s="266" t="s">
        <v>1</v>
      </c>
      <c r="N225" s="267" t="s">
        <v>42</v>
      </c>
      <c r="O225" s="88"/>
      <c r="P225" s="249">
        <f>O225*H225</f>
        <v>0</v>
      </c>
      <c r="Q225" s="249">
        <v>0</v>
      </c>
      <c r="R225" s="249">
        <f>Q225*H225</f>
        <v>0</v>
      </c>
      <c r="S225" s="249">
        <v>0</v>
      </c>
      <c r="T225" s="250">
        <f>S225*H225</f>
        <v>0</v>
      </c>
      <c r="U225" s="35"/>
      <c r="V225" s="35"/>
      <c r="W225" s="35"/>
      <c r="X225" s="35"/>
      <c r="Y225" s="35"/>
      <c r="Z225" s="35"/>
      <c r="AA225" s="35"/>
      <c r="AB225" s="35"/>
      <c r="AC225" s="35"/>
      <c r="AD225" s="35"/>
      <c r="AE225" s="35"/>
      <c r="AR225" s="251" t="s">
        <v>208</v>
      </c>
      <c r="AT225" s="251" t="s">
        <v>260</v>
      </c>
      <c r="AU225" s="251" t="s">
        <v>86</v>
      </c>
      <c r="AY225" s="14" t="s">
        <v>185</v>
      </c>
      <c r="BE225" s="252">
        <f>IF(N225="základní",J225,0)</f>
        <v>0</v>
      </c>
      <c r="BF225" s="252">
        <f>IF(N225="snížená",J225,0)</f>
        <v>0</v>
      </c>
      <c r="BG225" s="252">
        <f>IF(N225="zákl. přenesená",J225,0)</f>
        <v>0</v>
      </c>
      <c r="BH225" s="252">
        <f>IF(N225="sníž. přenesená",J225,0)</f>
        <v>0</v>
      </c>
      <c r="BI225" s="252">
        <f>IF(N225="nulová",J225,0)</f>
        <v>0</v>
      </c>
      <c r="BJ225" s="14" t="s">
        <v>84</v>
      </c>
      <c r="BK225" s="252">
        <f>ROUND(I225*H225,2)</f>
        <v>0</v>
      </c>
      <c r="BL225" s="14" t="s">
        <v>208</v>
      </c>
      <c r="BM225" s="251" t="s">
        <v>381</v>
      </c>
    </row>
    <row r="226" s="2" customFormat="1">
      <c r="A226" s="35"/>
      <c r="B226" s="36"/>
      <c r="C226" s="37"/>
      <c r="D226" s="253" t="s">
        <v>194</v>
      </c>
      <c r="E226" s="37"/>
      <c r="F226" s="254" t="s">
        <v>382</v>
      </c>
      <c r="G226" s="37"/>
      <c r="H226" s="37"/>
      <c r="I226" s="206"/>
      <c r="J226" s="37"/>
      <c r="K226" s="37"/>
      <c r="L226" s="41"/>
      <c r="M226" s="255"/>
      <c r="N226" s="256"/>
      <c r="O226" s="88"/>
      <c r="P226" s="88"/>
      <c r="Q226" s="88"/>
      <c r="R226" s="88"/>
      <c r="S226" s="88"/>
      <c r="T226" s="89"/>
      <c r="U226" s="35"/>
      <c r="V226" s="35"/>
      <c r="W226" s="35"/>
      <c r="X226" s="35"/>
      <c r="Y226" s="35"/>
      <c r="Z226" s="35"/>
      <c r="AA226" s="35"/>
      <c r="AB226" s="35"/>
      <c r="AC226" s="35"/>
      <c r="AD226" s="35"/>
      <c r="AE226" s="35"/>
      <c r="AT226" s="14" t="s">
        <v>194</v>
      </c>
      <c r="AU226" s="14" t="s">
        <v>86</v>
      </c>
    </row>
    <row r="227" s="2" customFormat="1" ht="24.15" customHeight="1">
      <c r="A227" s="35"/>
      <c r="B227" s="36"/>
      <c r="C227" s="239" t="s">
        <v>383</v>
      </c>
      <c r="D227" s="239" t="s">
        <v>188</v>
      </c>
      <c r="E227" s="240" t="s">
        <v>384</v>
      </c>
      <c r="F227" s="241" t="s">
        <v>385</v>
      </c>
      <c r="G227" s="242" t="s">
        <v>191</v>
      </c>
      <c r="H227" s="243">
        <v>77</v>
      </c>
      <c r="I227" s="244"/>
      <c r="J227" s="245">
        <f>ROUND(I227*H227,2)</f>
        <v>0</v>
      </c>
      <c r="K227" s="246"/>
      <c r="L227" s="41"/>
      <c r="M227" s="247" t="s">
        <v>1</v>
      </c>
      <c r="N227" s="248" t="s">
        <v>42</v>
      </c>
      <c r="O227" s="88"/>
      <c r="P227" s="249">
        <f>O227*H227</f>
        <v>0</v>
      </c>
      <c r="Q227" s="249">
        <v>0</v>
      </c>
      <c r="R227" s="249">
        <f>Q227*H227</f>
        <v>0</v>
      </c>
      <c r="S227" s="249">
        <v>0.0025000000000000001</v>
      </c>
      <c r="T227" s="250">
        <f>S227*H227</f>
        <v>0.1925</v>
      </c>
      <c r="U227" s="35"/>
      <c r="V227" s="35"/>
      <c r="W227" s="35"/>
      <c r="X227" s="35"/>
      <c r="Y227" s="35"/>
      <c r="Z227" s="35"/>
      <c r="AA227" s="35"/>
      <c r="AB227" s="35"/>
      <c r="AC227" s="35"/>
      <c r="AD227" s="35"/>
      <c r="AE227" s="35"/>
      <c r="AR227" s="251" t="s">
        <v>272</v>
      </c>
      <c r="AT227" s="251" t="s">
        <v>188</v>
      </c>
      <c r="AU227" s="251" t="s">
        <v>86</v>
      </c>
      <c r="AY227" s="14" t="s">
        <v>185</v>
      </c>
      <c r="BE227" s="252">
        <f>IF(N227="základní",J227,0)</f>
        <v>0</v>
      </c>
      <c r="BF227" s="252">
        <f>IF(N227="snížená",J227,0)</f>
        <v>0</v>
      </c>
      <c r="BG227" s="252">
        <f>IF(N227="zákl. přenesená",J227,0)</f>
        <v>0</v>
      </c>
      <c r="BH227" s="252">
        <f>IF(N227="sníž. přenesená",J227,0)</f>
        <v>0</v>
      </c>
      <c r="BI227" s="252">
        <f>IF(N227="nulová",J227,0)</f>
        <v>0</v>
      </c>
      <c r="BJ227" s="14" t="s">
        <v>84</v>
      </c>
      <c r="BK227" s="252">
        <f>ROUND(I227*H227,2)</f>
        <v>0</v>
      </c>
      <c r="BL227" s="14" t="s">
        <v>272</v>
      </c>
      <c r="BM227" s="251" t="s">
        <v>386</v>
      </c>
    </row>
    <row r="228" s="2" customFormat="1">
      <c r="A228" s="35"/>
      <c r="B228" s="36"/>
      <c r="C228" s="37"/>
      <c r="D228" s="253" t="s">
        <v>194</v>
      </c>
      <c r="E228" s="37"/>
      <c r="F228" s="254" t="s">
        <v>387</v>
      </c>
      <c r="G228" s="37"/>
      <c r="H228" s="37"/>
      <c r="I228" s="206"/>
      <c r="J228" s="37"/>
      <c r="K228" s="37"/>
      <c r="L228" s="41"/>
      <c r="M228" s="255"/>
      <c r="N228" s="256"/>
      <c r="O228" s="88"/>
      <c r="P228" s="88"/>
      <c r="Q228" s="88"/>
      <c r="R228" s="88"/>
      <c r="S228" s="88"/>
      <c r="T228" s="89"/>
      <c r="U228" s="35"/>
      <c r="V228" s="35"/>
      <c r="W228" s="35"/>
      <c r="X228" s="35"/>
      <c r="Y228" s="35"/>
      <c r="Z228" s="35"/>
      <c r="AA228" s="35"/>
      <c r="AB228" s="35"/>
      <c r="AC228" s="35"/>
      <c r="AD228" s="35"/>
      <c r="AE228" s="35"/>
      <c r="AT228" s="14" t="s">
        <v>194</v>
      </c>
      <c r="AU228" s="14" t="s">
        <v>86</v>
      </c>
    </row>
    <row r="229" s="2" customFormat="1" ht="16.5" customHeight="1">
      <c r="A229" s="35"/>
      <c r="B229" s="36"/>
      <c r="C229" s="239" t="s">
        <v>388</v>
      </c>
      <c r="D229" s="239" t="s">
        <v>188</v>
      </c>
      <c r="E229" s="240" t="s">
        <v>389</v>
      </c>
      <c r="F229" s="241" t="s">
        <v>390</v>
      </c>
      <c r="G229" s="242" t="s">
        <v>191</v>
      </c>
      <c r="H229" s="243">
        <v>77</v>
      </c>
      <c r="I229" s="244"/>
      <c r="J229" s="245">
        <f>ROUND(I229*H229,2)</f>
        <v>0</v>
      </c>
      <c r="K229" s="246"/>
      <c r="L229" s="41"/>
      <c r="M229" s="247" t="s">
        <v>1</v>
      </c>
      <c r="N229" s="248" t="s">
        <v>42</v>
      </c>
      <c r="O229" s="88"/>
      <c r="P229" s="249">
        <f>O229*H229</f>
        <v>0</v>
      </c>
      <c r="Q229" s="249">
        <v>0.00029999999999999997</v>
      </c>
      <c r="R229" s="249">
        <f>Q229*H229</f>
        <v>0.023099999999999999</v>
      </c>
      <c r="S229" s="249">
        <v>0</v>
      </c>
      <c r="T229" s="250">
        <f>S229*H229</f>
        <v>0</v>
      </c>
      <c r="U229" s="35"/>
      <c r="V229" s="35"/>
      <c r="W229" s="35"/>
      <c r="X229" s="35"/>
      <c r="Y229" s="35"/>
      <c r="Z229" s="35"/>
      <c r="AA229" s="35"/>
      <c r="AB229" s="35"/>
      <c r="AC229" s="35"/>
      <c r="AD229" s="35"/>
      <c r="AE229" s="35"/>
      <c r="AR229" s="251" t="s">
        <v>272</v>
      </c>
      <c r="AT229" s="251" t="s">
        <v>188</v>
      </c>
      <c r="AU229" s="251" t="s">
        <v>86</v>
      </c>
      <c r="AY229" s="14" t="s">
        <v>185</v>
      </c>
      <c r="BE229" s="252">
        <f>IF(N229="základní",J229,0)</f>
        <v>0</v>
      </c>
      <c r="BF229" s="252">
        <f>IF(N229="snížená",J229,0)</f>
        <v>0</v>
      </c>
      <c r="BG229" s="252">
        <f>IF(N229="zákl. přenesená",J229,0)</f>
        <v>0</v>
      </c>
      <c r="BH229" s="252">
        <f>IF(N229="sníž. přenesená",J229,0)</f>
        <v>0</v>
      </c>
      <c r="BI229" s="252">
        <f>IF(N229="nulová",J229,0)</f>
        <v>0</v>
      </c>
      <c r="BJ229" s="14" t="s">
        <v>84</v>
      </c>
      <c r="BK229" s="252">
        <f>ROUND(I229*H229,2)</f>
        <v>0</v>
      </c>
      <c r="BL229" s="14" t="s">
        <v>272</v>
      </c>
      <c r="BM229" s="251" t="s">
        <v>391</v>
      </c>
    </row>
    <row r="230" s="2" customFormat="1">
      <c r="A230" s="35"/>
      <c r="B230" s="36"/>
      <c r="C230" s="37"/>
      <c r="D230" s="253" t="s">
        <v>194</v>
      </c>
      <c r="E230" s="37"/>
      <c r="F230" s="254" t="s">
        <v>392</v>
      </c>
      <c r="G230" s="37"/>
      <c r="H230" s="37"/>
      <c r="I230" s="206"/>
      <c r="J230" s="37"/>
      <c r="K230" s="37"/>
      <c r="L230" s="41"/>
      <c r="M230" s="255"/>
      <c r="N230" s="256"/>
      <c r="O230" s="88"/>
      <c r="P230" s="88"/>
      <c r="Q230" s="88"/>
      <c r="R230" s="88"/>
      <c r="S230" s="88"/>
      <c r="T230" s="89"/>
      <c r="U230" s="35"/>
      <c r="V230" s="35"/>
      <c r="W230" s="35"/>
      <c r="X230" s="35"/>
      <c r="Y230" s="35"/>
      <c r="Z230" s="35"/>
      <c r="AA230" s="35"/>
      <c r="AB230" s="35"/>
      <c r="AC230" s="35"/>
      <c r="AD230" s="35"/>
      <c r="AE230" s="35"/>
      <c r="AT230" s="14" t="s">
        <v>194</v>
      </c>
      <c r="AU230" s="14" t="s">
        <v>86</v>
      </c>
    </row>
    <row r="231" s="2" customFormat="1" ht="16.5" customHeight="1">
      <c r="A231" s="35"/>
      <c r="B231" s="36"/>
      <c r="C231" s="257" t="s">
        <v>393</v>
      </c>
      <c r="D231" s="257" t="s">
        <v>260</v>
      </c>
      <c r="E231" s="258" t="s">
        <v>394</v>
      </c>
      <c r="F231" s="259" t="s">
        <v>395</v>
      </c>
      <c r="G231" s="260" t="s">
        <v>329</v>
      </c>
      <c r="H231" s="261">
        <v>42</v>
      </c>
      <c r="I231" s="262"/>
      <c r="J231" s="263">
        <f>ROUND(I231*H231,2)</f>
        <v>0</v>
      </c>
      <c r="K231" s="264"/>
      <c r="L231" s="265"/>
      <c r="M231" s="266" t="s">
        <v>1</v>
      </c>
      <c r="N231" s="267" t="s">
        <v>42</v>
      </c>
      <c r="O231" s="88"/>
      <c r="P231" s="249">
        <f>O231*H231</f>
        <v>0</v>
      </c>
      <c r="Q231" s="249">
        <v>0.00022000000000000001</v>
      </c>
      <c r="R231" s="249">
        <f>Q231*H231</f>
        <v>0.0092399999999999999</v>
      </c>
      <c r="S231" s="249">
        <v>0</v>
      </c>
      <c r="T231" s="250">
        <f>S231*H231</f>
        <v>0</v>
      </c>
      <c r="U231" s="35"/>
      <c r="V231" s="35"/>
      <c r="W231" s="35"/>
      <c r="X231" s="35"/>
      <c r="Y231" s="35"/>
      <c r="Z231" s="35"/>
      <c r="AA231" s="35"/>
      <c r="AB231" s="35"/>
      <c r="AC231" s="35"/>
      <c r="AD231" s="35"/>
      <c r="AE231" s="35"/>
      <c r="AR231" s="251" t="s">
        <v>323</v>
      </c>
      <c r="AT231" s="251" t="s">
        <v>260</v>
      </c>
      <c r="AU231" s="251" t="s">
        <v>86</v>
      </c>
      <c r="AY231" s="14" t="s">
        <v>185</v>
      </c>
      <c r="BE231" s="252">
        <f>IF(N231="základní",J231,0)</f>
        <v>0</v>
      </c>
      <c r="BF231" s="252">
        <f>IF(N231="snížená",J231,0)</f>
        <v>0</v>
      </c>
      <c r="BG231" s="252">
        <f>IF(N231="zákl. přenesená",J231,0)</f>
        <v>0</v>
      </c>
      <c r="BH231" s="252">
        <f>IF(N231="sníž. přenesená",J231,0)</f>
        <v>0</v>
      </c>
      <c r="BI231" s="252">
        <f>IF(N231="nulová",J231,0)</f>
        <v>0</v>
      </c>
      <c r="BJ231" s="14" t="s">
        <v>84</v>
      </c>
      <c r="BK231" s="252">
        <f>ROUND(I231*H231,2)</f>
        <v>0</v>
      </c>
      <c r="BL231" s="14" t="s">
        <v>272</v>
      </c>
      <c r="BM231" s="251" t="s">
        <v>396</v>
      </c>
    </row>
    <row r="232" s="2" customFormat="1">
      <c r="A232" s="35"/>
      <c r="B232" s="36"/>
      <c r="C232" s="37"/>
      <c r="D232" s="253" t="s">
        <v>194</v>
      </c>
      <c r="E232" s="37"/>
      <c r="F232" s="254" t="s">
        <v>395</v>
      </c>
      <c r="G232" s="37"/>
      <c r="H232" s="37"/>
      <c r="I232" s="206"/>
      <c r="J232" s="37"/>
      <c r="K232" s="37"/>
      <c r="L232" s="41"/>
      <c r="M232" s="255"/>
      <c r="N232" s="256"/>
      <c r="O232" s="88"/>
      <c r="P232" s="88"/>
      <c r="Q232" s="88"/>
      <c r="R232" s="88"/>
      <c r="S232" s="88"/>
      <c r="T232" s="89"/>
      <c r="U232" s="35"/>
      <c r="V232" s="35"/>
      <c r="W232" s="35"/>
      <c r="X232" s="35"/>
      <c r="Y232" s="35"/>
      <c r="Z232" s="35"/>
      <c r="AA232" s="35"/>
      <c r="AB232" s="35"/>
      <c r="AC232" s="35"/>
      <c r="AD232" s="35"/>
      <c r="AE232" s="35"/>
      <c r="AT232" s="14" t="s">
        <v>194</v>
      </c>
      <c r="AU232" s="14" t="s">
        <v>86</v>
      </c>
    </row>
    <row r="233" s="2" customFormat="1" ht="24.15" customHeight="1">
      <c r="A233" s="35"/>
      <c r="B233" s="36"/>
      <c r="C233" s="239" t="s">
        <v>397</v>
      </c>
      <c r="D233" s="239" t="s">
        <v>188</v>
      </c>
      <c r="E233" s="240" t="s">
        <v>398</v>
      </c>
      <c r="F233" s="241" t="s">
        <v>399</v>
      </c>
      <c r="G233" s="242" t="s">
        <v>329</v>
      </c>
      <c r="H233" s="243">
        <v>41</v>
      </c>
      <c r="I233" s="244"/>
      <c r="J233" s="245">
        <f>ROUND(I233*H233,2)</f>
        <v>0</v>
      </c>
      <c r="K233" s="246"/>
      <c r="L233" s="41"/>
      <c r="M233" s="247" t="s">
        <v>1</v>
      </c>
      <c r="N233" s="248" t="s">
        <v>42</v>
      </c>
      <c r="O233" s="88"/>
      <c r="P233" s="249">
        <f>O233*H233</f>
        <v>0</v>
      </c>
      <c r="Q233" s="249">
        <v>0</v>
      </c>
      <c r="R233" s="249">
        <f>Q233*H233</f>
        <v>0</v>
      </c>
      <c r="S233" s="249">
        <v>0</v>
      </c>
      <c r="T233" s="250">
        <f>S233*H233</f>
        <v>0</v>
      </c>
      <c r="U233" s="35"/>
      <c r="V233" s="35"/>
      <c r="W233" s="35"/>
      <c r="X233" s="35"/>
      <c r="Y233" s="35"/>
      <c r="Z233" s="35"/>
      <c r="AA233" s="35"/>
      <c r="AB233" s="35"/>
      <c r="AC233" s="35"/>
      <c r="AD233" s="35"/>
      <c r="AE233" s="35"/>
      <c r="AR233" s="251" t="s">
        <v>272</v>
      </c>
      <c r="AT233" s="251" t="s">
        <v>188</v>
      </c>
      <c r="AU233" s="251" t="s">
        <v>86</v>
      </c>
      <c r="AY233" s="14" t="s">
        <v>185</v>
      </c>
      <c r="BE233" s="252">
        <f>IF(N233="základní",J233,0)</f>
        <v>0</v>
      </c>
      <c r="BF233" s="252">
        <f>IF(N233="snížená",J233,0)</f>
        <v>0</v>
      </c>
      <c r="BG233" s="252">
        <f>IF(N233="zákl. přenesená",J233,0)</f>
        <v>0</v>
      </c>
      <c r="BH233" s="252">
        <f>IF(N233="sníž. přenesená",J233,0)</f>
        <v>0</v>
      </c>
      <c r="BI233" s="252">
        <f>IF(N233="nulová",J233,0)</f>
        <v>0</v>
      </c>
      <c r="BJ233" s="14" t="s">
        <v>84</v>
      </c>
      <c r="BK233" s="252">
        <f>ROUND(I233*H233,2)</f>
        <v>0</v>
      </c>
      <c r="BL233" s="14" t="s">
        <v>272</v>
      </c>
      <c r="BM233" s="251" t="s">
        <v>400</v>
      </c>
    </row>
    <row r="234" s="2" customFormat="1">
      <c r="A234" s="35"/>
      <c r="B234" s="36"/>
      <c r="C234" s="37"/>
      <c r="D234" s="253" t="s">
        <v>194</v>
      </c>
      <c r="E234" s="37"/>
      <c r="F234" s="254" t="s">
        <v>401</v>
      </c>
      <c r="G234" s="37"/>
      <c r="H234" s="37"/>
      <c r="I234" s="206"/>
      <c r="J234" s="37"/>
      <c r="K234" s="37"/>
      <c r="L234" s="41"/>
      <c r="M234" s="255"/>
      <c r="N234" s="256"/>
      <c r="O234" s="88"/>
      <c r="P234" s="88"/>
      <c r="Q234" s="88"/>
      <c r="R234" s="88"/>
      <c r="S234" s="88"/>
      <c r="T234" s="89"/>
      <c r="U234" s="35"/>
      <c r="V234" s="35"/>
      <c r="W234" s="35"/>
      <c r="X234" s="35"/>
      <c r="Y234" s="35"/>
      <c r="Z234" s="35"/>
      <c r="AA234" s="35"/>
      <c r="AB234" s="35"/>
      <c r="AC234" s="35"/>
      <c r="AD234" s="35"/>
      <c r="AE234" s="35"/>
      <c r="AT234" s="14" t="s">
        <v>194</v>
      </c>
      <c r="AU234" s="14" t="s">
        <v>86</v>
      </c>
    </row>
    <row r="235" s="2" customFormat="1" ht="16.5" customHeight="1">
      <c r="A235" s="35"/>
      <c r="B235" s="36"/>
      <c r="C235" s="239" t="s">
        <v>402</v>
      </c>
      <c r="D235" s="239" t="s">
        <v>188</v>
      </c>
      <c r="E235" s="240" t="s">
        <v>403</v>
      </c>
      <c r="F235" s="241" t="s">
        <v>404</v>
      </c>
      <c r="G235" s="242" t="s">
        <v>329</v>
      </c>
      <c r="H235" s="243">
        <v>42</v>
      </c>
      <c r="I235" s="244"/>
      <c r="J235" s="245">
        <f>ROUND(I235*H235,2)</f>
        <v>0</v>
      </c>
      <c r="K235" s="246"/>
      <c r="L235" s="41"/>
      <c r="M235" s="247" t="s">
        <v>1</v>
      </c>
      <c r="N235" s="248" t="s">
        <v>42</v>
      </c>
      <c r="O235" s="88"/>
      <c r="P235" s="249">
        <f>O235*H235</f>
        <v>0</v>
      </c>
      <c r="Q235" s="249">
        <v>1.0000000000000001E-05</v>
      </c>
      <c r="R235" s="249">
        <f>Q235*H235</f>
        <v>0.00042000000000000002</v>
      </c>
      <c r="S235" s="249">
        <v>0</v>
      </c>
      <c r="T235" s="250">
        <f>S235*H235</f>
        <v>0</v>
      </c>
      <c r="U235" s="35"/>
      <c r="V235" s="35"/>
      <c r="W235" s="35"/>
      <c r="X235" s="35"/>
      <c r="Y235" s="35"/>
      <c r="Z235" s="35"/>
      <c r="AA235" s="35"/>
      <c r="AB235" s="35"/>
      <c r="AC235" s="35"/>
      <c r="AD235" s="35"/>
      <c r="AE235" s="35"/>
      <c r="AR235" s="251" t="s">
        <v>272</v>
      </c>
      <c r="AT235" s="251" t="s">
        <v>188</v>
      </c>
      <c r="AU235" s="251" t="s">
        <v>86</v>
      </c>
      <c r="AY235" s="14" t="s">
        <v>185</v>
      </c>
      <c r="BE235" s="252">
        <f>IF(N235="základní",J235,0)</f>
        <v>0</v>
      </c>
      <c r="BF235" s="252">
        <f>IF(N235="snížená",J235,0)</f>
        <v>0</v>
      </c>
      <c r="BG235" s="252">
        <f>IF(N235="zákl. přenesená",J235,0)</f>
        <v>0</v>
      </c>
      <c r="BH235" s="252">
        <f>IF(N235="sníž. přenesená",J235,0)</f>
        <v>0</v>
      </c>
      <c r="BI235" s="252">
        <f>IF(N235="nulová",J235,0)</f>
        <v>0</v>
      </c>
      <c r="BJ235" s="14" t="s">
        <v>84</v>
      </c>
      <c r="BK235" s="252">
        <f>ROUND(I235*H235,2)</f>
        <v>0</v>
      </c>
      <c r="BL235" s="14" t="s">
        <v>272</v>
      </c>
      <c r="BM235" s="251" t="s">
        <v>405</v>
      </c>
    </row>
    <row r="236" s="2" customFormat="1">
      <c r="A236" s="35"/>
      <c r="B236" s="36"/>
      <c r="C236" s="37"/>
      <c r="D236" s="253" t="s">
        <v>194</v>
      </c>
      <c r="E236" s="37"/>
      <c r="F236" s="254" t="s">
        <v>406</v>
      </c>
      <c r="G236" s="37"/>
      <c r="H236" s="37"/>
      <c r="I236" s="206"/>
      <c r="J236" s="37"/>
      <c r="K236" s="37"/>
      <c r="L236" s="41"/>
      <c r="M236" s="255"/>
      <c r="N236" s="256"/>
      <c r="O236" s="88"/>
      <c r="P236" s="88"/>
      <c r="Q236" s="88"/>
      <c r="R236" s="88"/>
      <c r="S236" s="88"/>
      <c r="T236" s="89"/>
      <c r="U236" s="35"/>
      <c r="V236" s="35"/>
      <c r="W236" s="35"/>
      <c r="X236" s="35"/>
      <c r="Y236" s="35"/>
      <c r="Z236" s="35"/>
      <c r="AA236" s="35"/>
      <c r="AB236" s="35"/>
      <c r="AC236" s="35"/>
      <c r="AD236" s="35"/>
      <c r="AE236" s="35"/>
      <c r="AT236" s="14" t="s">
        <v>194</v>
      </c>
      <c r="AU236" s="14" t="s">
        <v>86</v>
      </c>
    </row>
    <row r="237" s="2" customFormat="1" ht="24.15" customHeight="1">
      <c r="A237" s="35"/>
      <c r="B237" s="36"/>
      <c r="C237" s="239" t="s">
        <v>407</v>
      </c>
      <c r="D237" s="239" t="s">
        <v>188</v>
      </c>
      <c r="E237" s="240" t="s">
        <v>408</v>
      </c>
      <c r="F237" s="241" t="s">
        <v>409</v>
      </c>
      <c r="G237" s="242" t="s">
        <v>191</v>
      </c>
      <c r="H237" s="243">
        <v>77</v>
      </c>
      <c r="I237" s="244"/>
      <c r="J237" s="245">
        <f>ROUND(I237*H237,2)</f>
        <v>0</v>
      </c>
      <c r="K237" s="246"/>
      <c r="L237" s="41"/>
      <c r="M237" s="247" t="s">
        <v>1</v>
      </c>
      <c r="N237" s="248" t="s">
        <v>42</v>
      </c>
      <c r="O237" s="88"/>
      <c r="P237" s="249">
        <f>O237*H237</f>
        <v>0</v>
      </c>
      <c r="Q237" s="249">
        <v>0</v>
      </c>
      <c r="R237" s="249">
        <f>Q237*H237</f>
        <v>0</v>
      </c>
      <c r="S237" s="249">
        <v>0</v>
      </c>
      <c r="T237" s="250">
        <f>S237*H237</f>
        <v>0</v>
      </c>
      <c r="U237" s="35"/>
      <c r="V237" s="35"/>
      <c r="W237" s="35"/>
      <c r="X237" s="35"/>
      <c r="Y237" s="35"/>
      <c r="Z237" s="35"/>
      <c r="AA237" s="35"/>
      <c r="AB237" s="35"/>
      <c r="AC237" s="35"/>
      <c r="AD237" s="35"/>
      <c r="AE237" s="35"/>
      <c r="AR237" s="251" t="s">
        <v>272</v>
      </c>
      <c r="AT237" s="251" t="s">
        <v>188</v>
      </c>
      <c r="AU237" s="251" t="s">
        <v>86</v>
      </c>
      <c r="AY237" s="14" t="s">
        <v>185</v>
      </c>
      <c r="BE237" s="252">
        <f>IF(N237="základní",J237,0)</f>
        <v>0</v>
      </c>
      <c r="BF237" s="252">
        <f>IF(N237="snížená",J237,0)</f>
        <v>0</v>
      </c>
      <c r="BG237" s="252">
        <f>IF(N237="zákl. přenesená",J237,0)</f>
        <v>0</v>
      </c>
      <c r="BH237" s="252">
        <f>IF(N237="sníž. přenesená",J237,0)</f>
        <v>0</v>
      </c>
      <c r="BI237" s="252">
        <f>IF(N237="nulová",J237,0)</f>
        <v>0</v>
      </c>
      <c r="BJ237" s="14" t="s">
        <v>84</v>
      </c>
      <c r="BK237" s="252">
        <f>ROUND(I237*H237,2)</f>
        <v>0</v>
      </c>
      <c r="BL237" s="14" t="s">
        <v>272</v>
      </c>
      <c r="BM237" s="251" t="s">
        <v>410</v>
      </c>
    </row>
    <row r="238" s="2" customFormat="1">
      <c r="A238" s="35"/>
      <c r="B238" s="36"/>
      <c r="C238" s="37"/>
      <c r="D238" s="253" t="s">
        <v>194</v>
      </c>
      <c r="E238" s="37"/>
      <c r="F238" s="254" t="s">
        <v>411</v>
      </c>
      <c r="G238" s="37"/>
      <c r="H238" s="37"/>
      <c r="I238" s="206"/>
      <c r="J238" s="37"/>
      <c r="K238" s="37"/>
      <c r="L238" s="41"/>
      <c r="M238" s="255"/>
      <c r="N238" s="256"/>
      <c r="O238" s="88"/>
      <c r="P238" s="88"/>
      <c r="Q238" s="88"/>
      <c r="R238" s="88"/>
      <c r="S238" s="88"/>
      <c r="T238" s="89"/>
      <c r="U238" s="35"/>
      <c r="V238" s="35"/>
      <c r="W238" s="35"/>
      <c r="X238" s="35"/>
      <c r="Y238" s="35"/>
      <c r="Z238" s="35"/>
      <c r="AA238" s="35"/>
      <c r="AB238" s="35"/>
      <c r="AC238" s="35"/>
      <c r="AD238" s="35"/>
      <c r="AE238" s="35"/>
      <c r="AT238" s="14" t="s">
        <v>194</v>
      </c>
      <c r="AU238" s="14" t="s">
        <v>86</v>
      </c>
    </row>
    <row r="239" s="12" customFormat="1" ht="22.8" customHeight="1">
      <c r="A239" s="12"/>
      <c r="B239" s="223"/>
      <c r="C239" s="224"/>
      <c r="D239" s="225" t="s">
        <v>76</v>
      </c>
      <c r="E239" s="237" t="s">
        <v>412</v>
      </c>
      <c r="F239" s="237" t="s">
        <v>413</v>
      </c>
      <c r="G239" s="224"/>
      <c r="H239" s="224"/>
      <c r="I239" s="227"/>
      <c r="J239" s="238">
        <f>BK239</f>
        <v>0</v>
      </c>
      <c r="K239" s="224"/>
      <c r="L239" s="229"/>
      <c r="M239" s="230"/>
      <c r="N239" s="231"/>
      <c r="O239" s="231"/>
      <c r="P239" s="232">
        <f>SUM(P240:P251)</f>
        <v>0</v>
      </c>
      <c r="Q239" s="231"/>
      <c r="R239" s="232">
        <f>SUM(R240:R251)</f>
        <v>0.029039999999999996</v>
      </c>
      <c r="S239" s="231"/>
      <c r="T239" s="233">
        <f>SUM(T240:T251)</f>
        <v>0.31785000000000002</v>
      </c>
      <c r="U239" s="12"/>
      <c r="V239" s="12"/>
      <c r="W239" s="12"/>
      <c r="X239" s="12"/>
      <c r="Y239" s="12"/>
      <c r="Z239" s="12"/>
      <c r="AA239" s="12"/>
      <c r="AB239" s="12"/>
      <c r="AC239" s="12"/>
      <c r="AD239" s="12"/>
      <c r="AE239" s="12"/>
      <c r="AR239" s="234" t="s">
        <v>86</v>
      </c>
      <c r="AT239" s="235" t="s">
        <v>76</v>
      </c>
      <c r="AU239" s="235" t="s">
        <v>84</v>
      </c>
      <c r="AY239" s="234" t="s">
        <v>185</v>
      </c>
      <c r="BK239" s="236">
        <f>SUM(BK240:BK251)</f>
        <v>0</v>
      </c>
    </row>
    <row r="240" s="2" customFormat="1" ht="16.5" customHeight="1">
      <c r="A240" s="35"/>
      <c r="B240" s="36"/>
      <c r="C240" s="239" t="s">
        <v>414</v>
      </c>
      <c r="D240" s="239" t="s">
        <v>188</v>
      </c>
      <c r="E240" s="240" t="s">
        <v>415</v>
      </c>
      <c r="F240" s="241" t="s">
        <v>416</v>
      </c>
      <c r="G240" s="242" t="s">
        <v>191</v>
      </c>
      <c r="H240" s="243">
        <v>1.5</v>
      </c>
      <c r="I240" s="244"/>
      <c r="J240" s="245">
        <f>ROUND(I240*H240,2)</f>
        <v>0</v>
      </c>
      <c r="K240" s="246"/>
      <c r="L240" s="41"/>
      <c r="M240" s="247" t="s">
        <v>1</v>
      </c>
      <c r="N240" s="248" t="s">
        <v>42</v>
      </c>
      <c r="O240" s="88"/>
      <c r="P240" s="249">
        <f>O240*H240</f>
        <v>0</v>
      </c>
      <c r="Q240" s="249">
        <v>0.00029999999999999997</v>
      </c>
      <c r="R240" s="249">
        <f>Q240*H240</f>
        <v>0.00044999999999999999</v>
      </c>
      <c r="S240" s="249">
        <v>0</v>
      </c>
      <c r="T240" s="250">
        <f>S240*H240</f>
        <v>0</v>
      </c>
      <c r="U240" s="35"/>
      <c r="V240" s="35"/>
      <c r="W240" s="35"/>
      <c r="X240" s="35"/>
      <c r="Y240" s="35"/>
      <c r="Z240" s="35"/>
      <c r="AA240" s="35"/>
      <c r="AB240" s="35"/>
      <c r="AC240" s="35"/>
      <c r="AD240" s="35"/>
      <c r="AE240" s="35"/>
      <c r="AR240" s="251" t="s">
        <v>272</v>
      </c>
      <c r="AT240" s="251" t="s">
        <v>188</v>
      </c>
      <c r="AU240" s="251" t="s">
        <v>86</v>
      </c>
      <c r="AY240" s="14" t="s">
        <v>185</v>
      </c>
      <c r="BE240" s="252">
        <f>IF(N240="základní",J240,0)</f>
        <v>0</v>
      </c>
      <c r="BF240" s="252">
        <f>IF(N240="snížená",J240,0)</f>
        <v>0</v>
      </c>
      <c r="BG240" s="252">
        <f>IF(N240="zákl. přenesená",J240,0)</f>
        <v>0</v>
      </c>
      <c r="BH240" s="252">
        <f>IF(N240="sníž. přenesená",J240,0)</f>
        <v>0</v>
      </c>
      <c r="BI240" s="252">
        <f>IF(N240="nulová",J240,0)</f>
        <v>0</v>
      </c>
      <c r="BJ240" s="14" t="s">
        <v>84</v>
      </c>
      <c r="BK240" s="252">
        <f>ROUND(I240*H240,2)</f>
        <v>0</v>
      </c>
      <c r="BL240" s="14" t="s">
        <v>272</v>
      </c>
      <c r="BM240" s="251" t="s">
        <v>417</v>
      </c>
    </row>
    <row r="241" s="2" customFormat="1">
      <c r="A241" s="35"/>
      <c r="B241" s="36"/>
      <c r="C241" s="37"/>
      <c r="D241" s="253" t="s">
        <v>194</v>
      </c>
      <c r="E241" s="37"/>
      <c r="F241" s="254" t="s">
        <v>418</v>
      </c>
      <c r="G241" s="37"/>
      <c r="H241" s="37"/>
      <c r="I241" s="206"/>
      <c r="J241" s="37"/>
      <c r="K241" s="37"/>
      <c r="L241" s="41"/>
      <c r="M241" s="255"/>
      <c r="N241" s="256"/>
      <c r="O241" s="88"/>
      <c r="P241" s="88"/>
      <c r="Q241" s="88"/>
      <c r="R241" s="88"/>
      <c r="S241" s="88"/>
      <c r="T241" s="89"/>
      <c r="U241" s="35"/>
      <c r="V241" s="35"/>
      <c r="W241" s="35"/>
      <c r="X241" s="35"/>
      <c r="Y241" s="35"/>
      <c r="Z241" s="35"/>
      <c r="AA241" s="35"/>
      <c r="AB241" s="35"/>
      <c r="AC241" s="35"/>
      <c r="AD241" s="35"/>
      <c r="AE241" s="35"/>
      <c r="AT241" s="14" t="s">
        <v>194</v>
      </c>
      <c r="AU241" s="14" t="s">
        <v>86</v>
      </c>
    </row>
    <row r="242" s="2" customFormat="1" ht="24.15" customHeight="1">
      <c r="A242" s="35"/>
      <c r="B242" s="36"/>
      <c r="C242" s="239" t="s">
        <v>419</v>
      </c>
      <c r="D242" s="239" t="s">
        <v>188</v>
      </c>
      <c r="E242" s="240" t="s">
        <v>420</v>
      </c>
      <c r="F242" s="241" t="s">
        <v>421</v>
      </c>
      <c r="G242" s="242" t="s">
        <v>191</v>
      </c>
      <c r="H242" s="243">
        <v>3.8999999999999999</v>
      </c>
      <c r="I242" s="244"/>
      <c r="J242" s="245">
        <f>ROUND(I242*H242,2)</f>
        <v>0</v>
      </c>
      <c r="K242" s="246"/>
      <c r="L242" s="41"/>
      <c r="M242" s="247" t="s">
        <v>1</v>
      </c>
      <c r="N242" s="248" t="s">
        <v>42</v>
      </c>
      <c r="O242" s="88"/>
      <c r="P242" s="249">
        <f>O242*H242</f>
        <v>0</v>
      </c>
      <c r="Q242" s="249">
        <v>0</v>
      </c>
      <c r="R242" s="249">
        <f>Q242*H242</f>
        <v>0</v>
      </c>
      <c r="S242" s="249">
        <v>0.081500000000000003</v>
      </c>
      <c r="T242" s="250">
        <f>S242*H242</f>
        <v>0.31785000000000002</v>
      </c>
      <c r="U242" s="35"/>
      <c r="V242" s="35"/>
      <c r="W242" s="35"/>
      <c r="X242" s="35"/>
      <c r="Y242" s="35"/>
      <c r="Z242" s="35"/>
      <c r="AA242" s="35"/>
      <c r="AB242" s="35"/>
      <c r="AC242" s="35"/>
      <c r="AD242" s="35"/>
      <c r="AE242" s="35"/>
      <c r="AR242" s="251" t="s">
        <v>272</v>
      </c>
      <c r="AT242" s="251" t="s">
        <v>188</v>
      </c>
      <c r="AU242" s="251" t="s">
        <v>86</v>
      </c>
      <c r="AY242" s="14" t="s">
        <v>185</v>
      </c>
      <c r="BE242" s="252">
        <f>IF(N242="základní",J242,0)</f>
        <v>0</v>
      </c>
      <c r="BF242" s="252">
        <f>IF(N242="snížená",J242,0)</f>
        <v>0</v>
      </c>
      <c r="BG242" s="252">
        <f>IF(N242="zákl. přenesená",J242,0)</f>
        <v>0</v>
      </c>
      <c r="BH242" s="252">
        <f>IF(N242="sníž. přenesená",J242,0)</f>
        <v>0</v>
      </c>
      <c r="BI242" s="252">
        <f>IF(N242="nulová",J242,0)</f>
        <v>0</v>
      </c>
      <c r="BJ242" s="14" t="s">
        <v>84</v>
      </c>
      <c r="BK242" s="252">
        <f>ROUND(I242*H242,2)</f>
        <v>0</v>
      </c>
      <c r="BL242" s="14" t="s">
        <v>272</v>
      </c>
      <c r="BM242" s="251" t="s">
        <v>422</v>
      </c>
    </row>
    <row r="243" s="2" customFormat="1">
      <c r="A243" s="35"/>
      <c r="B243" s="36"/>
      <c r="C243" s="37"/>
      <c r="D243" s="253" t="s">
        <v>194</v>
      </c>
      <c r="E243" s="37"/>
      <c r="F243" s="254" t="s">
        <v>423</v>
      </c>
      <c r="G243" s="37"/>
      <c r="H243" s="37"/>
      <c r="I243" s="206"/>
      <c r="J243" s="37"/>
      <c r="K243" s="37"/>
      <c r="L243" s="41"/>
      <c r="M243" s="255"/>
      <c r="N243" s="256"/>
      <c r="O243" s="88"/>
      <c r="P243" s="88"/>
      <c r="Q243" s="88"/>
      <c r="R243" s="88"/>
      <c r="S243" s="88"/>
      <c r="T243" s="89"/>
      <c r="U243" s="35"/>
      <c r="V243" s="35"/>
      <c r="W243" s="35"/>
      <c r="X243" s="35"/>
      <c r="Y243" s="35"/>
      <c r="Z243" s="35"/>
      <c r="AA243" s="35"/>
      <c r="AB243" s="35"/>
      <c r="AC243" s="35"/>
      <c r="AD243" s="35"/>
      <c r="AE243" s="35"/>
      <c r="AT243" s="14" t="s">
        <v>194</v>
      </c>
      <c r="AU243" s="14" t="s">
        <v>86</v>
      </c>
    </row>
    <row r="244" s="2" customFormat="1" ht="24.15" customHeight="1">
      <c r="A244" s="35"/>
      <c r="B244" s="36"/>
      <c r="C244" s="239" t="s">
        <v>424</v>
      </c>
      <c r="D244" s="239" t="s">
        <v>188</v>
      </c>
      <c r="E244" s="240" t="s">
        <v>425</v>
      </c>
      <c r="F244" s="241" t="s">
        <v>426</v>
      </c>
      <c r="G244" s="242" t="s">
        <v>191</v>
      </c>
      <c r="H244" s="243">
        <v>1.5</v>
      </c>
      <c r="I244" s="244"/>
      <c r="J244" s="245">
        <f>ROUND(I244*H244,2)</f>
        <v>0</v>
      </c>
      <c r="K244" s="246"/>
      <c r="L244" s="41"/>
      <c r="M244" s="247" t="s">
        <v>1</v>
      </c>
      <c r="N244" s="248" t="s">
        <v>42</v>
      </c>
      <c r="O244" s="88"/>
      <c r="P244" s="249">
        <f>O244*H244</f>
        <v>0</v>
      </c>
      <c r="Q244" s="249">
        <v>0.0048999999999999998</v>
      </c>
      <c r="R244" s="249">
        <f>Q244*H244</f>
        <v>0.0073499999999999998</v>
      </c>
      <c r="S244" s="249">
        <v>0</v>
      </c>
      <c r="T244" s="250">
        <f>S244*H244</f>
        <v>0</v>
      </c>
      <c r="U244" s="35"/>
      <c r="V244" s="35"/>
      <c r="W244" s="35"/>
      <c r="X244" s="35"/>
      <c r="Y244" s="35"/>
      <c r="Z244" s="35"/>
      <c r="AA244" s="35"/>
      <c r="AB244" s="35"/>
      <c r="AC244" s="35"/>
      <c r="AD244" s="35"/>
      <c r="AE244" s="35"/>
      <c r="AR244" s="251" t="s">
        <v>272</v>
      </c>
      <c r="AT244" s="251" t="s">
        <v>188</v>
      </c>
      <c r="AU244" s="251" t="s">
        <v>86</v>
      </c>
      <c r="AY244" s="14" t="s">
        <v>185</v>
      </c>
      <c r="BE244" s="252">
        <f>IF(N244="základní",J244,0)</f>
        <v>0</v>
      </c>
      <c r="BF244" s="252">
        <f>IF(N244="snížená",J244,0)</f>
        <v>0</v>
      </c>
      <c r="BG244" s="252">
        <f>IF(N244="zákl. přenesená",J244,0)</f>
        <v>0</v>
      </c>
      <c r="BH244" s="252">
        <f>IF(N244="sníž. přenesená",J244,0)</f>
        <v>0</v>
      </c>
      <c r="BI244" s="252">
        <f>IF(N244="nulová",J244,0)</f>
        <v>0</v>
      </c>
      <c r="BJ244" s="14" t="s">
        <v>84</v>
      </c>
      <c r="BK244" s="252">
        <f>ROUND(I244*H244,2)</f>
        <v>0</v>
      </c>
      <c r="BL244" s="14" t="s">
        <v>272</v>
      </c>
      <c r="BM244" s="251" t="s">
        <v>427</v>
      </c>
    </row>
    <row r="245" s="2" customFormat="1">
      <c r="A245" s="35"/>
      <c r="B245" s="36"/>
      <c r="C245" s="37"/>
      <c r="D245" s="253" t="s">
        <v>194</v>
      </c>
      <c r="E245" s="37"/>
      <c r="F245" s="254" t="s">
        <v>428</v>
      </c>
      <c r="G245" s="37"/>
      <c r="H245" s="37"/>
      <c r="I245" s="206"/>
      <c r="J245" s="37"/>
      <c r="K245" s="37"/>
      <c r="L245" s="41"/>
      <c r="M245" s="255"/>
      <c r="N245" s="256"/>
      <c r="O245" s="88"/>
      <c r="P245" s="88"/>
      <c r="Q245" s="88"/>
      <c r="R245" s="88"/>
      <c r="S245" s="88"/>
      <c r="T245" s="89"/>
      <c r="U245" s="35"/>
      <c r="V245" s="35"/>
      <c r="W245" s="35"/>
      <c r="X245" s="35"/>
      <c r="Y245" s="35"/>
      <c r="Z245" s="35"/>
      <c r="AA245" s="35"/>
      <c r="AB245" s="35"/>
      <c r="AC245" s="35"/>
      <c r="AD245" s="35"/>
      <c r="AE245" s="35"/>
      <c r="AT245" s="14" t="s">
        <v>194</v>
      </c>
      <c r="AU245" s="14" t="s">
        <v>86</v>
      </c>
    </row>
    <row r="246" s="2" customFormat="1" ht="16.5" customHeight="1">
      <c r="A246" s="35"/>
      <c r="B246" s="36"/>
      <c r="C246" s="257" t="s">
        <v>429</v>
      </c>
      <c r="D246" s="257" t="s">
        <v>260</v>
      </c>
      <c r="E246" s="258" t="s">
        <v>430</v>
      </c>
      <c r="F246" s="259" t="s">
        <v>431</v>
      </c>
      <c r="G246" s="260" t="s">
        <v>191</v>
      </c>
      <c r="H246" s="261">
        <v>1.8</v>
      </c>
      <c r="I246" s="262"/>
      <c r="J246" s="263">
        <f>ROUND(I246*H246,2)</f>
        <v>0</v>
      </c>
      <c r="K246" s="264"/>
      <c r="L246" s="265"/>
      <c r="M246" s="266" t="s">
        <v>1</v>
      </c>
      <c r="N246" s="267" t="s">
        <v>42</v>
      </c>
      <c r="O246" s="88"/>
      <c r="P246" s="249">
        <f>O246*H246</f>
        <v>0</v>
      </c>
      <c r="Q246" s="249">
        <v>0.0118</v>
      </c>
      <c r="R246" s="249">
        <f>Q246*H246</f>
        <v>0.021239999999999998</v>
      </c>
      <c r="S246" s="249">
        <v>0</v>
      </c>
      <c r="T246" s="250">
        <f>S246*H246</f>
        <v>0</v>
      </c>
      <c r="U246" s="35"/>
      <c r="V246" s="35"/>
      <c r="W246" s="35"/>
      <c r="X246" s="35"/>
      <c r="Y246" s="35"/>
      <c r="Z246" s="35"/>
      <c r="AA246" s="35"/>
      <c r="AB246" s="35"/>
      <c r="AC246" s="35"/>
      <c r="AD246" s="35"/>
      <c r="AE246" s="35"/>
      <c r="AR246" s="251" t="s">
        <v>323</v>
      </c>
      <c r="AT246" s="251" t="s">
        <v>260</v>
      </c>
      <c r="AU246" s="251" t="s">
        <v>86</v>
      </c>
      <c r="AY246" s="14" t="s">
        <v>185</v>
      </c>
      <c r="BE246" s="252">
        <f>IF(N246="základní",J246,0)</f>
        <v>0</v>
      </c>
      <c r="BF246" s="252">
        <f>IF(N246="snížená",J246,0)</f>
        <v>0</v>
      </c>
      <c r="BG246" s="252">
        <f>IF(N246="zákl. přenesená",J246,0)</f>
        <v>0</v>
      </c>
      <c r="BH246" s="252">
        <f>IF(N246="sníž. přenesená",J246,0)</f>
        <v>0</v>
      </c>
      <c r="BI246" s="252">
        <f>IF(N246="nulová",J246,0)</f>
        <v>0</v>
      </c>
      <c r="BJ246" s="14" t="s">
        <v>84</v>
      </c>
      <c r="BK246" s="252">
        <f>ROUND(I246*H246,2)</f>
        <v>0</v>
      </c>
      <c r="BL246" s="14" t="s">
        <v>272</v>
      </c>
      <c r="BM246" s="251" t="s">
        <v>432</v>
      </c>
    </row>
    <row r="247" s="2" customFormat="1">
      <c r="A247" s="35"/>
      <c r="B247" s="36"/>
      <c r="C247" s="37"/>
      <c r="D247" s="253" t="s">
        <v>194</v>
      </c>
      <c r="E247" s="37"/>
      <c r="F247" s="254" t="s">
        <v>431</v>
      </c>
      <c r="G247" s="37"/>
      <c r="H247" s="37"/>
      <c r="I247" s="206"/>
      <c r="J247" s="37"/>
      <c r="K247" s="37"/>
      <c r="L247" s="41"/>
      <c r="M247" s="255"/>
      <c r="N247" s="256"/>
      <c r="O247" s="88"/>
      <c r="P247" s="88"/>
      <c r="Q247" s="88"/>
      <c r="R247" s="88"/>
      <c r="S247" s="88"/>
      <c r="T247" s="89"/>
      <c r="U247" s="35"/>
      <c r="V247" s="35"/>
      <c r="W247" s="35"/>
      <c r="X247" s="35"/>
      <c r="Y247" s="35"/>
      <c r="Z247" s="35"/>
      <c r="AA247" s="35"/>
      <c r="AB247" s="35"/>
      <c r="AC247" s="35"/>
      <c r="AD247" s="35"/>
      <c r="AE247" s="35"/>
      <c r="AT247" s="14" t="s">
        <v>194</v>
      </c>
      <c r="AU247" s="14" t="s">
        <v>86</v>
      </c>
    </row>
    <row r="248" s="2" customFormat="1" ht="24.15" customHeight="1">
      <c r="A248" s="35"/>
      <c r="B248" s="36"/>
      <c r="C248" s="239" t="s">
        <v>433</v>
      </c>
      <c r="D248" s="239" t="s">
        <v>188</v>
      </c>
      <c r="E248" s="240" t="s">
        <v>434</v>
      </c>
      <c r="F248" s="241" t="s">
        <v>435</v>
      </c>
      <c r="G248" s="242" t="s">
        <v>191</v>
      </c>
      <c r="H248" s="243">
        <v>1.5</v>
      </c>
      <c r="I248" s="244"/>
      <c r="J248" s="245">
        <f>ROUND(I248*H248,2)</f>
        <v>0</v>
      </c>
      <c r="K248" s="246"/>
      <c r="L248" s="41"/>
      <c r="M248" s="247" t="s">
        <v>1</v>
      </c>
      <c r="N248" s="248" t="s">
        <v>42</v>
      </c>
      <c r="O248" s="88"/>
      <c r="P248" s="249">
        <f>O248*H248</f>
        <v>0</v>
      </c>
      <c r="Q248" s="249">
        <v>0</v>
      </c>
      <c r="R248" s="249">
        <f>Q248*H248</f>
        <v>0</v>
      </c>
      <c r="S248" s="249">
        <v>0</v>
      </c>
      <c r="T248" s="250">
        <f>S248*H248</f>
        <v>0</v>
      </c>
      <c r="U248" s="35"/>
      <c r="V248" s="35"/>
      <c r="W248" s="35"/>
      <c r="X248" s="35"/>
      <c r="Y248" s="35"/>
      <c r="Z248" s="35"/>
      <c r="AA248" s="35"/>
      <c r="AB248" s="35"/>
      <c r="AC248" s="35"/>
      <c r="AD248" s="35"/>
      <c r="AE248" s="35"/>
      <c r="AR248" s="251" t="s">
        <v>272</v>
      </c>
      <c r="AT248" s="251" t="s">
        <v>188</v>
      </c>
      <c r="AU248" s="251" t="s">
        <v>86</v>
      </c>
      <c r="AY248" s="14" t="s">
        <v>185</v>
      </c>
      <c r="BE248" s="252">
        <f>IF(N248="základní",J248,0)</f>
        <v>0</v>
      </c>
      <c r="BF248" s="252">
        <f>IF(N248="snížená",J248,0)</f>
        <v>0</v>
      </c>
      <c r="BG248" s="252">
        <f>IF(N248="zákl. přenesená",J248,0)</f>
        <v>0</v>
      </c>
      <c r="BH248" s="252">
        <f>IF(N248="sníž. přenesená",J248,0)</f>
        <v>0</v>
      </c>
      <c r="BI248" s="252">
        <f>IF(N248="nulová",J248,0)</f>
        <v>0</v>
      </c>
      <c r="BJ248" s="14" t="s">
        <v>84</v>
      </c>
      <c r="BK248" s="252">
        <f>ROUND(I248*H248,2)</f>
        <v>0</v>
      </c>
      <c r="BL248" s="14" t="s">
        <v>272</v>
      </c>
      <c r="BM248" s="251" t="s">
        <v>436</v>
      </c>
    </row>
    <row r="249" s="2" customFormat="1">
      <c r="A249" s="35"/>
      <c r="B249" s="36"/>
      <c r="C249" s="37"/>
      <c r="D249" s="253" t="s">
        <v>194</v>
      </c>
      <c r="E249" s="37"/>
      <c r="F249" s="254" t="s">
        <v>437</v>
      </c>
      <c r="G249" s="37"/>
      <c r="H249" s="37"/>
      <c r="I249" s="206"/>
      <c r="J249" s="37"/>
      <c r="K249" s="37"/>
      <c r="L249" s="41"/>
      <c r="M249" s="255"/>
      <c r="N249" s="256"/>
      <c r="O249" s="88"/>
      <c r="P249" s="88"/>
      <c r="Q249" s="88"/>
      <c r="R249" s="88"/>
      <c r="S249" s="88"/>
      <c r="T249" s="89"/>
      <c r="U249" s="35"/>
      <c r="V249" s="35"/>
      <c r="W249" s="35"/>
      <c r="X249" s="35"/>
      <c r="Y249" s="35"/>
      <c r="Z249" s="35"/>
      <c r="AA249" s="35"/>
      <c r="AB249" s="35"/>
      <c r="AC249" s="35"/>
      <c r="AD249" s="35"/>
      <c r="AE249" s="35"/>
      <c r="AT249" s="14" t="s">
        <v>194</v>
      </c>
      <c r="AU249" s="14" t="s">
        <v>86</v>
      </c>
    </row>
    <row r="250" s="2" customFormat="1" ht="16.5" customHeight="1">
      <c r="A250" s="35"/>
      <c r="B250" s="36"/>
      <c r="C250" s="239" t="s">
        <v>438</v>
      </c>
      <c r="D250" s="239" t="s">
        <v>188</v>
      </c>
      <c r="E250" s="240" t="s">
        <v>439</v>
      </c>
      <c r="F250" s="241" t="s">
        <v>440</v>
      </c>
      <c r="G250" s="242" t="s">
        <v>191</v>
      </c>
      <c r="H250" s="243">
        <v>3.8999999999999999</v>
      </c>
      <c r="I250" s="244"/>
      <c r="J250" s="245">
        <f>ROUND(I250*H250,2)</f>
        <v>0</v>
      </c>
      <c r="K250" s="246"/>
      <c r="L250" s="41"/>
      <c r="M250" s="247" t="s">
        <v>1</v>
      </c>
      <c r="N250" s="248" t="s">
        <v>42</v>
      </c>
      <c r="O250" s="88"/>
      <c r="P250" s="249">
        <f>O250*H250</f>
        <v>0</v>
      </c>
      <c r="Q250" s="249">
        <v>0</v>
      </c>
      <c r="R250" s="249">
        <f>Q250*H250</f>
        <v>0</v>
      </c>
      <c r="S250" s="249">
        <v>0</v>
      </c>
      <c r="T250" s="250">
        <f>S250*H250</f>
        <v>0</v>
      </c>
      <c r="U250" s="35"/>
      <c r="V250" s="35"/>
      <c r="W250" s="35"/>
      <c r="X250" s="35"/>
      <c r="Y250" s="35"/>
      <c r="Z250" s="35"/>
      <c r="AA250" s="35"/>
      <c r="AB250" s="35"/>
      <c r="AC250" s="35"/>
      <c r="AD250" s="35"/>
      <c r="AE250" s="35"/>
      <c r="AR250" s="251" t="s">
        <v>208</v>
      </c>
      <c r="AT250" s="251" t="s">
        <v>188</v>
      </c>
      <c r="AU250" s="251" t="s">
        <v>86</v>
      </c>
      <c r="AY250" s="14" t="s">
        <v>185</v>
      </c>
      <c r="BE250" s="252">
        <f>IF(N250="základní",J250,0)</f>
        <v>0</v>
      </c>
      <c r="BF250" s="252">
        <f>IF(N250="snížená",J250,0)</f>
        <v>0</v>
      </c>
      <c r="BG250" s="252">
        <f>IF(N250="zákl. přenesená",J250,0)</f>
        <v>0</v>
      </c>
      <c r="BH250" s="252">
        <f>IF(N250="sníž. přenesená",J250,0)</f>
        <v>0</v>
      </c>
      <c r="BI250" s="252">
        <f>IF(N250="nulová",J250,0)</f>
        <v>0</v>
      </c>
      <c r="BJ250" s="14" t="s">
        <v>84</v>
      </c>
      <c r="BK250" s="252">
        <f>ROUND(I250*H250,2)</f>
        <v>0</v>
      </c>
      <c r="BL250" s="14" t="s">
        <v>208</v>
      </c>
      <c r="BM250" s="251" t="s">
        <v>441</v>
      </c>
    </row>
    <row r="251" s="2" customFormat="1">
      <c r="A251" s="35"/>
      <c r="B251" s="36"/>
      <c r="C251" s="37"/>
      <c r="D251" s="253" t="s">
        <v>194</v>
      </c>
      <c r="E251" s="37"/>
      <c r="F251" s="254" t="s">
        <v>440</v>
      </c>
      <c r="G251" s="37"/>
      <c r="H251" s="37"/>
      <c r="I251" s="206"/>
      <c r="J251" s="37"/>
      <c r="K251" s="37"/>
      <c r="L251" s="41"/>
      <c r="M251" s="255"/>
      <c r="N251" s="256"/>
      <c r="O251" s="88"/>
      <c r="P251" s="88"/>
      <c r="Q251" s="88"/>
      <c r="R251" s="88"/>
      <c r="S251" s="88"/>
      <c r="T251" s="89"/>
      <c r="U251" s="35"/>
      <c r="V251" s="35"/>
      <c r="W251" s="35"/>
      <c r="X251" s="35"/>
      <c r="Y251" s="35"/>
      <c r="Z251" s="35"/>
      <c r="AA251" s="35"/>
      <c r="AB251" s="35"/>
      <c r="AC251" s="35"/>
      <c r="AD251" s="35"/>
      <c r="AE251" s="35"/>
      <c r="AT251" s="14" t="s">
        <v>194</v>
      </c>
      <c r="AU251" s="14" t="s">
        <v>86</v>
      </c>
    </row>
    <row r="252" s="12" customFormat="1" ht="22.8" customHeight="1">
      <c r="A252" s="12"/>
      <c r="B252" s="223"/>
      <c r="C252" s="224"/>
      <c r="D252" s="225" t="s">
        <v>76</v>
      </c>
      <c r="E252" s="237" t="s">
        <v>442</v>
      </c>
      <c r="F252" s="237" t="s">
        <v>443</v>
      </c>
      <c r="G252" s="224"/>
      <c r="H252" s="224"/>
      <c r="I252" s="227"/>
      <c r="J252" s="238">
        <f>BK252</f>
        <v>0</v>
      </c>
      <c r="K252" s="224"/>
      <c r="L252" s="229"/>
      <c r="M252" s="230"/>
      <c r="N252" s="231"/>
      <c r="O252" s="231"/>
      <c r="P252" s="232">
        <f>SUM(P253:P256)</f>
        <v>0</v>
      </c>
      <c r="Q252" s="231"/>
      <c r="R252" s="232">
        <f>SUM(R253:R256)</f>
        <v>0</v>
      </c>
      <c r="S252" s="231"/>
      <c r="T252" s="233">
        <f>SUM(T253:T256)</f>
        <v>0</v>
      </c>
      <c r="U252" s="12"/>
      <c r="V252" s="12"/>
      <c r="W252" s="12"/>
      <c r="X252" s="12"/>
      <c r="Y252" s="12"/>
      <c r="Z252" s="12"/>
      <c r="AA252" s="12"/>
      <c r="AB252" s="12"/>
      <c r="AC252" s="12"/>
      <c r="AD252" s="12"/>
      <c r="AE252" s="12"/>
      <c r="AR252" s="234" t="s">
        <v>86</v>
      </c>
      <c r="AT252" s="235" t="s">
        <v>76</v>
      </c>
      <c r="AU252" s="235" t="s">
        <v>84</v>
      </c>
      <c r="AY252" s="234" t="s">
        <v>185</v>
      </c>
      <c r="BK252" s="236">
        <f>SUM(BK253:BK256)</f>
        <v>0</v>
      </c>
    </row>
    <row r="253" s="2" customFormat="1" ht="16.5" customHeight="1">
      <c r="A253" s="35"/>
      <c r="B253" s="36"/>
      <c r="C253" s="239" t="s">
        <v>444</v>
      </c>
      <c r="D253" s="239" t="s">
        <v>188</v>
      </c>
      <c r="E253" s="240" t="s">
        <v>445</v>
      </c>
      <c r="F253" s="241" t="s">
        <v>446</v>
      </c>
      <c r="G253" s="242" t="s">
        <v>191</v>
      </c>
      <c r="H253" s="243">
        <v>25</v>
      </c>
      <c r="I253" s="244"/>
      <c r="J253" s="245">
        <f>ROUND(I253*H253,2)</f>
        <v>0</v>
      </c>
      <c r="K253" s="246"/>
      <c r="L253" s="41"/>
      <c r="M253" s="247" t="s">
        <v>1</v>
      </c>
      <c r="N253" s="248" t="s">
        <v>42</v>
      </c>
      <c r="O253" s="88"/>
      <c r="P253" s="249">
        <f>O253*H253</f>
        <v>0</v>
      </c>
      <c r="Q253" s="249">
        <v>0</v>
      </c>
      <c r="R253" s="249">
        <f>Q253*H253</f>
        <v>0</v>
      </c>
      <c r="S253" s="249">
        <v>0</v>
      </c>
      <c r="T253" s="250">
        <f>S253*H253</f>
        <v>0</v>
      </c>
      <c r="U253" s="35"/>
      <c r="V253" s="35"/>
      <c r="W253" s="35"/>
      <c r="X253" s="35"/>
      <c r="Y253" s="35"/>
      <c r="Z253" s="35"/>
      <c r="AA253" s="35"/>
      <c r="AB253" s="35"/>
      <c r="AC253" s="35"/>
      <c r="AD253" s="35"/>
      <c r="AE253" s="35"/>
      <c r="AR253" s="251" t="s">
        <v>208</v>
      </c>
      <c r="AT253" s="251" t="s">
        <v>188</v>
      </c>
      <c r="AU253" s="251" t="s">
        <v>86</v>
      </c>
      <c r="AY253" s="14" t="s">
        <v>185</v>
      </c>
      <c r="BE253" s="252">
        <f>IF(N253="základní",J253,0)</f>
        <v>0</v>
      </c>
      <c r="BF253" s="252">
        <f>IF(N253="snížená",J253,0)</f>
        <v>0</v>
      </c>
      <c r="BG253" s="252">
        <f>IF(N253="zákl. přenesená",J253,0)</f>
        <v>0</v>
      </c>
      <c r="BH253" s="252">
        <f>IF(N253="sníž. přenesená",J253,0)</f>
        <v>0</v>
      </c>
      <c r="BI253" s="252">
        <f>IF(N253="nulová",J253,0)</f>
        <v>0</v>
      </c>
      <c r="BJ253" s="14" t="s">
        <v>84</v>
      </c>
      <c r="BK253" s="252">
        <f>ROUND(I253*H253,2)</f>
        <v>0</v>
      </c>
      <c r="BL253" s="14" t="s">
        <v>208</v>
      </c>
      <c r="BM253" s="251" t="s">
        <v>447</v>
      </c>
    </row>
    <row r="254" s="2" customFormat="1">
      <c r="A254" s="35"/>
      <c r="B254" s="36"/>
      <c r="C254" s="37"/>
      <c r="D254" s="253" t="s">
        <v>194</v>
      </c>
      <c r="E254" s="37"/>
      <c r="F254" s="254" t="s">
        <v>446</v>
      </c>
      <c r="G254" s="37"/>
      <c r="H254" s="37"/>
      <c r="I254" s="206"/>
      <c r="J254" s="37"/>
      <c r="K254" s="37"/>
      <c r="L254" s="41"/>
      <c r="M254" s="255"/>
      <c r="N254" s="256"/>
      <c r="O254" s="88"/>
      <c r="P254" s="88"/>
      <c r="Q254" s="88"/>
      <c r="R254" s="88"/>
      <c r="S254" s="88"/>
      <c r="T254" s="89"/>
      <c r="U254" s="35"/>
      <c r="V254" s="35"/>
      <c r="W254" s="35"/>
      <c r="X254" s="35"/>
      <c r="Y254" s="35"/>
      <c r="Z254" s="35"/>
      <c r="AA254" s="35"/>
      <c r="AB254" s="35"/>
      <c r="AC254" s="35"/>
      <c r="AD254" s="35"/>
      <c r="AE254" s="35"/>
      <c r="AT254" s="14" t="s">
        <v>194</v>
      </c>
      <c r="AU254" s="14" t="s">
        <v>86</v>
      </c>
    </row>
    <row r="255" s="2" customFormat="1" ht="16.5" customHeight="1">
      <c r="A255" s="35"/>
      <c r="B255" s="36"/>
      <c r="C255" s="239" t="s">
        <v>448</v>
      </c>
      <c r="D255" s="239" t="s">
        <v>188</v>
      </c>
      <c r="E255" s="240" t="s">
        <v>449</v>
      </c>
      <c r="F255" s="241" t="s">
        <v>450</v>
      </c>
      <c r="G255" s="242" t="s">
        <v>263</v>
      </c>
      <c r="H255" s="243">
        <v>1</v>
      </c>
      <c r="I255" s="244"/>
      <c r="J255" s="245">
        <f>ROUND(I255*H255,2)</f>
        <v>0</v>
      </c>
      <c r="K255" s="246"/>
      <c r="L255" s="41"/>
      <c r="M255" s="247" t="s">
        <v>1</v>
      </c>
      <c r="N255" s="248" t="s">
        <v>42</v>
      </c>
      <c r="O255" s="88"/>
      <c r="P255" s="249">
        <f>O255*H255</f>
        <v>0</v>
      </c>
      <c r="Q255" s="249">
        <v>0</v>
      </c>
      <c r="R255" s="249">
        <f>Q255*H255</f>
        <v>0</v>
      </c>
      <c r="S255" s="249">
        <v>0</v>
      </c>
      <c r="T255" s="250">
        <f>S255*H255</f>
        <v>0</v>
      </c>
      <c r="U255" s="35"/>
      <c r="V255" s="35"/>
      <c r="W255" s="35"/>
      <c r="X255" s="35"/>
      <c r="Y255" s="35"/>
      <c r="Z255" s="35"/>
      <c r="AA255" s="35"/>
      <c r="AB255" s="35"/>
      <c r="AC255" s="35"/>
      <c r="AD255" s="35"/>
      <c r="AE255" s="35"/>
      <c r="AR255" s="251" t="s">
        <v>208</v>
      </c>
      <c r="AT255" s="251" t="s">
        <v>188</v>
      </c>
      <c r="AU255" s="251" t="s">
        <v>86</v>
      </c>
      <c r="AY255" s="14" t="s">
        <v>185</v>
      </c>
      <c r="BE255" s="252">
        <f>IF(N255="základní",J255,0)</f>
        <v>0</v>
      </c>
      <c r="BF255" s="252">
        <f>IF(N255="snížená",J255,0)</f>
        <v>0</v>
      </c>
      <c r="BG255" s="252">
        <f>IF(N255="zákl. přenesená",J255,0)</f>
        <v>0</v>
      </c>
      <c r="BH255" s="252">
        <f>IF(N255="sníž. přenesená",J255,0)</f>
        <v>0</v>
      </c>
      <c r="BI255" s="252">
        <f>IF(N255="nulová",J255,0)</f>
        <v>0</v>
      </c>
      <c r="BJ255" s="14" t="s">
        <v>84</v>
      </c>
      <c r="BK255" s="252">
        <f>ROUND(I255*H255,2)</f>
        <v>0</v>
      </c>
      <c r="BL255" s="14" t="s">
        <v>208</v>
      </c>
      <c r="BM255" s="251" t="s">
        <v>451</v>
      </c>
    </row>
    <row r="256" s="2" customFormat="1">
      <c r="A256" s="35"/>
      <c r="B256" s="36"/>
      <c r="C256" s="37"/>
      <c r="D256" s="253" t="s">
        <v>194</v>
      </c>
      <c r="E256" s="37"/>
      <c r="F256" s="254" t="s">
        <v>450</v>
      </c>
      <c r="G256" s="37"/>
      <c r="H256" s="37"/>
      <c r="I256" s="206"/>
      <c r="J256" s="37"/>
      <c r="K256" s="37"/>
      <c r="L256" s="41"/>
      <c r="M256" s="255"/>
      <c r="N256" s="256"/>
      <c r="O256" s="88"/>
      <c r="P256" s="88"/>
      <c r="Q256" s="88"/>
      <c r="R256" s="88"/>
      <c r="S256" s="88"/>
      <c r="T256" s="89"/>
      <c r="U256" s="35"/>
      <c r="V256" s="35"/>
      <c r="W256" s="35"/>
      <c r="X256" s="35"/>
      <c r="Y256" s="35"/>
      <c r="Z256" s="35"/>
      <c r="AA256" s="35"/>
      <c r="AB256" s="35"/>
      <c r="AC256" s="35"/>
      <c r="AD256" s="35"/>
      <c r="AE256" s="35"/>
      <c r="AT256" s="14" t="s">
        <v>194</v>
      </c>
      <c r="AU256" s="14" t="s">
        <v>86</v>
      </c>
    </row>
    <row r="257" s="12" customFormat="1" ht="22.8" customHeight="1">
      <c r="A257" s="12"/>
      <c r="B257" s="223"/>
      <c r="C257" s="224"/>
      <c r="D257" s="225" t="s">
        <v>76</v>
      </c>
      <c r="E257" s="237" t="s">
        <v>452</v>
      </c>
      <c r="F257" s="237" t="s">
        <v>453</v>
      </c>
      <c r="G257" s="224"/>
      <c r="H257" s="224"/>
      <c r="I257" s="227"/>
      <c r="J257" s="238">
        <f>BK257</f>
        <v>0</v>
      </c>
      <c r="K257" s="224"/>
      <c r="L257" s="229"/>
      <c r="M257" s="230"/>
      <c r="N257" s="231"/>
      <c r="O257" s="231"/>
      <c r="P257" s="232">
        <f>SUM(P258:P269)</f>
        <v>0</v>
      </c>
      <c r="Q257" s="231"/>
      <c r="R257" s="232">
        <f>SUM(R258:R269)</f>
        <v>0.17316999999999999</v>
      </c>
      <c r="S257" s="231"/>
      <c r="T257" s="233">
        <f>SUM(T258:T269)</f>
        <v>0.033480000000000003</v>
      </c>
      <c r="U257" s="12"/>
      <c r="V257" s="12"/>
      <c r="W257" s="12"/>
      <c r="X257" s="12"/>
      <c r="Y257" s="12"/>
      <c r="Z257" s="12"/>
      <c r="AA257" s="12"/>
      <c r="AB257" s="12"/>
      <c r="AC257" s="12"/>
      <c r="AD257" s="12"/>
      <c r="AE257" s="12"/>
      <c r="AR257" s="234" t="s">
        <v>86</v>
      </c>
      <c r="AT257" s="235" t="s">
        <v>76</v>
      </c>
      <c r="AU257" s="235" t="s">
        <v>84</v>
      </c>
      <c r="AY257" s="234" t="s">
        <v>185</v>
      </c>
      <c r="BK257" s="236">
        <f>SUM(BK258:BK269)</f>
        <v>0</v>
      </c>
    </row>
    <row r="258" s="2" customFormat="1" ht="24.15" customHeight="1">
      <c r="A258" s="35"/>
      <c r="B258" s="36"/>
      <c r="C258" s="239" t="s">
        <v>454</v>
      </c>
      <c r="D258" s="239" t="s">
        <v>188</v>
      </c>
      <c r="E258" s="240" t="s">
        <v>455</v>
      </c>
      <c r="F258" s="241" t="s">
        <v>456</v>
      </c>
      <c r="G258" s="242" t="s">
        <v>191</v>
      </c>
      <c r="H258" s="243">
        <v>133</v>
      </c>
      <c r="I258" s="244"/>
      <c r="J258" s="245">
        <f>ROUND(I258*H258,2)</f>
        <v>0</v>
      </c>
      <c r="K258" s="246"/>
      <c r="L258" s="41"/>
      <c r="M258" s="247" t="s">
        <v>1</v>
      </c>
      <c r="N258" s="248" t="s">
        <v>42</v>
      </c>
      <c r="O258" s="88"/>
      <c r="P258" s="249">
        <f>O258*H258</f>
        <v>0</v>
      </c>
      <c r="Q258" s="249">
        <v>0</v>
      </c>
      <c r="R258" s="249">
        <f>Q258*H258</f>
        <v>0</v>
      </c>
      <c r="S258" s="249">
        <v>0</v>
      </c>
      <c r="T258" s="250">
        <f>S258*H258</f>
        <v>0</v>
      </c>
      <c r="U258" s="35"/>
      <c r="V258" s="35"/>
      <c r="W258" s="35"/>
      <c r="X258" s="35"/>
      <c r="Y258" s="35"/>
      <c r="Z258" s="35"/>
      <c r="AA258" s="35"/>
      <c r="AB258" s="35"/>
      <c r="AC258" s="35"/>
      <c r="AD258" s="35"/>
      <c r="AE258" s="35"/>
      <c r="AR258" s="251" t="s">
        <v>272</v>
      </c>
      <c r="AT258" s="251" t="s">
        <v>188</v>
      </c>
      <c r="AU258" s="251" t="s">
        <v>86</v>
      </c>
      <c r="AY258" s="14" t="s">
        <v>185</v>
      </c>
      <c r="BE258" s="252">
        <f>IF(N258="základní",J258,0)</f>
        <v>0</v>
      </c>
      <c r="BF258" s="252">
        <f>IF(N258="snížená",J258,0)</f>
        <v>0</v>
      </c>
      <c r="BG258" s="252">
        <f>IF(N258="zákl. přenesená",J258,0)</f>
        <v>0</v>
      </c>
      <c r="BH258" s="252">
        <f>IF(N258="sníž. přenesená",J258,0)</f>
        <v>0</v>
      </c>
      <c r="BI258" s="252">
        <f>IF(N258="nulová",J258,0)</f>
        <v>0</v>
      </c>
      <c r="BJ258" s="14" t="s">
        <v>84</v>
      </c>
      <c r="BK258" s="252">
        <f>ROUND(I258*H258,2)</f>
        <v>0</v>
      </c>
      <c r="BL258" s="14" t="s">
        <v>272</v>
      </c>
      <c r="BM258" s="251" t="s">
        <v>457</v>
      </c>
    </row>
    <row r="259" s="2" customFormat="1">
      <c r="A259" s="35"/>
      <c r="B259" s="36"/>
      <c r="C259" s="37"/>
      <c r="D259" s="253" t="s">
        <v>194</v>
      </c>
      <c r="E259" s="37"/>
      <c r="F259" s="254" t="s">
        <v>458</v>
      </c>
      <c r="G259" s="37"/>
      <c r="H259" s="37"/>
      <c r="I259" s="206"/>
      <c r="J259" s="37"/>
      <c r="K259" s="37"/>
      <c r="L259" s="41"/>
      <c r="M259" s="255"/>
      <c r="N259" s="256"/>
      <c r="O259" s="88"/>
      <c r="P259" s="88"/>
      <c r="Q259" s="88"/>
      <c r="R259" s="88"/>
      <c r="S259" s="88"/>
      <c r="T259" s="89"/>
      <c r="U259" s="35"/>
      <c r="V259" s="35"/>
      <c r="W259" s="35"/>
      <c r="X259" s="35"/>
      <c r="Y259" s="35"/>
      <c r="Z259" s="35"/>
      <c r="AA259" s="35"/>
      <c r="AB259" s="35"/>
      <c r="AC259" s="35"/>
      <c r="AD259" s="35"/>
      <c r="AE259" s="35"/>
      <c r="AT259" s="14" t="s">
        <v>194</v>
      </c>
      <c r="AU259" s="14" t="s">
        <v>86</v>
      </c>
    </row>
    <row r="260" s="2" customFormat="1" ht="16.5" customHeight="1">
      <c r="A260" s="35"/>
      <c r="B260" s="36"/>
      <c r="C260" s="239" t="s">
        <v>459</v>
      </c>
      <c r="D260" s="239" t="s">
        <v>188</v>
      </c>
      <c r="E260" s="240" t="s">
        <v>460</v>
      </c>
      <c r="F260" s="241" t="s">
        <v>461</v>
      </c>
      <c r="G260" s="242" t="s">
        <v>191</v>
      </c>
      <c r="H260" s="243">
        <v>108</v>
      </c>
      <c r="I260" s="244"/>
      <c r="J260" s="245">
        <f>ROUND(I260*H260,2)</f>
        <v>0</v>
      </c>
      <c r="K260" s="246"/>
      <c r="L260" s="41"/>
      <c r="M260" s="247" t="s">
        <v>1</v>
      </c>
      <c r="N260" s="248" t="s">
        <v>42</v>
      </c>
      <c r="O260" s="88"/>
      <c r="P260" s="249">
        <f>O260*H260</f>
        <v>0</v>
      </c>
      <c r="Q260" s="249">
        <v>0</v>
      </c>
      <c r="R260" s="249">
        <f>Q260*H260</f>
        <v>0</v>
      </c>
      <c r="S260" s="249">
        <v>0</v>
      </c>
      <c r="T260" s="250">
        <f>S260*H260</f>
        <v>0</v>
      </c>
      <c r="U260" s="35"/>
      <c r="V260" s="35"/>
      <c r="W260" s="35"/>
      <c r="X260" s="35"/>
      <c r="Y260" s="35"/>
      <c r="Z260" s="35"/>
      <c r="AA260" s="35"/>
      <c r="AB260" s="35"/>
      <c r="AC260" s="35"/>
      <c r="AD260" s="35"/>
      <c r="AE260" s="35"/>
      <c r="AR260" s="251" t="s">
        <v>272</v>
      </c>
      <c r="AT260" s="251" t="s">
        <v>188</v>
      </c>
      <c r="AU260" s="251" t="s">
        <v>86</v>
      </c>
      <c r="AY260" s="14" t="s">
        <v>185</v>
      </c>
      <c r="BE260" s="252">
        <f>IF(N260="základní",J260,0)</f>
        <v>0</v>
      </c>
      <c r="BF260" s="252">
        <f>IF(N260="snížená",J260,0)</f>
        <v>0</v>
      </c>
      <c r="BG260" s="252">
        <f>IF(N260="zákl. přenesená",J260,0)</f>
        <v>0</v>
      </c>
      <c r="BH260" s="252">
        <f>IF(N260="sníž. přenesená",J260,0)</f>
        <v>0</v>
      </c>
      <c r="BI260" s="252">
        <f>IF(N260="nulová",J260,0)</f>
        <v>0</v>
      </c>
      <c r="BJ260" s="14" t="s">
        <v>84</v>
      </c>
      <c r="BK260" s="252">
        <f>ROUND(I260*H260,2)</f>
        <v>0</v>
      </c>
      <c r="BL260" s="14" t="s">
        <v>272</v>
      </c>
      <c r="BM260" s="251" t="s">
        <v>462</v>
      </c>
    </row>
    <row r="261" s="2" customFormat="1">
      <c r="A261" s="35"/>
      <c r="B261" s="36"/>
      <c r="C261" s="37"/>
      <c r="D261" s="253" t="s">
        <v>194</v>
      </c>
      <c r="E261" s="37"/>
      <c r="F261" s="254" t="s">
        <v>461</v>
      </c>
      <c r="G261" s="37"/>
      <c r="H261" s="37"/>
      <c r="I261" s="206"/>
      <c r="J261" s="37"/>
      <c r="K261" s="37"/>
      <c r="L261" s="41"/>
      <c r="M261" s="255"/>
      <c r="N261" s="256"/>
      <c r="O261" s="88"/>
      <c r="P261" s="88"/>
      <c r="Q261" s="88"/>
      <c r="R261" s="88"/>
      <c r="S261" s="88"/>
      <c r="T261" s="89"/>
      <c r="U261" s="35"/>
      <c r="V261" s="35"/>
      <c r="W261" s="35"/>
      <c r="X261" s="35"/>
      <c r="Y261" s="35"/>
      <c r="Z261" s="35"/>
      <c r="AA261" s="35"/>
      <c r="AB261" s="35"/>
      <c r="AC261" s="35"/>
      <c r="AD261" s="35"/>
      <c r="AE261" s="35"/>
      <c r="AT261" s="14" t="s">
        <v>194</v>
      </c>
      <c r="AU261" s="14" t="s">
        <v>86</v>
      </c>
    </row>
    <row r="262" s="2" customFormat="1" ht="16.5" customHeight="1">
      <c r="A262" s="35"/>
      <c r="B262" s="36"/>
      <c r="C262" s="239" t="s">
        <v>463</v>
      </c>
      <c r="D262" s="239" t="s">
        <v>188</v>
      </c>
      <c r="E262" s="240" t="s">
        <v>464</v>
      </c>
      <c r="F262" s="241" t="s">
        <v>465</v>
      </c>
      <c r="G262" s="242" t="s">
        <v>191</v>
      </c>
      <c r="H262" s="243">
        <v>108</v>
      </c>
      <c r="I262" s="244"/>
      <c r="J262" s="245">
        <f>ROUND(I262*H262,2)</f>
        <v>0</v>
      </c>
      <c r="K262" s="246"/>
      <c r="L262" s="41"/>
      <c r="M262" s="247" t="s">
        <v>1</v>
      </c>
      <c r="N262" s="248" t="s">
        <v>42</v>
      </c>
      <c r="O262" s="88"/>
      <c r="P262" s="249">
        <f>O262*H262</f>
        <v>0</v>
      </c>
      <c r="Q262" s="249">
        <v>0.001</v>
      </c>
      <c r="R262" s="249">
        <f>Q262*H262</f>
        <v>0.108</v>
      </c>
      <c r="S262" s="249">
        <v>0.00031</v>
      </c>
      <c r="T262" s="250">
        <f>S262*H262</f>
        <v>0.033480000000000003</v>
      </c>
      <c r="U262" s="35"/>
      <c r="V262" s="35"/>
      <c r="W262" s="35"/>
      <c r="X262" s="35"/>
      <c r="Y262" s="35"/>
      <c r="Z262" s="35"/>
      <c r="AA262" s="35"/>
      <c r="AB262" s="35"/>
      <c r="AC262" s="35"/>
      <c r="AD262" s="35"/>
      <c r="AE262" s="35"/>
      <c r="AR262" s="251" t="s">
        <v>272</v>
      </c>
      <c r="AT262" s="251" t="s">
        <v>188</v>
      </c>
      <c r="AU262" s="251" t="s">
        <v>86</v>
      </c>
      <c r="AY262" s="14" t="s">
        <v>185</v>
      </c>
      <c r="BE262" s="252">
        <f>IF(N262="základní",J262,0)</f>
        <v>0</v>
      </c>
      <c r="BF262" s="252">
        <f>IF(N262="snížená",J262,0)</f>
        <v>0</v>
      </c>
      <c r="BG262" s="252">
        <f>IF(N262="zákl. přenesená",J262,0)</f>
        <v>0</v>
      </c>
      <c r="BH262" s="252">
        <f>IF(N262="sníž. přenesená",J262,0)</f>
        <v>0</v>
      </c>
      <c r="BI262" s="252">
        <f>IF(N262="nulová",J262,0)</f>
        <v>0</v>
      </c>
      <c r="BJ262" s="14" t="s">
        <v>84</v>
      </c>
      <c r="BK262" s="252">
        <f>ROUND(I262*H262,2)</f>
        <v>0</v>
      </c>
      <c r="BL262" s="14" t="s">
        <v>272</v>
      </c>
      <c r="BM262" s="251" t="s">
        <v>466</v>
      </c>
    </row>
    <row r="263" s="2" customFormat="1">
      <c r="A263" s="35"/>
      <c r="B263" s="36"/>
      <c r="C263" s="37"/>
      <c r="D263" s="253" t="s">
        <v>194</v>
      </c>
      <c r="E263" s="37"/>
      <c r="F263" s="254" t="s">
        <v>467</v>
      </c>
      <c r="G263" s="37"/>
      <c r="H263" s="37"/>
      <c r="I263" s="206"/>
      <c r="J263" s="37"/>
      <c r="K263" s="37"/>
      <c r="L263" s="41"/>
      <c r="M263" s="255"/>
      <c r="N263" s="256"/>
      <c r="O263" s="88"/>
      <c r="P263" s="88"/>
      <c r="Q263" s="88"/>
      <c r="R263" s="88"/>
      <c r="S263" s="88"/>
      <c r="T263" s="89"/>
      <c r="U263" s="35"/>
      <c r="V263" s="35"/>
      <c r="W263" s="35"/>
      <c r="X263" s="35"/>
      <c r="Y263" s="35"/>
      <c r="Z263" s="35"/>
      <c r="AA263" s="35"/>
      <c r="AB263" s="35"/>
      <c r="AC263" s="35"/>
      <c r="AD263" s="35"/>
      <c r="AE263" s="35"/>
      <c r="AT263" s="14" t="s">
        <v>194</v>
      </c>
      <c r="AU263" s="14" t="s">
        <v>86</v>
      </c>
    </row>
    <row r="264" s="2" customFormat="1" ht="24.15" customHeight="1">
      <c r="A264" s="35"/>
      <c r="B264" s="36"/>
      <c r="C264" s="239" t="s">
        <v>468</v>
      </c>
      <c r="D264" s="239" t="s">
        <v>188</v>
      </c>
      <c r="E264" s="240" t="s">
        <v>469</v>
      </c>
      <c r="F264" s="241" t="s">
        <v>470</v>
      </c>
      <c r="G264" s="242" t="s">
        <v>191</v>
      </c>
      <c r="H264" s="243">
        <v>133</v>
      </c>
      <c r="I264" s="244"/>
      <c r="J264" s="245">
        <f>ROUND(I264*H264,2)</f>
        <v>0</v>
      </c>
      <c r="K264" s="246"/>
      <c r="L264" s="41"/>
      <c r="M264" s="247" t="s">
        <v>1</v>
      </c>
      <c r="N264" s="248" t="s">
        <v>42</v>
      </c>
      <c r="O264" s="88"/>
      <c r="P264" s="249">
        <f>O264*H264</f>
        <v>0</v>
      </c>
      <c r="Q264" s="249">
        <v>0.00020000000000000001</v>
      </c>
      <c r="R264" s="249">
        <f>Q264*H264</f>
        <v>0.026600000000000002</v>
      </c>
      <c r="S264" s="249">
        <v>0</v>
      </c>
      <c r="T264" s="250">
        <f>S264*H264</f>
        <v>0</v>
      </c>
      <c r="U264" s="35"/>
      <c r="V264" s="35"/>
      <c r="W264" s="35"/>
      <c r="X264" s="35"/>
      <c r="Y264" s="35"/>
      <c r="Z264" s="35"/>
      <c r="AA264" s="35"/>
      <c r="AB264" s="35"/>
      <c r="AC264" s="35"/>
      <c r="AD264" s="35"/>
      <c r="AE264" s="35"/>
      <c r="AR264" s="251" t="s">
        <v>272</v>
      </c>
      <c r="AT264" s="251" t="s">
        <v>188</v>
      </c>
      <c r="AU264" s="251" t="s">
        <v>86</v>
      </c>
      <c r="AY264" s="14" t="s">
        <v>185</v>
      </c>
      <c r="BE264" s="252">
        <f>IF(N264="základní",J264,0)</f>
        <v>0</v>
      </c>
      <c r="BF264" s="252">
        <f>IF(N264="snížená",J264,0)</f>
        <v>0</v>
      </c>
      <c r="BG264" s="252">
        <f>IF(N264="zákl. přenesená",J264,0)</f>
        <v>0</v>
      </c>
      <c r="BH264" s="252">
        <f>IF(N264="sníž. přenesená",J264,0)</f>
        <v>0</v>
      </c>
      <c r="BI264" s="252">
        <f>IF(N264="nulová",J264,0)</f>
        <v>0</v>
      </c>
      <c r="BJ264" s="14" t="s">
        <v>84</v>
      </c>
      <c r="BK264" s="252">
        <f>ROUND(I264*H264,2)</f>
        <v>0</v>
      </c>
      <c r="BL264" s="14" t="s">
        <v>272</v>
      </c>
      <c r="BM264" s="251" t="s">
        <v>471</v>
      </c>
    </row>
    <row r="265" s="2" customFormat="1">
      <c r="A265" s="35"/>
      <c r="B265" s="36"/>
      <c r="C265" s="37"/>
      <c r="D265" s="253" t="s">
        <v>194</v>
      </c>
      <c r="E265" s="37"/>
      <c r="F265" s="254" t="s">
        <v>472</v>
      </c>
      <c r="G265" s="37"/>
      <c r="H265" s="37"/>
      <c r="I265" s="206"/>
      <c r="J265" s="37"/>
      <c r="K265" s="37"/>
      <c r="L265" s="41"/>
      <c r="M265" s="255"/>
      <c r="N265" s="256"/>
      <c r="O265" s="88"/>
      <c r="P265" s="88"/>
      <c r="Q265" s="88"/>
      <c r="R265" s="88"/>
      <c r="S265" s="88"/>
      <c r="T265" s="89"/>
      <c r="U265" s="35"/>
      <c r="V265" s="35"/>
      <c r="W265" s="35"/>
      <c r="X265" s="35"/>
      <c r="Y265" s="35"/>
      <c r="Z265" s="35"/>
      <c r="AA265" s="35"/>
      <c r="AB265" s="35"/>
      <c r="AC265" s="35"/>
      <c r="AD265" s="35"/>
      <c r="AE265" s="35"/>
      <c r="AT265" s="14" t="s">
        <v>194</v>
      </c>
      <c r="AU265" s="14" t="s">
        <v>86</v>
      </c>
    </row>
    <row r="266" s="2" customFormat="1" ht="24.15" customHeight="1">
      <c r="A266" s="35"/>
      <c r="B266" s="36"/>
      <c r="C266" s="239" t="s">
        <v>14</v>
      </c>
      <c r="D266" s="239" t="s">
        <v>188</v>
      </c>
      <c r="E266" s="240" t="s">
        <v>473</v>
      </c>
      <c r="F266" s="241" t="s">
        <v>474</v>
      </c>
      <c r="G266" s="242" t="s">
        <v>191</v>
      </c>
      <c r="H266" s="243">
        <v>133</v>
      </c>
      <c r="I266" s="244"/>
      <c r="J266" s="245">
        <f>ROUND(I266*H266,2)</f>
        <v>0</v>
      </c>
      <c r="K266" s="246"/>
      <c r="L266" s="41"/>
      <c r="M266" s="247" t="s">
        <v>1</v>
      </c>
      <c r="N266" s="248" t="s">
        <v>42</v>
      </c>
      <c r="O266" s="88"/>
      <c r="P266" s="249">
        <f>O266*H266</f>
        <v>0</v>
      </c>
      <c r="Q266" s="249">
        <v>0.00029</v>
      </c>
      <c r="R266" s="249">
        <f>Q266*H266</f>
        <v>0.03857</v>
      </c>
      <c r="S266" s="249">
        <v>0</v>
      </c>
      <c r="T266" s="250">
        <f>S266*H266</f>
        <v>0</v>
      </c>
      <c r="U266" s="35"/>
      <c r="V266" s="35"/>
      <c r="W266" s="35"/>
      <c r="X266" s="35"/>
      <c r="Y266" s="35"/>
      <c r="Z266" s="35"/>
      <c r="AA266" s="35"/>
      <c r="AB266" s="35"/>
      <c r="AC266" s="35"/>
      <c r="AD266" s="35"/>
      <c r="AE266" s="35"/>
      <c r="AR266" s="251" t="s">
        <v>272</v>
      </c>
      <c r="AT266" s="251" t="s">
        <v>188</v>
      </c>
      <c r="AU266" s="251" t="s">
        <v>86</v>
      </c>
      <c r="AY266" s="14" t="s">
        <v>185</v>
      </c>
      <c r="BE266" s="252">
        <f>IF(N266="základní",J266,0)</f>
        <v>0</v>
      </c>
      <c r="BF266" s="252">
        <f>IF(N266="snížená",J266,0)</f>
        <v>0</v>
      </c>
      <c r="BG266" s="252">
        <f>IF(N266="zákl. přenesená",J266,0)</f>
        <v>0</v>
      </c>
      <c r="BH266" s="252">
        <f>IF(N266="sníž. přenesená",J266,0)</f>
        <v>0</v>
      </c>
      <c r="BI266" s="252">
        <f>IF(N266="nulová",J266,0)</f>
        <v>0</v>
      </c>
      <c r="BJ266" s="14" t="s">
        <v>84</v>
      </c>
      <c r="BK266" s="252">
        <f>ROUND(I266*H266,2)</f>
        <v>0</v>
      </c>
      <c r="BL266" s="14" t="s">
        <v>272</v>
      </c>
      <c r="BM266" s="251" t="s">
        <v>475</v>
      </c>
    </row>
    <row r="267" s="2" customFormat="1">
      <c r="A267" s="35"/>
      <c r="B267" s="36"/>
      <c r="C267" s="37"/>
      <c r="D267" s="253" t="s">
        <v>194</v>
      </c>
      <c r="E267" s="37"/>
      <c r="F267" s="254" t="s">
        <v>476</v>
      </c>
      <c r="G267" s="37"/>
      <c r="H267" s="37"/>
      <c r="I267" s="206"/>
      <c r="J267" s="37"/>
      <c r="K267" s="37"/>
      <c r="L267" s="41"/>
      <c r="M267" s="255"/>
      <c r="N267" s="256"/>
      <c r="O267" s="88"/>
      <c r="P267" s="88"/>
      <c r="Q267" s="88"/>
      <c r="R267" s="88"/>
      <c r="S267" s="88"/>
      <c r="T267" s="89"/>
      <c r="U267" s="35"/>
      <c r="V267" s="35"/>
      <c r="W267" s="35"/>
      <c r="X267" s="35"/>
      <c r="Y267" s="35"/>
      <c r="Z267" s="35"/>
      <c r="AA267" s="35"/>
      <c r="AB267" s="35"/>
      <c r="AC267" s="35"/>
      <c r="AD267" s="35"/>
      <c r="AE267" s="35"/>
      <c r="AT267" s="14" t="s">
        <v>194</v>
      </c>
      <c r="AU267" s="14" t="s">
        <v>86</v>
      </c>
    </row>
    <row r="268" s="2" customFormat="1" ht="16.5" customHeight="1">
      <c r="A268" s="35"/>
      <c r="B268" s="36"/>
      <c r="C268" s="239" t="s">
        <v>477</v>
      </c>
      <c r="D268" s="239" t="s">
        <v>188</v>
      </c>
      <c r="E268" s="240" t="s">
        <v>478</v>
      </c>
      <c r="F268" s="241" t="s">
        <v>479</v>
      </c>
      <c r="G268" s="242" t="s">
        <v>207</v>
      </c>
      <c r="H268" s="243">
        <v>1</v>
      </c>
      <c r="I268" s="244"/>
      <c r="J268" s="245">
        <f>ROUND(I268*H268,2)</f>
        <v>0</v>
      </c>
      <c r="K268" s="246"/>
      <c r="L268" s="41"/>
      <c r="M268" s="247" t="s">
        <v>1</v>
      </c>
      <c r="N268" s="248" t="s">
        <v>42</v>
      </c>
      <c r="O268" s="88"/>
      <c r="P268" s="249">
        <f>O268*H268</f>
        <v>0</v>
      </c>
      <c r="Q268" s="249">
        <v>0</v>
      </c>
      <c r="R268" s="249">
        <f>Q268*H268</f>
        <v>0</v>
      </c>
      <c r="S268" s="249">
        <v>0</v>
      </c>
      <c r="T268" s="250">
        <f>S268*H268</f>
        <v>0</v>
      </c>
      <c r="U268" s="35"/>
      <c r="V268" s="35"/>
      <c r="W268" s="35"/>
      <c r="X268" s="35"/>
      <c r="Y268" s="35"/>
      <c r="Z268" s="35"/>
      <c r="AA268" s="35"/>
      <c r="AB268" s="35"/>
      <c r="AC268" s="35"/>
      <c r="AD268" s="35"/>
      <c r="AE268" s="35"/>
      <c r="AR268" s="251" t="s">
        <v>208</v>
      </c>
      <c r="AT268" s="251" t="s">
        <v>188</v>
      </c>
      <c r="AU268" s="251" t="s">
        <v>86</v>
      </c>
      <c r="AY268" s="14" t="s">
        <v>185</v>
      </c>
      <c r="BE268" s="252">
        <f>IF(N268="základní",J268,0)</f>
        <v>0</v>
      </c>
      <c r="BF268" s="252">
        <f>IF(N268="snížená",J268,0)</f>
        <v>0</v>
      </c>
      <c r="BG268" s="252">
        <f>IF(N268="zákl. přenesená",J268,0)</f>
        <v>0</v>
      </c>
      <c r="BH268" s="252">
        <f>IF(N268="sníž. přenesená",J268,0)</f>
        <v>0</v>
      </c>
      <c r="BI268" s="252">
        <f>IF(N268="nulová",J268,0)</f>
        <v>0</v>
      </c>
      <c r="BJ268" s="14" t="s">
        <v>84</v>
      </c>
      <c r="BK268" s="252">
        <f>ROUND(I268*H268,2)</f>
        <v>0</v>
      </c>
      <c r="BL268" s="14" t="s">
        <v>208</v>
      </c>
      <c r="BM268" s="251" t="s">
        <v>480</v>
      </c>
    </row>
    <row r="269" s="2" customFormat="1">
      <c r="A269" s="35"/>
      <c r="B269" s="36"/>
      <c r="C269" s="37"/>
      <c r="D269" s="253" t="s">
        <v>194</v>
      </c>
      <c r="E269" s="37"/>
      <c r="F269" s="254" t="s">
        <v>479</v>
      </c>
      <c r="G269" s="37"/>
      <c r="H269" s="37"/>
      <c r="I269" s="206"/>
      <c r="J269" s="37"/>
      <c r="K269" s="37"/>
      <c r="L269" s="41"/>
      <c r="M269" s="255"/>
      <c r="N269" s="256"/>
      <c r="O269" s="88"/>
      <c r="P269" s="88"/>
      <c r="Q269" s="88"/>
      <c r="R269" s="88"/>
      <c r="S269" s="88"/>
      <c r="T269" s="89"/>
      <c r="U269" s="35"/>
      <c r="V269" s="35"/>
      <c r="W269" s="35"/>
      <c r="X269" s="35"/>
      <c r="Y269" s="35"/>
      <c r="Z269" s="35"/>
      <c r="AA269" s="35"/>
      <c r="AB269" s="35"/>
      <c r="AC269" s="35"/>
      <c r="AD269" s="35"/>
      <c r="AE269" s="35"/>
      <c r="AT269" s="14" t="s">
        <v>194</v>
      </c>
      <c r="AU269" s="14" t="s">
        <v>86</v>
      </c>
    </row>
    <row r="270" s="12" customFormat="1" ht="25.92" customHeight="1">
      <c r="A270" s="12"/>
      <c r="B270" s="223"/>
      <c r="C270" s="224"/>
      <c r="D270" s="225" t="s">
        <v>76</v>
      </c>
      <c r="E270" s="226" t="s">
        <v>481</v>
      </c>
      <c r="F270" s="226" t="s">
        <v>482</v>
      </c>
      <c r="G270" s="224"/>
      <c r="H270" s="224"/>
      <c r="I270" s="227"/>
      <c r="J270" s="228">
        <f>BK270</f>
        <v>0</v>
      </c>
      <c r="K270" s="224"/>
      <c r="L270" s="229"/>
      <c r="M270" s="230"/>
      <c r="N270" s="231"/>
      <c r="O270" s="231"/>
      <c r="P270" s="232">
        <f>P271</f>
        <v>0</v>
      </c>
      <c r="Q270" s="231"/>
      <c r="R270" s="232">
        <f>R271</f>
        <v>0</v>
      </c>
      <c r="S270" s="231"/>
      <c r="T270" s="233">
        <f>T271</f>
        <v>0</v>
      </c>
      <c r="U270" s="12"/>
      <c r="V270" s="12"/>
      <c r="W270" s="12"/>
      <c r="X270" s="12"/>
      <c r="Y270" s="12"/>
      <c r="Z270" s="12"/>
      <c r="AA270" s="12"/>
      <c r="AB270" s="12"/>
      <c r="AC270" s="12"/>
      <c r="AD270" s="12"/>
      <c r="AE270" s="12"/>
      <c r="AR270" s="234" t="s">
        <v>192</v>
      </c>
      <c r="AT270" s="235" t="s">
        <v>76</v>
      </c>
      <c r="AU270" s="235" t="s">
        <v>77</v>
      </c>
      <c r="AY270" s="234" t="s">
        <v>185</v>
      </c>
      <c r="BK270" s="236">
        <f>BK271</f>
        <v>0</v>
      </c>
    </row>
    <row r="271" s="12" customFormat="1" ht="22.8" customHeight="1">
      <c r="A271" s="12"/>
      <c r="B271" s="223"/>
      <c r="C271" s="224"/>
      <c r="D271" s="225" t="s">
        <v>76</v>
      </c>
      <c r="E271" s="237" t="s">
        <v>483</v>
      </c>
      <c r="F271" s="237" t="s">
        <v>482</v>
      </c>
      <c r="G271" s="224"/>
      <c r="H271" s="224"/>
      <c r="I271" s="227"/>
      <c r="J271" s="238">
        <f>BK271</f>
        <v>0</v>
      </c>
      <c r="K271" s="224"/>
      <c r="L271" s="229"/>
      <c r="M271" s="230"/>
      <c r="N271" s="231"/>
      <c r="O271" s="231"/>
      <c r="P271" s="232">
        <f>SUM(P272:P282)</f>
        <v>0</v>
      </c>
      <c r="Q271" s="231"/>
      <c r="R271" s="232">
        <f>SUM(R272:R282)</f>
        <v>0</v>
      </c>
      <c r="S271" s="231"/>
      <c r="T271" s="233">
        <f>SUM(T272:T282)</f>
        <v>0</v>
      </c>
      <c r="U271" s="12"/>
      <c r="V271" s="12"/>
      <c r="W271" s="12"/>
      <c r="X271" s="12"/>
      <c r="Y271" s="12"/>
      <c r="Z271" s="12"/>
      <c r="AA271" s="12"/>
      <c r="AB271" s="12"/>
      <c r="AC271" s="12"/>
      <c r="AD271" s="12"/>
      <c r="AE271" s="12"/>
      <c r="AR271" s="234" t="s">
        <v>192</v>
      </c>
      <c r="AT271" s="235" t="s">
        <v>76</v>
      </c>
      <c r="AU271" s="235" t="s">
        <v>84</v>
      </c>
      <c r="AY271" s="234" t="s">
        <v>185</v>
      </c>
      <c r="BK271" s="236">
        <f>SUM(BK272:BK282)</f>
        <v>0</v>
      </c>
    </row>
    <row r="272" s="2" customFormat="1" ht="16.5" customHeight="1">
      <c r="A272" s="35"/>
      <c r="B272" s="36"/>
      <c r="C272" s="239" t="s">
        <v>484</v>
      </c>
      <c r="D272" s="239" t="s">
        <v>188</v>
      </c>
      <c r="E272" s="240" t="s">
        <v>485</v>
      </c>
      <c r="F272" s="241" t="s">
        <v>486</v>
      </c>
      <c r="G272" s="242" t="s">
        <v>207</v>
      </c>
      <c r="H272" s="243">
        <v>1</v>
      </c>
      <c r="I272" s="244"/>
      <c r="J272" s="245">
        <f>ROUND(I272*H272,2)</f>
        <v>0</v>
      </c>
      <c r="K272" s="246"/>
      <c r="L272" s="41"/>
      <c r="M272" s="247" t="s">
        <v>1</v>
      </c>
      <c r="N272" s="248" t="s">
        <v>42</v>
      </c>
      <c r="O272" s="88"/>
      <c r="P272" s="249">
        <f>O272*H272</f>
        <v>0</v>
      </c>
      <c r="Q272" s="249">
        <v>0</v>
      </c>
      <c r="R272" s="249">
        <f>Q272*H272</f>
        <v>0</v>
      </c>
      <c r="S272" s="249">
        <v>0</v>
      </c>
      <c r="T272" s="250">
        <f>S272*H272</f>
        <v>0</v>
      </c>
      <c r="U272" s="35"/>
      <c r="V272" s="35"/>
      <c r="W272" s="35"/>
      <c r="X272" s="35"/>
      <c r="Y272" s="35"/>
      <c r="Z272" s="35"/>
      <c r="AA272" s="35"/>
      <c r="AB272" s="35"/>
      <c r="AC272" s="35"/>
      <c r="AD272" s="35"/>
      <c r="AE272" s="35"/>
      <c r="AR272" s="251" t="s">
        <v>208</v>
      </c>
      <c r="AT272" s="251" t="s">
        <v>188</v>
      </c>
      <c r="AU272" s="251" t="s">
        <v>86</v>
      </c>
      <c r="AY272" s="14" t="s">
        <v>185</v>
      </c>
      <c r="BE272" s="252">
        <f>IF(N272="základní",J272,0)</f>
        <v>0</v>
      </c>
      <c r="BF272" s="252">
        <f>IF(N272="snížená",J272,0)</f>
        <v>0</v>
      </c>
      <c r="BG272" s="252">
        <f>IF(N272="zákl. přenesená",J272,0)</f>
        <v>0</v>
      </c>
      <c r="BH272" s="252">
        <f>IF(N272="sníž. přenesená",J272,0)</f>
        <v>0</v>
      </c>
      <c r="BI272" s="252">
        <f>IF(N272="nulová",J272,0)</f>
        <v>0</v>
      </c>
      <c r="BJ272" s="14" t="s">
        <v>84</v>
      </c>
      <c r="BK272" s="252">
        <f>ROUND(I272*H272,2)</f>
        <v>0</v>
      </c>
      <c r="BL272" s="14" t="s">
        <v>208</v>
      </c>
      <c r="BM272" s="251" t="s">
        <v>487</v>
      </c>
    </row>
    <row r="273" s="2" customFormat="1">
      <c r="A273" s="35"/>
      <c r="B273" s="36"/>
      <c r="C273" s="37"/>
      <c r="D273" s="253" t="s">
        <v>194</v>
      </c>
      <c r="E273" s="37"/>
      <c r="F273" s="254" t="s">
        <v>488</v>
      </c>
      <c r="G273" s="37"/>
      <c r="H273" s="37"/>
      <c r="I273" s="206"/>
      <c r="J273" s="37"/>
      <c r="K273" s="37"/>
      <c r="L273" s="41"/>
      <c r="M273" s="255"/>
      <c r="N273" s="256"/>
      <c r="O273" s="88"/>
      <c r="P273" s="88"/>
      <c r="Q273" s="88"/>
      <c r="R273" s="88"/>
      <c r="S273" s="88"/>
      <c r="T273" s="89"/>
      <c r="U273" s="35"/>
      <c r="V273" s="35"/>
      <c r="W273" s="35"/>
      <c r="X273" s="35"/>
      <c r="Y273" s="35"/>
      <c r="Z273" s="35"/>
      <c r="AA273" s="35"/>
      <c r="AB273" s="35"/>
      <c r="AC273" s="35"/>
      <c r="AD273" s="35"/>
      <c r="AE273" s="35"/>
      <c r="AT273" s="14" t="s">
        <v>194</v>
      </c>
      <c r="AU273" s="14" t="s">
        <v>86</v>
      </c>
    </row>
    <row r="274" s="2" customFormat="1" ht="16.5" customHeight="1">
      <c r="A274" s="35"/>
      <c r="B274" s="36"/>
      <c r="C274" s="239" t="s">
        <v>489</v>
      </c>
      <c r="D274" s="239" t="s">
        <v>188</v>
      </c>
      <c r="E274" s="240" t="s">
        <v>490</v>
      </c>
      <c r="F274" s="241" t="s">
        <v>491</v>
      </c>
      <c r="G274" s="242" t="s">
        <v>207</v>
      </c>
      <c r="H274" s="243">
        <v>1</v>
      </c>
      <c r="I274" s="244"/>
      <c r="J274" s="245">
        <f>ROUND(I274*H274,2)</f>
        <v>0</v>
      </c>
      <c r="K274" s="246"/>
      <c r="L274" s="41"/>
      <c r="M274" s="247" t="s">
        <v>1</v>
      </c>
      <c r="N274" s="248" t="s">
        <v>42</v>
      </c>
      <c r="O274" s="88"/>
      <c r="P274" s="249">
        <f>O274*H274</f>
        <v>0</v>
      </c>
      <c r="Q274" s="249">
        <v>0</v>
      </c>
      <c r="R274" s="249">
        <f>Q274*H274</f>
        <v>0</v>
      </c>
      <c r="S274" s="249">
        <v>0</v>
      </c>
      <c r="T274" s="250">
        <f>S274*H274</f>
        <v>0</v>
      </c>
      <c r="U274" s="35"/>
      <c r="V274" s="35"/>
      <c r="W274" s="35"/>
      <c r="X274" s="35"/>
      <c r="Y274" s="35"/>
      <c r="Z274" s="35"/>
      <c r="AA274" s="35"/>
      <c r="AB274" s="35"/>
      <c r="AC274" s="35"/>
      <c r="AD274" s="35"/>
      <c r="AE274" s="35"/>
      <c r="AR274" s="251" t="s">
        <v>208</v>
      </c>
      <c r="AT274" s="251" t="s">
        <v>188</v>
      </c>
      <c r="AU274" s="251" t="s">
        <v>86</v>
      </c>
      <c r="AY274" s="14" t="s">
        <v>185</v>
      </c>
      <c r="BE274" s="252">
        <f>IF(N274="základní",J274,0)</f>
        <v>0</v>
      </c>
      <c r="BF274" s="252">
        <f>IF(N274="snížená",J274,0)</f>
        <v>0</v>
      </c>
      <c r="BG274" s="252">
        <f>IF(N274="zákl. přenesená",J274,0)</f>
        <v>0</v>
      </c>
      <c r="BH274" s="252">
        <f>IF(N274="sníž. přenesená",J274,0)</f>
        <v>0</v>
      </c>
      <c r="BI274" s="252">
        <f>IF(N274="nulová",J274,0)</f>
        <v>0</v>
      </c>
      <c r="BJ274" s="14" t="s">
        <v>84</v>
      </c>
      <c r="BK274" s="252">
        <f>ROUND(I274*H274,2)</f>
        <v>0</v>
      </c>
      <c r="BL274" s="14" t="s">
        <v>208</v>
      </c>
      <c r="BM274" s="251" t="s">
        <v>492</v>
      </c>
    </row>
    <row r="275" s="2" customFormat="1">
      <c r="A275" s="35"/>
      <c r="B275" s="36"/>
      <c r="C275" s="37"/>
      <c r="D275" s="253" t="s">
        <v>194</v>
      </c>
      <c r="E275" s="37"/>
      <c r="F275" s="254" t="s">
        <v>493</v>
      </c>
      <c r="G275" s="37"/>
      <c r="H275" s="37"/>
      <c r="I275" s="206"/>
      <c r="J275" s="37"/>
      <c r="K275" s="37"/>
      <c r="L275" s="41"/>
      <c r="M275" s="255"/>
      <c r="N275" s="256"/>
      <c r="O275" s="88"/>
      <c r="P275" s="88"/>
      <c r="Q275" s="88"/>
      <c r="R275" s="88"/>
      <c r="S275" s="88"/>
      <c r="T275" s="89"/>
      <c r="U275" s="35"/>
      <c r="V275" s="35"/>
      <c r="W275" s="35"/>
      <c r="X275" s="35"/>
      <c r="Y275" s="35"/>
      <c r="Z275" s="35"/>
      <c r="AA275" s="35"/>
      <c r="AB275" s="35"/>
      <c r="AC275" s="35"/>
      <c r="AD275" s="35"/>
      <c r="AE275" s="35"/>
      <c r="AT275" s="14" t="s">
        <v>194</v>
      </c>
      <c r="AU275" s="14" t="s">
        <v>86</v>
      </c>
    </row>
    <row r="276" s="2" customFormat="1" ht="16.5" customHeight="1">
      <c r="A276" s="35"/>
      <c r="B276" s="36"/>
      <c r="C276" s="239" t="s">
        <v>494</v>
      </c>
      <c r="D276" s="239" t="s">
        <v>188</v>
      </c>
      <c r="E276" s="240" t="s">
        <v>495</v>
      </c>
      <c r="F276" s="241" t="s">
        <v>496</v>
      </c>
      <c r="G276" s="242" t="s">
        <v>207</v>
      </c>
      <c r="H276" s="243">
        <v>4</v>
      </c>
      <c r="I276" s="244"/>
      <c r="J276" s="245">
        <f>ROUND(I276*H276,2)</f>
        <v>0</v>
      </c>
      <c r="K276" s="246"/>
      <c r="L276" s="41"/>
      <c r="M276" s="247" t="s">
        <v>1</v>
      </c>
      <c r="N276" s="248" t="s">
        <v>42</v>
      </c>
      <c r="O276" s="88"/>
      <c r="P276" s="249">
        <f>O276*H276</f>
        <v>0</v>
      </c>
      <c r="Q276" s="249">
        <v>0</v>
      </c>
      <c r="R276" s="249">
        <f>Q276*H276</f>
        <v>0</v>
      </c>
      <c r="S276" s="249">
        <v>0</v>
      </c>
      <c r="T276" s="250">
        <f>S276*H276</f>
        <v>0</v>
      </c>
      <c r="U276" s="35"/>
      <c r="V276" s="35"/>
      <c r="W276" s="35"/>
      <c r="X276" s="35"/>
      <c r="Y276" s="35"/>
      <c r="Z276" s="35"/>
      <c r="AA276" s="35"/>
      <c r="AB276" s="35"/>
      <c r="AC276" s="35"/>
      <c r="AD276" s="35"/>
      <c r="AE276" s="35"/>
      <c r="AR276" s="251" t="s">
        <v>208</v>
      </c>
      <c r="AT276" s="251" t="s">
        <v>188</v>
      </c>
      <c r="AU276" s="251" t="s">
        <v>86</v>
      </c>
      <c r="AY276" s="14" t="s">
        <v>185</v>
      </c>
      <c r="BE276" s="252">
        <f>IF(N276="základní",J276,0)</f>
        <v>0</v>
      </c>
      <c r="BF276" s="252">
        <f>IF(N276="snížená",J276,0)</f>
        <v>0</v>
      </c>
      <c r="BG276" s="252">
        <f>IF(N276="zákl. přenesená",J276,0)</f>
        <v>0</v>
      </c>
      <c r="BH276" s="252">
        <f>IF(N276="sníž. přenesená",J276,0)</f>
        <v>0</v>
      </c>
      <c r="BI276" s="252">
        <f>IF(N276="nulová",J276,0)</f>
        <v>0</v>
      </c>
      <c r="BJ276" s="14" t="s">
        <v>84</v>
      </c>
      <c r="BK276" s="252">
        <f>ROUND(I276*H276,2)</f>
        <v>0</v>
      </c>
      <c r="BL276" s="14" t="s">
        <v>208</v>
      </c>
      <c r="BM276" s="251" t="s">
        <v>497</v>
      </c>
    </row>
    <row r="277" s="2" customFormat="1">
      <c r="A277" s="35"/>
      <c r="B277" s="36"/>
      <c r="C277" s="37"/>
      <c r="D277" s="253" t="s">
        <v>194</v>
      </c>
      <c r="E277" s="37"/>
      <c r="F277" s="254" t="s">
        <v>498</v>
      </c>
      <c r="G277" s="37"/>
      <c r="H277" s="37"/>
      <c r="I277" s="206"/>
      <c r="J277" s="37"/>
      <c r="K277" s="37"/>
      <c r="L277" s="41"/>
      <c r="M277" s="255"/>
      <c r="N277" s="256"/>
      <c r="O277" s="88"/>
      <c r="P277" s="88"/>
      <c r="Q277" s="88"/>
      <c r="R277" s="88"/>
      <c r="S277" s="88"/>
      <c r="T277" s="89"/>
      <c r="U277" s="35"/>
      <c r="V277" s="35"/>
      <c r="W277" s="35"/>
      <c r="X277" s="35"/>
      <c r="Y277" s="35"/>
      <c r="Z277" s="35"/>
      <c r="AA277" s="35"/>
      <c r="AB277" s="35"/>
      <c r="AC277" s="35"/>
      <c r="AD277" s="35"/>
      <c r="AE277" s="35"/>
      <c r="AT277" s="14" t="s">
        <v>194</v>
      </c>
      <c r="AU277" s="14" t="s">
        <v>86</v>
      </c>
    </row>
    <row r="278" s="2" customFormat="1" ht="16.5" customHeight="1">
      <c r="A278" s="35"/>
      <c r="B278" s="36"/>
      <c r="C278" s="239" t="s">
        <v>499</v>
      </c>
      <c r="D278" s="239" t="s">
        <v>188</v>
      </c>
      <c r="E278" s="240" t="s">
        <v>500</v>
      </c>
      <c r="F278" s="241" t="s">
        <v>501</v>
      </c>
      <c r="G278" s="242" t="s">
        <v>307</v>
      </c>
      <c r="H278" s="243">
        <v>4</v>
      </c>
      <c r="I278" s="244"/>
      <c r="J278" s="245">
        <f>ROUND(I278*H278,2)</f>
        <v>0</v>
      </c>
      <c r="K278" s="246"/>
      <c r="L278" s="41"/>
      <c r="M278" s="247" t="s">
        <v>1</v>
      </c>
      <c r="N278" s="248" t="s">
        <v>42</v>
      </c>
      <c r="O278" s="88"/>
      <c r="P278" s="249">
        <f>O278*H278</f>
        <v>0</v>
      </c>
      <c r="Q278" s="249">
        <v>0</v>
      </c>
      <c r="R278" s="249">
        <f>Q278*H278</f>
        <v>0</v>
      </c>
      <c r="S278" s="249">
        <v>0</v>
      </c>
      <c r="T278" s="250">
        <f>S278*H278</f>
        <v>0</v>
      </c>
      <c r="U278" s="35"/>
      <c r="V278" s="35"/>
      <c r="W278" s="35"/>
      <c r="X278" s="35"/>
      <c r="Y278" s="35"/>
      <c r="Z278" s="35"/>
      <c r="AA278" s="35"/>
      <c r="AB278" s="35"/>
      <c r="AC278" s="35"/>
      <c r="AD278" s="35"/>
      <c r="AE278" s="35"/>
      <c r="AR278" s="251" t="s">
        <v>208</v>
      </c>
      <c r="AT278" s="251" t="s">
        <v>188</v>
      </c>
      <c r="AU278" s="251" t="s">
        <v>86</v>
      </c>
      <c r="AY278" s="14" t="s">
        <v>185</v>
      </c>
      <c r="BE278" s="252">
        <f>IF(N278="základní",J278,0)</f>
        <v>0</v>
      </c>
      <c r="BF278" s="252">
        <f>IF(N278="snížená",J278,0)</f>
        <v>0</v>
      </c>
      <c r="BG278" s="252">
        <f>IF(N278="zákl. přenesená",J278,0)</f>
        <v>0</v>
      </c>
      <c r="BH278" s="252">
        <f>IF(N278="sníž. přenesená",J278,0)</f>
        <v>0</v>
      </c>
      <c r="BI278" s="252">
        <f>IF(N278="nulová",J278,0)</f>
        <v>0</v>
      </c>
      <c r="BJ278" s="14" t="s">
        <v>84</v>
      </c>
      <c r="BK278" s="252">
        <f>ROUND(I278*H278,2)</f>
        <v>0</v>
      </c>
      <c r="BL278" s="14" t="s">
        <v>208</v>
      </c>
      <c r="BM278" s="251" t="s">
        <v>502</v>
      </c>
    </row>
    <row r="279" s="2" customFormat="1">
      <c r="A279" s="35"/>
      <c r="B279" s="36"/>
      <c r="C279" s="37"/>
      <c r="D279" s="253" t="s">
        <v>194</v>
      </c>
      <c r="E279" s="37"/>
      <c r="F279" s="254" t="s">
        <v>503</v>
      </c>
      <c r="G279" s="37"/>
      <c r="H279" s="37"/>
      <c r="I279" s="206"/>
      <c r="J279" s="37"/>
      <c r="K279" s="37"/>
      <c r="L279" s="41"/>
      <c r="M279" s="255"/>
      <c r="N279" s="256"/>
      <c r="O279" s="88"/>
      <c r="P279" s="88"/>
      <c r="Q279" s="88"/>
      <c r="R279" s="88"/>
      <c r="S279" s="88"/>
      <c r="T279" s="89"/>
      <c r="U279" s="35"/>
      <c r="V279" s="35"/>
      <c r="W279" s="35"/>
      <c r="X279" s="35"/>
      <c r="Y279" s="35"/>
      <c r="Z279" s="35"/>
      <c r="AA279" s="35"/>
      <c r="AB279" s="35"/>
      <c r="AC279" s="35"/>
      <c r="AD279" s="35"/>
      <c r="AE279" s="35"/>
      <c r="AT279" s="14" t="s">
        <v>194</v>
      </c>
      <c r="AU279" s="14" t="s">
        <v>86</v>
      </c>
    </row>
    <row r="280" s="2" customFormat="1" ht="16.5" customHeight="1">
      <c r="A280" s="35"/>
      <c r="B280" s="36"/>
      <c r="C280" s="239" t="s">
        <v>504</v>
      </c>
      <c r="D280" s="239" t="s">
        <v>188</v>
      </c>
      <c r="E280" s="240" t="s">
        <v>505</v>
      </c>
      <c r="F280" s="241" t="s">
        <v>506</v>
      </c>
      <c r="G280" s="242" t="s">
        <v>307</v>
      </c>
      <c r="H280" s="243">
        <v>4</v>
      </c>
      <c r="I280" s="244"/>
      <c r="J280" s="245">
        <f>ROUND(I280*H280,2)</f>
        <v>0</v>
      </c>
      <c r="K280" s="246"/>
      <c r="L280" s="41"/>
      <c r="M280" s="247" t="s">
        <v>1</v>
      </c>
      <c r="N280" s="248" t="s">
        <v>42</v>
      </c>
      <c r="O280" s="88"/>
      <c r="P280" s="249">
        <f>O280*H280</f>
        <v>0</v>
      </c>
      <c r="Q280" s="249">
        <v>0</v>
      </c>
      <c r="R280" s="249">
        <f>Q280*H280</f>
        <v>0</v>
      </c>
      <c r="S280" s="249">
        <v>0</v>
      </c>
      <c r="T280" s="250">
        <f>S280*H280</f>
        <v>0</v>
      </c>
      <c r="U280" s="35"/>
      <c r="V280" s="35"/>
      <c r="W280" s="35"/>
      <c r="X280" s="35"/>
      <c r="Y280" s="35"/>
      <c r="Z280" s="35"/>
      <c r="AA280" s="35"/>
      <c r="AB280" s="35"/>
      <c r="AC280" s="35"/>
      <c r="AD280" s="35"/>
      <c r="AE280" s="35"/>
      <c r="AR280" s="251" t="s">
        <v>208</v>
      </c>
      <c r="AT280" s="251" t="s">
        <v>188</v>
      </c>
      <c r="AU280" s="251" t="s">
        <v>86</v>
      </c>
      <c r="AY280" s="14" t="s">
        <v>185</v>
      </c>
      <c r="BE280" s="252">
        <f>IF(N280="základní",J280,0)</f>
        <v>0</v>
      </c>
      <c r="BF280" s="252">
        <f>IF(N280="snížená",J280,0)</f>
        <v>0</v>
      </c>
      <c r="BG280" s="252">
        <f>IF(N280="zákl. přenesená",J280,0)</f>
        <v>0</v>
      </c>
      <c r="BH280" s="252">
        <f>IF(N280="sníž. přenesená",J280,0)</f>
        <v>0</v>
      </c>
      <c r="BI280" s="252">
        <f>IF(N280="nulová",J280,0)</f>
        <v>0</v>
      </c>
      <c r="BJ280" s="14" t="s">
        <v>84</v>
      </c>
      <c r="BK280" s="252">
        <f>ROUND(I280*H280,2)</f>
        <v>0</v>
      </c>
      <c r="BL280" s="14" t="s">
        <v>208</v>
      </c>
      <c r="BM280" s="251" t="s">
        <v>507</v>
      </c>
    </row>
    <row r="281" s="2" customFormat="1">
      <c r="A281" s="35"/>
      <c r="B281" s="36"/>
      <c r="C281" s="37"/>
      <c r="D281" s="253" t="s">
        <v>194</v>
      </c>
      <c r="E281" s="37"/>
      <c r="F281" s="254" t="s">
        <v>508</v>
      </c>
      <c r="G281" s="37"/>
      <c r="H281" s="37"/>
      <c r="I281" s="206"/>
      <c r="J281" s="37"/>
      <c r="K281" s="37"/>
      <c r="L281" s="41"/>
      <c r="M281" s="255"/>
      <c r="N281" s="256"/>
      <c r="O281" s="88"/>
      <c r="P281" s="88"/>
      <c r="Q281" s="88"/>
      <c r="R281" s="88"/>
      <c r="S281" s="88"/>
      <c r="T281" s="89"/>
      <c r="U281" s="35"/>
      <c r="V281" s="35"/>
      <c r="W281" s="35"/>
      <c r="X281" s="35"/>
      <c r="Y281" s="35"/>
      <c r="Z281" s="35"/>
      <c r="AA281" s="35"/>
      <c r="AB281" s="35"/>
      <c r="AC281" s="35"/>
      <c r="AD281" s="35"/>
      <c r="AE281" s="35"/>
      <c r="AT281" s="14" t="s">
        <v>194</v>
      </c>
      <c r="AU281" s="14" t="s">
        <v>86</v>
      </c>
    </row>
    <row r="282" s="2" customFormat="1" ht="24.15" customHeight="1">
      <c r="A282" s="35"/>
      <c r="B282" s="36"/>
      <c r="C282" s="239" t="s">
        <v>509</v>
      </c>
      <c r="D282" s="239" t="s">
        <v>188</v>
      </c>
      <c r="E282" s="240" t="s">
        <v>510</v>
      </c>
      <c r="F282" s="241" t="s">
        <v>511</v>
      </c>
      <c r="G282" s="242" t="s">
        <v>207</v>
      </c>
      <c r="H282" s="243">
        <v>1</v>
      </c>
      <c r="I282" s="244"/>
      <c r="J282" s="245">
        <f>ROUND(I282*H282,2)</f>
        <v>0</v>
      </c>
      <c r="K282" s="246"/>
      <c r="L282" s="41"/>
      <c r="M282" s="268" t="s">
        <v>1</v>
      </c>
      <c r="N282" s="269" t="s">
        <v>42</v>
      </c>
      <c r="O282" s="270"/>
      <c r="P282" s="271">
        <f>O282*H282</f>
        <v>0</v>
      </c>
      <c r="Q282" s="271">
        <v>0</v>
      </c>
      <c r="R282" s="271">
        <f>Q282*H282</f>
        <v>0</v>
      </c>
      <c r="S282" s="271">
        <v>0</v>
      </c>
      <c r="T282" s="272">
        <f>S282*H282</f>
        <v>0</v>
      </c>
      <c r="U282" s="35"/>
      <c r="V282" s="35"/>
      <c r="W282" s="35"/>
      <c r="X282" s="35"/>
      <c r="Y282" s="35"/>
      <c r="Z282" s="35"/>
      <c r="AA282" s="35"/>
      <c r="AB282" s="35"/>
      <c r="AC282" s="35"/>
      <c r="AD282" s="35"/>
      <c r="AE282" s="35"/>
      <c r="AR282" s="251" t="s">
        <v>208</v>
      </c>
      <c r="AT282" s="251" t="s">
        <v>188</v>
      </c>
      <c r="AU282" s="251" t="s">
        <v>86</v>
      </c>
      <c r="AY282" s="14" t="s">
        <v>185</v>
      </c>
      <c r="BE282" s="252">
        <f>IF(N282="základní",J282,0)</f>
        <v>0</v>
      </c>
      <c r="BF282" s="252">
        <f>IF(N282="snížená",J282,0)</f>
        <v>0</v>
      </c>
      <c r="BG282" s="252">
        <f>IF(N282="zákl. přenesená",J282,0)</f>
        <v>0</v>
      </c>
      <c r="BH282" s="252">
        <f>IF(N282="sníž. přenesená",J282,0)</f>
        <v>0</v>
      </c>
      <c r="BI282" s="252">
        <f>IF(N282="nulová",J282,0)</f>
        <v>0</v>
      </c>
      <c r="BJ282" s="14" t="s">
        <v>84</v>
      </c>
      <c r="BK282" s="252">
        <f>ROUND(I282*H282,2)</f>
        <v>0</v>
      </c>
      <c r="BL282" s="14" t="s">
        <v>208</v>
      </c>
      <c r="BM282" s="251" t="s">
        <v>512</v>
      </c>
    </row>
    <row r="283" s="2" customFormat="1" ht="6.96" customHeight="1">
      <c r="A283" s="35"/>
      <c r="B283" s="63"/>
      <c r="C283" s="64"/>
      <c r="D283" s="64"/>
      <c r="E283" s="64"/>
      <c r="F283" s="64"/>
      <c r="G283" s="64"/>
      <c r="H283" s="64"/>
      <c r="I283" s="64"/>
      <c r="J283" s="64"/>
      <c r="K283" s="64"/>
      <c r="L283" s="41"/>
      <c r="M283" s="35"/>
      <c r="O283" s="35"/>
      <c r="P283" s="35"/>
      <c r="Q283" s="35"/>
      <c r="R283" s="35"/>
      <c r="S283" s="35"/>
      <c r="T283" s="35"/>
      <c r="U283" s="35"/>
      <c r="V283" s="35"/>
      <c r="W283" s="35"/>
      <c r="X283" s="35"/>
      <c r="Y283" s="35"/>
      <c r="Z283" s="35"/>
      <c r="AA283" s="35"/>
      <c r="AB283" s="35"/>
      <c r="AC283" s="35"/>
      <c r="AD283" s="35"/>
      <c r="AE283" s="35"/>
    </row>
  </sheetData>
  <sheetProtection sheet="1" autoFilter="0" formatColumns="0" formatRows="0" objects="1" scenarios="1" spinCount="100000" saltValue="rRdaMXhvmTn3kkxLKlr6jLZHM3FQO7XEeRt9+oGKZVDkOgXwgaHJTnMomr87JP3rZMeDQ03qbq6x0wLNeMY/Kw==" hashValue="3+ulaL5cb880tQ+Oge5Aclujg7/J4my+MajXtTL6VqpFHu7n79XVUIBiL4MUQoGHMMyQ5oX63lE8Ir/bYgSy9Q==" algorithmName="SHA-512" password="C6F1"/>
  <autoFilter ref="C143:K282"/>
  <mergeCells count="17">
    <mergeCell ref="E7:H7"/>
    <mergeCell ref="E9:H9"/>
    <mergeCell ref="E11:H11"/>
    <mergeCell ref="E20:H20"/>
    <mergeCell ref="E29:H29"/>
    <mergeCell ref="E85:H85"/>
    <mergeCell ref="E87:H87"/>
    <mergeCell ref="E89:H89"/>
    <mergeCell ref="D116:F116"/>
    <mergeCell ref="D117:F117"/>
    <mergeCell ref="D118:F118"/>
    <mergeCell ref="D119:F119"/>
    <mergeCell ref="D120:F120"/>
    <mergeCell ref="E132:H132"/>
    <mergeCell ref="E134:H134"/>
    <mergeCell ref="E136:H136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4" t="s">
        <v>94</v>
      </c>
    </row>
    <row r="3" s="1" customFormat="1" ht="6.96" customHeight="1">
      <c r="B3" s="143"/>
      <c r="C3" s="144"/>
      <c r="D3" s="144"/>
      <c r="E3" s="144"/>
      <c r="F3" s="144"/>
      <c r="G3" s="144"/>
      <c r="H3" s="144"/>
      <c r="I3" s="144"/>
      <c r="J3" s="144"/>
      <c r="K3" s="144"/>
      <c r="L3" s="17"/>
      <c r="AT3" s="14" t="s">
        <v>86</v>
      </c>
    </row>
    <row r="4" s="1" customFormat="1" ht="24.96" customHeight="1">
      <c r="B4" s="17"/>
      <c r="D4" s="145" t="s">
        <v>134</v>
      </c>
      <c r="L4" s="17"/>
      <c r="M4" s="146" t="s">
        <v>10</v>
      </c>
      <c r="AT4" s="14" t="s">
        <v>4</v>
      </c>
    </row>
    <row r="5" s="1" customFormat="1" ht="6.96" customHeight="1">
      <c r="B5" s="17"/>
      <c r="L5" s="17"/>
    </row>
    <row r="6" s="1" customFormat="1" ht="12" customHeight="1">
      <c r="B6" s="17"/>
      <c r="D6" s="147" t="s">
        <v>16</v>
      </c>
      <c r="L6" s="17"/>
    </row>
    <row r="7" s="1" customFormat="1" ht="26.25" customHeight="1">
      <c r="B7" s="17"/>
      <c r="E7" s="148" t="str">
        <f>'Rekapitulace stavby'!K6</f>
        <v>Zlepšování kvality a dostupnosti vzdělávání ZŠ Sokolovská ve Velkém Meziříčí</v>
      </c>
      <c r="F7" s="147"/>
      <c r="G7" s="147"/>
      <c r="H7" s="147"/>
      <c r="L7" s="17"/>
    </row>
    <row r="8" s="1" customFormat="1" ht="12" customHeight="1">
      <c r="B8" s="17"/>
      <c r="D8" s="147" t="s">
        <v>135</v>
      </c>
      <c r="L8" s="17"/>
    </row>
    <row r="9" s="2" customFormat="1" ht="16.5" customHeight="1">
      <c r="A9" s="35"/>
      <c r="B9" s="41"/>
      <c r="C9" s="35"/>
      <c r="D9" s="35"/>
      <c r="E9" s="148" t="s">
        <v>136</v>
      </c>
      <c r="F9" s="35"/>
      <c r="G9" s="35"/>
      <c r="H9" s="35"/>
      <c r="I9" s="35"/>
      <c r="J9" s="35"/>
      <c r="K9" s="35"/>
      <c r="L9" s="60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="2" customFormat="1" ht="12" customHeight="1">
      <c r="A10" s="35"/>
      <c r="B10" s="41"/>
      <c r="C10" s="35"/>
      <c r="D10" s="147" t="s">
        <v>137</v>
      </c>
      <c r="E10" s="35"/>
      <c r="F10" s="35"/>
      <c r="G10" s="35"/>
      <c r="H10" s="35"/>
      <c r="I10" s="35"/>
      <c r="J10" s="35"/>
      <c r="K10" s="35"/>
      <c r="L10" s="60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="2" customFormat="1" ht="16.5" customHeight="1">
      <c r="A11" s="35"/>
      <c r="B11" s="41"/>
      <c r="C11" s="35"/>
      <c r="D11" s="35"/>
      <c r="E11" s="149" t="s">
        <v>513</v>
      </c>
      <c r="F11" s="35"/>
      <c r="G11" s="35"/>
      <c r="H11" s="35"/>
      <c r="I11" s="35"/>
      <c r="J11" s="35"/>
      <c r="K11" s="35"/>
      <c r="L11" s="60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="2" customFormat="1">
      <c r="A12" s="35"/>
      <c r="B12" s="41"/>
      <c r="C12" s="35"/>
      <c r="D12" s="35"/>
      <c r="E12" s="35"/>
      <c r="F12" s="35"/>
      <c r="G12" s="35"/>
      <c r="H12" s="35"/>
      <c r="I12" s="35"/>
      <c r="J12" s="35"/>
      <c r="K12" s="35"/>
      <c r="L12" s="60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="2" customFormat="1" ht="12" customHeight="1">
      <c r="A13" s="35"/>
      <c r="B13" s="41"/>
      <c r="C13" s="35"/>
      <c r="D13" s="147" t="s">
        <v>18</v>
      </c>
      <c r="E13" s="35"/>
      <c r="F13" s="138" t="s">
        <v>1</v>
      </c>
      <c r="G13" s="35"/>
      <c r="H13" s="35"/>
      <c r="I13" s="147" t="s">
        <v>19</v>
      </c>
      <c r="J13" s="138" t="s">
        <v>1</v>
      </c>
      <c r="K13" s="35"/>
      <c r="L13" s="60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="2" customFormat="1" ht="12" customHeight="1">
      <c r="A14" s="35"/>
      <c r="B14" s="41"/>
      <c r="C14" s="35"/>
      <c r="D14" s="147" t="s">
        <v>20</v>
      </c>
      <c r="E14" s="35"/>
      <c r="F14" s="138" t="s">
        <v>21</v>
      </c>
      <c r="G14" s="35"/>
      <c r="H14" s="35"/>
      <c r="I14" s="147" t="s">
        <v>22</v>
      </c>
      <c r="J14" s="150" t="str">
        <f>'Rekapitulace stavby'!AN8</f>
        <v>21. 1. 2025</v>
      </c>
      <c r="K14" s="35"/>
      <c r="L14" s="60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="2" customFormat="1" ht="10.8" customHeight="1">
      <c r="A15" s="35"/>
      <c r="B15" s="41"/>
      <c r="C15" s="35"/>
      <c r="D15" s="35"/>
      <c r="E15" s="35"/>
      <c r="F15" s="35"/>
      <c r="G15" s="35"/>
      <c r="H15" s="35"/>
      <c r="I15" s="35"/>
      <c r="J15" s="35"/>
      <c r="K15" s="35"/>
      <c r="L15" s="60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="2" customFormat="1" ht="12" customHeight="1">
      <c r="A16" s="35"/>
      <c r="B16" s="41"/>
      <c r="C16" s="35"/>
      <c r="D16" s="147" t="s">
        <v>24</v>
      </c>
      <c r="E16" s="35"/>
      <c r="F16" s="35"/>
      <c r="G16" s="35"/>
      <c r="H16" s="35"/>
      <c r="I16" s="147" t="s">
        <v>25</v>
      </c>
      <c r="J16" s="138" t="s">
        <v>26</v>
      </c>
      <c r="K16" s="35"/>
      <c r="L16" s="60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="2" customFormat="1" ht="18" customHeight="1">
      <c r="A17" s="35"/>
      <c r="B17" s="41"/>
      <c r="C17" s="35"/>
      <c r="D17" s="35"/>
      <c r="E17" s="138" t="s">
        <v>27</v>
      </c>
      <c r="F17" s="35"/>
      <c r="G17" s="35"/>
      <c r="H17" s="35"/>
      <c r="I17" s="147" t="s">
        <v>28</v>
      </c>
      <c r="J17" s="138" t="s">
        <v>29</v>
      </c>
      <c r="K17" s="35"/>
      <c r="L17" s="60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="2" customFormat="1" ht="6.96" customHeight="1">
      <c r="A18" s="35"/>
      <c r="B18" s="41"/>
      <c r="C18" s="35"/>
      <c r="D18" s="35"/>
      <c r="E18" s="35"/>
      <c r="F18" s="35"/>
      <c r="G18" s="35"/>
      <c r="H18" s="35"/>
      <c r="I18" s="35"/>
      <c r="J18" s="35"/>
      <c r="K18" s="35"/>
      <c r="L18" s="60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="2" customFormat="1" ht="12" customHeight="1">
      <c r="A19" s="35"/>
      <c r="B19" s="41"/>
      <c r="C19" s="35"/>
      <c r="D19" s="147" t="s">
        <v>30</v>
      </c>
      <c r="E19" s="35"/>
      <c r="F19" s="35"/>
      <c r="G19" s="35"/>
      <c r="H19" s="35"/>
      <c r="I19" s="147" t="s">
        <v>25</v>
      </c>
      <c r="J19" s="30" t="str">
        <f>'Rekapitulace stavby'!AN13</f>
        <v>Vyplň údaj</v>
      </c>
      <c r="K19" s="35"/>
      <c r="L19" s="60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="2" customFormat="1" ht="18" customHeight="1">
      <c r="A20" s="35"/>
      <c r="B20" s="41"/>
      <c r="C20" s="35"/>
      <c r="D20" s="35"/>
      <c r="E20" s="30" t="str">
        <f>'Rekapitulace stavby'!E14</f>
        <v>Vyplň údaj</v>
      </c>
      <c r="F20" s="138"/>
      <c r="G20" s="138"/>
      <c r="H20" s="138"/>
      <c r="I20" s="147" t="s">
        <v>28</v>
      </c>
      <c r="J20" s="30" t="str">
        <f>'Rekapitulace stavby'!AN14</f>
        <v>Vyplň údaj</v>
      </c>
      <c r="K20" s="35"/>
      <c r="L20" s="60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="2" customFormat="1" ht="6.96" customHeight="1">
      <c r="A21" s="35"/>
      <c r="B21" s="41"/>
      <c r="C21" s="35"/>
      <c r="D21" s="35"/>
      <c r="E21" s="35"/>
      <c r="F21" s="35"/>
      <c r="G21" s="35"/>
      <c r="H21" s="35"/>
      <c r="I21" s="35"/>
      <c r="J21" s="35"/>
      <c r="K21" s="35"/>
      <c r="L21" s="60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="2" customFormat="1" ht="12" customHeight="1">
      <c r="A22" s="35"/>
      <c r="B22" s="41"/>
      <c r="C22" s="35"/>
      <c r="D22" s="147" t="s">
        <v>32</v>
      </c>
      <c r="E22" s="35"/>
      <c r="F22" s="35"/>
      <c r="G22" s="35"/>
      <c r="H22" s="35"/>
      <c r="I22" s="147" t="s">
        <v>25</v>
      </c>
      <c r="J22" s="138" t="str">
        <f>IF('Rekapitulace stavby'!AN16="","",'Rekapitulace stavby'!AN16)</f>
        <v/>
      </c>
      <c r="K22" s="35"/>
      <c r="L22" s="60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="2" customFormat="1" ht="18" customHeight="1">
      <c r="A23" s="35"/>
      <c r="B23" s="41"/>
      <c r="C23" s="35"/>
      <c r="D23" s="35"/>
      <c r="E23" s="138" t="str">
        <f>IF('Rekapitulace stavby'!E17="","",'Rekapitulace stavby'!E17)</f>
        <v xml:space="preserve"> </v>
      </c>
      <c r="F23" s="35"/>
      <c r="G23" s="35"/>
      <c r="H23" s="35"/>
      <c r="I23" s="147" t="s">
        <v>28</v>
      </c>
      <c r="J23" s="138" t="str">
        <f>IF('Rekapitulace stavby'!AN17="","",'Rekapitulace stavby'!AN17)</f>
        <v/>
      </c>
      <c r="K23" s="35"/>
      <c r="L23" s="60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="2" customFormat="1" ht="6.96" customHeight="1">
      <c r="A24" s="35"/>
      <c r="B24" s="41"/>
      <c r="C24" s="35"/>
      <c r="D24" s="35"/>
      <c r="E24" s="35"/>
      <c r="F24" s="35"/>
      <c r="G24" s="35"/>
      <c r="H24" s="35"/>
      <c r="I24" s="35"/>
      <c r="J24" s="35"/>
      <c r="K24" s="35"/>
      <c r="L24" s="60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="2" customFormat="1" ht="12" customHeight="1">
      <c r="A25" s="35"/>
      <c r="B25" s="41"/>
      <c r="C25" s="35"/>
      <c r="D25" s="147" t="s">
        <v>35</v>
      </c>
      <c r="E25" s="35"/>
      <c r="F25" s="35"/>
      <c r="G25" s="35"/>
      <c r="H25" s="35"/>
      <c r="I25" s="147" t="s">
        <v>25</v>
      </c>
      <c r="J25" s="138" t="str">
        <f>IF('Rekapitulace stavby'!AN19="","",'Rekapitulace stavby'!AN19)</f>
        <v/>
      </c>
      <c r="K25" s="35"/>
      <c r="L25" s="60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="2" customFormat="1" ht="18" customHeight="1">
      <c r="A26" s="35"/>
      <c r="B26" s="41"/>
      <c r="C26" s="35"/>
      <c r="D26" s="35"/>
      <c r="E26" s="138" t="str">
        <f>IF('Rekapitulace stavby'!E20="","",'Rekapitulace stavby'!E20)</f>
        <v xml:space="preserve"> </v>
      </c>
      <c r="F26" s="35"/>
      <c r="G26" s="35"/>
      <c r="H26" s="35"/>
      <c r="I26" s="147" t="s">
        <v>28</v>
      </c>
      <c r="J26" s="138" t="str">
        <f>IF('Rekapitulace stavby'!AN20="","",'Rekapitulace stavby'!AN20)</f>
        <v/>
      </c>
      <c r="K26" s="35"/>
      <c r="L26" s="60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="2" customFormat="1" ht="6.96" customHeight="1">
      <c r="A27" s="35"/>
      <c r="B27" s="41"/>
      <c r="C27" s="35"/>
      <c r="D27" s="35"/>
      <c r="E27" s="35"/>
      <c r="F27" s="35"/>
      <c r="G27" s="35"/>
      <c r="H27" s="35"/>
      <c r="I27" s="35"/>
      <c r="J27" s="35"/>
      <c r="K27" s="35"/>
      <c r="L27" s="60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</row>
    <row r="28" s="2" customFormat="1" ht="12" customHeight="1">
      <c r="A28" s="35"/>
      <c r="B28" s="41"/>
      <c r="C28" s="35"/>
      <c r="D28" s="147" t="s">
        <v>36</v>
      </c>
      <c r="E28" s="35"/>
      <c r="F28" s="35"/>
      <c r="G28" s="35"/>
      <c r="H28" s="35"/>
      <c r="I28" s="35"/>
      <c r="J28" s="35"/>
      <c r="K28" s="35"/>
      <c r="L28" s="60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="8" customFormat="1" ht="16.5" customHeight="1">
      <c r="A29" s="151"/>
      <c r="B29" s="152"/>
      <c r="C29" s="151"/>
      <c r="D29" s="151"/>
      <c r="E29" s="153" t="s">
        <v>1</v>
      </c>
      <c r="F29" s="153"/>
      <c r="G29" s="153"/>
      <c r="H29" s="153"/>
      <c r="I29" s="151"/>
      <c r="J29" s="151"/>
      <c r="K29" s="151"/>
      <c r="L29" s="154"/>
      <c r="S29" s="151"/>
      <c r="T29" s="151"/>
      <c r="U29" s="151"/>
      <c r="V29" s="151"/>
      <c r="W29" s="151"/>
      <c r="X29" s="151"/>
      <c r="Y29" s="151"/>
      <c r="Z29" s="151"/>
      <c r="AA29" s="151"/>
      <c r="AB29" s="151"/>
      <c r="AC29" s="151"/>
      <c r="AD29" s="151"/>
      <c r="AE29" s="151"/>
    </row>
    <row r="30" s="2" customFormat="1" ht="6.96" customHeight="1">
      <c r="A30" s="35"/>
      <c r="B30" s="41"/>
      <c r="C30" s="35"/>
      <c r="D30" s="35"/>
      <c r="E30" s="35"/>
      <c r="F30" s="35"/>
      <c r="G30" s="35"/>
      <c r="H30" s="35"/>
      <c r="I30" s="35"/>
      <c r="J30" s="35"/>
      <c r="K30" s="35"/>
      <c r="L30" s="60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="2" customFormat="1" ht="6.96" customHeight="1">
      <c r="A31" s="35"/>
      <c r="B31" s="41"/>
      <c r="C31" s="35"/>
      <c r="D31" s="155"/>
      <c r="E31" s="155"/>
      <c r="F31" s="155"/>
      <c r="G31" s="155"/>
      <c r="H31" s="155"/>
      <c r="I31" s="155"/>
      <c r="J31" s="155"/>
      <c r="K31" s="155"/>
      <c r="L31" s="60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="2" customFormat="1" ht="14.4" customHeight="1">
      <c r="A32" s="35"/>
      <c r="B32" s="41"/>
      <c r="C32" s="35"/>
      <c r="D32" s="138" t="s">
        <v>139</v>
      </c>
      <c r="E32" s="35"/>
      <c r="F32" s="35"/>
      <c r="G32" s="35"/>
      <c r="H32" s="35"/>
      <c r="I32" s="35"/>
      <c r="J32" s="156">
        <f>J98</f>
        <v>0</v>
      </c>
      <c r="K32" s="35"/>
      <c r="L32" s="60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="2" customFormat="1" ht="14.4" customHeight="1">
      <c r="A33" s="35"/>
      <c r="B33" s="41"/>
      <c r="C33" s="35"/>
      <c r="D33" s="157" t="s">
        <v>140</v>
      </c>
      <c r="E33" s="35"/>
      <c r="F33" s="35"/>
      <c r="G33" s="35"/>
      <c r="H33" s="35"/>
      <c r="I33" s="35"/>
      <c r="J33" s="156">
        <f>J115</f>
        <v>0</v>
      </c>
      <c r="K33" s="35"/>
      <c r="L33" s="60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="2" customFormat="1" ht="25.44" customHeight="1">
      <c r="A34" s="35"/>
      <c r="B34" s="41"/>
      <c r="C34" s="35"/>
      <c r="D34" s="158" t="s">
        <v>37</v>
      </c>
      <c r="E34" s="35"/>
      <c r="F34" s="35"/>
      <c r="G34" s="35"/>
      <c r="H34" s="35"/>
      <c r="I34" s="35"/>
      <c r="J34" s="159">
        <f>ROUND(J32 + J33, 2)</f>
        <v>0</v>
      </c>
      <c r="K34" s="35"/>
      <c r="L34" s="60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="2" customFormat="1" ht="6.96" customHeight="1">
      <c r="A35" s="35"/>
      <c r="B35" s="41"/>
      <c r="C35" s="35"/>
      <c r="D35" s="155"/>
      <c r="E35" s="155"/>
      <c r="F35" s="155"/>
      <c r="G35" s="155"/>
      <c r="H35" s="155"/>
      <c r="I35" s="155"/>
      <c r="J35" s="155"/>
      <c r="K35" s="155"/>
      <c r="L35" s="60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="2" customFormat="1" ht="14.4" customHeight="1">
      <c r="A36" s="35"/>
      <c r="B36" s="41"/>
      <c r="C36" s="35"/>
      <c r="D36" s="35"/>
      <c r="E36" s="35"/>
      <c r="F36" s="160" t="s">
        <v>39</v>
      </c>
      <c r="G36" s="35"/>
      <c r="H36" s="35"/>
      <c r="I36" s="160" t="s">
        <v>38</v>
      </c>
      <c r="J36" s="160" t="s">
        <v>40</v>
      </c>
      <c r="K36" s="35"/>
      <c r="L36" s="60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="2" customFormat="1" ht="14.4" customHeight="1">
      <c r="A37" s="35"/>
      <c r="B37" s="41"/>
      <c r="C37" s="35"/>
      <c r="D37" s="161" t="s">
        <v>41</v>
      </c>
      <c r="E37" s="147" t="s">
        <v>42</v>
      </c>
      <c r="F37" s="162">
        <f>ROUND((SUM(BE115:BE122) + SUM(BE144:BE540)),  2)</f>
        <v>0</v>
      </c>
      <c r="G37" s="35"/>
      <c r="H37" s="35"/>
      <c r="I37" s="163">
        <v>0.20999999999999999</v>
      </c>
      <c r="J37" s="162">
        <f>ROUND(((SUM(BE115:BE122) + SUM(BE144:BE540))*I37),  2)</f>
        <v>0</v>
      </c>
      <c r="K37" s="35"/>
      <c r="L37" s="60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="2" customFormat="1" ht="14.4" customHeight="1">
      <c r="A38" s="35"/>
      <c r="B38" s="41"/>
      <c r="C38" s="35"/>
      <c r="D38" s="35"/>
      <c r="E38" s="147" t="s">
        <v>43</v>
      </c>
      <c r="F38" s="162">
        <f>ROUND((SUM(BF115:BF122) + SUM(BF144:BF540)),  2)</f>
        <v>0</v>
      </c>
      <c r="G38" s="35"/>
      <c r="H38" s="35"/>
      <c r="I38" s="163">
        <v>0.14999999999999999</v>
      </c>
      <c r="J38" s="162">
        <f>ROUND(((SUM(BF115:BF122) + SUM(BF144:BF540))*I38),  2)</f>
        <v>0</v>
      </c>
      <c r="K38" s="35"/>
      <c r="L38" s="60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hidden="1" s="2" customFormat="1" ht="14.4" customHeight="1">
      <c r="A39" s="35"/>
      <c r="B39" s="41"/>
      <c r="C39" s="35"/>
      <c r="D39" s="35"/>
      <c r="E39" s="147" t="s">
        <v>44</v>
      </c>
      <c r="F39" s="162">
        <f>ROUND((SUM(BG115:BG122) + SUM(BG144:BG540)),  2)</f>
        <v>0</v>
      </c>
      <c r="G39" s="35"/>
      <c r="H39" s="35"/>
      <c r="I39" s="163">
        <v>0.20999999999999999</v>
      </c>
      <c r="J39" s="162">
        <f>0</f>
        <v>0</v>
      </c>
      <c r="K39" s="35"/>
      <c r="L39" s="60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hidden="1" s="2" customFormat="1" ht="14.4" customHeight="1">
      <c r="A40" s="35"/>
      <c r="B40" s="41"/>
      <c r="C40" s="35"/>
      <c r="D40" s="35"/>
      <c r="E40" s="147" t="s">
        <v>45</v>
      </c>
      <c r="F40" s="162">
        <f>ROUND((SUM(BH115:BH122) + SUM(BH144:BH540)),  2)</f>
        <v>0</v>
      </c>
      <c r="G40" s="35"/>
      <c r="H40" s="35"/>
      <c r="I40" s="163">
        <v>0.14999999999999999</v>
      </c>
      <c r="J40" s="162">
        <f>0</f>
        <v>0</v>
      </c>
      <c r="K40" s="35"/>
      <c r="L40" s="60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hidden="1" s="2" customFormat="1" ht="14.4" customHeight="1">
      <c r="A41" s="35"/>
      <c r="B41" s="41"/>
      <c r="C41" s="35"/>
      <c r="D41" s="35"/>
      <c r="E41" s="147" t="s">
        <v>46</v>
      </c>
      <c r="F41" s="162">
        <f>ROUND((SUM(BI115:BI122) + SUM(BI144:BI540)),  2)</f>
        <v>0</v>
      </c>
      <c r="G41" s="35"/>
      <c r="H41" s="35"/>
      <c r="I41" s="163">
        <v>0</v>
      </c>
      <c r="J41" s="162">
        <f>0</f>
        <v>0</v>
      </c>
      <c r="K41" s="35"/>
      <c r="L41" s="60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</row>
    <row r="42" s="2" customFormat="1" ht="6.96" customHeight="1">
      <c r="A42" s="35"/>
      <c r="B42" s="41"/>
      <c r="C42" s="35"/>
      <c r="D42" s="35"/>
      <c r="E42" s="35"/>
      <c r="F42" s="35"/>
      <c r="G42" s="35"/>
      <c r="H42" s="35"/>
      <c r="I42" s="35"/>
      <c r="J42" s="35"/>
      <c r="K42" s="35"/>
      <c r="L42" s="60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</row>
    <row r="43" s="2" customFormat="1" ht="25.44" customHeight="1">
      <c r="A43" s="35"/>
      <c r="B43" s="41"/>
      <c r="C43" s="164"/>
      <c r="D43" s="165" t="s">
        <v>47</v>
      </c>
      <c r="E43" s="166"/>
      <c r="F43" s="166"/>
      <c r="G43" s="167" t="s">
        <v>48</v>
      </c>
      <c r="H43" s="168" t="s">
        <v>49</v>
      </c>
      <c r="I43" s="166"/>
      <c r="J43" s="169">
        <f>SUM(J34:J41)</f>
        <v>0</v>
      </c>
      <c r="K43" s="170"/>
      <c r="L43" s="60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</row>
    <row r="44" s="2" customFormat="1" ht="14.4" customHeight="1">
      <c r="A44" s="35"/>
      <c r="B44" s="41"/>
      <c r="C44" s="35"/>
      <c r="D44" s="35"/>
      <c r="E44" s="35"/>
      <c r="F44" s="35"/>
      <c r="G44" s="35"/>
      <c r="H44" s="35"/>
      <c r="I44" s="35"/>
      <c r="J44" s="35"/>
      <c r="K44" s="35"/>
      <c r="L44" s="60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</row>
    <row r="45" s="1" customFormat="1" ht="14.4" customHeight="1">
      <c r="B45" s="17"/>
      <c r="L45" s="17"/>
    </row>
    <row r="46" s="1" customFormat="1" ht="14.4" customHeight="1">
      <c r="B46" s="17"/>
      <c r="L46" s="17"/>
    </row>
    <row r="47" s="1" customFormat="1" ht="14.4" customHeight="1">
      <c r="B47" s="17"/>
      <c r="L47" s="17"/>
    </row>
    <row r="48" s="1" customFormat="1" ht="14.4" customHeight="1">
      <c r="B48" s="17"/>
      <c r="L48" s="17"/>
    </row>
    <row r="49" s="1" customFormat="1" ht="14.4" customHeight="1">
      <c r="B49" s="17"/>
      <c r="L49" s="17"/>
    </row>
    <row r="50" s="2" customFormat="1" ht="14.4" customHeight="1">
      <c r="B50" s="60"/>
      <c r="D50" s="171" t="s">
        <v>50</v>
      </c>
      <c r="E50" s="172"/>
      <c r="F50" s="172"/>
      <c r="G50" s="171" t="s">
        <v>51</v>
      </c>
      <c r="H50" s="172"/>
      <c r="I50" s="172"/>
      <c r="J50" s="172"/>
      <c r="K50" s="172"/>
      <c r="L50" s="60"/>
    </row>
    <row r="51">
      <c r="B51" s="17"/>
      <c r="L51" s="17"/>
    </row>
    <row r="52">
      <c r="B52" s="17"/>
      <c r="L52" s="17"/>
    </row>
    <row r="53">
      <c r="B53" s="17"/>
      <c r="L53" s="17"/>
    </row>
    <row r="54">
      <c r="B54" s="17"/>
      <c r="L54" s="17"/>
    </row>
    <row r="55">
      <c r="B55" s="17"/>
      <c r="L55" s="17"/>
    </row>
    <row r="56">
      <c r="B56" s="17"/>
      <c r="L56" s="17"/>
    </row>
    <row r="57">
      <c r="B57" s="17"/>
      <c r="L57" s="17"/>
    </row>
    <row r="58">
      <c r="B58" s="17"/>
      <c r="L58" s="17"/>
    </row>
    <row r="59">
      <c r="B59" s="17"/>
      <c r="L59" s="17"/>
    </row>
    <row r="60">
      <c r="B60" s="17"/>
      <c r="L60" s="17"/>
    </row>
    <row r="61" s="2" customFormat="1">
      <c r="A61" s="35"/>
      <c r="B61" s="41"/>
      <c r="C61" s="35"/>
      <c r="D61" s="173" t="s">
        <v>52</v>
      </c>
      <c r="E61" s="174"/>
      <c r="F61" s="175" t="s">
        <v>53</v>
      </c>
      <c r="G61" s="173" t="s">
        <v>52</v>
      </c>
      <c r="H61" s="174"/>
      <c r="I61" s="174"/>
      <c r="J61" s="176" t="s">
        <v>53</v>
      </c>
      <c r="K61" s="174"/>
      <c r="L61" s="60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>
      <c r="B62" s="17"/>
      <c r="L62" s="17"/>
    </row>
    <row r="63">
      <c r="B63" s="17"/>
      <c r="L63" s="17"/>
    </row>
    <row r="64">
      <c r="B64" s="17"/>
      <c r="L64" s="17"/>
    </row>
    <row r="65" s="2" customFormat="1">
      <c r="A65" s="35"/>
      <c r="B65" s="41"/>
      <c r="C65" s="35"/>
      <c r="D65" s="171" t="s">
        <v>54</v>
      </c>
      <c r="E65" s="177"/>
      <c r="F65" s="177"/>
      <c r="G65" s="171" t="s">
        <v>55</v>
      </c>
      <c r="H65" s="177"/>
      <c r="I65" s="177"/>
      <c r="J65" s="177"/>
      <c r="K65" s="177"/>
      <c r="L65" s="60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>
      <c r="B66" s="17"/>
      <c r="L66" s="17"/>
    </row>
    <row r="67">
      <c r="B67" s="17"/>
      <c r="L67" s="17"/>
    </row>
    <row r="68">
      <c r="B68" s="17"/>
      <c r="L68" s="17"/>
    </row>
    <row r="69">
      <c r="B69" s="17"/>
      <c r="L69" s="17"/>
    </row>
    <row r="70">
      <c r="B70" s="17"/>
      <c r="L70" s="17"/>
    </row>
    <row r="71">
      <c r="B71" s="17"/>
      <c r="L71" s="17"/>
    </row>
    <row r="72">
      <c r="B72" s="17"/>
      <c r="L72" s="17"/>
    </row>
    <row r="73">
      <c r="B73" s="17"/>
      <c r="L73" s="17"/>
    </row>
    <row r="74">
      <c r="B74" s="17"/>
      <c r="L74" s="17"/>
    </row>
    <row r="75">
      <c r="B75" s="17"/>
      <c r="L75" s="17"/>
    </row>
    <row r="76" s="2" customFormat="1">
      <c r="A76" s="35"/>
      <c r="B76" s="41"/>
      <c r="C76" s="35"/>
      <c r="D76" s="173" t="s">
        <v>52</v>
      </c>
      <c r="E76" s="174"/>
      <c r="F76" s="175" t="s">
        <v>53</v>
      </c>
      <c r="G76" s="173" t="s">
        <v>52</v>
      </c>
      <c r="H76" s="174"/>
      <c r="I76" s="174"/>
      <c r="J76" s="176" t="s">
        <v>53</v>
      </c>
      <c r="K76" s="174"/>
      <c r="L76" s="60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="2" customFormat="1" ht="14.4" customHeight="1">
      <c r="A77" s="35"/>
      <c r="B77" s="178"/>
      <c r="C77" s="179"/>
      <c r="D77" s="179"/>
      <c r="E77" s="179"/>
      <c r="F77" s="179"/>
      <c r="G77" s="179"/>
      <c r="H77" s="179"/>
      <c r="I77" s="179"/>
      <c r="J77" s="179"/>
      <c r="K77" s="179"/>
      <c r="L77" s="60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="2" customFormat="1" ht="6.96" customHeight="1">
      <c r="A81" s="35"/>
      <c r="B81" s="180"/>
      <c r="C81" s="181"/>
      <c r="D81" s="181"/>
      <c r="E81" s="181"/>
      <c r="F81" s="181"/>
      <c r="G81" s="181"/>
      <c r="H81" s="181"/>
      <c r="I81" s="181"/>
      <c r="J81" s="181"/>
      <c r="K81" s="181"/>
      <c r="L81" s="60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="2" customFormat="1" ht="24.96" customHeight="1">
      <c r="A82" s="35"/>
      <c r="B82" s="36"/>
      <c r="C82" s="20" t="s">
        <v>141</v>
      </c>
      <c r="D82" s="37"/>
      <c r="E82" s="37"/>
      <c r="F82" s="37"/>
      <c r="G82" s="37"/>
      <c r="H82" s="37"/>
      <c r="I82" s="37"/>
      <c r="J82" s="37"/>
      <c r="K82" s="37"/>
      <c r="L82" s="60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60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="2" customFormat="1" ht="12" customHeight="1">
      <c r="A84" s="35"/>
      <c r="B84" s="36"/>
      <c r="C84" s="29" t="s">
        <v>16</v>
      </c>
      <c r="D84" s="37"/>
      <c r="E84" s="37"/>
      <c r="F84" s="37"/>
      <c r="G84" s="37"/>
      <c r="H84" s="37"/>
      <c r="I84" s="37"/>
      <c r="J84" s="37"/>
      <c r="K84" s="37"/>
      <c r="L84" s="60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="2" customFormat="1" ht="26.25" customHeight="1">
      <c r="A85" s="35"/>
      <c r="B85" s="36"/>
      <c r="C85" s="37"/>
      <c r="D85" s="37"/>
      <c r="E85" s="182" t="str">
        <f>E7</f>
        <v>Zlepšování kvality a dostupnosti vzdělávání ZŠ Sokolovská ve Velkém Meziříčí</v>
      </c>
      <c r="F85" s="29"/>
      <c r="G85" s="29"/>
      <c r="H85" s="29"/>
      <c r="I85" s="37"/>
      <c r="J85" s="37"/>
      <c r="K85" s="37"/>
      <c r="L85" s="60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="1" customFormat="1" ht="12" customHeight="1">
      <c r="B86" s="18"/>
      <c r="C86" s="29" t="s">
        <v>135</v>
      </c>
      <c r="D86" s="19"/>
      <c r="E86" s="19"/>
      <c r="F86" s="19"/>
      <c r="G86" s="19"/>
      <c r="H86" s="19"/>
      <c r="I86" s="19"/>
      <c r="J86" s="19"/>
      <c r="K86" s="19"/>
      <c r="L86" s="17"/>
    </row>
    <row r="87" s="2" customFormat="1" ht="16.5" customHeight="1">
      <c r="A87" s="35"/>
      <c r="B87" s="36"/>
      <c r="C87" s="37"/>
      <c r="D87" s="37"/>
      <c r="E87" s="182" t="s">
        <v>136</v>
      </c>
      <c r="F87" s="37"/>
      <c r="G87" s="37"/>
      <c r="H87" s="37"/>
      <c r="I87" s="37"/>
      <c r="J87" s="37"/>
      <c r="K87" s="37"/>
      <c r="L87" s="60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="2" customFormat="1" ht="12" customHeight="1">
      <c r="A88" s="35"/>
      <c r="B88" s="36"/>
      <c r="C88" s="29" t="s">
        <v>137</v>
      </c>
      <c r="D88" s="37"/>
      <c r="E88" s="37"/>
      <c r="F88" s="37"/>
      <c r="G88" s="37"/>
      <c r="H88" s="37"/>
      <c r="I88" s="37"/>
      <c r="J88" s="37"/>
      <c r="K88" s="37"/>
      <c r="L88" s="60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="2" customFormat="1" ht="16.5" customHeight="1">
      <c r="A89" s="35"/>
      <c r="B89" s="36"/>
      <c r="C89" s="37"/>
      <c r="D89" s="37"/>
      <c r="E89" s="73" t="str">
        <f>E11</f>
        <v>56.1.2 - učebna přírodopisu, dveře č. 62 - elektro</v>
      </c>
      <c r="F89" s="37"/>
      <c r="G89" s="37"/>
      <c r="H89" s="37"/>
      <c r="I89" s="37"/>
      <c r="J89" s="37"/>
      <c r="K89" s="37"/>
      <c r="L89" s="60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="2" customFormat="1" ht="6.96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60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="2" customFormat="1" ht="12" customHeight="1">
      <c r="A91" s="35"/>
      <c r="B91" s="36"/>
      <c r="C91" s="29" t="s">
        <v>20</v>
      </c>
      <c r="D91" s="37"/>
      <c r="E91" s="37"/>
      <c r="F91" s="24" t="str">
        <f>F14</f>
        <v xml:space="preserve">ZŠ Sokolovská </v>
      </c>
      <c r="G91" s="37"/>
      <c r="H91" s="37"/>
      <c r="I91" s="29" t="s">
        <v>22</v>
      </c>
      <c r="J91" s="76" t="str">
        <f>IF(J14="","",J14)</f>
        <v>21. 1. 2025</v>
      </c>
      <c r="K91" s="37"/>
      <c r="L91" s="60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="2" customFormat="1" ht="6.96" customHeight="1">
      <c r="A92" s="35"/>
      <c r="B92" s="36"/>
      <c r="C92" s="37"/>
      <c r="D92" s="37"/>
      <c r="E92" s="37"/>
      <c r="F92" s="37"/>
      <c r="G92" s="37"/>
      <c r="H92" s="37"/>
      <c r="I92" s="37"/>
      <c r="J92" s="37"/>
      <c r="K92" s="37"/>
      <c r="L92" s="60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="2" customFormat="1" ht="15.15" customHeight="1">
      <c r="A93" s="35"/>
      <c r="B93" s="36"/>
      <c r="C93" s="29" t="s">
        <v>24</v>
      </c>
      <c r="D93" s="37"/>
      <c r="E93" s="37"/>
      <c r="F93" s="24" t="str">
        <f>E17</f>
        <v xml:space="preserve">Město Velké Meziříčí, Radnická 29/1, PSČ: 594 13 </v>
      </c>
      <c r="G93" s="37"/>
      <c r="H93" s="37"/>
      <c r="I93" s="29" t="s">
        <v>32</v>
      </c>
      <c r="J93" s="33" t="str">
        <f>E23</f>
        <v xml:space="preserve"> </v>
      </c>
      <c r="K93" s="37"/>
      <c r="L93" s="60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="2" customFormat="1" ht="15.15" customHeight="1">
      <c r="A94" s="35"/>
      <c r="B94" s="36"/>
      <c r="C94" s="29" t="s">
        <v>30</v>
      </c>
      <c r="D94" s="37"/>
      <c r="E94" s="37"/>
      <c r="F94" s="24" t="str">
        <f>IF(E20="","",E20)</f>
        <v>Vyplň údaj</v>
      </c>
      <c r="G94" s="37"/>
      <c r="H94" s="37"/>
      <c r="I94" s="29" t="s">
        <v>35</v>
      </c>
      <c r="J94" s="33" t="str">
        <f>E26</f>
        <v xml:space="preserve"> </v>
      </c>
      <c r="K94" s="37"/>
      <c r="L94" s="60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="2" customFormat="1" ht="10.32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60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="2" customFormat="1" ht="29.28" customHeight="1">
      <c r="A96" s="35"/>
      <c r="B96" s="36"/>
      <c r="C96" s="183" t="s">
        <v>142</v>
      </c>
      <c r="D96" s="184"/>
      <c r="E96" s="184"/>
      <c r="F96" s="184"/>
      <c r="G96" s="184"/>
      <c r="H96" s="184"/>
      <c r="I96" s="184"/>
      <c r="J96" s="185" t="s">
        <v>143</v>
      </c>
      <c r="K96" s="184"/>
      <c r="L96" s="60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</row>
    <row r="97" s="2" customFormat="1" ht="10.32" customHeight="1">
      <c r="A97" s="35"/>
      <c r="B97" s="36"/>
      <c r="C97" s="37"/>
      <c r="D97" s="37"/>
      <c r="E97" s="37"/>
      <c r="F97" s="37"/>
      <c r="G97" s="37"/>
      <c r="H97" s="37"/>
      <c r="I97" s="37"/>
      <c r="J97" s="37"/>
      <c r="K97" s="37"/>
      <c r="L97" s="60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</row>
    <row r="98" s="2" customFormat="1" ht="22.8" customHeight="1">
      <c r="A98" s="35"/>
      <c r="B98" s="36"/>
      <c r="C98" s="186" t="s">
        <v>144</v>
      </c>
      <c r="D98" s="37"/>
      <c r="E98" s="37"/>
      <c r="F98" s="37"/>
      <c r="G98" s="37"/>
      <c r="H98" s="37"/>
      <c r="I98" s="37"/>
      <c r="J98" s="107">
        <f>J144</f>
        <v>0</v>
      </c>
      <c r="K98" s="37"/>
      <c r="L98" s="60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U98" s="14" t="s">
        <v>145</v>
      </c>
    </row>
    <row r="99" s="9" customFormat="1" ht="24.96" customHeight="1">
      <c r="A99" s="9"/>
      <c r="B99" s="187"/>
      <c r="C99" s="188"/>
      <c r="D99" s="189" t="s">
        <v>146</v>
      </c>
      <c r="E99" s="190"/>
      <c r="F99" s="190"/>
      <c r="G99" s="190"/>
      <c r="H99" s="190"/>
      <c r="I99" s="190"/>
      <c r="J99" s="191">
        <f>J145</f>
        <v>0</v>
      </c>
      <c r="K99" s="188"/>
      <c r="L99" s="192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93"/>
      <c r="C100" s="130"/>
      <c r="D100" s="194" t="s">
        <v>514</v>
      </c>
      <c r="E100" s="195"/>
      <c r="F100" s="195"/>
      <c r="G100" s="195"/>
      <c r="H100" s="195"/>
      <c r="I100" s="195"/>
      <c r="J100" s="196">
        <f>J146</f>
        <v>0</v>
      </c>
      <c r="K100" s="130"/>
      <c r="L100" s="197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93"/>
      <c r="C101" s="130"/>
      <c r="D101" s="194" t="s">
        <v>148</v>
      </c>
      <c r="E101" s="195"/>
      <c r="F101" s="195"/>
      <c r="G101" s="195"/>
      <c r="H101" s="195"/>
      <c r="I101" s="195"/>
      <c r="J101" s="196">
        <f>J151</f>
        <v>0</v>
      </c>
      <c r="K101" s="130"/>
      <c r="L101" s="197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93"/>
      <c r="C102" s="130"/>
      <c r="D102" s="194" t="s">
        <v>149</v>
      </c>
      <c r="E102" s="195"/>
      <c r="F102" s="195"/>
      <c r="G102" s="195"/>
      <c r="H102" s="195"/>
      <c r="I102" s="195"/>
      <c r="J102" s="196">
        <f>J172</f>
        <v>0</v>
      </c>
      <c r="K102" s="130"/>
      <c r="L102" s="197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9" customFormat="1" ht="24.96" customHeight="1">
      <c r="A103" s="9"/>
      <c r="B103" s="187"/>
      <c r="C103" s="188"/>
      <c r="D103" s="189" t="s">
        <v>150</v>
      </c>
      <c r="E103" s="190"/>
      <c r="F103" s="190"/>
      <c r="G103" s="190"/>
      <c r="H103" s="190"/>
      <c r="I103" s="190"/>
      <c r="J103" s="191">
        <f>J181</f>
        <v>0</v>
      </c>
      <c r="K103" s="188"/>
      <c r="L103" s="192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</row>
    <row r="104" s="10" customFormat="1" ht="19.92" customHeight="1">
      <c r="A104" s="10"/>
      <c r="B104" s="193"/>
      <c r="C104" s="130"/>
      <c r="D104" s="194" t="s">
        <v>515</v>
      </c>
      <c r="E104" s="195"/>
      <c r="F104" s="195"/>
      <c r="G104" s="195"/>
      <c r="H104" s="195"/>
      <c r="I104" s="195"/>
      <c r="J104" s="196">
        <f>J182</f>
        <v>0</v>
      </c>
      <c r="K104" s="130"/>
      <c r="L104" s="197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4.88" customHeight="1">
      <c r="A105" s="10"/>
      <c r="B105" s="193"/>
      <c r="C105" s="130"/>
      <c r="D105" s="194" t="s">
        <v>516</v>
      </c>
      <c r="E105" s="195"/>
      <c r="F105" s="195"/>
      <c r="G105" s="195"/>
      <c r="H105" s="195"/>
      <c r="I105" s="195"/>
      <c r="J105" s="196">
        <f>J183</f>
        <v>0</v>
      </c>
      <c r="K105" s="130"/>
      <c r="L105" s="197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4.88" customHeight="1">
      <c r="A106" s="10"/>
      <c r="B106" s="193"/>
      <c r="C106" s="130"/>
      <c r="D106" s="194" t="s">
        <v>517</v>
      </c>
      <c r="E106" s="195"/>
      <c r="F106" s="195"/>
      <c r="G106" s="195"/>
      <c r="H106" s="195"/>
      <c r="I106" s="195"/>
      <c r="J106" s="196">
        <f>J360</f>
        <v>0</v>
      </c>
      <c r="K106" s="130"/>
      <c r="L106" s="197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4.88" customHeight="1">
      <c r="A107" s="10"/>
      <c r="B107" s="193"/>
      <c r="C107" s="130"/>
      <c r="D107" s="194" t="s">
        <v>518</v>
      </c>
      <c r="E107" s="195"/>
      <c r="F107" s="195"/>
      <c r="G107" s="195"/>
      <c r="H107" s="195"/>
      <c r="I107" s="195"/>
      <c r="J107" s="196">
        <f>J395</f>
        <v>0</v>
      </c>
      <c r="K107" s="130"/>
      <c r="L107" s="197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10" customFormat="1" ht="14.88" customHeight="1">
      <c r="A108" s="10"/>
      <c r="B108" s="193"/>
      <c r="C108" s="130"/>
      <c r="D108" s="194" t="s">
        <v>519</v>
      </c>
      <c r="E108" s="195"/>
      <c r="F108" s="195"/>
      <c r="G108" s="195"/>
      <c r="H108" s="195"/>
      <c r="I108" s="195"/>
      <c r="J108" s="196">
        <f>J424</f>
        <v>0</v>
      </c>
      <c r="K108" s="130"/>
      <c r="L108" s="197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10" customFormat="1" ht="19.92" customHeight="1">
      <c r="A109" s="10"/>
      <c r="B109" s="193"/>
      <c r="C109" s="130"/>
      <c r="D109" s="194" t="s">
        <v>520</v>
      </c>
      <c r="E109" s="195"/>
      <c r="F109" s="195"/>
      <c r="G109" s="195"/>
      <c r="H109" s="195"/>
      <c r="I109" s="195"/>
      <c r="J109" s="196">
        <f>J445</f>
        <v>0</v>
      </c>
      <c r="K109" s="130"/>
      <c r="L109" s="197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10" customFormat="1" ht="14.88" customHeight="1">
      <c r="A110" s="10"/>
      <c r="B110" s="193"/>
      <c r="C110" s="130"/>
      <c r="D110" s="194" t="s">
        <v>521</v>
      </c>
      <c r="E110" s="195"/>
      <c r="F110" s="195"/>
      <c r="G110" s="195"/>
      <c r="H110" s="195"/>
      <c r="I110" s="195"/>
      <c r="J110" s="196">
        <f>J446</f>
        <v>0</v>
      </c>
      <c r="K110" s="130"/>
      <c r="L110" s="197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</row>
    <row r="111" s="10" customFormat="1" ht="14.88" customHeight="1">
      <c r="A111" s="10"/>
      <c r="B111" s="193"/>
      <c r="C111" s="130"/>
      <c r="D111" s="194" t="s">
        <v>522</v>
      </c>
      <c r="E111" s="195"/>
      <c r="F111" s="195"/>
      <c r="G111" s="195"/>
      <c r="H111" s="195"/>
      <c r="I111" s="195"/>
      <c r="J111" s="196">
        <f>J525</f>
        <v>0</v>
      </c>
      <c r="K111" s="130"/>
      <c r="L111" s="197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</row>
    <row r="112" s="10" customFormat="1" ht="19.92" customHeight="1">
      <c r="A112" s="10"/>
      <c r="B112" s="193"/>
      <c r="C112" s="130"/>
      <c r="D112" s="194" t="s">
        <v>523</v>
      </c>
      <c r="E112" s="195"/>
      <c r="F112" s="195"/>
      <c r="G112" s="195"/>
      <c r="H112" s="195"/>
      <c r="I112" s="195"/>
      <c r="J112" s="196">
        <f>J538</f>
        <v>0</v>
      </c>
      <c r="K112" s="130"/>
      <c r="L112" s="197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</row>
    <row r="113" s="2" customFormat="1" ht="21.84" customHeight="1">
      <c r="A113" s="35"/>
      <c r="B113" s="36"/>
      <c r="C113" s="37"/>
      <c r="D113" s="37"/>
      <c r="E113" s="37"/>
      <c r="F113" s="37"/>
      <c r="G113" s="37"/>
      <c r="H113" s="37"/>
      <c r="I113" s="37"/>
      <c r="J113" s="37"/>
      <c r="K113" s="37"/>
      <c r="L113" s="60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="2" customFormat="1" ht="6.96" customHeight="1">
      <c r="A114" s="35"/>
      <c r="B114" s="36"/>
      <c r="C114" s="37"/>
      <c r="D114" s="37"/>
      <c r="E114" s="37"/>
      <c r="F114" s="37"/>
      <c r="G114" s="37"/>
      <c r="H114" s="37"/>
      <c r="I114" s="37"/>
      <c r="J114" s="37"/>
      <c r="K114" s="37"/>
      <c r="L114" s="60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="2" customFormat="1" ht="29.28" customHeight="1">
      <c r="A115" s="35"/>
      <c r="B115" s="36"/>
      <c r="C115" s="186" t="s">
        <v>160</v>
      </c>
      <c r="D115" s="37"/>
      <c r="E115" s="37"/>
      <c r="F115" s="37"/>
      <c r="G115" s="37"/>
      <c r="H115" s="37"/>
      <c r="I115" s="37"/>
      <c r="J115" s="198">
        <f>ROUND(J116 + J117 + J118 + J119 + J120 + J121,2)</f>
        <v>0</v>
      </c>
      <c r="K115" s="37"/>
      <c r="L115" s="60"/>
      <c r="N115" s="199" t="s">
        <v>41</v>
      </c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="2" customFormat="1" ht="18" customHeight="1">
      <c r="A116" s="35"/>
      <c r="B116" s="36"/>
      <c r="C116" s="37"/>
      <c r="D116" s="200" t="s">
        <v>161</v>
      </c>
      <c r="E116" s="201"/>
      <c r="F116" s="201"/>
      <c r="G116" s="37"/>
      <c r="H116" s="37"/>
      <c r="I116" s="37"/>
      <c r="J116" s="202">
        <v>0</v>
      </c>
      <c r="K116" s="37"/>
      <c r="L116" s="203"/>
      <c r="M116" s="204"/>
      <c r="N116" s="205" t="s">
        <v>42</v>
      </c>
      <c r="O116" s="204"/>
      <c r="P116" s="204"/>
      <c r="Q116" s="204"/>
      <c r="R116" s="204"/>
      <c r="S116" s="206"/>
      <c r="T116" s="206"/>
      <c r="U116" s="206"/>
      <c r="V116" s="206"/>
      <c r="W116" s="206"/>
      <c r="X116" s="206"/>
      <c r="Y116" s="206"/>
      <c r="Z116" s="206"/>
      <c r="AA116" s="206"/>
      <c r="AB116" s="206"/>
      <c r="AC116" s="206"/>
      <c r="AD116" s="206"/>
      <c r="AE116" s="206"/>
      <c r="AF116" s="204"/>
      <c r="AG116" s="204"/>
      <c r="AH116" s="204"/>
      <c r="AI116" s="204"/>
      <c r="AJ116" s="204"/>
      <c r="AK116" s="204"/>
      <c r="AL116" s="204"/>
      <c r="AM116" s="204"/>
      <c r="AN116" s="204"/>
      <c r="AO116" s="204"/>
      <c r="AP116" s="204"/>
      <c r="AQ116" s="204"/>
      <c r="AR116" s="204"/>
      <c r="AS116" s="204"/>
      <c r="AT116" s="204"/>
      <c r="AU116" s="204"/>
      <c r="AV116" s="204"/>
      <c r="AW116" s="204"/>
      <c r="AX116" s="204"/>
      <c r="AY116" s="207" t="s">
        <v>162</v>
      </c>
      <c r="AZ116" s="204"/>
      <c r="BA116" s="204"/>
      <c r="BB116" s="204"/>
      <c r="BC116" s="204"/>
      <c r="BD116" s="204"/>
      <c r="BE116" s="208">
        <f>IF(N116="základní",J116,0)</f>
        <v>0</v>
      </c>
      <c r="BF116" s="208">
        <f>IF(N116="snížená",J116,0)</f>
        <v>0</v>
      </c>
      <c r="BG116" s="208">
        <f>IF(N116="zákl. přenesená",J116,0)</f>
        <v>0</v>
      </c>
      <c r="BH116" s="208">
        <f>IF(N116="sníž. přenesená",J116,0)</f>
        <v>0</v>
      </c>
      <c r="BI116" s="208">
        <f>IF(N116="nulová",J116,0)</f>
        <v>0</v>
      </c>
      <c r="BJ116" s="207" t="s">
        <v>84</v>
      </c>
      <c r="BK116" s="204"/>
      <c r="BL116" s="204"/>
      <c r="BM116" s="204"/>
    </row>
    <row r="117" s="2" customFormat="1" ht="18" customHeight="1">
      <c r="A117" s="35"/>
      <c r="B117" s="36"/>
      <c r="C117" s="37"/>
      <c r="D117" s="200" t="s">
        <v>163</v>
      </c>
      <c r="E117" s="201"/>
      <c r="F117" s="201"/>
      <c r="G117" s="37"/>
      <c r="H117" s="37"/>
      <c r="I117" s="37"/>
      <c r="J117" s="202">
        <v>0</v>
      </c>
      <c r="K117" s="37"/>
      <c r="L117" s="203"/>
      <c r="M117" s="204"/>
      <c r="N117" s="205" t="s">
        <v>42</v>
      </c>
      <c r="O117" s="204"/>
      <c r="P117" s="204"/>
      <c r="Q117" s="204"/>
      <c r="R117" s="204"/>
      <c r="S117" s="206"/>
      <c r="T117" s="206"/>
      <c r="U117" s="206"/>
      <c r="V117" s="206"/>
      <c r="W117" s="206"/>
      <c r="X117" s="206"/>
      <c r="Y117" s="206"/>
      <c r="Z117" s="206"/>
      <c r="AA117" s="206"/>
      <c r="AB117" s="206"/>
      <c r="AC117" s="206"/>
      <c r="AD117" s="206"/>
      <c r="AE117" s="206"/>
      <c r="AF117" s="204"/>
      <c r="AG117" s="204"/>
      <c r="AH117" s="204"/>
      <c r="AI117" s="204"/>
      <c r="AJ117" s="204"/>
      <c r="AK117" s="204"/>
      <c r="AL117" s="204"/>
      <c r="AM117" s="204"/>
      <c r="AN117" s="204"/>
      <c r="AO117" s="204"/>
      <c r="AP117" s="204"/>
      <c r="AQ117" s="204"/>
      <c r="AR117" s="204"/>
      <c r="AS117" s="204"/>
      <c r="AT117" s="204"/>
      <c r="AU117" s="204"/>
      <c r="AV117" s="204"/>
      <c r="AW117" s="204"/>
      <c r="AX117" s="204"/>
      <c r="AY117" s="207" t="s">
        <v>162</v>
      </c>
      <c r="AZ117" s="204"/>
      <c r="BA117" s="204"/>
      <c r="BB117" s="204"/>
      <c r="BC117" s="204"/>
      <c r="BD117" s="204"/>
      <c r="BE117" s="208">
        <f>IF(N117="základní",J117,0)</f>
        <v>0</v>
      </c>
      <c r="BF117" s="208">
        <f>IF(N117="snížená",J117,0)</f>
        <v>0</v>
      </c>
      <c r="BG117" s="208">
        <f>IF(N117="zákl. přenesená",J117,0)</f>
        <v>0</v>
      </c>
      <c r="BH117" s="208">
        <f>IF(N117="sníž. přenesená",J117,0)</f>
        <v>0</v>
      </c>
      <c r="BI117" s="208">
        <f>IF(N117="nulová",J117,0)</f>
        <v>0</v>
      </c>
      <c r="BJ117" s="207" t="s">
        <v>84</v>
      </c>
      <c r="BK117" s="204"/>
      <c r="BL117" s="204"/>
      <c r="BM117" s="204"/>
    </row>
    <row r="118" s="2" customFormat="1" ht="18" customHeight="1">
      <c r="A118" s="35"/>
      <c r="B118" s="36"/>
      <c r="C118" s="37"/>
      <c r="D118" s="200" t="s">
        <v>164</v>
      </c>
      <c r="E118" s="201"/>
      <c r="F118" s="201"/>
      <c r="G118" s="37"/>
      <c r="H118" s="37"/>
      <c r="I118" s="37"/>
      <c r="J118" s="202">
        <v>0</v>
      </c>
      <c r="K118" s="37"/>
      <c r="L118" s="203"/>
      <c r="M118" s="204"/>
      <c r="N118" s="205" t="s">
        <v>42</v>
      </c>
      <c r="O118" s="204"/>
      <c r="P118" s="204"/>
      <c r="Q118" s="204"/>
      <c r="R118" s="204"/>
      <c r="S118" s="206"/>
      <c r="T118" s="206"/>
      <c r="U118" s="206"/>
      <c r="V118" s="206"/>
      <c r="W118" s="206"/>
      <c r="X118" s="206"/>
      <c r="Y118" s="206"/>
      <c r="Z118" s="206"/>
      <c r="AA118" s="206"/>
      <c r="AB118" s="206"/>
      <c r="AC118" s="206"/>
      <c r="AD118" s="206"/>
      <c r="AE118" s="206"/>
      <c r="AF118" s="204"/>
      <c r="AG118" s="204"/>
      <c r="AH118" s="204"/>
      <c r="AI118" s="204"/>
      <c r="AJ118" s="204"/>
      <c r="AK118" s="204"/>
      <c r="AL118" s="204"/>
      <c r="AM118" s="204"/>
      <c r="AN118" s="204"/>
      <c r="AO118" s="204"/>
      <c r="AP118" s="204"/>
      <c r="AQ118" s="204"/>
      <c r="AR118" s="204"/>
      <c r="AS118" s="204"/>
      <c r="AT118" s="204"/>
      <c r="AU118" s="204"/>
      <c r="AV118" s="204"/>
      <c r="AW118" s="204"/>
      <c r="AX118" s="204"/>
      <c r="AY118" s="207" t="s">
        <v>162</v>
      </c>
      <c r="AZ118" s="204"/>
      <c r="BA118" s="204"/>
      <c r="BB118" s="204"/>
      <c r="BC118" s="204"/>
      <c r="BD118" s="204"/>
      <c r="BE118" s="208">
        <f>IF(N118="základní",J118,0)</f>
        <v>0</v>
      </c>
      <c r="BF118" s="208">
        <f>IF(N118="snížená",J118,0)</f>
        <v>0</v>
      </c>
      <c r="BG118" s="208">
        <f>IF(N118="zákl. přenesená",J118,0)</f>
        <v>0</v>
      </c>
      <c r="BH118" s="208">
        <f>IF(N118="sníž. přenesená",J118,0)</f>
        <v>0</v>
      </c>
      <c r="BI118" s="208">
        <f>IF(N118="nulová",J118,0)</f>
        <v>0</v>
      </c>
      <c r="BJ118" s="207" t="s">
        <v>84</v>
      </c>
      <c r="BK118" s="204"/>
      <c r="BL118" s="204"/>
      <c r="BM118" s="204"/>
    </row>
    <row r="119" s="2" customFormat="1" ht="18" customHeight="1">
      <c r="A119" s="35"/>
      <c r="B119" s="36"/>
      <c r="C119" s="37"/>
      <c r="D119" s="200" t="s">
        <v>165</v>
      </c>
      <c r="E119" s="201"/>
      <c r="F119" s="201"/>
      <c r="G119" s="37"/>
      <c r="H119" s="37"/>
      <c r="I119" s="37"/>
      <c r="J119" s="202">
        <v>0</v>
      </c>
      <c r="K119" s="37"/>
      <c r="L119" s="203"/>
      <c r="M119" s="204"/>
      <c r="N119" s="205" t="s">
        <v>42</v>
      </c>
      <c r="O119" s="204"/>
      <c r="P119" s="204"/>
      <c r="Q119" s="204"/>
      <c r="R119" s="204"/>
      <c r="S119" s="206"/>
      <c r="T119" s="206"/>
      <c r="U119" s="206"/>
      <c r="V119" s="206"/>
      <c r="W119" s="206"/>
      <c r="X119" s="206"/>
      <c r="Y119" s="206"/>
      <c r="Z119" s="206"/>
      <c r="AA119" s="206"/>
      <c r="AB119" s="206"/>
      <c r="AC119" s="206"/>
      <c r="AD119" s="206"/>
      <c r="AE119" s="206"/>
      <c r="AF119" s="204"/>
      <c r="AG119" s="204"/>
      <c r="AH119" s="204"/>
      <c r="AI119" s="204"/>
      <c r="AJ119" s="204"/>
      <c r="AK119" s="204"/>
      <c r="AL119" s="204"/>
      <c r="AM119" s="204"/>
      <c r="AN119" s="204"/>
      <c r="AO119" s="204"/>
      <c r="AP119" s="204"/>
      <c r="AQ119" s="204"/>
      <c r="AR119" s="204"/>
      <c r="AS119" s="204"/>
      <c r="AT119" s="204"/>
      <c r="AU119" s="204"/>
      <c r="AV119" s="204"/>
      <c r="AW119" s="204"/>
      <c r="AX119" s="204"/>
      <c r="AY119" s="207" t="s">
        <v>162</v>
      </c>
      <c r="AZ119" s="204"/>
      <c r="BA119" s="204"/>
      <c r="BB119" s="204"/>
      <c r="BC119" s="204"/>
      <c r="BD119" s="204"/>
      <c r="BE119" s="208">
        <f>IF(N119="základní",J119,0)</f>
        <v>0</v>
      </c>
      <c r="BF119" s="208">
        <f>IF(N119="snížená",J119,0)</f>
        <v>0</v>
      </c>
      <c r="BG119" s="208">
        <f>IF(N119="zákl. přenesená",J119,0)</f>
        <v>0</v>
      </c>
      <c r="BH119" s="208">
        <f>IF(N119="sníž. přenesená",J119,0)</f>
        <v>0</v>
      </c>
      <c r="BI119" s="208">
        <f>IF(N119="nulová",J119,0)</f>
        <v>0</v>
      </c>
      <c r="BJ119" s="207" t="s">
        <v>84</v>
      </c>
      <c r="BK119" s="204"/>
      <c r="BL119" s="204"/>
      <c r="BM119" s="204"/>
    </row>
    <row r="120" s="2" customFormat="1" ht="18" customHeight="1">
      <c r="A120" s="35"/>
      <c r="B120" s="36"/>
      <c r="C120" s="37"/>
      <c r="D120" s="200" t="s">
        <v>166</v>
      </c>
      <c r="E120" s="201"/>
      <c r="F120" s="201"/>
      <c r="G120" s="37"/>
      <c r="H120" s="37"/>
      <c r="I120" s="37"/>
      <c r="J120" s="202">
        <v>0</v>
      </c>
      <c r="K120" s="37"/>
      <c r="L120" s="203"/>
      <c r="M120" s="204"/>
      <c r="N120" s="205" t="s">
        <v>42</v>
      </c>
      <c r="O120" s="204"/>
      <c r="P120" s="204"/>
      <c r="Q120" s="204"/>
      <c r="R120" s="204"/>
      <c r="S120" s="206"/>
      <c r="T120" s="206"/>
      <c r="U120" s="206"/>
      <c r="V120" s="206"/>
      <c r="W120" s="206"/>
      <c r="X120" s="206"/>
      <c r="Y120" s="206"/>
      <c r="Z120" s="206"/>
      <c r="AA120" s="206"/>
      <c r="AB120" s="206"/>
      <c r="AC120" s="206"/>
      <c r="AD120" s="206"/>
      <c r="AE120" s="206"/>
      <c r="AF120" s="204"/>
      <c r="AG120" s="204"/>
      <c r="AH120" s="204"/>
      <c r="AI120" s="204"/>
      <c r="AJ120" s="204"/>
      <c r="AK120" s="204"/>
      <c r="AL120" s="204"/>
      <c r="AM120" s="204"/>
      <c r="AN120" s="204"/>
      <c r="AO120" s="204"/>
      <c r="AP120" s="204"/>
      <c r="AQ120" s="204"/>
      <c r="AR120" s="204"/>
      <c r="AS120" s="204"/>
      <c r="AT120" s="204"/>
      <c r="AU120" s="204"/>
      <c r="AV120" s="204"/>
      <c r="AW120" s="204"/>
      <c r="AX120" s="204"/>
      <c r="AY120" s="207" t="s">
        <v>162</v>
      </c>
      <c r="AZ120" s="204"/>
      <c r="BA120" s="204"/>
      <c r="BB120" s="204"/>
      <c r="BC120" s="204"/>
      <c r="BD120" s="204"/>
      <c r="BE120" s="208">
        <f>IF(N120="základní",J120,0)</f>
        <v>0</v>
      </c>
      <c r="BF120" s="208">
        <f>IF(N120="snížená",J120,0)</f>
        <v>0</v>
      </c>
      <c r="BG120" s="208">
        <f>IF(N120="zákl. přenesená",J120,0)</f>
        <v>0</v>
      </c>
      <c r="BH120" s="208">
        <f>IF(N120="sníž. přenesená",J120,0)</f>
        <v>0</v>
      </c>
      <c r="BI120" s="208">
        <f>IF(N120="nulová",J120,0)</f>
        <v>0</v>
      </c>
      <c r="BJ120" s="207" t="s">
        <v>84</v>
      </c>
      <c r="BK120" s="204"/>
      <c r="BL120" s="204"/>
      <c r="BM120" s="204"/>
    </row>
    <row r="121" s="2" customFormat="1" ht="18" customHeight="1">
      <c r="A121" s="35"/>
      <c r="B121" s="36"/>
      <c r="C121" s="37"/>
      <c r="D121" s="201" t="s">
        <v>167</v>
      </c>
      <c r="E121" s="37"/>
      <c r="F121" s="37"/>
      <c r="G121" s="37"/>
      <c r="H121" s="37"/>
      <c r="I121" s="37"/>
      <c r="J121" s="202">
        <f>ROUND(J32*T121,2)</f>
        <v>0</v>
      </c>
      <c r="K121" s="37"/>
      <c r="L121" s="203"/>
      <c r="M121" s="204"/>
      <c r="N121" s="205" t="s">
        <v>42</v>
      </c>
      <c r="O121" s="204"/>
      <c r="P121" s="204"/>
      <c r="Q121" s="204"/>
      <c r="R121" s="204"/>
      <c r="S121" s="206"/>
      <c r="T121" s="206"/>
      <c r="U121" s="206"/>
      <c r="V121" s="206"/>
      <c r="W121" s="206"/>
      <c r="X121" s="206"/>
      <c r="Y121" s="206"/>
      <c r="Z121" s="206"/>
      <c r="AA121" s="206"/>
      <c r="AB121" s="206"/>
      <c r="AC121" s="206"/>
      <c r="AD121" s="206"/>
      <c r="AE121" s="206"/>
      <c r="AF121" s="204"/>
      <c r="AG121" s="204"/>
      <c r="AH121" s="204"/>
      <c r="AI121" s="204"/>
      <c r="AJ121" s="204"/>
      <c r="AK121" s="204"/>
      <c r="AL121" s="204"/>
      <c r="AM121" s="204"/>
      <c r="AN121" s="204"/>
      <c r="AO121" s="204"/>
      <c r="AP121" s="204"/>
      <c r="AQ121" s="204"/>
      <c r="AR121" s="204"/>
      <c r="AS121" s="204"/>
      <c r="AT121" s="204"/>
      <c r="AU121" s="204"/>
      <c r="AV121" s="204"/>
      <c r="AW121" s="204"/>
      <c r="AX121" s="204"/>
      <c r="AY121" s="207" t="s">
        <v>168</v>
      </c>
      <c r="AZ121" s="204"/>
      <c r="BA121" s="204"/>
      <c r="BB121" s="204"/>
      <c r="BC121" s="204"/>
      <c r="BD121" s="204"/>
      <c r="BE121" s="208">
        <f>IF(N121="základní",J121,0)</f>
        <v>0</v>
      </c>
      <c r="BF121" s="208">
        <f>IF(N121="snížená",J121,0)</f>
        <v>0</v>
      </c>
      <c r="BG121" s="208">
        <f>IF(N121="zákl. přenesená",J121,0)</f>
        <v>0</v>
      </c>
      <c r="BH121" s="208">
        <f>IF(N121="sníž. přenesená",J121,0)</f>
        <v>0</v>
      </c>
      <c r="BI121" s="208">
        <f>IF(N121="nulová",J121,0)</f>
        <v>0</v>
      </c>
      <c r="BJ121" s="207" t="s">
        <v>84</v>
      </c>
      <c r="BK121" s="204"/>
      <c r="BL121" s="204"/>
      <c r="BM121" s="204"/>
    </row>
    <row r="122" s="2" customFormat="1">
      <c r="A122" s="35"/>
      <c r="B122" s="36"/>
      <c r="C122" s="37"/>
      <c r="D122" s="37"/>
      <c r="E122" s="37"/>
      <c r="F122" s="37"/>
      <c r="G122" s="37"/>
      <c r="H122" s="37"/>
      <c r="I122" s="37"/>
      <c r="J122" s="37"/>
      <c r="K122" s="37"/>
      <c r="L122" s="60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</row>
    <row r="123" s="2" customFormat="1" ht="29.28" customHeight="1">
      <c r="A123" s="35"/>
      <c r="B123" s="36"/>
      <c r="C123" s="209" t="s">
        <v>169</v>
      </c>
      <c r="D123" s="184"/>
      <c r="E123" s="184"/>
      <c r="F123" s="184"/>
      <c r="G123" s="184"/>
      <c r="H123" s="184"/>
      <c r="I123" s="184"/>
      <c r="J123" s="210">
        <f>ROUND(J98+J115,2)</f>
        <v>0</v>
      </c>
      <c r="K123" s="184"/>
      <c r="L123" s="60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</row>
    <row r="124" s="2" customFormat="1" ht="6.96" customHeight="1">
      <c r="A124" s="35"/>
      <c r="B124" s="63"/>
      <c r="C124" s="64"/>
      <c r="D124" s="64"/>
      <c r="E124" s="64"/>
      <c r="F124" s="64"/>
      <c r="G124" s="64"/>
      <c r="H124" s="64"/>
      <c r="I124" s="64"/>
      <c r="J124" s="64"/>
      <c r="K124" s="64"/>
      <c r="L124" s="60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</row>
    <row r="128" s="2" customFormat="1" ht="6.96" customHeight="1">
      <c r="A128" s="35"/>
      <c r="B128" s="65"/>
      <c r="C128" s="66"/>
      <c r="D128" s="66"/>
      <c r="E128" s="66"/>
      <c r="F128" s="66"/>
      <c r="G128" s="66"/>
      <c r="H128" s="66"/>
      <c r="I128" s="66"/>
      <c r="J128" s="66"/>
      <c r="K128" s="66"/>
      <c r="L128" s="60"/>
      <c r="S128" s="35"/>
      <c r="T128" s="35"/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</row>
    <row r="129" s="2" customFormat="1" ht="24.96" customHeight="1">
      <c r="A129" s="35"/>
      <c r="B129" s="36"/>
      <c r="C129" s="20" t="s">
        <v>170</v>
      </c>
      <c r="D129" s="37"/>
      <c r="E129" s="37"/>
      <c r="F129" s="37"/>
      <c r="G129" s="37"/>
      <c r="H129" s="37"/>
      <c r="I129" s="37"/>
      <c r="J129" s="37"/>
      <c r="K129" s="37"/>
      <c r="L129" s="60"/>
      <c r="S129" s="35"/>
      <c r="T129" s="35"/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</row>
    <row r="130" s="2" customFormat="1" ht="6.96" customHeight="1">
      <c r="A130" s="35"/>
      <c r="B130" s="36"/>
      <c r="C130" s="37"/>
      <c r="D130" s="37"/>
      <c r="E130" s="37"/>
      <c r="F130" s="37"/>
      <c r="G130" s="37"/>
      <c r="H130" s="37"/>
      <c r="I130" s="37"/>
      <c r="J130" s="37"/>
      <c r="K130" s="37"/>
      <c r="L130" s="60"/>
      <c r="S130" s="35"/>
      <c r="T130" s="35"/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</row>
    <row r="131" s="2" customFormat="1" ht="12" customHeight="1">
      <c r="A131" s="35"/>
      <c r="B131" s="36"/>
      <c r="C131" s="29" t="s">
        <v>16</v>
      </c>
      <c r="D131" s="37"/>
      <c r="E131" s="37"/>
      <c r="F131" s="37"/>
      <c r="G131" s="37"/>
      <c r="H131" s="37"/>
      <c r="I131" s="37"/>
      <c r="J131" s="37"/>
      <c r="K131" s="37"/>
      <c r="L131" s="60"/>
      <c r="S131" s="35"/>
      <c r="T131" s="35"/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</row>
    <row r="132" s="2" customFormat="1" ht="26.25" customHeight="1">
      <c r="A132" s="35"/>
      <c r="B132" s="36"/>
      <c r="C132" s="37"/>
      <c r="D132" s="37"/>
      <c r="E132" s="182" t="str">
        <f>E7</f>
        <v>Zlepšování kvality a dostupnosti vzdělávání ZŠ Sokolovská ve Velkém Meziříčí</v>
      </c>
      <c r="F132" s="29"/>
      <c r="G132" s="29"/>
      <c r="H132" s="29"/>
      <c r="I132" s="37"/>
      <c r="J132" s="37"/>
      <c r="K132" s="37"/>
      <c r="L132" s="60"/>
      <c r="S132" s="35"/>
      <c r="T132" s="35"/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</row>
    <row r="133" s="1" customFormat="1" ht="12" customHeight="1">
      <c r="B133" s="18"/>
      <c r="C133" s="29" t="s">
        <v>135</v>
      </c>
      <c r="D133" s="19"/>
      <c r="E133" s="19"/>
      <c r="F133" s="19"/>
      <c r="G133" s="19"/>
      <c r="H133" s="19"/>
      <c r="I133" s="19"/>
      <c r="J133" s="19"/>
      <c r="K133" s="19"/>
      <c r="L133" s="17"/>
    </row>
    <row r="134" s="2" customFormat="1" ht="16.5" customHeight="1">
      <c r="A134" s="35"/>
      <c r="B134" s="36"/>
      <c r="C134" s="37"/>
      <c r="D134" s="37"/>
      <c r="E134" s="182" t="s">
        <v>136</v>
      </c>
      <c r="F134" s="37"/>
      <c r="G134" s="37"/>
      <c r="H134" s="37"/>
      <c r="I134" s="37"/>
      <c r="J134" s="37"/>
      <c r="K134" s="37"/>
      <c r="L134" s="60"/>
      <c r="S134" s="35"/>
      <c r="T134" s="35"/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</row>
    <row r="135" s="2" customFormat="1" ht="12" customHeight="1">
      <c r="A135" s="35"/>
      <c r="B135" s="36"/>
      <c r="C135" s="29" t="s">
        <v>137</v>
      </c>
      <c r="D135" s="37"/>
      <c r="E135" s="37"/>
      <c r="F135" s="37"/>
      <c r="G135" s="37"/>
      <c r="H135" s="37"/>
      <c r="I135" s="37"/>
      <c r="J135" s="37"/>
      <c r="K135" s="37"/>
      <c r="L135" s="60"/>
      <c r="S135" s="35"/>
      <c r="T135" s="35"/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</row>
    <row r="136" s="2" customFormat="1" ht="16.5" customHeight="1">
      <c r="A136" s="35"/>
      <c r="B136" s="36"/>
      <c r="C136" s="37"/>
      <c r="D136" s="37"/>
      <c r="E136" s="73" t="str">
        <f>E11</f>
        <v>56.1.2 - učebna přírodopisu, dveře č. 62 - elektro</v>
      </c>
      <c r="F136" s="37"/>
      <c r="G136" s="37"/>
      <c r="H136" s="37"/>
      <c r="I136" s="37"/>
      <c r="J136" s="37"/>
      <c r="K136" s="37"/>
      <c r="L136" s="60"/>
      <c r="S136" s="35"/>
      <c r="T136" s="35"/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</row>
    <row r="137" s="2" customFormat="1" ht="6.96" customHeight="1">
      <c r="A137" s="35"/>
      <c r="B137" s="36"/>
      <c r="C137" s="37"/>
      <c r="D137" s="37"/>
      <c r="E137" s="37"/>
      <c r="F137" s="37"/>
      <c r="G137" s="37"/>
      <c r="H137" s="37"/>
      <c r="I137" s="37"/>
      <c r="J137" s="37"/>
      <c r="K137" s="37"/>
      <c r="L137" s="60"/>
      <c r="S137" s="35"/>
      <c r="T137" s="35"/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</row>
    <row r="138" s="2" customFormat="1" ht="12" customHeight="1">
      <c r="A138" s="35"/>
      <c r="B138" s="36"/>
      <c r="C138" s="29" t="s">
        <v>20</v>
      </c>
      <c r="D138" s="37"/>
      <c r="E138" s="37"/>
      <c r="F138" s="24" t="str">
        <f>F14</f>
        <v xml:space="preserve">ZŠ Sokolovská </v>
      </c>
      <c r="G138" s="37"/>
      <c r="H138" s="37"/>
      <c r="I138" s="29" t="s">
        <v>22</v>
      </c>
      <c r="J138" s="76" t="str">
        <f>IF(J14="","",J14)</f>
        <v>21. 1. 2025</v>
      </c>
      <c r="K138" s="37"/>
      <c r="L138" s="60"/>
      <c r="S138" s="35"/>
      <c r="T138" s="35"/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</row>
    <row r="139" s="2" customFormat="1" ht="6.96" customHeight="1">
      <c r="A139" s="35"/>
      <c r="B139" s="36"/>
      <c r="C139" s="37"/>
      <c r="D139" s="37"/>
      <c r="E139" s="37"/>
      <c r="F139" s="37"/>
      <c r="G139" s="37"/>
      <c r="H139" s="37"/>
      <c r="I139" s="37"/>
      <c r="J139" s="37"/>
      <c r="K139" s="37"/>
      <c r="L139" s="60"/>
      <c r="S139" s="35"/>
      <c r="T139" s="35"/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</row>
    <row r="140" s="2" customFormat="1" ht="15.15" customHeight="1">
      <c r="A140" s="35"/>
      <c r="B140" s="36"/>
      <c r="C140" s="29" t="s">
        <v>24</v>
      </c>
      <c r="D140" s="37"/>
      <c r="E140" s="37"/>
      <c r="F140" s="24" t="str">
        <f>E17</f>
        <v xml:space="preserve">Město Velké Meziříčí, Radnická 29/1, PSČ: 594 13 </v>
      </c>
      <c r="G140" s="37"/>
      <c r="H140" s="37"/>
      <c r="I140" s="29" t="s">
        <v>32</v>
      </c>
      <c r="J140" s="33" t="str">
        <f>E23</f>
        <v xml:space="preserve"> </v>
      </c>
      <c r="K140" s="37"/>
      <c r="L140" s="60"/>
      <c r="S140" s="35"/>
      <c r="T140" s="35"/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</row>
    <row r="141" s="2" customFormat="1" ht="15.15" customHeight="1">
      <c r="A141" s="35"/>
      <c r="B141" s="36"/>
      <c r="C141" s="29" t="s">
        <v>30</v>
      </c>
      <c r="D141" s="37"/>
      <c r="E141" s="37"/>
      <c r="F141" s="24" t="str">
        <f>IF(E20="","",E20)</f>
        <v>Vyplň údaj</v>
      </c>
      <c r="G141" s="37"/>
      <c r="H141" s="37"/>
      <c r="I141" s="29" t="s">
        <v>35</v>
      </c>
      <c r="J141" s="33" t="str">
        <f>E26</f>
        <v xml:space="preserve"> </v>
      </c>
      <c r="K141" s="37"/>
      <c r="L141" s="60"/>
      <c r="S141" s="35"/>
      <c r="T141" s="35"/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</row>
    <row r="142" s="2" customFormat="1" ht="10.32" customHeight="1">
      <c r="A142" s="35"/>
      <c r="B142" s="36"/>
      <c r="C142" s="37"/>
      <c r="D142" s="37"/>
      <c r="E142" s="37"/>
      <c r="F142" s="37"/>
      <c r="G142" s="37"/>
      <c r="H142" s="37"/>
      <c r="I142" s="37"/>
      <c r="J142" s="37"/>
      <c r="K142" s="37"/>
      <c r="L142" s="60"/>
      <c r="S142" s="35"/>
      <c r="T142" s="35"/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</row>
    <row r="143" s="11" customFormat="1" ht="29.28" customHeight="1">
      <c r="A143" s="211"/>
      <c r="B143" s="212"/>
      <c r="C143" s="213" t="s">
        <v>171</v>
      </c>
      <c r="D143" s="214" t="s">
        <v>62</v>
      </c>
      <c r="E143" s="214" t="s">
        <v>58</v>
      </c>
      <c r="F143" s="214" t="s">
        <v>59</v>
      </c>
      <c r="G143" s="214" t="s">
        <v>172</v>
      </c>
      <c r="H143" s="214" t="s">
        <v>173</v>
      </c>
      <c r="I143" s="214" t="s">
        <v>174</v>
      </c>
      <c r="J143" s="215" t="s">
        <v>143</v>
      </c>
      <c r="K143" s="216" t="s">
        <v>175</v>
      </c>
      <c r="L143" s="217"/>
      <c r="M143" s="97" t="s">
        <v>1</v>
      </c>
      <c r="N143" s="98" t="s">
        <v>41</v>
      </c>
      <c r="O143" s="98" t="s">
        <v>176</v>
      </c>
      <c r="P143" s="98" t="s">
        <v>177</v>
      </c>
      <c r="Q143" s="98" t="s">
        <v>178</v>
      </c>
      <c r="R143" s="98" t="s">
        <v>179</v>
      </c>
      <c r="S143" s="98" t="s">
        <v>180</v>
      </c>
      <c r="T143" s="99" t="s">
        <v>181</v>
      </c>
      <c r="U143" s="211"/>
      <c r="V143" s="211"/>
      <c r="W143" s="211"/>
      <c r="X143" s="211"/>
      <c r="Y143" s="211"/>
      <c r="Z143" s="211"/>
      <c r="AA143" s="211"/>
      <c r="AB143" s="211"/>
      <c r="AC143" s="211"/>
      <c r="AD143" s="211"/>
      <c r="AE143" s="211"/>
    </row>
    <row r="144" s="2" customFormat="1" ht="22.8" customHeight="1">
      <c r="A144" s="35"/>
      <c r="B144" s="36"/>
      <c r="C144" s="104" t="s">
        <v>182</v>
      </c>
      <c r="D144" s="37"/>
      <c r="E144" s="37"/>
      <c r="F144" s="37"/>
      <c r="G144" s="37"/>
      <c r="H144" s="37"/>
      <c r="I144" s="37"/>
      <c r="J144" s="218">
        <f>BK144</f>
        <v>0</v>
      </c>
      <c r="K144" s="37"/>
      <c r="L144" s="41"/>
      <c r="M144" s="100"/>
      <c r="N144" s="219"/>
      <c r="O144" s="101"/>
      <c r="P144" s="220">
        <f>P145+P181</f>
        <v>0</v>
      </c>
      <c r="Q144" s="101"/>
      <c r="R144" s="220">
        <f>R145+R181</f>
        <v>0.19261999999999999</v>
      </c>
      <c r="S144" s="101"/>
      <c r="T144" s="221">
        <f>T145+T181</f>
        <v>0.62275000000000003</v>
      </c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T144" s="14" t="s">
        <v>76</v>
      </c>
      <c r="AU144" s="14" t="s">
        <v>145</v>
      </c>
      <c r="BK144" s="222">
        <f>BK145+BK181</f>
        <v>0</v>
      </c>
    </row>
    <row r="145" s="12" customFormat="1" ht="25.92" customHeight="1">
      <c r="A145" s="12"/>
      <c r="B145" s="223"/>
      <c r="C145" s="224"/>
      <c r="D145" s="225" t="s">
        <v>76</v>
      </c>
      <c r="E145" s="226" t="s">
        <v>183</v>
      </c>
      <c r="F145" s="226" t="s">
        <v>184</v>
      </c>
      <c r="G145" s="224"/>
      <c r="H145" s="224"/>
      <c r="I145" s="227"/>
      <c r="J145" s="228">
        <f>BK145</f>
        <v>0</v>
      </c>
      <c r="K145" s="224"/>
      <c r="L145" s="229"/>
      <c r="M145" s="230"/>
      <c r="N145" s="231"/>
      <c r="O145" s="231"/>
      <c r="P145" s="232">
        <f>P146+P151+P172</f>
        <v>0</v>
      </c>
      <c r="Q145" s="231"/>
      <c r="R145" s="232">
        <f>R146+R151+R172</f>
        <v>0</v>
      </c>
      <c r="S145" s="231"/>
      <c r="T145" s="233">
        <f>T146+T151+T172</f>
        <v>0.55200000000000005</v>
      </c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R145" s="234" t="s">
        <v>84</v>
      </c>
      <c r="AT145" s="235" t="s">
        <v>76</v>
      </c>
      <c r="AU145" s="235" t="s">
        <v>77</v>
      </c>
      <c r="AY145" s="234" t="s">
        <v>185</v>
      </c>
      <c r="BK145" s="236">
        <f>BK146+BK151+BK172</f>
        <v>0</v>
      </c>
    </row>
    <row r="146" s="12" customFormat="1" ht="22.8" customHeight="1">
      <c r="A146" s="12"/>
      <c r="B146" s="223"/>
      <c r="C146" s="224"/>
      <c r="D146" s="225" t="s">
        <v>76</v>
      </c>
      <c r="E146" s="237" t="s">
        <v>200</v>
      </c>
      <c r="F146" s="237" t="s">
        <v>524</v>
      </c>
      <c r="G146" s="224"/>
      <c r="H146" s="224"/>
      <c r="I146" s="227"/>
      <c r="J146" s="238">
        <f>BK146</f>
        <v>0</v>
      </c>
      <c r="K146" s="224"/>
      <c r="L146" s="229"/>
      <c r="M146" s="230"/>
      <c r="N146" s="231"/>
      <c r="O146" s="231"/>
      <c r="P146" s="232">
        <f>SUM(P147:P150)</f>
        <v>0</v>
      </c>
      <c r="Q146" s="231"/>
      <c r="R146" s="232">
        <f>SUM(R147:R150)</f>
        <v>0</v>
      </c>
      <c r="S146" s="231"/>
      <c r="T146" s="233">
        <f>SUM(T147:T150)</f>
        <v>0</v>
      </c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R146" s="234" t="s">
        <v>84</v>
      </c>
      <c r="AT146" s="235" t="s">
        <v>76</v>
      </c>
      <c r="AU146" s="235" t="s">
        <v>84</v>
      </c>
      <c r="AY146" s="234" t="s">
        <v>185</v>
      </c>
      <c r="BK146" s="236">
        <f>SUM(BK147:BK150)</f>
        <v>0</v>
      </c>
    </row>
    <row r="147" s="2" customFormat="1" ht="24.15" customHeight="1">
      <c r="A147" s="35"/>
      <c r="B147" s="36"/>
      <c r="C147" s="239" t="s">
        <v>84</v>
      </c>
      <c r="D147" s="239" t="s">
        <v>188</v>
      </c>
      <c r="E147" s="240" t="s">
        <v>525</v>
      </c>
      <c r="F147" s="241" t="s">
        <v>526</v>
      </c>
      <c r="G147" s="242" t="s">
        <v>527</v>
      </c>
      <c r="H147" s="243">
        <v>10</v>
      </c>
      <c r="I147" s="244"/>
      <c r="J147" s="245">
        <f>ROUND(I147*H147,2)</f>
        <v>0</v>
      </c>
      <c r="K147" s="246"/>
      <c r="L147" s="41"/>
      <c r="M147" s="247" t="s">
        <v>1</v>
      </c>
      <c r="N147" s="248" t="s">
        <v>42</v>
      </c>
      <c r="O147" s="88"/>
      <c r="P147" s="249">
        <f>O147*H147</f>
        <v>0</v>
      </c>
      <c r="Q147" s="249">
        <v>0</v>
      </c>
      <c r="R147" s="249">
        <f>Q147*H147</f>
        <v>0</v>
      </c>
      <c r="S147" s="249">
        <v>0</v>
      </c>
      <c r="T147" s="250">
        <f>S147*H147</f>
        <v>0</v>
      </c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R147" s="251" t="s">
        <v>192</v>
      </c>
      <c r="AT147" s="251" t="s">
        <v>188</v>
      </c>
      <c r="AU147" s="251" t="s">
        <v>86</v>
      </c>
      <c r="AY147" s="14" t="s">
        <v>185</v>
      </c>
      <c r="BE147" s="252">
        <f>IF(N147="základní",J147,0)</f>
        <v>0</v>
      </c>
      <c r="BF147" s="252">
        <f>IF(N147="snížená",J147,0)</f>
        <v>0</v>
      </c>
      <c r="BG147" s="252">
        <f>IF(N147="zákl. přenesená",J147,0)</f>
        <v>0</v>
      </c>
      <c r="BH147" s="252">
        <f>IF(N147="sníž. přenesená",J147,0)</f>
        <v>0</v>
      </c>
      <c r="BI147" s="252">
        <f>IF(N147="nulová",J147,0)</f>
        <v>0</v>
      </c>
      <c r="BJ147" s="14" t="s">
        <v>84</v>
      </c>
      <c r="BK147" s="252">
        <f>ROUND(I147*H147,2)</f>
        <v>0</v>
      </c>
      <c r="BL147" s="14" t="s">
        <v>192</v>
      </c>
      <c r="BM147" s="251" t="s">
        <v>528</v>
      </c>
    </row>
    <row r="148" s="2" customFormat="1">
      <c r="A148" s="35"/>
      <c r="B148" s="36"/>
      <c r="C148" s="37"/>
      <c r="D148" s="253" t="s">
        <v>194</v>
      </c>
      <c r="E148" s="37"/>
      <c r="F148" s="254" t="s">
        <v>529</v>
      </c>
      <c r="G148" s="37"/>
      <c r="H148" s="37"/>
      <c r="I148" s="206"/>
      <c r="J148" s="37"/>
      <c r="K148" s="37"/>
      <c r="L148" s="41"/>
      <c r="M148" s="255"/>
      <c r="N148" s="256"/>
      <c r="O148" s="88"/>
      <c r="P148" s="88"/>
      <c r="Q148" s="88"/>
      <c r="R148" s="88"/>
      <c r="S148" s="88"/>
      <c r="T148" s="89"/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T148" s="14" t="s">
        <v>194</v>
      </c>
      <c r="AU148" s="14" t="s">
        <v>86</v>
      </c>
    </row>
    <row r="149" s="2" customFormat="1" ht="24.15" customHeight="1">
      <c r="A149" s="35"/>
      <c r="B149" s="36"/>
      <c r="C149" s="239" t="s">
        <v>86</v>
      </c>
      <c r="D149" s="239" t="s">
        <v>188</v>
      </c>
      <c r="E149" s="240" t="s">
        <v>530</v>
      </c>
      <c r="F149" s="241" t="s">
        <v>531</v>
      </c>
      <c r="G149" s="242" t="s">
        <v>527</v>
      </c>
      <c r="H149" s="243">
        <v>90</v>
      </c>
      <c r="I149" s="244"/>
      <c r="J149" s="245">
        <f>ROUND(I149*H149,2)</f>
        <v>0</v>
      </c>
      <c r="K149" s="246"/>
      <c r="L149" s="41"/>
      <c r="M149" s="247" t="s">
        <v>1</v>
      </c>
      <c r="N149" s="248" t="s">
        <v>42</v>
      </c>
      <c r="O149" s="88"/>
      <c r="P149" s="249">
        <f>O149*H149</f>
        <v>0</v>
      </c>
      <c r="Q149" s="249">
        <v>0</v>
      </c>
      <c r="R149" s="249">
        <f>Q149*H149</f>
        <v>0</v>
      </c>
      <c r="S149" s="249">
        <v>0</v>
      </c>
      <c r="T149" s="250">
        <f>S149*H149</f>
        <v>0</v>
      </c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R149" s="251" t="s">
        <v>192</v>
      </c>
      <c r="AT149" s="251" t="s">
        <v>188</v>
      </c>
      <c r="AU149" s="251" t="s">
        <v>86</v>
      </c>
      <c r="AY149" s="14" t="s">
        <v>185</v>
      </c>
      <c r="BE149" s="252">
        <f>IF(N149="základní",J149,0)</f>
        <v>0</v>
      </c>
      <c r="BF149" s="252">
        <f>IF(N149="snížená",J149,0)</f>
        <v>0</v>
      </c>
      <c r="BG149" s="252">
        <f>IF(N149="zákl. přenesená",J149,0)</f>
        <v>0</v>
      </c>
      <c r="BH149" s="252">
        <f>IF(N149="sníž. přenesená",J149,0)</f>
        <v>0</v>
      </c>
      <c r="BI149" s="252">
        <f>IF(N149="nulová",J149,0)</f>
        <v>0</v>
      </c>
      <c r="BJ149" s="14" t="s">
        <v>84</v>
      </c>
      <c r="BK149" s="252">
        <f>ROUND(I149*H149,2)</f>
        <v>0</v>
      </c>
      <c r="BL149" s="14" t="s">
        <v>192</v>
      </c>
      <c r="BM149" s="251" t="s">
        <v>532</v>
      </c>
    </row>
    <row r="150" s="2" customFormat="1">
      <c r="A150" s="35"/>
      <c r="B150" s="36"/>
      <c r="C150" s="37"/>
      <c r="D150" s="253" t="s">
        <v>194</v>
      </c>
      <c r="E150" s="37"/>
      <c r="F150" s="254" t="s">
        <v>533</v>
      </c>
      <c r="G150" s="37"/>
      <c r="H150" s="37"/>
      <c r="I150" s="206"/>
      <c r="J150" s="37"/>
      <c r="K150" s="37"/>
      <c r="L150" s="41"/>
      <c r="M150" s="255"/>
      <c r="N150" s="256"/>
      <c r="O150" s="88"/>
      <c r="P150" s="88"/>
      <c r="Q150" s="88"/>
      <c r="R150" s="88"/>
      <c r="S150" s="88"/>
      <c r="T150" s="89"/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T150" s="14" t="s">
        <v>194</v>
      </c>
      <c r="AU150" s="14" t="s">
        <v>86</v>
      </c>
    </row>
    <row r="151" s="12" customFormat="1" ht="22.8" customHeight="1">
      <c r="A151" s="12"/>
      <c r="B151" s="223"/>
      <c r="C151" s="224"/>
      <c r="D151" s="225" t="s">
        <v>76</v>
      </c>
      <c r="E151" s="237" t="s">
        <v>211</v>
      </c>
      <c r="F151" s="237" t="s">
        <v>212</v>
      </c>
      <c r="G151" s="224"/>
      <c r="H151" s="224"/>
      <c r="I151" s="227"/>
      <c r="J151" s="238">
        <f>BK151</f>
        <v>0</v>
      </c>
      <c r="K151" s="224"/>
      <c r="L151" s="229"/>
      <c r="M151" s="230"/>
      <c r="N151" s="231"/>
      <c r="O151" s="231"/>
      <c r="P151" s="232">
        <f>SUM(P152:P171)</f>
        <v>0</v>
      </c>
      <c r="Q151" s="231"/>
      <c r="R151" s="232">
        <f>SUM(R152:R171)</f>
        <v>0</v>
      </c>
      <c r="S151" s="231"/>
      <c r="T151" s="233">
        <f>SUM(T152:T171)</f>
        <v>0.55200000000000005</v>
      </c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R151" s="234" t="s">
        <v>84</v>
      </c>
      <c r="AT151" s="235" t="s">
        <v>76</v>
      </c>
      <c r="AU151" s="235" t="s">
        <v>84</v>
      </c>
      <c r="AY151" s="234" t="s">
        <v>185</v>
      </c>
      <c r="BK151" s="236">
        <f>SUM(BK152:BK171)</f>
        <v>0</v>
      </c>
    </row>
    <row r="152" s="2" customFormat="1" ht="33" customHeight="1">
      <c r="A152" s="35"/>
      <c r="B152" s="36"/>
      <c r="C152" s="239" t="s">
        <v>200</v>
      </c>
      <c r="D152" s="239" t="s">
        <v>188</v>
      </c>
      <c r="E152" s="240" t="s">
        <v>534</v>
      </c>
      <c r="F152" s="241" t="s">
        <v>535</v>
      </c>
      <c r="G152" s="242" t="s">
        <v>263</v>
      </c>
      <c r="H152" s="243">
        <v>1</v>
      </c>
      <c r="I152" s="244"/>
      <c r="J152" s="245">
        <f>ROUND(I152*H152,2)</f>
        <v>0</v>
      </c>
      <c r="K152" s="246"/>
      <c r="L152" s="41"/>
      <c r="M152" s="247" t="s">
        <v>1</v>
      </c>
      <c r="N152" s="248" t="s">
        <v>42</v>
      </c>
      <c r="O152" s="88"/>
      <c r="P152" s="249">
        <f>O152*H152</f>
        <v>0</v>
      </c>
      <c r="Q152" s="249">
        <v>0</v>
      </c>
      <c r="R152" s="249">
        <f>Q152*H152</f>
        <v>0</v>
      </c>
      <c r="S152" s="249">
        <v>0</v>
      </c>
      <c r="T152" s="250">
        <f>S152*H152</f>
        <v>0</v>
      </c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R152" s="251" t="s">
        <v>192</v>
      </c>
      <c r="AT152" s="251" t="s">
        <v>188</v>
      </c>
      <c r="AU152" s="251" t="s">
        <v>86</v>
      </c>
      <c r="AY152" s="14" t="s">
        <v>185</v>
      </c>
      <c r="BE152" s="252">
        <f>IF(N152="základní",J152,0)</f>
        <v>0</v>
      </c>
      <c r="BF152" s="252">
        <f>IF(N152="snížená",J152,0)</f>
        <v>0</v>
      </c>
      <c r="BG152" s="252">
        <f>IF(N152="zákl. přenesená",J152,0)</f>
        <v>0</v>
      </c>
      <c r="BH152" s="252">
        <f>IF(N152="sníž. přenesená",J152,0)</f>
        <v>0</v>
      </c>
      <c r="BI152" s="252">
        <f>IF(N152="nulová",J152,0)</f>
        <v>0</v>
      </c>
      <c r="BJ152" s="14" t="s">
        <v>84</v>
      </c>
      <c r="BK152" s="252">
        <f>ROUND(I152*H152,2)</f>
        <v>0</v>
      </c>
      <c r="BL152" s="14" t="s">
        <v>192</v>
      </c>
      <c r="BM152" s="251" t="s">
        <v>536</v>
      </c>
    </row>
    <row r="153" s="2" customFormat="1">
      <c r="A153" s="35"/>
      <c r="B153" s="36"/>
      <c r="C153" s="37"/>
      <c r="D153" s="253" t="s">
        <v>194</v>
      </c>
      <c r="E153" s="37"/>
      <c r="F153" s="254" t="s">
        <v>537</v>
      </c>
      <c r="G153" s="37"/>
      <c r="H153" s="37"/>
      <c r="I153" s="206"/>
      <c r="J153" s="37"/>
      <c r="K153" s="37"/>
      <c r="L153" s="41"/>
      <c r="M153" s="255"/>
      <c r="N153" s="256"/>
      <c r="O153" s="88"/>
      <c r="P153" s="88"/>
      <c r="Q153" s="88"/>
      <c r="R153" s="88"/>
      <c r="S153" s="88"/>
      <c r="T153" s="89"/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T153" s="14" t="s">
        <v>194</v>
      </c>
      <c r="AU153" s="14" t="s">
        <v>86</v>
      </c>
    </row>
    <row r="154" s="2" customFormat="1" ht="33" customHeight="1">
      <c r="A154" s="35"/>
      <c r="B154" s="36"/>
      <c r="C154" s="239" t="s">
        <v>192</v>
      </c>
      <c r="D154" s="239" t="s">
        <v>188</v>
      </c>
      <c r="E154" s="240" t="s">
        <v>538</v>
      </c>
      <c r="F154" s="241" t="s">
        <v>539</v>
      </c>
      <c r="G154" s="242" t="s">
        <v>263</v>
      </c>
      <c r="H154" s="243">
        <v>3</v>
      </c>
      <c r="I154" s="244"/>
      <c r="J154" s="245">
        <f>ROUND(I154*H154,2)</f>
        <v>0</v>
      </c>
      <c r="K154" s="246"/>
      <c r="L154" s="41"/>
      <c r="M154" s="247" t="s">
        <v>1</v>
      </c>
      <c r="N154" s="248" t="s">
        <v>42</v>
      </c>
      <c r="O154" s="88"/>
      <c r="P154" s="249">
        <f>O154*H154</f>
        <v>0</v>
      </c>
      <c r="Q154" s="249">
        <v>0</v>
      </c>
      <c r="R154" s="249">
        <f>Q154*H154</f>
        <v>0</v>
      </c>
      <c r="S154" s="249">
        <v>0</v>
      </c>
      <c r="T154" s="250">
        <f>S154*H154</f>
        <v>0</v>
      </c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R154" s="251" t="s">
        <v>192</v>
      </c>
      <c r="AT154" s="251" t="s">
        <v>188</v>
      </c>
      <c r="AU154" s="251" t="s">
        <v>86</v>
      </c>
      <c r="AY154" s="14" t="s">
        <v>185</v>
      </c>
      <c r="BE154" s="252">
        <f>IF(N154="základní",J154,0)</f>
        <v>0</v>
      </c>
      <c r="BF154" s="252">
        <f>IF(N154="snížená",J154,0)</f>
        <v>0</v>
      </c>
      <c r="BG154" s="252">
        <f>IF(N154="zákl. přenesená",J154,0)</f>
        <v>0</v>
      </c>
      <c r="BH154" s="252">
        <f>IF(N154="sníž. přenesená",J154,0)</f>
        <v>0</v>
      </c>
      <c r="BI154" s="252">
        <f>IF(N154="nulová",J154,0)</f>
        <v>0</v>
      </c>
      <c r="BJ154" s="14" t="s">
        <v>84</v>
      </c>
      <c r="BK154" s="252">
        <f>ROUND(I154*H154,2)</f>
        <v>0</v>
      </c>
      <c r="BL154" s="14" t="s">
        <v>192</v>
      </c>
      <c r="BM154" s="251" t="s">
        <v>540</v>
      </c>
    </row>
    <row r="155" s="2" customFormat="1">
      <c r="A155" s="35"/>
      <c r="B155" s="36"/>
      <c r="C155" s="37"/>
      <c r="D155" s="253" t="s">
        <v>194</v>
      </c>
      <c r="E155" s="37"/>
      <c r="F155" s="254" t="s">
        <v>541</v>
      </c>
      <c r="G155" s="37"/>
      <c r="H155" s="37"/>
      <c r="I155" s="206"/>
      <c r="J155" s="37"/>
      <c r="K155" s="37"/>
      <c r="L155" s="41"/>
      <c r="M155" s="255"/>
      <c r="N155" s="256"/>
      <c r="O155" s="88"/>
      <c r="P155" s="88"/>
      <c r="Q155" s="88"/>
      <c r="R155" s="88"/>
      <c r="S155" s="88"/>
      <c r="T155" s="89"/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T155" s="14" t="s">
        <v>194</v>
      </c>
      <c r="AU155" s="14" t="s">
        <v>86</v>
      </c>
    </row>
    <row r="156" s="2" customFormat="1" ht="33" customHeight="1">
      <c r="A156" s="35"/>
      <c r="B156" s="36"/>
      <c r="C156" s="239" t="s">
        <v>213</v>
      </c>
      <c r="D156" s="239" t="s">
        <v>188</v>
      </c>
      <c r="E156" s="240" t="s">
        <v>542</v>
      </c>
      <c r="F156" s="241" t="s">
        <v>543</v>
      </c>
      <c r="G156" s="242" t="s">
        <v>263</v>
      </c>
      <c r="H156" s="243">
        <v>1</v>
      </c>
      <c r="I156" s="244"/>
      <c r="J156" s="245">
        <f>ROUND(I156*H156,2)</f>
        <v>0</v>
      </c>
      <c r="K156" s="246"/>
      <c r="L156" s="41"/>
      <c r="M156" s="247" t="s">
        <v>1</v>
      </c>
      <c r="N156" s="248" t="s">
        <v>42</v>
      </c>
      <c r="O156" s="88"/>
      <c r="P156" s="249">
        <f>O156*H156</f>
        <v>0</v>
      </c>
      <c r="Q156" s="249">
        <v>0</v>
      </c>
      <c r="R156" s="249">
        <f>Q156*H156</f>
        <v>0</v>
      </c>
      <c r="S156" s="249">
        <v>0</v>
      </c>
      <c r="T156" s="250">
        <f>S156*H156</f>
        <v>0</v>
      </c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R156" s="251" t="s">
        <v>192</v>
      </c>
      <c r="AT156" s="251" t="s">
        <v>188</v>
      </c>
      <c r="AU156" s="251" t="s">
        <v>86</v>
      </c>
      <c r="AY156" s="14" t="s">
        <v>185</v>
      </c>
      <c r="BE156" s="252">
        <f>IF(N156="základní",J156,0)</f>
        <v>0</v>
      </c>
      <c r="BF156" s="252">
        <f>IF(N156="snížená",J156,0)</f>
        <v>0</v>
      </c>
      <c r="BG156" s="252">
        <f>IF(N156="zákl. přenesená",J156,0)</f>
        <v>0</v>
      </c>
      <c r="BH156" s="252">
        <f>IF(N156="sníž. přenesená",J156,0)</f>
        <v>0</v>
      </c>
      <c r="BI156" s="252">
        <f>IF(N156="nulová",J156,0)</f>
        <v>0</v>
      </c>
      <c r="BJ156" s="14" t="s">
        <v>84</v>
      </c>
      <c r="BK156" s="252">
        <f>ROUND(I156*H156,2)</f>
        <v>0</v>
      </c>
      <c r="BL156" s="14" t="s">
        <v>192</v>
      </c>
      <c r="BM156" s="251" t="s">
        <v>544</v>
      </c>
    </row>
    <row r="157" s="2" customFormat="1">
      <c r="A157" s="35"/>
      <c r="B157" s="36"/>
      <c r="C157" s="37"/>
      <c r="D157" s="253" t="s">
        <v>194</v>
      </c>
      <c r="E157" s="37"/>
      <c r="F157" s="254" t="s">
        <v>545</v>
      </c>
      <c r="G157" s="37"/>
      <c r="H157" s="37"/>
      <c r="I157" s="206"/>
      <c r="J157" s="37"/>
      <c r="K157" s="37"/>
      <c r="L157" s="41"/>
      <c r="M157" s="255"/>
      <c r="N157" s="256"/>
      <c r="O157" s="88"/>
      <c r="P157" s="88"/>
      <c r="Q157" s="88"/>
      <c r="R157" s="88"/>
      <c r="S157" s="88"/>
      <c r="T157" s="89"/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T157" s="14" t="s">
        <v>194</v>
      </c>
      <c r="AU157" s="14" t="s">
        <v>86</v>
      </c>
    </row>
    <row r="158" s="2" customFormat="1" ht="24.15" customHeight="1">
      <c r="A158" s="35"/>
      <c r="B158" s="36"/>
      <c r="C158" s="239" t="s">
        <v>186</v>
      </c>
      <c r="D158" s="239" t="s">
        <v>188</v>
      </c>
      <c r="E158" s="240" t="s">
        <v>546</v>
      </c>
      <c r="F158" s="241" t="s">
        <v>547</v>
      </c>
      <c r="G158" s="242" t="s">
        <v>263</v>
      </c>
      <c r="H158" s="243">
        <v>1</v>
      </c>
      <c r="I158" s="244"/>
      <c r="J158" s="245">
        <f>ROUND(I158*H158,2)</f>
        <v>0</v>
      </c>
      <c r="K158" s="246"/>
      <c r="L158" s="41"/>
      <c r="M158" s="247" t="s">
        <v>1</v>
      </c>
      <c r="N158" s="248" t="s">
        <v>42</v>
      </c>
      <c r="O158" s="88"/>
      <c r="P158" s="249">
        <f>O158*H158</f>
        <v>0</v>
      </c>
      <c r="Q158" s="249">
        <v>0</v>
      </c>
      <c r="R158" s="249">
        <f>Q158*H158</f>
        <v>0</v>
      </c>
      <c r="S158" s="249">
        <v>0.11600000000000001</v>
      </c>
      <c r="T158" s="250">
        <f>S158*H158</f>
        <v>0.11600000000000001</v>
      </c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R158" s="251" t="s">
        <v>192</v>
      </c>
      <c r="AT158" s="251" t="s">
        <v>188</v>
      </c>
      <c r="AU158" s="251" t="s">
        <v>86</v>
      </c>
      <c r="AY158" s="14" t="s">
        <v>185</v>
      </c>
      <c r="BE158" s="252">
        <f>IF(N158="základní",J158,0)</f>
        <v>0</v>
      </c>
      <c r="BF158" s="252">
        <f>IF(N158="snížená",J158,0)</f>
        <v>0</v>
      </c>
      <c r="BG158" s="252">
        <f>IF(N158="zákl. přenesená",J158,0)</f>
        <v>0</v>
      </c>
      <c r="BH158" s="252">
        <f>IF(N158="sníž. přenesená",J158,0)</f>
        <v>0</v>
      </c>
      <c r="BI158" s="252">
        <f>IF(N158="nulová",J158,0)</f>
        <v>0</v>
      </c>
      <c r="BJ158" s="14" t="s">
        <v>84</v>
      </c>
      <c r="BK158" s="252">
        <f>ROUND(I158*H158,2)</f>
        <v>0</v>
      </c>
      <c r="BL158" s="14" t="s">
        <v>192</v>
      </c>
      <c r="BM158" s="251" t="s">
        <v>548</v>
      </c>
    </row>
    <row r="159" s="2" customFormat="1">
      <c r="A159" s="35"/>
      <c r="B159" s="36"/>
      <c r="C159" s="37"/>
      <c r="D159" s="253" t="s">
        <v>194</v>
      </c>
      <c r="E159" s="37"/>
      <c r="F159" s="254" t="s">
        <v>549</v>
      </c>
      <c r="G159" s="37"/>
      <c r="H159" s="37"/>
      <c r="I159" s="206"/>
      <c r="J159" s="37"/>
      <c r="K159" s="37"/>
      <c r="L159" s="41"/>
      <c r="M159" s="255"/>
      <c r="N159" s="256"/>
      <c r="O159" s="88"/>
      <c r="P159" s="88"/>
      <c r="Q159" s="88"/>
      <c r="R159" s="88"/>
      <c r="S159" s="88"/>
      <c r="T159" s="89"/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T159" s="14" t="s">
        <v>194</v>
      </c>
      <c r="AU159" s="14" t="s">
        <v>86</v>
      </c>
    </row>
    <row r="160" s="2" customFormat="1" ht="24.15" customHeight="1">
      <c r="A160" s="35"/>
      <c r="B160" s="36"/>
      <c r="C160" s="239" t="s">
        <v>222</v>
      </c>
      <c r="D160" s="239" t="s">
        <v>188</v>
      </c>
      <c r="E160" s="240" t="s">
        <v>550</v>
      </c>
      <c r="F160" s="241" t="s">
        <v>551</v>
      </c>
      <c r="G160" s="242" t="s">
        <v>263</v>
      </c>
      <c r="H160" s="243">
        <v>22</v>
      </c>
      <c r="I160" s="244"/>
      <c r="J160" s="245">
        <f>ROUND(I160*H160,2)</f>
        <v>0</v>
      </c>
      <c r="K160" s="246"/>
      <c r="L160" s="41"/>
      <c r="M160" s="247" t="s">
        <v>1</v>
      </c>
      <c r="N160" s="248" t="s">
        <v>42</v>
      </c>
      <c r="O160" s="88"/>
      <c r="P160" s="249">
        <f>O160*H160</f>
        <v>0</v>
      </c>
      <c r="Q160" s="249">
        <v>0</v>
      </c>
      <c r="R160" s="249">
        <f>Q160*H160</f>
        <v>0</v>
      </c>
      <c r="S160" s="249">
        <v>0.001</v>
      </c>
      <c r="T160" s="250">
        <f>S160*H160</f>
        <v>0.021999999999999999</v>
      </c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R160" s="251" t="s">
        <v>192</v>
      </c>
      <c r="AT160" s="251" t="s">
        <v>188</v>
      </c>
      <c r="AU160" s="251" t="s">
        <v>86</v>
      </c>
      <c r="AY160" s="14" t="s">
        <v>185</v>
      </c>
      <c r="BE160" s="252">
        <f>IF(N160="základní",J160,0)</f>
        <v>0</v>
      </c>
      <c r="BF160" s="252">
        <f>IF(N160="snížená",J160,0)</f>
        <v>0</v>
      </c>
      <c r="BG160" s="252">
        <f>IF(N160="zákl. přenesená",J160,0)</f>
        <v>0</v>
      </c>
      <c r="BH160" s="252">
        <f>IF(N160="sníž. přenesená",J160,0)</f>
        <v>0</v>
      </c>
      <c r="BI160" s="252">
        <f>IF(N160="nulová",J160,0)</f>
        <v>0</v>
      </c>
      <c r="BJ160" s="14" t="s">
        <v>84</v>
      </c>
      <c r="BK160" s="252">
        <f>ROUND(I160*H160,2)</f>
        <v>0</v>
      </c>
      <c r="BL160" s="14" t="s">
        <v>192</v>
      </c>
      <c r="BM160" s="251" t="s">
        <v>552</v>
      </c>
    </row>
    <row r="161" s="2" customFormat="1">
      <c r="A161" s="35"/>
      <c r="B161" s="36"/>
      <c r="C161" s="37"/>
      <c r="D161" s="253" t="s">
        <v>194</v>
      </c>
      <c r="E161" s="37"/>
      <c r="F161" s="254" t="s">
        <v>553</v>
      </c>
      <c r="G161" s="37"/>
      <c r="H161" s="37"/>
      <c r="I161" s="206"/>
      <c r="J161" s="37"/>
      <c r="K161" s="37"/>
      <c r="L161" s="41"/>
      <c r="M161" s="255"/>
      <c r="N161" s="256"/>
      <c r="O161" s="88"/>
      <c r="P161" s="88"/>
      <c r="Q161" s="88"/>
      <c r="R161" s="88"/>
      <c r="S161" s="88"/>
      <c r="T161" s="89"/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T161" s="14" t="s">
        <v>194</v>
      </c>
      <c r="AU161" s="14" t="s">
        <v>86</v>
      </c>
    </row>
    <row r="162" s="2" customFormat="1" ht="24.15" customHeight="1">
      <c r="A162" s="35"/>
      <c r="B162" s="36"/>
      <c r="C162" s="239" t="s">
        <v>226</v>
      </c>
      <c r="D162" s="239" t="s">
        <v>188</v>
      </c>
      <c r="E162" s="240" t="s">
        <v>554</v>
      </c>
      <c r="F162" s="241" t="s">
        <v>555</v>
      </c>
      <c r="G162" s="242" t="s">
        <v>263</v>
      </c>
      <c r="H162" s="243">
        <v>4</v>
      </c>
      <c r="I162" s="244"/>
      <c r="J162" s="245">
        <f>ROUND(I162*H162,2)</f>
        <v>0</v>
      </c>
      <c r="K162" s="246"/>
      <c r="L162" s="41"/>
      <c r="M162" s="247" t="s">
        <v>1</v>
      </c>
      <c r="N162" s="248" t="s">
        <v>42</v>
      </c>
      <c r="O162" s="88"/>
      <c r="P162" s="249">
        <f>O162*H162</f>
        <v>0</v>
      </c>
      <c r="Q162" s="249">
        <v>0</v>
      </c>
      <c r="R162" s="249">
        <f>Q162*H162</f>
        <v>0</v>
      </c>
      <c r="S162" s="249">
        <v>0.02</v>
      </c>
      <c r="T162" s="250">
        <f>S162*H162</f>
        <v>0.080000000000000002</v>
      </c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R162" s="251" t="s">
        <v>192</v>
      </c>
      <c r="AT162" s="251" t="s">
        <v>188</v>
      </c>
      <c r="AU162" s="251" t="s">
        <v>86</v>
      </c>
      <c r="AY162" s="14" t="s">
        <v>185</v>
      </c>
      <c r="BE162" s="252">
        <f>IF(N162="základní",J162,0)</f>
        <v>0</v>
      </c>
      <c r="BF162" s="252">
        <f>IF(N162="snížená",J162,0)</f>
        <v>0</v>
      </c>
      <c r="BG162" s="252">
        <f>IF(N162="zákl. přenesená",J162,0)</f>
        <v>0</v>
      </c>
      <c r="BH162" s="252">
        <f>IF(N162="sníž. přenesená",J162,0)</f>
        <v>0</v>
      </c>
      <c r="BI162" s="252">
        <f>IF(N162="nulová",J162,0)</f>
        <v>0</v>
      </c>
      <c r="BJ162" s="14" t="s">
        <v>84</v>
      </c>
      <c r="BK162" s="252">
        <f>ROUND(I162*H162,2)</f>
        <v>0</v>
      </c>
      <c r="BL162" s="14" t="s">
        <v>192</v>
      </c>
      <c r="BM162" s="251" t="s">
        <v>556</v>
      </c>
    </row>
    <row r="163" s="2" customFormat="1">
      <c r="A163" s="35"/>
      <c r="B163" s="36"/>
      <c r="C163" s="37"/>
      <c r="D163" s="253" t="s">
        <v>194</v>
      </c>
      <c r="E163" s="37"/>
      <c r="F163" s="254" t="s">
        <v>557</v>
      </c>
      <c r="G163" s="37"/>
      <c r="H163" s="37"/>
      <c r="I163" s="206"/>
      <c r="J163" s="37"/>
      <c r="K163" s="37"/>
      <c r="L163" s="41"/>
      <c r="M163" s="255"/>
      <c r="N163" s="256"/>
      <c r="O163" s="88"/>
      <c r="P163" s="88"/>
      <c r="Q163" s="88"/>
      <c r="R163" s="88"/>
      <c r="S163" s="88"/>
      <c r="T163" s="89"/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T163" s="14" t="s">
        <v>194</v>
      </c>
      <c r="AU163" s="14" t="s">
        <v>86</v>
      </c>
    </row>
    <row r="164" s="2" customFormat="1" ht="24.15" customHeight="1">
      <c r="A164" s="35"/>
      <c r="B164" s="36"/>
      <c r="C164" s="239" t="s">
        <v>211</v>
      </c>
      <c r="D164" s="239" t="s">
        <v>188</v>
      </c>
      <c r="E164" s="240" t="s">
        <v>558</v>
      </c>
      <c r="F164" s="241" t="s">
        <v>559</v>
      </c>
      <c r="G164" s="242" t="s">
        <v>329</v>
      </c>
      <c r="H164" s="243">
        <v>40</v>
      </c>
      <c r="I164" s="244"/>
      <c r="J164" s="245">
        <f>ROUND(I164*H164,2)</f>
        <v>0</v>
      </c>
      <c r="K164" s="246"/>
      <c r="L164" s="41"/>
      <c r="M164" s="247" t="s">
        <v>1</v>
      </c>
      <c r="N164" s="248" t="s">
        <v>42</v>
      </c>
      <c r="O164" s="88"/>
      <c r="P164" s="249">
        <f>O164*H164</f>
        <v>0</v>
      </c>
      <c r="Q164" s="249">
        <v>0</v>
      </c>
      <c r="R164" s="249">
        <f>Q164*H164</f>
        <v>0</v>
      </c>
      <c r="S164" s="249">
        <v>0.002</v>
      </c>
      <c r="T164" s="250">
        <f>S164*H164</f>
        <v>0.080000000000000002</v>
      </c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R164" s="251" t="s">
        <v>192</v>
      </c>
      <c r="AT164" s="251" t="s">
        <v>188</v>
      </c>
      <c r="AU164" s="251" t="s">
        <v>86</v>
      </c>
      <c r="AY164" s="14" t="s">
        <v>185</v>
      </c>
      <c r="BE164" s="252">
        <f>IF(N164="základní",J164,0)</f>
        <v>0</v>
      </c>
      <c r="BF164" s="252">
        <f>IF(N164="snížená",J164,0)</f>
        <v>0</v>
      </c>
      <c r="BG164" s="252">
        <f>IF(N164="zákl. přenesená",J164,0)</f>
        <v>0</v>
      </c>
      <c r="BH164" s="252">
        <f>IF(N164="sníž. přenesená",J164,0)</f>
        <v>0</v>
      </c>
      <c r="BI164" s="252">
        <f>IF(N164="nulová",J164,0)</f>
        <v>0</v>
      </c>
      <c r="BJ164" s="14" t="s">
        <v>84</v>
      </c>
      <c r="BK164" s="252">
        <f>ROUND(I164*H164,2)</f>
        <v>0</v>
      </c>
      <c r="BL164" s="14" t="s">
        <v>192</v>
      </c>
      <c r="BM164" s="251" t="s">
        <v>560</v>
      </c>
    </row>
    <row r="165" s="2" customFormat="1">
      <c r="A165" s="35"/>
      <c r="B165" s="36"/>
      <c r="C165" s="37"/>
      <c r="D165" s="253" t="s">
        <v>194</v>
      </c>
      <c r="E165" s="37"/>
      <c r="F165" s="254" t="s">
        <v>561</v>
      </c>
      <c r="G165" s="37"/>
      <c r="H165" s="37"/>
      <c r="I165" s="206"/>
      <c r="J165" s="37"/>
      <c r="K165" s="37"/>
      <c r="L165" s="41"/>
      <c r="M165" s="255"/>
      <c r="N165" s="256"/>
      <c r="O165" s="88"/>
      <c r="P165" s="88"/>
      <c r="Q165" s="88"/>
      <c r="R165" s="88"/>
      <c r="S165" s="88"/>
      <c r="T165" s="89"/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T165" s="14" t="s">
        <v>194</v>
      </c>
      <c r="AU165" s="14" t="s">
        <v>86</v>
      </c>
    </row>
    <row r="166" s="2" customFormat="1" ht="24.15" customHeight="1">
      <c r="A166" s="35"/>
      <c r="B166" s="36"/>
      <c r="C166" s="239" t="s">
        <v>236</v>
      </c>
      <c r="D166" s="239" t="s">
        <v>188</v>
      </c>
      <c r="E166" s="240" t="s">
        <v>562</v>
      </c>
      <c r="F166" s="241" t="s">
        <v>563</v>
      </c>
      <c r="G166" s="242" t="s">
        <v>329</v>
      </c>
      <c r="H166" s="243">
        <v>20</v>
      </c>
      <c r="I166" s="244"/>
      <c r="J166" s="245">
        <f>ROUND(I166*H166,2)</f>
        <v>0</v>
      </c>
      <c r="K166" s="246"/>
      <c r="L166" s="41"/>
      <c r="M166" s="247" t="s">
        <v>1</v>
      </c>
      <c r="N166" s="248" t="s">
        <v>42</v>
      </c>
      <c r="O166" s="88"/>
      <c r="P166" s="249">
        <f>O166*H166</f>
        <v>0</v>
      </c>
      <c r="Q166" s="249">
        <v>0</v>
      </c>
      <c r="R166" s="249">
        <f>Q166*H166</f>
        <v>0</v>
      </c>
      <c r="S166" s="249">
        <v>0.010999999999999999</v>
      </c>
      <c r="T166" s="250">
        <f>S166*H166</f>
        <v>0.21999999999999997</v>
      </c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R166" s="251" t="s">
        <v>192</v>
      </c>
      <c r="AT166" s="251" t="s">
        <v>188</v>
      </c>
      <c r="AU166" s="251" t="s">
        <v>86</v>
      </c>
      <c r="AY166" s="14" t="s">
        <v>185</v>
      </c>
      <c r="BE166" s="252">
        <f>IF(N166="základní",J166,0)</f>
        <v>0</v>
      </c>
      <c r="BF166" s="252">
        <f>IF(N166="snížená",J166,0)</f>
        <v>0</v>
      </c>
      <c r="BG166" s="252">
        <f>IF(N166="zákl. přenesená",J166,0)</f>
        <v>0</v>
      </c>
      <c r="BH166" s="252">
        <f>IF(N166="sníž. přenesená",J166,0)</f>
        <v>0</v>
      </c>
      <c r="BI166" s="252">
        <f>IF(N166="nulová",J166,0)</f>
        <v>0</v>
      </c>
      <c r="BJ166" s="14" t="s">
        <v>84</v>
      </c>
      <c r="BK166" s="252">
        <f>ROUND(I166*H166,2)</f>
        <v>0</v>
      </c>
      <c r="BL166" s="14" t="s">
        <v>192</v>
      </c>
      <c r="BM166" s="251" t="s">
        <v>564</v>
      </c>
    </row>
    <row r="167" s="2" customFormat="1">
      <c r="A167" s="35"/>
      <c r="B167" s="36"/>
      <c r="C167" s="37"/>
      <c r="D167" s="253" t="s">
        <v>194</v>
      </c>
      <c r="E167" s="37"/>
      <c r="F167" s="254" t="s">
        <v>565</v>
      </c>
      <c r="G167" s="37"/>
      <c r="H167" s="37"/>
      <c r="I167" s="206"/>
      <c r="J167" s="37"/>
      <c r="K167" s="37"/>
      <c r="L167" s="41"/>
      <c r="M167" s="255"/>
      <c r="N167" s="256"/>
      <c r="O167" s="88"/>
      <c r="P167" s="88"/>
      <c r="Q167" s="88"/>
      <c r="R167" s="88"/>
      <c r="S167" s="88"/>
      <c r="T167" s="89"/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T167" s="14" t="s">
        <v>194</v>
      </c>
      <c r="AU167" s="14" t="s">
        <v>86</v>
      </c>
    </row>
    <row r="168" s="2" customFormat="1" ht="24.15" customHeight="1">
      <c r="A168" s="35"/>
      <c r="B168" s="36"/>
      <c r="C168" s="239" t="s">
        <v>243</v>
      </c>
      <c r="D168" s="239" t="s">
        <v>188</v>
      </c>
      <c r="E168" s="240" t="s">
        <v>566</v>
      </c>
      <c r="F168" s="241" t="s">
        <v>567</v>
      </c>
      <c r="G168" s="242" t="s">
        <v>263</v>
      </c>
      <c r="H168" s="243">
        <v>2</v>
      </c>
      <c r="I168" s="244"/>
      <c r="J168" s="245">
        <f>ROUND(I168*H168,2)</f>
        <v>0</v>
      </c>
      <c r="K168" s="246"/>
      <c r="L168" s="41"/>
      <c r="M168" s="247" t="s">
        <v>1</v>
      </c>
      <c r="N168" s="248" t="s">
        <v>42</v>
      </c>
      <c r="O168" s="88"/>
      <c r="P168" s="249">
        <f>O168*H168</f>
        <v>0</v>
      </c>
      <c r="Q168" s="249">
        <v>0</v>
      </c>
      <c r="R168" s="249">
        <f>Q168*H168</f>
        <v>0</v>
      </c>
      <c r="S168" s="249">
        <v>0.017000000000000001</v>
      </c>
      <c r="T168" s="250">
        <f>S168*H168</f>
        <v>0.034000000000000002</v>
      </c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R168" s="251" t="s">
        <v>192</v>
      </c>
      <c r="AT168" s="251" t="s">
        <v>188</v>
      </c>
      <c r="AU168" s="251" t="s">
        <v>86</v>
      </c>
      <c r="AY168" s="14" t="s">
        <v>185</v>
      </c>
      <c r="BE168" s="252">
        <f>IF(N168="základní",J168,0)</f>
        <v>0</v>
      </c>
      <c r="BF168" s="252">
        <f>IF(N168="snížená",J168,0)</f>
        <v>0</v>
      </c>
      <c r="BG168" s="252">
        <f>IF(N168="zákl. přenesená",J168,0)</f>
        <v>0</v>
      </c>
      <c r="BH168" s="252">
        <f>IF(N168="sníž. přenesená",J168,0)</f>
        <v>0</v>
      </c>
      <c r="BI168" s="252">
        <f>IF(N168="nulová",J168,0)</f>
        <v>0</v>
      </c>
      <c r="BJ168" s="14" t="s">
        <v>84</v>
      </c>
      <c r="BK168" s="252">
        <f>ROUND(I168*H168,2)</f>
        <v>0</v>
      </c>
      <c r="BL168" s="14" t="s">
        <v>192</v>
      </c>
      <c r="BM168" s="251" t="s">
        <v>568</v>
      </c>
    </row>
    <row r="169" s="2" customFormat="1">
      <c r="A169" s="35"/>
      <c r="B169" s="36"/>
      <c r="C169" s="37"/>
      <c r="D169" s="253" t="s">
        <v>194</v>
      </c>
      <c r="E169" s="37"/>
      <c r="F169" s="254" t="s">
        <v>569</v>
      </c>
      <c r="G169" s="37"/>
      <c r="H169" s="37"/>
      <c r="I169" s="206"/>
      <c r="J169" s="37"/>
      <c r="K169" s="37"/>
      <c r="L169" s="41"/>
      <c r="M169" s="255"/>
      <c r="N169" s="256"/>
      <c r="O169" s="88"/>
      <c r="P169" s="88"/>
      <c r="Q169" s="88"/>
      <c r="R169" s="88"/>
      <c r="S169" s="88"/>
      <c r="T169" s="89"/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T169" s="14" t="s">
        <v>194</v>
      </c>
      <c r="AU169" s="14" t="s">
        <v>86</v>
      </c>
    </row>
    <row r="170" s="2" customFormat="1" ht="24.15" customHeight="1">
      <c r="A170" s="35"/>
      <c r="B170" s="36"/>
      <c r="C170" s="239" t="s">
        <v>248</v>
      </c>
      <c r="D170" s="239" t="s">
        <v>188</v>
      </c>
      <c r="E170" s="240" t="s">
        <v>570</v>
      </c>
      <c r="F170" s="241" t="s">
        <v>571</v>
      </c>
      <c r="G170" s="242" t="s">
        <v>307</v>
      </c>
      <c r="H170" s="243">
        <v>30</v>
      </c>
      <c r="I170" s="244"/>
      <c r="J170" s="245">
        <f>ROUND(I170*H170,2)</f>
        <v>0</v>
      </c>
      <c r="K170" s="246"/>
      <c r="L170" s="41"/>
      <c r="M170" s="247" t="s">
        <v>1</v>
      </c>
      <c r="N170" s="248" t="s">
        <v>42</v>
      </c>
      <c r="O170" s="88"/>
      <c r="P170" s="249">
        <f>O170*H170</f>
        <v>0</v>
      </c>
      <c r="Q170" s="249">
        <v>0</v>
      </c>
      <c r="R170" s="249">
        <f>Q170*H170</f>
        <v>0</v>
      </c>
      <c r="S170" s="249">
        <v>0</v>
      </c>
      <c r="T170" s="250">
        <f>S170*H170</f>
        <v>0</v>
      </c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R170" s="251" t="s">
        <v>192</v>
      </c>
      <c r="AT170" s="251" t="s">
        <v>188</v>
      </c>
      <c r="AU170" s="251" t="s">
        <v>86</v>
      </c>
      <c r="AY170" s="14" t="s">
        <v>185</v>
      </c>
      <c r="BE170" s="252">
        <f>IF(N170="základní",J170,0)</f>
        <v>0</v>
      </c>
      <c r="BF170" s="252">
        <f>IF(N170="snížená",J170,0)</f>
        <v>0</v>
      </c>
      <c r="BG170" s="252">
        <f>IF(N170="zákl. přenesená",J170,0)</f>
        <v>0</v>
      </c>
      <c r="BH170" s="252">
        <f>IF(N170="sníž. přenesená",J170,0)</f>
        <v>0</v>
      </c>
      <c r="BI170" s="252">
        <f>IF(N170="nulová",J170,0)</f>
        <v>0</v>
      </c>
      <c r="BJ170" s="14" t="s">
        <v>84</v>
      </c>
      <c r="BK170" s="252">
        <f>ROUND(I170*H170,2)</f>
        <v>0</v>
      </c>
      <c r="BL170" s="14" t="s">
        <v>192</v>
      </c>
      <c r="BM170" s="251" t="s">
        <v>572</v>
      </c>
    </row>
    <row r="171" s="2" customFormat="1">
      <c r="A171" s="35"/>
      <c r="B171" s="36"/>
      <c r="C171" s="37"/>
      <c r="D171" s="253" t="s">
        <v>194</v>
      </c>
      <c r="E171" s="37"/>
      <c r="F171" s="254" t="s">
        <v>573</v>
      </c>
      <c r="G171" s="37"/>
      <c r="H171" s="37"/>
      <c r="I171" s="206"/>
      <c r="J171" s="37"/>
      <c r="K171" s="37"/>
      <c r="L171" s="41"/>
      <c r="M171" s="255"/>
      <c r="N171" s="256"/>
      <c r="O171" s="88"/>
      <c r="P171" s="88"/>
      <c r="Q171" s="88"/>
      <c r="R171" s="88"/>
      <c r="S171" s="88"/>
      <c r="T171" s="89"/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T171" s="14" t="s">
        <v>194</v>
      </c>
      <c r="AU171" s="14" t="s">
        <v>86</v>
      </c>
    </row>
    <row r="172" s="12" customFormat="1" ht="22.8" customHeight="1">
      <c r="A172" s="12"/>
      <c r="B172" s="223"/>
      <c r="C172" s="224"/>
      <c r="D172" s="225" t="s">
        <v>76</v>
      </c>
      <c r="E172" s="237" t="s">
        <v>241</v>
      </c>
      <c r="F172" s="237" t="s">
        <v>242</v>
      </c>
      <c r="G172" s="224"/>
      <c r="H172" s="224"/>
      <c r="I172" s="227"/>
      <c r="J172" s="238">
        <f>BK172</f>
        <v>0</v>
      </c>
      <c r="K172" s="224"/>
      <c r="L172" s="229"/>
      <c r="M172" s="230"/>
      <c r="N172" s="231"/>
      <c r="O172" s="231"/>
      <c r="P172" s="232">
        <f>SUM(P173:P180)</f>
        <v>0</v>
      </c>
      <c r="Q172" s="231"/>
      <c r="R172" s="232">
        <f>SUM(R173:R180)</f>
        <v>0</v>
      </c>
      <c r="S172" s="231"/>
      <c r="T172" s="233">
        <f>SUM(T173:T180)</f>
        <v>0</v>
      </c>
      <c r="U172" s="12"/>
      <c r="V172" s="12"/>
      <c r="W172" s="12"/>
      <c r="X172" s="12"/>
      <c r="Y172" s="12"/>
      <c r="Z172" s="12"/>
      <c r="AA172" s="12"/>
      <c r="AB172" s="12"/>
      <c r="AC172" s="12"/>
      <c r="AD172" s="12"/>
      <c r="AE172" s="12"/>
      <c r="AR172" s="234" t="s">
        <v>84</v>
      </c>
      <c r="AT172" s="235" t="s">
        <v>76</v>
      </c>
      <c r="AU172" s="235" t="s">
        <v>84</v>
      </c>
      <c r="AY172" s="234" t="s">
        <v>185</v>
      </c>
      <c r="BK172" s="236">
        <f>SUM(BK173:BK180)</f>
        <v>0</v>
      </c>
    </row>
    <row r="173" s="2" customFormat="1" ht="24.15" customHeight="1">
      <c r="A173" s="35"/>
      <c r="B173" s="36"/>
      <c r="C173" s="239" t="s">
        <v>254</v>
      </c>
      <c r="D173" s="239" t="s">
        <v>188</v>
      </c>
      <c r="E173" s="240" t="s">
        <v>574</v>
      </c>
      <c r="F173" s="241" t="s">
        <v>575</v>
      </c>
      <c r="G173" s="242" t="s">
        <v>251</v>
      </c>
      <c r="H173" s="243">
        <v>0.623</v>
      </c>
      <c r="I173" s="244"/>
      <c r="J173" s="245">
        <f>ROUND(I173*H173,2)</f>
        <v>0</v>
      </c>
      <c r="K173" s="246"/>
      <c r="L173" s="41"/>
      <c r="M173" s="247" t="s">
        <v>1</v>
      </c>
      <c r="N173" s="248" t="s">
        <v>42</v>
      </c>
      <c r="O173" s="88"/>
      <c r="P173" s="249">
        <f>O173*H173</f>
        <v>0</v>
      </c>
      <c r="Q173" s="249">
        <v>0</v>
      </c>
      <c r="R173" s="249">
        <f>Q173*H173</f>
        <v>0</v>
      </c>
      <c r="S173" s="249">
        <v>0</v>
      </c>
      <c r="T173" s="250">
        <f>S173*H173</f>
        <v>0</v>
      </c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R173" s="251" t="s">
        <v>192</v>
      </c>
      <c r="AT173" s="251" t="s">
        <v>188</v>
      </c>
      <c r="AU173" s="251" t="s">
        <v>86</v>
      </c>
      <c r="AY173" s="14" t="s">
        <v>185</v>
      </c>
      <c r="BE173" s="252">
        <f>IF(N173="základní",J173,0)</f>
        <v>0</v>
      </c>
      <c r="BF173" s="252">
        <f>IF(N173="snížená",J173,0)</f>
        <v>0</v>
      </c>
      <c r="BG173" s="252">
        <f>IF(N173="zákl. přenesená",J173,0)</f>
        <v>0</v>
      </c>
      <c r="BH173" s="252">
        <f>IF(N173="sníž. přenesená",J173,0)</f>
        <v>0</v>
      </c>
      <c r="BI173" s="252">
        <f>IF(N173="nulová",J173,0)</f>
        <v>0</v>
      </c>
      <c r="BJ173" s="14" t="s">
        <v>84</v>
      </c>
      <c r="BK173" s="252">
        <f>ROUND(I173*H173,2)</f>
        <v>0</v>
      </c>
      <c r="BL173" s="14" t="s">
        <v>192</v>
      </c>
      <c r="BM173" s="251" t="s">
        <v>576</v>
      </c>
    </row>
    <row r="174" s="2" customFormat="1">
      <c r="A174" s="35"/>
      <c r="B174" s="36"/>
      <c r="C174" s="37"/>
      <c r="D174" s="253" t="s">
        <v>194</v>
      </c>
      <c r="E174" s="37"/>
      <c r="F174" s="254" t="s">
        <v>577</v>
      </c>
      <c r="G174" s="37"/>
      <c r="H174" s="37"/>
      <c r="I174" s="206"/>
      <c r="J174" s="37"/>
      <c r="K174" s="37"/>
      <c r="L174" s="41"/>
      <c r="M174" s="255"/>
      <c r="N174" s="256"/>
      <c r="O174" s="88"/>
      <c r="P174" s="88"/>
      <c r="Q174" s="88"/>
      <c r="R174" s="88"/>
      <c r="S174" s="88"/>
      <c r="T174" s="89"/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T174" s="14" t="s">
        <v>194</v>
      </c>
      <c r="AU174" s="14" t="s">
        <v>86</v>
      </c>
    </row>
    <row r="175" s="2" customFormat="1" ht="24.15" customHeight="1">
      <c r="A175" s="35"/>
      <c r="B175" s="36"/>
      <c r="C175" s="239" t="s">
        <v>259</v>
      </c>
      <c r="D175" s="239" t="s">
        <v>188</v>
      </c>
      <c r="E175" s="240" t="s">
        <v>249</v>
      </c>
      <c r="F175" s="241" t="s">
        <v>250</v>
      </c>
      <c r="G175" s="242" t="s">
        <v>251</v>
      </c>
      <c r="H175" s="243">
        <v>0.623</v>
      </c>
      <c r="I175" s="244"/>
      <c r="J175" s="245">
        <f>ROUND(I175*H175,2)</f>
        <v>0</v>
      </c>
      <c r="K175" s="246"/>
      <c r="L175" s="41"/>
      <c r="M175" s="247" t="s">
        <v>1</v>
      </c>
      <c r="N175" s="248" t="s">
        <v>42</v>
      </c>
      <c r="O175" s="88"/>
      <c r="P175" s="249">
        <f>O175*H175</f>
        <v>0</v>
      </c>
      <c r="Q175" s="249">
        <v>0</v>
      </c>
      <c r="R175" s="249">
        <f>Q175*H175</f>
        <v>0</v>
      </c>
      <c r="S175" s="249">
        <v>0</v>
      </c>
      <c r="T175" s="250">
        <f>S175*H175</f>
        <v>0</v>
      </c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R175" s="251" t="s">
        <v>192</v>
      </c>
      <c r="AT175" s="251" t="s">
        <v>188</v>
      </c>
      <c r="AU175" s="251" t="s">
        <v>86</v>
      </c>
      <c r="AY175" s="14" t="s">
        <v>185</v>
      </c>
      <c r="BE175" s="252">
        <f>IF(N175="základní",J175,0)</f>
        <v>0</v>
      </c>
      <c r="BF175" s="252">
        <f>IF(N175="snížená",J175,0)</f>
        <v>0</v>
      </c>
      <c r="BG175" s="252">
        <f>IF(N175="zákl. přenesená",J175,0)</f>
        <v>0</v>
      </c>
      <c r="BH175" s="252">
        <f>IF(N175="sníž. přenesená",J175,0)</f>
        <v>0</v>
      </c>
      <c r="BI175" s="252">
        <f>IF(N175="nulová",J175,0)</f>
        <v>0</v>
      </c>
      <c r="BJ175" s="14" t="s">
        <v>84</v>
      </c>
      <c r="BK175" s="252">
        <f>ROUND(I175*H175,2)</f>
        <v>0</v>
      </c>
      <c r="BL175" s="14" t="s">
        <v>192</v>
      </c>
      <c r="BM175" s="251" t="s">
        <v>578</v>
      </c>
    </row>
    <row r="176" s="2" customFormat="1">
      <c r="A176" s="35"/>
      <c r="B176" s="36"/>
      <c r="C176" s="37"/>
      <c r="D176" s="253" t="s">
        <v>194</v>
      </c>
      <c r="E176" s="37"/>
      <c r="F176" s="254" t="s">
        <v>253</v>
      </c>
      <c r="G176" s="37"/>
      <c r="H176" s="37"/>
      <c r="I176" s="206"/>
      <c r="J176" s="37"/>
      <c r="K176" s="37"/>
      <c r="L176" s="41"/>
      <c r="M176" s="255"/>
      <c r="N176" s="256"/>
      <c r="O176" s="88"/>
      <c r="P176" s="88"/>
      <c r="Q176" s="88"/>
      <c r="R176" s="88"/>
      <c r="S176" s="88"/>
      <c r="T176" s="89"/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T176" s="14" t="s">
        <v>194</v>
      </c>
      <c r="AU176" s="14" t="s">
        <v>86</v>
      </c>
    </row>
    <row r="177" s="2" customFormat="1" ht="24.15" customHeight="1">
      <c r="A177" s="35"/>
      <c r="B177" s="36"/>
      <c r="C177" s="239" t="s">
        <v>8</v>
      </c>
      <c r="D177" s="239" t="s">
        <v>188</v>
      </c>
      <c r="E177" s="240" t="s">
        <v>579</v>
      </c>
      <c r="F177" s="241" t="s">
        <v>580</v>
      </c>
      <c r="G177" s="242" t="s">
        <v>251</v>
      </c>
      <c r="H177" s="243">
        <v>90</v>
      </c>
      <c r="I177" s="244"/>
      <c r="J177" s="245">
        <f>ROUND(I177*H177,2)</f>
        <v>0</v>
      </c>
      <c r="K177" s="246"/>
      <c r="L177" s="41"/>
      <c r="M177" s="247" t="s">
        <v>1</v>
      </c>
      <c r="N177" s="248" t="s">
        <v>42</v>
      </c>
      <c r="O177" s="88"/>
      <c r="P177" s="249">
        <f>O177*H177</f>
        <v>0</v>
      </c>
      <c r="Q177" s="249">
        <v>0</v>
      </c>
      <c r="R177" s="249">
        <f>Q177*H177</f>
        <v>0</v>
      </c>
      <c r="S177" s="249">
        <v>0</v>
      </c>
      <c r="T177" s="250">
        <f>S177*H177</f>
        <v>0</v>
      </c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R177" s="251" t="s">
        <v>192</v>
      </c>
      <c r="AT177" s="251" t="s">
        <v>188</v>
      </c>
      <c r="AU177" s="251" t="s">
        <v>86</v>
      </c>
      <c r="AY177" s="14" t="s">
        <v>185</v>
      </c>
      <c r="BE177" s="252">
        <f>IF(N177="základní",J177,0)</f>
        <v>0</v>
      </c>
      <c r="BF177" s="252">
        <f>IF(N177="snížená",J177,0)</f>
        <v>0</v>
      </c>
      <c r="BG177" s="252">
        <f>IF(N177="zákl. přenesená",J177,0)</f>
        <v>0</v>
      </c>
      <c r="BH177" s="252">
        <f>IF(N177="sníž. přenesená",J177,0)</f>
        <v>0</v>
      </c>
      <c r="BI177" s="252">
        <f>IF(N177="nulová",J177,0)</f>
        <v>0</v>
      </c>
      <c r="BJ177" s="14" t="s">
        <v>84</v>
      </c>
      <c r="BK177" s="252">
        <f>ROUND(I177*H177,2)</f>
        <v>0</v>
      </c>
      <c r="BL177" s="14" t="s">
        <v>192</v>
      </c>
      <c r="BM177" s="251" t="s">
        <v>581</v>
      </c>
    </row>
    <row r="178" s="2" customFormat="1">
      <c r="A178" s="35"/>
      <c r="B178" s="36"/>
      <c r="C178" s="37"/>
      <c r="D178" s="253" t="s">
        <v>194</v>
      </c>
      <c r="E178" s="37"/>
      <c r="F178" s="254" t="s">
        <v>582</v>
      </c>
      <c r="G178" s="37"/>
      <c r="H178" s="37"/>
      <c r="I178" s="206"/>
      <c r="J178" s="37"/>
      <c r="K178" s="37"/>
      <c r="L178" s="41"/>
      <c r="M178" s="255"/>
      <c r="N178" s="256"/>
      <c r="O178" s="88"/>
      <c r="P178" s="88"/>
      <c r="Q178" s="88"/>
      <c r="R178" s="88"/>
      <c r="S178" s="88"/>
      <c r="T178" s="89"/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T178" s="14" t="s">
        <v>194</v>
      </c>
      <c r="AU178" s="14" t="s">
        <v>86</v>
      </c>
    </row>
    <row r="179" s="2" customFormat="1" ht="49.05" customHeight="1">
      <c r="A179" s="35"/>
      <c r="B179" s="36"/>
      <c r="C179" s="239" t="s">
        <v>272</v>
      </c>
      <c r="D179" s="239" t="s">
        <v>188</v>
      </c>
      <c r="E179" s="240" t="s">
        <v>583</v>
      </c>
      <c r="F179" s="241" t="s">
        <v>584</v>
      </c>
      <c r="G179" s="242" t="s">
        <v>251</v>
      </c>
      <c r="H179" s="243">
        <v>0.623</v>
      </c>
      <c r="I179" s="244"/>
      <c r="J179" s="245">
        <f>ROUND(I179*H179,2)</f>
        <v>0</v>
      </c>
      <c r="K179" s="246"/>
      <c r="L179" s="41"/>
      <c r="M179" s="247" t="s">
        <v>1</v>
      </c>
      <c r="N179" s="248" t="s">
        <v>42</v>
      </c>
      <c r="O179" s="88"/>
      <c r="P179" s="249">
        <f>O179*H179</f>
        <v>0</v>
      </c>
      <c r="Q179" s="249">
        <v>0</v>
      </c>
      <c r="R179" s="249">
        <f>Q179*H179</f>
        <v>0</v>
      </c>
      <c r="S179" s="249">
        <v>0</v>
      </c>
      <c r="T179" s="250">
        <f>S179*H179</f>
        <v>0</v>
      </c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  <c r="AR179" s="251" t="s">
        <v>192</v>
      </c>
      <c r="AT179" s="251" t="s">
        <v>188</v>
      </c>
      <c r="AU179" s="251" t="s">
        <v>86</v>
      </c>
      <c r="AY179" s="14" t="s">
        <v>185</v>
      </c>
      <c r="BE179" s="252">
        <f>IF(N179="základní",J179,0)</f>
        <v>0</v>
      </c>
      <c r="BF179" s="252">
        <f>IF(N179="snížená",J179,0)</f>
        <v>0</v>
      </c>
      <c r="BG179" s="252">
        <f>IF(N179="zákl. přenesená",J179,0)</f>
        <v>0</v>
      </c>
      <c r="BH179" s="252">
        <f>IF(N179="sníž. přenesená",J179,0)</f>
        <v>0</v>
      </c>
      <c r="BI179" s="252">
        <f>IF(N179="nulová",J179,0)</f>
        <v>0</v>
      </c>
      <c r="BJ179" s="14" t="s">
        <v>84</v>
      </c>
      <c r="BK179" s="252">
        <f>ROUND(I179*H179,2)</f>
        <v>0</v>
      </c>
      <c r="BL179" s="14" t="s">
        <v>192</v>
      </c>
      <c r="BM179" s="251" t="s">
        <v>585</v>
      </c>
    </row>
    <row r="180" s="2" customFormat="1">
      <c r="A180" s="35"/>
      <c r="B180" s="36"/>
      <c r="C180" s="37"/>
      <c r="D180" s="253" t="s">
        <v>194</v>
      </c>
      <c r="E180" s="37"/>
      <c r="F180" s="254" t="s">
        <v>586</v>
      </c>
      <c r="G180" s="37"/>
      <c r="H180" s="37"/>
      <c r="I180" s="206"/>
      <c r="J180" s="37"/>
      <c r="K180" s="37"/>
      <c r="L180" s="41"/>
      <c r="M180" s="255"/>
      <c r="N180" s="256"/>
      <c r="O180" s="88"/>
      <c r="P180" s="88"/>
      <c r="Q180" s="88"/>
      <c r="R180" s="88"/>
      <c r="S180" s="88"/>
      <c r="T180" s="89"/>
      <c r="U180" s="35"/>
      <c r="V180" s="35"/>
      <c r="W180" s="35"/>
      <c r="X180" s="35"/>
      <c r="Y180" s="35"/>
      <c r="Z180" s="35"/>
      <c r="AA180" s="35"/>
      <c r="AB180" s="35"/>
      <c r="AC180" s="35"/>
      <c r="AD180" s="35"/>
      <c r="AE180" s="35"/>
      <c r="AT180" s="14" t="s">
        <v>194</v>
      </c>
      <c r="AU180" s="14" t="s">
        <v>86</v>
      </c>
    </row>
    <row r="181" s="12" customFormat="1" ht="25.92" customHeight="1">
      <c r="A181" s="12"/>
      <c r="B181" s="223"/>
      <c r="C181" s="224"/>
      <c r="D181" s="225" t="s">
        <v>76</v>
      </c>
      <c r="E181" s="226" t="s">
        <v>266</v>
      </c>
      <c r="F181" s="226" t="s">
        <v>267</v>
      </c>
      <c r="G181" s="224"/>
      <c r="H181" s="224"/>
      <c r="I181" s="227"/>
      <c r="J181" s="228">
        <f>BK181</f>
        <v>0</v>
      </c>
      <c r="K181" s="224"/>
      <c r="L181" s="229"/>
      <c r="M181" s="230"/>
      <c r="N181" s="231"/>
      <c r="O181" s="231"/>
      <c r="P181" s="232">
        <f>P182+P445+P538</f>
        <v>0</v>
      </c>
      <c r="Q181" s="231"/>
      <c r="R181" s="232">
        <f>R182+R445+R538</f>
        <v>0.19261999999999999</v>
      </c>
      <c r="S181" s="231"/>
      <c r="T181" s="233">
        <f>T182+T445+T538</f>
        <v>0.070749999999999993</v>
      </c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R181" s="234" t="s">
        <v>86</v>
      </c>
      <c r="AT181" s="235" t="s">
        <v>76</v>
      </c>
      <c r="AU181" s="235" t="s">
        <v>77</v>
      </c>
      <c r="AY181" s="234" t="s">
        <v>185</v>
      </c>
      <c r="BK181" s="236">
        <f>BK182+BK445+BK538</f>
        <v>0</v>
      </c>
    </row>
    <row r="182" s="12" customFormat="1" ht="22.8" customHeight="1">
      <c r="A182" s="12"/>
      <c r="B182" s="223"/>
      <c r="C182" s="224"/>
      <c r="D182" s="225" t="s">
        <v>76</v>
      </c>
      <c r="E182" s="237" t="s">
        <v>587</v>
      </c>
      <c r="F182" s="237" t="s">
        <v>588</v>
      </c>
      <c r="G182" s="224"/>
      <c r="H182" s="224"/>
      <c r="I182" s="227"/>
      <c r="J182" s="238">
        <f>BK182</f>
        <v>0</v>
      </c>
      <c r="K182" s="224"/>
      <c r="L182" s="229"/>
      <c r="M182" s="230"/>
      <c r="N182" s="231"/>
      <c r="O182" s="231"/>
      <c r="P182" s="232">
        <f>P183+P360+P395+P424</f>
        <v>0</v>
      </c>
      <c r="Q182" s="231"/>
      <c r="R182" s="232">
        <f>R183+R360+R395+R424</f>
        <v>0.18090999999999999</v>
      </c>
      <c r="S182" s="231"/>
      <c r="T182" s="233">
        <f>T183+T360+T395+T424</f>
        <v>0.063149999999999998</v>
      </c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R182" s="234" t="s">
        <v>86</v>
      </c>
      <c r="AT182" s="235" t="s">
        <v>76</v>
      </c>
      <c r="AU182" s="235" t="s">
        <v>84</v>
      </c>
      <c r="AY182" s="234" t="s">
        <v>185</v>
      </c>
      <c r="BK182" s="236">
        <f>BK183+BK360+BK395+BK424</f>
        <v>0</v>
      </c>
    </row>
    <row r="183" s="12" customFormat="1" ht="20.88" customHeight="1">
      <c r="A183" s="12"/>
      <c r="B183" s="223"/>
      <c r="C183" s="224"/>
      <c r="D183" s="225" t="s">
        <v>76</v>
      </c>
      <c r="E183" s="237" t="s">
        <v>589</v>
      </c>
      <c r="F183" s="237" t="s">
        <v>590</v>
      </c>
      <c r="G183" s="224"/>
      <c r="H183" s="224"/>
      <c r="I183" s="227"/>
      <c r="J183" s="238">
        <f>BK183</f>
        <v>0</v>
      </c>
      <c r="K183" s="224"/>
      <c r="L183" s="229"/>
      <c r="M183" s="230"/>
      <c r="N183" s="231"/>
      <c r="O183" s="231"/>
      <c r="P183" s="232">
        <f>SUM(P184:P359)</f>
        <v>0</v>
      </c>
      <c r="Q183" s="231"/>
      <c r="R183" s="232">
        <f>SUM(R184:R359)</f>
        <v>0.075299999999999992</v>
      </c>
      <c r="S183" s="231"/>
      <c r="T183" s="233">
        <f>SUM(T184:T359)</f>
        <v>0.00015000000000000001</v>
      </c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R183" s="234" t="s">
        <v>86</v>
      </c>
      <c r="AT183" s="235" t="s">
        <v>76</v>
      </c>
      <c r="AU183" s="235" t="s">
        <v>86</v>
      </c>
      <c r="AY183" s="234" t="s">
        <v>185</v>
      </c>
      <c r="BK183" s="236">
        <f>SUM(BK184:BK359)</f>
        <v>0</v>
      </c>
    </row>
    <row r="184" s="2" customFormat="1" ht="24.15" customHeight="1">
      <c r="A184" s="35"/>
      <c r="B184" s="36"/>
      <c r="C184" s="239" t="s">
        <v>279</v>
      </c>
      <c r="D184" s="239" t="s">
        <v>188</v>
      </c>
      <c r="E184" s="240" t="s">
        <v>591</v>
      </c>
      <c r="F184" s="241" t="s">
        <v>592</v>
      </c>
      <c r="G184" s="242" t="s">
        <v>263</v>
      </c>
      <c r="H184" s="243">
        <v>1</v>
      </c>
      <c r="I184" s="244"/>
      <c r="J184" s="245">
        <f>ROUND(I184*H184,2)</f>
        <v>0</v>
      </c>
      <c r="K184" s="246"/>
      <c r="L184" s="41"/>
      <c r="M184" s="247" t="s">
        <v>1</v>
      </c>
      <c r="N184" s="248" t="s">
        <v>42</v>
      </c>
      <c r="O184" s="88"/>
      <c r="P184" s="249">
        <f>O184*H184</f>
        <v>0</v>
      </c>
      <c r="Q184" s="249">
        <v>0</v>
      </c>
      <c r="R184" s="249">
        <f>Q184*H184</f>
        <v>0</v>
      </c>
      <c r="S184" s="249">
        <v>0</v>
      </c>
      <c r="T184" s="250">
        <f>S184*H184</f>
        <v>0</v>
      </c>
      <c r="U184" s="35"/>
      <c r="V184" s="35"/>
      <c r="W184" s="35"/>
      <c r="X184" s="35"/>
      <c r="Y184" s="35"/>
      <c r="Z184" s="35"/>
      <c r="AA184" s="35"/>
      <c r="AB184" s="35"/>
      <c r="AC184" s="35"/>
      <c r="AD184" s="35"/>
      <c r="AE184" s="35"/>
      <c r="AR184" s="251" t="s">
        <v>272</v>
      </c>
      <c r="AT184" s="251" t="s">
        <v>188</v>
      </c>
      <c r="AU184" s="251" t="s">
        <v>200</v>
      </c>
      <c r="AY184" s="14" t="s">
        <v>185</v>
      </c>
      <c r="BE184" s="252">
        <f>IF(N184="základní",J184,0)</f>
        <v>0</v>
      </c>
      <c r="BF184" s="252">
        <f>IF(N184="snížená",J184,0)</f>
        <v>0</v>
      </c>
      <c r="BG184" s="252">
        <f>IF(N184="zákl. přenesená",J184,0)</f>
        <v>0</v>
      </c>
      <c r="BH184" s="252">
        <f>IF(N184="sníž. přenesená",J184,0)</f>
        <v>0</v>
      </c>
      <c r="BI184" s="252">
        <f>IF(N184="nulová",J184,0)</f>
        <v>0</v>
      </c>
      <c r="BJ184" s="14" t="s">
        <v>84</v>
      </c>
      <c r="BK184" s="252">
        <f>ROUND(I184*H184,2)</f>
        <v>0</v>
      </c>
      <c r="BL184" s="14" t="s">
        <v>272</v>
      </c>
      <c r="BM184" s="251" t="s">
        <v>593</v>
      </c>
    </row>
    <row r="185" s="2" customFormat="1">
      <c r="A185" s="35"/>
      <c r="B185" s="36"/>
      <c r="C185" s="37"/>
      <c r="D185" s="253" t="s">
        <v>194</v>
      </c>
      <c r="E185" s="37"/>
      <c r="F185" s="254" t="s">
        <v>594</v>
      </c>
      <c r="G185" s="37"/>
      <c r="H185" s="37"/>
      <c r="I185" s="206"/>
      <c r="J185" s="37"/>
      <c r="K185" s="37"/>
      <c r="L185" s="41"/>
      <c r="M185" s="255"/>
      <c r="N185" s="256"/>
      <c r="O185" s="88"/>
      <c r="P185" s="88"/>
      <c r="Q185" s="88"/>
      <c r="R185" s="88"/>
      <c r="S185" s="88"/>
      <c r="T185" s="89"/>
      <c r="U185" s="35"/>
      <c r="V185" s="35"/>
      <c r="W185" s="35"/>
      <c r="X185" s="35"/>
      <c r="Y185" s="35"/>
      <c r="Z185" s="35"/>
      <c r="AA185" s="35"/>
      <c r="AB185" s="35"/>
      <c r="AC185" s="35"/>
      <c r="AD185" s="35"/>
      <c r="AE185" s="35"/>
      <c r="AT185" s="14" t="s">
        <v>194</v>
      </c>
      <c r="AU185" s="14" t="s">
        <v>200</v>
      </c>
    </row>
    <row r="186" s="2" customFormat="1" ht="16.5" customHeight="1">
      <c r="A186" s="35"/>
      <c r="B186" s="36"/>
      <c r="C186" s="257" t="s">
        <v>284</v>
      </c>
      <c r="D186" s="257" t="s">
        <v>260</v>
      </c>
      <c r="E186" s="258" t="s">
        <v>595</v>
      </c>
      <c r="F186" s="259" t="s">
        <v>596</v>
      </c>
      <c r="G186" s="260" t="s">
        <v>263</v>
      </c>
      <c r="H186" s="261">
        <v>1</v>
      </c>
      <c r="I186" s="262"/>
      <c r="J186" s="263">
        <f>ROUND(I186*H186,2)</f>
        <v>0</v>
      </c>
      <c r="K186" s="264"/>
      <c r="L186" s="265"/>
      <c r="M186" s="266" t="s">
        <v>1</v>
      </c>
      <c r="N186" s="267" t="s">
        <v>42</v>
      </c>
      <c r="O186" s="88"/>
      <c r="P186" s="249">
        <f>O186*H186</f>
        <v>0</v>
      </c>
      <c r="Q186" s="249">
        <v>0.00023000000000000001</v>
      </c>
      <c r="R186" s="249">
        <f>Q186*H186</f>
        <v>0.00023000000000000001</v>
      </c>
      <c r="S186" s="249">
        <v>0</v>
      </c>
      <c r="T186" s="250">
        <f>S186*H186</f>
        <v>0</v>
      </c>
      <c r="U186" s="35"/>
      <c r="V186" s="35"/>
      <c r="W186" s="35"/>
      <c r="X186" s="35"/>
      <c r="Y186" s="35"/>
      <c r="Z186" s="35"/>
      <c r="AA186" s="35"/>
      <c r="AB186" s="35"/>
      <c r="AC186" s="35"/>
      <c r="AD186" s="35"/>
      <c r="AE186" s="35"/>
      <c r="AR186" s="251" t="s">
        <v>323</v>
      </c>
      <c r="AT186" s="251" t="s">
        <v>260</v>
      </c>
      <c r="AU186" s="251" t="s">
        <v>200</v>
      </c>
      <c r="AY186" s="14" t="s">
        <v>185</v>
      </c>
      <c r="BE186" s="252">
        <f>IF(N186="základní",J186,0)</f>
        <v>0</v>
      </c>
      <c r="BF186" s="252">
        <f>IF(N186="snížená",J186,0)</f>
        <v>0</v>
      </c>
      <c r="BG186" s="252">
        <f>IF(N186="zákl. přenesená",J186,0)</f>
        <v>0</v>
      </c>
      <c r="BH186" s="252">
        <f>IF(N186="sníž. přenesená",J186,0)</f>
        <v>0</v>
      </c>
      <c r="BI186" s="252">
        <f>IF(N186="nulová",J186,0)</f>
        <v>0</v>
      </c>
      <c r="BJ186" s="14" t="s">
        <v>84</v>
      </c>
      <c r="BK186" s="252">
        <f>ROUND(I186*H186,2)</f>
        <v>0</v>
      </c>
      <c r="BL186" s="14" t="s">
        <v>272</v>
      </c>
      <c r="BM186" s="251" t="s">
        <v>597</v>
      </c>
    </row>
    <row r="187" s="2" customFormat="1">
      <c r="A187" s="35"/>
      <c r="B187" s="36"/>
      <c r="C187" s="37"/>
      <c r="D187" s="253" t="s">
        <v>194</v>
      </c>
      <c r="E187" s="37"/>
      <c r="F187" s="254" t="s">
        <v>596</v>
      </c>
      <c r="G187" s="37"/>
      <c r="H187" s="37"/>
      <c r="I187" s="206"/>
      <c r="J187" s="37"/>
      <c r="K187" s="37"/>
      <c r="L187" s="41"/>
      <c r="M187" s="255"/>
      <c r="N187" s="256"/>
      <c r="O187" s="88"/>
      <c r="P187" s="88"/>
      <c r="Q187" s="88"/>
      <c r="R187" s="88"/>
      <c r="S187" s="88"/>
      <c r="T187" s="89"/>
      <c r="U187" s="35"/>
      <c r="V187" s="35"/>
      <c r="W187" s="35"/>
      <c r="X187" s="35"/>
      <c r="Y187" s="35"/>
      <c r="Z187" s="35"/>
      <c r="AA187" s="35"/>
      <c r="AB187" s="35"/>
      <c r="AC187" s="35"/>
      <c r="AD187" s="35"/>
      <c r="AE187" s="35"/>
      <c r="AT187" s="14" t="s">
        <v>194</v>
      </c>
      <c r="AU187" s="14" t="s">
        <v>200</v>
      </c>
    </row>
    <row r="188" s="2" customFormat="1" ht="24.15" customHeight="1">
      <c r="A188" s="35"/>
      <c r="B188" s="36"/>
      <c r="C188" s="239" t="s">
        <v>289</v>
      </c>
      <c r="D188" s="239" t="s">
        <v>188</v>
      </c>
      <c r="E188" s="240" t="s">
        <v>598</v>
      </c>
      <c r="F188" s="241" t="s">
        <v>599</v>
      </c>
      <c r="G188" s="242" t="s">
        <v>263</v>
      </c>
      <c r="H188" s="243">
        <v>1</v>
      </c>
      <c r="I188" s="244"/>
      <c r="J188" s="245">
        <f>ROUND(I188*H188,2)</f>
        <v>0</v>
      </c>
      <c r="K188" s="246"/>
      <c r="L188" s="41"/>
      <c r="M188" s="247" t="s">
        <v>1</v>
      </c>
      <c r="N188" s="248" t="s">
        <v>42</v>
      </c>
      <c r="O188" s="88"/>
      <c r="P188" s="249">
        <f>O188*H188</f>
        <v>0</v>
      </c>
      <c r="Q188" s="249">
        <v>0</v>
      </c>
      <c r="R188" s="249">
        <f>Q188*H188</f>
        <v>0</v>
      </c>
      <c r="S188" s="249">
        <v>0</v>
      </c>
      <c r="T188" s="250">
        <f>S188*H188</f>
        <v>0</v>
      </c>
      <c r="U188" s="35"/>
      <c r="V188" s="35"/>
      <c r="W188" s="35"/>
      <c r="X188" s="35"/>
      <c r="Y188" s="35"/>
      <c r="Z188" s="35"/>
      <c r="AA188" s="35"/>
      <c r="AB188" s="35"/>
      <c r="AC188" s="35"/>
      <c r="AD188" s="35"/>
      <c r="AE188" s="35"/>
      <c r="AR188" s="251" t="s">
        <v>272</v>
      </c>
      <c r="AT188" s="251" t="s">
        <v>188</v>
      </c>
      <c r="AU188" s="251" t="s">
        <v>200</v>
      </c>
      <c r="AY188" s="14" t="s">
        <v>185</v>
      </c>
      <c r="BE188" s="252">
        <f>IF(N188="základní",J188,0)</f>
        <v>0</v>
      </c>
      <c r="BF188" s="252">
        <f>IF(N188="snížená",J188,0)</f>
        <v>0</v>
      </c>
      <c r="BG188" s="252">
        <f>IF(N188="zákl. přenesená",J188,0)</f>
        <v>0</v>
      </c>
      <c r="BH188" s="252">
        <f>IF(N188="sníž. přenesená",J188,0)</f>
        <v>0</v>
      </c>
      <c r="BI188" s="252">
        <f>IF(N188="nulová",J188,0)</f>
        <v>0</v>
      </c>
      <c r="BJ188" s="14" t="s">
        <v>84</v>
      </c>
      <c r="BK188" s="252">
        <f>ROUND(I188*H188,2)</f>
        <v>0</v>
      </c>
      <c r="BL188" s="14" t="s">
        <v>272</v>
      </c>
      <c r="BM188" s="251" t="s">
        <v>600</v>
      </c>
    </row>
    <row r="189" s="2" customFormat="1">
      <c r="A189" s="35"/>
      <c r="B189" s="36"/>
      <c r="C189" s="37"/>
      <c r="D189" s="253" t="s">
        <v>194</v>
      </c>
      <c r="E189" s="37"/>
      <c r="F189" s="254" t="s">
        <v>601</v>
      </c>
      <c r="G189" s="37"/>
      <c r="H189" s="37"/>
      <c r="I189" s="206"/>
      <c r="J189" s="37"/>
      <c r="K189" s="37"/>
      <c r="L189" s="41"/>
      <c r="M189" s="255"/>
      <c r="N189" s="256"/>
      <c r="O189" s="88"/>
      <c r="P189" s="88"/>
      <c r="Q189" s="88"/>
      <c r="R189" s="88"/>
      <c r="S189" s="88"/>
      <c r="T189" s="89"/>
      <c r="U189" s="35"/>
      <c r="V189" s="35"/>
      <c r="W189" s="35"/>
      <c r="X189" s="35"/>
      <c r="Y189" s="35"/>
      <c r="Z189" s="35"/>
      <c r="AA189" s="35"/>
      <c r="AB189" s="35"/>
      <c r="AC189" s="35"/>
      <c r="AD189" s="35"/>
      <c r="AE189" s="35"/>
      <c r="AT189" s="14" t="s">
        <v>194</v>
      </c>
      <c r="AU189" s="14" t="s">
        <v>200</v>
      </c>
    </row>
    <row r="190" s="2" customFormat="1" ht="24.15" customHeight="1">
      <c r="A190" s="35"/>
      <c r="B190" s="36"/>
      <c r="C190" s="257" t="s">
        <v>294</v>
      </c>
      <c r="D190" s="257" t="s">
        <v>260</v>
      </c>
      <c r="E190" s="258" t="s">
        <v>602</v>
      </c>
      <c r="F190" s="259" t="s">
        <v>603</v>
      </c>
      <c r="G190" s="260" t="s">
        <v>263</v>
      </c>
      <c r="H190" s="261">
        <v>1</v>
      </c>
      <c r="I190" s="262"/>
      <c r="J190" s="263">
        <f>ROUND(I190*H190,2)</f>
        <v>0</v>
      </c>
      <c r="K190" s="264"/>
      <c r="L190" s="265"/>
      <c r="M190" s="266" t="s">
        <v>1</v>
      </c>
      <c r="N190" s="267" t="s">
        <v>42</v>
      </c>
      <c r="O190" s="88"/>
      <c r="P190" s="249">
        <f>O190*H190</f>
        <v>0</v>
      </c>
      <c r="Q190" s="249">
        <v>0.0050299999999999997</v>
      </c>
      <c r="R190" s="249">
        <f>Q190*H190</f>
        <v>0.0050299999999999997</v>
      </c>
      <c r="S190" s="249">
        <v>0</v>
      </c>
      <c r="T190" s="250">
        <f>S190*H190</f>
        <v>0</v>
      </c>
      <c r="U190" s="35"/>
      <c r="V190" s="35"/>
      <c r="W190" s="35"/>
      <c r="X190" s="35"/>
      <c r="Y190" s="35"/>
      <c r="Z190" s="35"/>
      <c r="AA190" s="35"/>
      <c r="AB190" s="35"/>
      <c r="AC190" s="35"/>
      <c r="AD190" s="35"/>
      <c r="AE190" s="35"/>
      <c r="AR190" s="251" t="s">
        <v>323</v>
      </c>
      <c r="AT190" s="251" t="s">
        <v>260</v>
      </c>
      <c r="AU190" s="251" t="s">
        <v>200</v>
      </c>
      <c r="AY190" s="14" t="s">
        <v>185</v>
      </c>
      <c r="BE190" s="252">
        <f>IF(N190="základní",J190,0)</f>
        <v>0</v>
      </c>
      <c r="BF190" s="252">
        <f>IF(N190="snížená",J190,0)</f>
        <v>0</v>
      </c>
      <c r="BG190" s="252">
        <f>IF(N190="zákl. přenesená",J190,0)</f>
        <v>0</v>
      </c>
      <c r="BH190" s="252">
        <f>IF(N190="sníž. přenesená",J190,0)</f>
        <v>0</v>
      </c>
      <c r="BI190" s="252">
        <f>IF(N190="nulová",J190,0)</f>
        <v>0</v>
      </c>
      <c r="BJ190" s="14" t="s">
        <v>84</v>
      </c>
      <c r="BK190" s="252">
        <f>ROUND(I190*H190,2)</f>
        <v>0</v>
      </c>
      <c r="BL190" s="14" t="s">
        <v>272</v>
      </c>
      <c r="BM190" s="251" t="s">
        <v>604</v>
      </c>
    </row>
    <row r="191" s="2" customFormat="1">
      <c r="A191" s="35"/>
      <c r="B191" s="36"/>
      <c r="C191" s="37"/>
      <c r="D191" s="253" t="s">
        <v>194</v>
      </c>
      <c r="E191" s="37"/>
      <c r="F191" s="254" t="s">
        <v>605</v>
      </c>
      <c r="G191" s="37"/>
      <c r="H191" s="37"/>
      <c r="I191" s="206"/>
      <c r="J191" s="37"/>
      <c r="K191" s="37"/>
      <c r="L191" s="41"/>
      <c r="M191" s="255"/>
      <c r="N191" s="256"/>
      <c r="O191" s="88"/>
      <c r="P191" s="88"/>
      <c r="Q191" s="88"/>
      <c r="R191" s="88"/>
      <c r="S191" s="88"/>
      <c r="T191" s="89"/>
      <c r="U191" s="35"/>
      <c r="V191" s="35"/>
      <c r="W191" s="35"/>
      <c r="X191" s="35"/>
      <c r="Y191" s="35"/>
      <c r="Z191" s="35"/>
      <c r="AA191" s="35"/>
      <c r="AB191" s="35"/>
      <c r="AC191" s="35"/>
      <c r="AD191" s="35"/>
      <c r="AE191" s="35"/>
      <c r="AT191" s="14" t="s">
        <v>194</v>
      </c>
      <c r="AU191" s="14" t="s">
        <v>200</v>
      </c>
    </row>
    <row r="192" s="2" customFormat="1" ht="24.15" customHeight="1">
      <c r="A192" s="35"/>
      <c r="B192" s="36"/>
      <c r="C192" s="257" t="s">
        <v>7</v>
      </c>
      <c r="D192" s="257" t="s">
        <v>260</v>
      </c>
      <c r="E192" s="258" t="s">
        <v>606</v>
      </c>
      <c r="F192" s="259" t="s">
        <v>607</v>
      </c>
      <c r="G192" s="260" t="s">
        <v>263</v>
      </c>
      <c r="H192" s="261">
        <v>1</v>
      </c>
      <c r="I192" s="262"/>
      <c r="J192" s="263">
        <f>ROUND(I192*H192,2)</f>
        <v>0</v>
      </c>
      <c r="K192" s="264"/>
      <c r="L192" s="265"/>
      <c r="M192" s="266" t="s">
        <v>1</v>
      </c>
      <c r="N192" s="267" t="s">
        <v>42</v>
      </c>
      <c r="O192" s="88"/>
      <c r="P192" s="249">
        <f>O192*H192</f>
        <v>0</v>
      </c>
      <c r="Q192" s="249">
        <v>0.0050299999999999997</v>
      </c>
      <c r="R192" s="249">
        <f>Q192*H192</f>
        <v>0.0050299999999999997</v>
      </c>
      <c r="S192" s="249">
        <v>0</v>
      </c>
      <c r="T192" s="250">
        <f>S192*H192</f>
        <v>0</v>
      </c>
      <c r="U192" s="35"/>
      <c r="V192" s="35"/>
      <c r="W192" s="35"/>
      <c r="X192" s="35"/>
      <c r="Y192" s="35"/>
      <c r="Z192" s="35"/>
      <c r="AA192" s="35"/>
      <c r="AB192" s="35"/>
      <c r="AC192" s="35"/>
      <c r="AD192" s="35"/>
      <c r="AE192" s="35"/>
      <c r="AR192" s="251" t="s">
        <v>323</v>
      </c>
      <c r="AT192" s="251" t="s">
        <v>260</v>
      </c>
      <c r="AU192" s="251" t="s">
        <v>200</v>
      </c>
      <c r="AY192" s="14" t="s">
        <v>185</v>
      </c>
      <c r="BE192" s="252">
        <f>IF(N192="základní",J192,0)</f>
        <v>0</v>
      </c>
      <c r="BF192" s="252">
        <f>IF(N192="snížená",J192,0)</f>
        <v>0</v>
      </c>
      <c r="BG192" s="252">
        <f>IF(N192="zákl. přenesená",J192,0)</f>
        <v>0</v>
      </c>
      <c r="BH192" s="252">
        <f>IF(N192="sníž. přenesená",J192,0)</f>
        <v>0</v>
      </c>
      <c r="BI192" s="252">
        <f>IF(N192="nulová",J192,0)</f>
        <v>0</v>
      </c>
      <c r="BJ192" s="14" t="s">
        <v>84</v>
      </c>
      <c r="BK192" s="252">
        <f>ROUND(I192*H192,2)</f>
        <v>0</v>
      </c>
      <c r="BL192" s="14" t="s">
        <v>272</v>
      </c>
      <c r="BM192" s="251" t="s">
        <v>608</v>
      </c>
    </row>
    <row r="193" s="2" customFormat="1">
      <c r="A193" s="35"/>
      <c r="B193" s="36"/>
      <c r="C193" s="37"/>
      <c r="D193" s="253" t="s">
        <v>194</v>
      </c>
      <c r="E193" s="37"/>
      <c r="F193" s="254" t="s">
        <v>607</v>
      </c>
      <c r="G193" s="37"/>
      <c r="H193" s="37"/>
      <c r="I193" s="206"/>
      <c r="J193" s="37"/>
      <c r="K193" s="37"/>
      <c r="L193" s="41"/>
      <c r="M193" s="255"/>
      <c r="N193" s="256"/>
      <c r="O193" s="88"/>
      <c r="P193" s="88"/>
      <c r="Q193" s="88"/>
      <c r="R193" s="88"/>
      <c r="S193" s="88"/>
      <c r="T193" s="89"/>
      <c r="U193" s="35"/>
      <c r="V193" s="35"/>
      <c r="W193" s="35"/>
      <c r="X193" s="35"/>
      <c r="Y193" s="35"/>
      <c r="Z193" s="35"/>
      <c r="AA193" s="35"/>
      <c r="AB193" s="35"/>
      <c r="AC193" s="35"/>
      <c r="AD193" s="35"/>
      <c r="AE193" s="35"/>
      <c r="AT193" s="14" t="s">
        <v>194</v>
      </c>
      <c r="AU193" s="14" t="s">
        <v>200</v>
      </c>
    </row>
    <row r="194" s="2" customFormat="1" ht="33" customHeight="1">
      <c r="A194" s="35"/>
      <c r="B194" s="36"/>
      <c r="C194" s="239" t="s">
        <v>304</v>
      </c>
      <c r="D194" s="239" t="s">
        <v>188</v>
      </c>
      <c r="E194" s="240" t="s">
        <v>609</v>
      </c>
      <c r="F194" s="241" t="s">
        <v>610</v>
      </c>
      <c r="G194" s="242" t="s">
        <v>263</v>
      </c>
      <c r="H194" s="243">
        <v>8</v>
      </c>
      <c r="I194" s="244"/>
      <c r="J194" s="245">
        <f>ROUND(I194*H194,2)</f>
        <v>0</v>
      </c>
      <c r="K194" s="246"/>
      <c r="L194" s="41"/>
      <c r="M194" s="247" t="s">
        <v>1</v>
      </c>
      <c r="N194" s="248" t="s">
        <v>42</v>
      </c>
      <c r="O194" s="88"/>
      <c r="P194" s="249">
        <f>O194*H194</f>
        <v>0</v>
      </c>
      <c r="Q194" s="249">
        <v>0</v>
      </c>
      <c r="R194" s="249">
        <f>Q194*H194</f>
        <v>0</v>
      </c>
      <c r="S194" s="249">
        <v>0</v>
      </c>
      <c r="T194" s="250">
        <f>S194*H194</f>
        <v>0</v>
      </c>
      <c r="U194" s="35"/>
      <c r="V194" s="35"/>
      <c r="W194" s="35"/>
      <c r="X194" s="35"/>
      <c r="Y194" s="35"/>
      <c r="Z194" s="35"/>
      <c r="AA194" s="35"/>
      <c r="AB194" s="35"/>
      <c r="AC194" s="35"/>
      <c r="AD194" s="35"/>
      <c r="AE194" s="35"/>
      <c r="AR194" s="251" t="s">
        <v>272</v>
      </c>
      <c r="AT194" s="251" t="s">
        <v>188</v>
      </c>
      <c r="AU194" s="251" t="s">
        <v>200</v>
      </c>
      <c r="AY194" s="14" t="s">
        <v>185</v>
      </c>
      <c r="BE194" s="252">
        <f>IF(N194="základní",J194,0)</f>
        <v>0</v>
      </c>
      <c r="BF194" s="252">
        <f>IF(N194="snížená",J194,0)</f>
        <v>0</v>
      </c>
      <c r="BG194" s="252">
        <f>IF(N194="zákl. přenesená",J194,0)</f>
        <v>0</v>
      </c>
      <c r="BH194" s="252">
        <f>IF(N194="sníž. přenesená",J194,0)</f>
        <v>0</v>
      </c>
      <c r="BI194" s="252">
        <f>IF(N194="nulová",J194,0)</f>
        <v>0</v>
      </c>
      <c r="BJ194" s="14" t="s">
        <v>84</v>
      </c>
      <c r="BK194" s="252">
        <f>ROUND(I194*H194,2)</f>
        <v>0</v>
      </c>
      <c r="BL194" s="14" t="s">
        <v>272</v>
      </c>
      <c r="BM194" s="251" t="s">
        <v>611</v>
      </c>
    </row>
    <row r="195" s="2" customFormat="1">
      <c r="A195" s="35"/>
      <c r="B195" s="36"/>
      <c r="C195" s="37"/>
      <c r="D195" s="253" t="s">
        <v>194</v>
      </c>
      <c r="E195" s="37"/>
      <c r="F195" s="254" t="s">
        <v>610</v>
      </c>
      <c r="G195" s="37"/>
      <c r="H195" s="37"/>
      <c r="I195" s="206"/>
      <c r="J195" s="37"/>
      <c r="K195" s="37"/>
      <c r="L195" s="41"/>
      <c r="M195" s="255"/>
      <c r="N195" s="256"/>
      <c r="O195" s="88"/>
      <c r="P195" s="88"/>
      <c r="Q195" s="88"/>
      <c r="R195" s="88"/>
      <c r="S195" s="88"/>
      <c r="T195" s="89"/>
      <c r="U195" s="35"/>
      <c r="V195" s="35"/>
      <c r="W195" s="35"/>
      <c r="X195" s="35"/>
      <c r="Y195" s="35"/>
      <c r="Z195" s="35"/>
      <c r="AA195" s="35"/>
      <c r="AB195" s="35"/>
      <c r="AC195" s="35"/>
      <c r="AD195" s="35"/>
      <c r="AE195" s="35"/>
      <c r="AT195" s="14" t="s">
        <v>194</v>
      </c>
      <c r="AU195" s="14" t="s">
        <v>200</v>
      </c>
    </row>
    <row r="196" s="2" customFormat="1" ht="24.15" customHeight="1">
      <c r="A196" s="35"/>
      <c r="B196" s="36"/>
      <c r="C196" s="257" t="s">
        <v>309</v>
      </c>
      <c r="D196" s="257" t="s">
        <v>260</v>
      </c>
      <c r="E196" s="258" t="s">
        <v>612</v>
      </c>
      <c r="F196" s="259" t="s">
        <v>613</v>
      </c>
      <c r="G196" s="260" t="s">
        <v>263</v>
      </c>
      <c r="H196" s="261">
        <v>8</v>
      </c>
      <c r="I196" s="262"/>
      <c r="J196" s="263">
        <f>ROUND(I196*H196,2)</f>
        <v>0</v>
      </c>
      <c r="K196" s="264"/>
      <c r="L196" s="265"/>
      <c r="M196" s="266" t="s">
        <v>1</v>
      </c>
      <c r="N196" s="267" t="s">
        <v>42</v>
      </c>
      <c r="O196" s="88"/>
      <c r="P196" s="249">
        <f>O196*H196</f>
        <v>0</v>
      </c>
      <c r="Q196" s="249">
        <v>0</v>
      </c>
      <c r="R196" s="249">
        <f>Q196*H196</f>
        <v>0</v>
      </c>
      <c r="S196" s="249">
        <v>0</v>
      </c>
      <c r="T196" s="250">
        <f>S196*H196</f>
        <v>0</v>
      </c>
      <c r="U196" s="35"/>
      <c r="V196" s="35"/>
      <c r="W196" s="35"/>
      <c r="X196" s="35"/>
      <c r="Y196" s="35"/>
      <c r="Z196" s="35"/>
      <c r="AA196" s="35"/>
      <c r="AB196" s="35"/>
      <c r="AC196" s="35"/>
      <c r="AD196" s="35"/>
      <c r="AE196" s="35"/>
      <c r="AR196" s="251" t="s">
        <v>323</v>
      </c>
      <c r="AT196" s="251" t="s">
        <v>260</v>
      </c>
      <c r="AU196" s="251" t="s">
        <v>200</v>
      </c>
      <c r="AY196" s="14" t="s">
        <v>185</v>
      </c>
      <c r="BE196" s="252">
        <f>IF(N196="základní",J196,0)</f>
        <v>0</v>
      </c>
      <c r="BF196" s="252">
        <f>IF(N196="snížená",J196,0)</f>
        <v>0</v>
      </c>
      <c r="BG196" s="252">
        <f>IF(N196="zákl. přenesená",J196,0)</f>
        <v>0</v>
      </c>
      <c r="BH196" s="252">
        <f>IF(N196="sníž. přenesená",J196,0)</f>
        <v>0</v>
      </c>
      <c r="BI196" s="252">
        <f>IF(N196="nulová",J196,0)</f>
        <v>0</v>
      </c>
      <c r="BJ196" s="14" t="s">
        <v>84</v>
      </c>
      <c r="BK196" s="252">
        <f>ROUND(I196*H196,2)</f>
        <v>0</v>
      </c>
      <c r="BL196" s="14" t="s">
        <v>272</v>
      </c>
      <c r="BM196" s="251" t="s">
        <v>614</v>
      </c>
    </row>
    <row r="197" s="2" customFormat="1">
      <c r="A197" s="35"/>
      <c r="B197" s="36"/>
      <c r="C197" s="37"/>
      <c r="D197" s="253" t="s">
        <v>194</v>
      </c>
      <c r="E197" s="37"/>
      <c r="F197" s="254" t="s">
        <v>613</v>
      </c>
      <c r="G197" s="37"/>
      <c r="H197" s="37"/>
      <c r="I197" s="206"/>
      <c r="J197" s="37"/>
      <c r="K197" s="37"/>
      <c r="L197" s="41"/>
      <c r="M197" s="255"/>
      <c r="N197" s="256"/>
      <c r="O197" s="88"/>
      <c r="P197" s="88"/>
      <c r="Q197" s="88"/>
      <c r="R197" s="88"/>
      <c r="S197" s="88"/>
      <c r="T197" s="89"/>
      <c r="U197" s="35"/>
      <c r="V197" s="35"/>
      <c r="W197" s="35"/>
      <c r="X197" s="35"/>
      <c r="Y197" s="35"/>
      <c r="Z197" s="35"/>
      <c r="AA197" s="35"/>
      <c r="AB197" s="35"/>
      <c r="AC197" s="35"/>
      <c r="AD197" s="35"/>
      <c r="AE197" s="35"/>
      <c r="AT197" s="14" t="s">
        <v>194</v>
      </c>
      <c r="AU197" s="14" t="s">
        <v>200</v>
      </c>
    </row>
    <row r="198" s="2" customFormat="1" ht="33" customHeight="1">
      <c r="A198" s="35"/>
      <c r="B198" s="36"/>
      <c r="C198" s="239" t="s">
        <v>315</v>
      </c>
      <c r="D198" s="239" t="s">
        <v>188</v>
      </c>
      <c r="E198" s="240" t="s">
        <v>615</v>
      </c>
      <c r="F198" s="241" t="s">
        <v>616</v>
      </c>
      <c r="G198" s="242" t="s">
        <v>263</v>
      </c>
      <c r="H198" s="243">
        <v>1</v>
      </c>
      <c r="I198" s="244"/>
      <c r="J198" s="245">
        <f>ROUND(I198*H198,2)</f>
        <v>0</v>
      </c>
      <c r="K198" s="246"/>
      <c r="L198" s="41"/>
      <c r="M198" s="247" t="s">
        <v>1</v>
      </c>
      <c r="N198" s="248" t="s">
        <v>42</v>
      </c>
      <c r="O198" s="88"/>
      <c r="P198" s="249">
        <f>O198*H198</f>
        <v>0</v>
      </c>
      <c r="Q198" s="249">
        <v>0</v>
      </c>
      <c r="R198" s="249">
        <f>Q198*H198</f>
        <v>0</v>
      </c>
      <c r="S198" s="249">
        <v>0</v>
      </c>
      <c r="T198" s="250">
        <f>S198*H198</f>
        <v>0</v>
      </c>
      <c r="U198" s="35"/>
      <c r="V198" s="35"/>
      <c r="W198" s="35"/>
      <c r="X198" s="35"/>
      <c r="Y198" s="35"/>
      <c r="Z198" s="35"/>
      <c r="AA198" s="35"/>
      <c r="AB198" s="35"/>
      <c r="AC198" s="35"/>
      <c r="AD198" s="35"/>
      <c r="AE198" s="35"/>
      <c r="AR198" s="251" t="s">
        <v>272</v>
      </c>
      <c r="AT198" s="251" t="s">
        <v>188</v>
      </c>
      <c r="AU198" s="251" t="s">
        <v>200</v>
      </c>
      <c r="AY198" s="14" t="s">
        <v>185</v>
      </c>
      <c r="BE198" s="252">
        <f>IF(N198="základní",J198,0)</f>
        <v>0</v>
      </c>
      <c r="BF198" s="252">
        <f>IF(N198="snížená",J198,0)</f>
        <v>0</v>
      </c>
      <c r="BG198" s="252">
        <f>IF(N198="zákl. přenesená",J198,0)</f>
        <v>0</v>
      </c>
      <c r="BH198" s="252">
        <f>IF(N198="sníž. přenesená",J198,0)</f>
        <v>0</v>
      </c>
      <c r="BI198" s="252">
        <f>IF(N198="nulová",J198,0)</f>
        <v>0</v>
      </c>
      <c r="BJ198" s="14" t="s">
        <v>84</v>
      </c>
      <c r="BK198" s="252">
        <f>ROUND(I198*H198,2)</f>
        <v>0</v>
      </c>
      <c r="BL198" s="14" t="s">
        <v>272</v>
      </c>
      <c r="BM198" s="251" t="s">
        <v>617</v>
      </c>
    </row>
    <row r="199" s="2" customFormat="1">
      <c r="A199" s="35"/>
      <c r="B199" s="36"/>
      <c r="C199" s="37"/>
      <c r="D199" s="253" t="s">
        <v>194</v>
      </c>
      <c r="E199" s="37"/>
      <c r="F199" s="254" t="s">
        <v>618</v>
      </c>
      <c r="G199" s="37"/>
      <c r="H199" s="37"/>
      <c r="I199" s="206"/>
      <c r="J199" s="37"/>
      <c r="K199" s="37"/>
      <c r="L199" s="41"/>
      <c r="M199" s="255"/>
      <c r="N199" s="256"/>
      <c r="O199" s="88"/>
      <c r="P199" s="88"/>
      <c r="Q199" s="88"/>
      <c r="R199" s="88"/>
      <c r="S199" s="88"/>
      <c r="T199" s="89"/>
      <c r="U199" s="35"/>
      <c r="V199" s="35"/>
      <c r="W199" s="35"/>
      <c r="X199" s="35"/>
      <c r="Y199" s="35"/>
      <c r="Z199" s="35"/>
      <c r="AA199" s="35"/>
      <c r="AB199" s="35"/>
      <c r="AC199" s="35"/>
      <c r="AD199" s="35"/>
      <c r="AE199" s="35"/>
      <c r="AT199" s="14" t="s">
        <v>194</v>
      </c>
      <c r="AU199" s="14" t="s">
        <v>200</v>
      </c>
    </row>
    <row r="200" s="2" customFormat="1" ht="24.15" customHeight="1">
      <c r="A200" s="35"/>
      <c r="B200" s="36"/>
      <c r="C200" s="257" t="s">
        <v>320</v>
      </c>
      <c r="D200" s="257" t="s">
        <v>260</v>
      </c>
      <c r="E200" s="258" t="s">
        <v>619</v>
      </c>
      <c r="F200" s="259" t="s">
        <v>620</v>
      </c>
      <c r="G200" s="260" t="s">
        <v>263</v>
      </c>
      <c r="H200" s="261">
        <v>1</v>
      </c>
      <c r="I200" s="262"/>
      <c r="J200" s="263">
        <f>ROUND(I200*H200,2)</f>
        <v>0</v>
      </c>
      <c r="K200" s="264"/>
      <c r="L200" s="265"/>
      <c r="M200" s="266" t="s">
        <v>1</v>
      </c>
      <c r="N200" s="267" t="s">
        <v>42</v>
      </c>
      <c r="O200" s="88"/>
      <c r="P200" s="249">
        <f>O200*H200</f>
        <v>0</v>
      </c>
      <c r="Q200" s="249">
        <v>0</v>
      </c>
      <c r="R200" s="249">
        <f>Q200*H200</f>
        <v>0</v>
      </c>
      <c r="S200" s="249">
        <v>0</v>
      </c>
      <c r="T200" s="250">
        <f>S200*H200</f>
        <v>0</v>
      </c>
      <c r="U200" s="35"/>
      <c r="V200" s="35"/>
      <c r="W200" s="35"/>
      <c r="X200" s="35"/>
      <c r="Y200" s="35"/>
      <c r="Z200" s="35"/>
      <c r="AA200" s="35"/>
      <c r="AB200" s="35"/>
      <c r="AC200" s="35"/>
      <c r="AD200" s="35"/>
      <c r="AE200" s="35"/>
      <c r="AR200" s="251" t="s">
        <v>323</v>
      </c>
      <c r="AT200" s="251" t="s">
        <v>260</v>
      </c>
      <c r="AU200" s="251" t="s">
        <v>200</v>
      </c>
      <c r="AY200" s="14" t="s">
        <v>185</v>
      </c>
      <c r="BE200" s="252">
        <f>IF(N200="základní",J200,0)</f>
        <v>0</v>
      </c>
      <c r="BF200" s="252">
        <f>IF(N200="snížená",J200,0)</f>
        <v>0</v>
      </c>
      <c r="BG200" s="252">
        <f>IF(N200="zákl. přenesená",J200,0)</f>
        <v>0</v>
      </c>
      <c r="BH200" s="252">
        <f>IF(N200="sníž. přenesená",J200,0)</f>
        <v>0</v>
      </c>
      <c r="BI200" s="252">
        <f>IF(N200="nulová",J200,0)</f>
        <v>0</v>
      </c>
      <c r="BJ200" s="14" t="s">
        <v>84</v>
      </c>
      <c r="BK200" s="252">
        <f>ROUND(I200*H200,2)</f>
        <v>0</v>
      </c>
      <c r="BL200" s="14" t="s">
        <v>272</v>
      </c>
      <c r="BM200" s="251" t="s">
        <v>621</v>
      </c>
    </row>
    <row r="201" s="2" customFormat="1">
      <c r="A201" s="35"/>
      <c r="B201" s="36"/>
      <c r="C201" s="37"/>
      <c r="D201" s="253" t="s">
        <v>194</v>
      </c>
      <c r="E201" s="37"/>
      <c r="F201" s="254" t="s">
        <v>620</v>
      </c>
      <c r="G201" s="37"/>
      <c r="H201" s="37"/>
      <c r="I201" s="206"/>
      <c r="J201" s="37"/>
      <c r="K201" s="37"/>
      <c r="L201" s="41"/>
      <c r="M201" s="255"/>
      <c r="N201" s="256"/>
      <c r="O201" s="88"/>
      <c r="P201" s="88"/>
      <c r="Q201" s="88"/>
      <c r="R201" s="88"/>
      <c r="S201" s="88"/>
      <c r="T201" s="89"/>
      <c r="U201" s="35"/>
      <c r="V201" s="35"/>
      <c r="W201" s="35"/>
      <c r="X201" s="35"/>
      <c r="Y201" s="35"/>
      <c r="Z201" s="35"/>
      <c r="AA201" s="35"/>
      <c r="AB201" s="35"/>
      <c r="AC201" s="35"/>
      <c r="AD201" s="35"/>
      <c r="AE201" s="35"/>
      <c r="AT201" s="14" t="s">
        <v>194</v>
      </c>
      <c r="AU201" s="14" t="s">
        <v>200</v>
      </c>
    </row>
    <row r="202" s="2" customFormat="1" ht="16.5" customHeight="1">
      <c r="A202" s="35"/>
      <c r="B202" s="36"/>
      <c r="C202" s="239" t="s">
        <v>326</v>
      </c>
      <c r="D202" s="239" t="s">
        <v>188</v>
      </c>
      <c r="E202" s="240" t="s">
        <v>622</v>
      </c>
      <c r="F202" s="241" t="s">
        <v>623</v>
      </c>
      <c r="G202" s="242" t="s">
        <v>263</v>
      </c>
      <c r="H202" s="243">
        <v>1</v>
      </c>
      <c r="I202" s="244"/>
      <c r="J202" s="245">
        <f>ROUND(I202*H202,2)</f>
        <v>0</v>
      </c>
      <c r="K202" s="246"/>
      <c r="L202" s="41"/>
      <c r="M202" s="247" t="s">
        <v>1</v>
      </c>
      <c r="N202" s="248" t="s">
        <v>42</v>
      </c>
      <c r="O202" s="88"/>
      <c r="P202" s="249">
        <f>O202*H202</f>
        <v>0</v>
      </c>
      <c r="Q202" s="249">
        <v>0</v>
      </c>
      <c r="R202" s="249">
        <f>Q202*H202</f>
        <v>0</v>
      </c>
      <c r="S202" s="249">
        <v>0</v>
      </c>
      <c r="T202" s="250">
        <f>S202*H202</f>
        <v>0</v>
      </c>
      <c r="U202" s="35"/>
      <c r="V202" s="35"/>
      <c r="W202" s="35"/>
      <c r="X202" s="35"/>
      <c r="Y202" s="35"/>
      <c r="Z202" s="35"/>
      <c r="AA202" s="35"/>
      <c r="AB202" s="35"/>
      <c r="AC202" s="35"/>
      <c r="AD202" s="35"/>
      <c r="AE202" s="35"/>
      <c r="AR202" s="251" t="s">
        <v>272</v>
      </c>
      <c r="AT202" s="251" t="s">
        <v>188</v>
      </c>
      <c r="AU202" s="251" t="s">
        <v>200</v>
      </c>
      <c r="AY202" s="14" t="s">
        <v>185</v>
      </c>
      <c r="BE202" s="252">
        <f>IF(N202="základní",J202,0)</f>
        <v>0</v>
      </c>
      <c r="BF202" s="252">
        <f>IF(N202="snížená",J202,0)</f>
        <v>0</v>
      </c>
      <c r="BG202" s="252">
        <f>IF(N202="zákl. přenesená",J202,0)</f>
        <v>0</v>
      </c>
      <c r="BH202" s="252">
        <f>IF(N202="sníž. přenesená",J202,0)</f>
        <v>0</v>
      </c>
      <c r="BI202" s="252">
        <f>IF(N202="nulová",J202,0)</f>
        <v>0</v>
      </c>
      <c r="BJ202" s="14" t="s">
        <v>84</v>
      </c>
      <c r="BK202" s="252">
        <f>ROUND(I202*H202,2)</f>
        <v>0</v>
      </c>
      <c r="BL202" s="14" t="s">
        <v>272</v>
      </c>
      <c r="BM202" s="251" t="s">
        <v>624</v>
      </c>
    </row>
    <row r="203" s="2" customFormat="1">
      <c r="A203" s="35"/>
      <c r="B203" s="36"/>
      <c r="C203" s="37"/>
      <c r="D203" s="253" t="s">
        <v>194</v>
      </c>
      <c r="E203" s="37"/>
      <c r="F203" s="254" t="s">
        <v>625</v>
      </c>
      <c r="G203" s="37"/>
      <c r="H203" s="37"/>
      <c r="I203" s="206"/>
      <c r="J203" s="37"/>
      <c r="K203" s="37"/>
      <c r="L203" s="41"/>
      <c r="M203" s="255"/>
      <c r="N203" s="256"/>
      <c r="O203" s="88"/>
      <c r="P203" s="88"/>
      <c r="Q203" s="88"/>
      <c r="R203" s="88"/>
      <c r="S203" s="88"/>
      <c r="T203" s="89"/>
      <c r="U203" s="35"/>
      <c r="V203" s="35"/>
      <c r="W203" s="35"/>
      <c r="X203" s="35"/>
      <c r="Y203" s="35"/>
      <c r="Z203" s="35"/>
      <c r="AA203" s="35"/>
      <c r="AB203" s="35"/>
      <c r="AC203" s="35"/>
      <c r="AD203" s="35"/>
      <c r="AE203" s="35"/>
      <c r="AT203" s="14" t="s">
        <v>194</v>
      </c>
      <c r="AU203" s="14" t="s">
        <v>200</v>
      </c>
    </row>
    <row r="204" s="2" customFormat="1" ht="33" customHeight="1">
      <c r="A204" s="35"/>
      <c r="B204" s="36"/>
      <c r="C204" s="257" t="s">
        <v>331</v>
      </c>
      <c r="D204" s="257" t="s">
        <v>260</v>
      </c>
      <c r="E204" s="258" t="s">
        <v>626</v>
      </c>
      <c r="F204" s="259" t="s">
        <v>627</v>
      </c>
      <c r="G204" s="260" t="s">
        <v>263</v>
      </c>
      <c r="H204" s="261">
        <v>1</v>
      </c>
      <c r="I204" s="262"/>
      <c r="J204" s="263">
        <f>ROUND(I204*H204,2)</f>
        <v>0</v>
      </c>
      <c r="K204" s="264"/>
      <c r="L204" s="265"/>
      <c r="M204" s="266" t="s">
        <v>1</v>
      </c>
      <c r="N204" s="267" t="s">
        <v>42</v>
      </c>
      <c r="O204" s="88"/>
      <c r="P204" s="249">
        <f>O204*H204</f>
        <v>0</v>
      </c>
      <c r="Q204" s="249">
        <v>5.0000000000000002E-05</v>
      </c>
      <c r="R204" s="249">
        <f>Q204*H204</f>
        <v>5.0000000000000002E-05</v>
      </c>
      <c r="S204" s="249">
        <v>0</v>
      </c>
      <c r="T204" s="250">
        <f>S204*H204</f>
        <v>0</v>
      </c>
      <c r="U204" s="35"/>
      <c r="V204" s="35"/>
      <c r="W204" s="35"/>
      <c r="X204" s="35"/>
      <c r="Y204" s="35"/>
      <c r="Z204" s="35"/>
      <c r="AA204" s="35"/>
      <c r="AB204" s="35"/>
      <c r="AC204" s="35"/>
      <c r="AD204" s="35"/>
      <c r="AE204" s="35"/>
      <c r="AR204" s="251" t="s">
        <v>323</v>
      </c>
      <c r="AT204" s="251" t="s">
        <v>260</v>
      </c>
      <c r="AU204" s="251" t="s">
        <v>200</v>
      </c>
      <c r="AY204" s="14" t="s">
        <v>185</v>
      </c>
      <c r="BE204" s="252">
        <f>IF(N204="základní",J204,0)</f>
        <v>0</v>
      </c>
      <c r="BF204" s="252">
        <f>IF(N204="snížená",J204,0)</f>
        <v>0</v>
      </c>
      <c r="BG204" s="252">
        <f>IF(N204="zákl. přenesená",J204,0)</f>
        <v>0</v>
      </c>
      <c r="BH204" s="252">
        <f>IF(N204="sníž. přenesená",J204,0)</f>
        <v>0</v>
      </c>
      <c r="BI204" s="252">
        <f>IF(N204="nulová",J204,0)</f>
        <v>0</v>
      </c>
      <c r="BJ204" s="14" t="s">
        <v>84</v>
      </c>
      <c r="BK204" s="252">
        <f>ROUND(I204*H204,2)</f>
        <v>0</v>
      </c>
      <c r="BL204" s="14" t="s">
        <v>272</v>
      </c>
      <c r="BM204" s="251" t="s">
        <v>628</v>
      </c>
    </row>
    <row r="205" s="2" customFormat="1">
      <c r="A205" s="35"/>
      <c r="B205" s="36"/>
      <c r="C205" s="37"/>
      <c r="D205" s="253" t="s">
        <v>194</v>
      </c>
      <c r="E205" s="37"/>
      <c r="F205" s="254" t="s">
        <v>627</v>
      </c>
      <c r="G205" s="37"/>
      <c r="H205" s="37"/>
      <c r="I205" s="206"/>
      <c r="J205" s="37"/>
      <c r="K205" s="37"/>
      <c r="L205" s="41"/>
      <c r="M205" s="255"/>
      <c r="N205" s="256"/>
      <c r="O205" s="88"/>
      <c r="P205" s="88"/>
      <c r="Q205" s="88"/>
      <c r="R205" s="88"/>
      <c r="S205" s="88"/>
      <c r="T205" s="89"/>
      <c r="U205" s="35"/>
      <c r="V205" s="35"/>
      <c r="W205" s="35"/>
      <c r="X205" s="35"/>
      <c r="Y205" s="35"/>
      <c r="Z205" s="35"/>
      <c r="AA205" s="35"/>
      <c r="AB205" s="35"/>
      <c r="AC205" s="35"/>
      <c r="AD205" s="35"/>
      <c r="AE205" s="35"/>
      <c r="AT205" s="14" t="s">
        <v>194</v>
      </c>
      <c r="AU205" s="14" t="s">
        <v>200</v>
      </c>
    </row>
    <row r="206" s="2" customFormat="1" ht="24.15" customHeight="1">
      <c r="A206" s="35"/>
      <c r="B206" s="36"/>
      <c r="C206" s="239" t="s">
        <v>335</v>
      </c>
      <c r="D206" s="239" t="s">
        <v>188</v>
      </c>
      <c r="E206" s="240" t="s">
        <v>629</v>
      </c>
      <c r="F206" s="241" t="s">
        <v>630</v>
      </c>
      <c r="G206" s="242" t="s">
        <v>263</v>
      </c>
      <c r="H206" s="243">
        <v>1</v>
      </c>
      <c r="I206" s="244"/>
      <c r="J206" s="245">
        <f>ROUND(I206*H206,2)</f>
        <v>0</v>
      </c>
      <c r="K206" s="246"/>
      <c r="L206" s="41"/>
      <c r="M206" s="247" t="s">
        <v>1</v>
      </c>
      <c r="N206" s="248" t="s">
        <v>42</v>
      </c>
      <c r="O206" s="88"/>
      <c r="P206" s="249">
        <f>O206*H206</f>
        <v>0</v>
      </c>
      <c r="Q206" s="249">
        <v>0</v>
      </c>
      <c r="R206" s="249">
        <f>Q206*H206</f>
        <v>0</v>
      </c>
      <c r="S206" s="249">
        <v>0</v>
      </c>
      <c r="T206" s="250">
        <f>S206*H206</f>
        <v>0</v>
      </c>
      <c r="U206" s="35"/>
      <c r="V206" s="35"/>
      <c r="W206" s="35"/>
      <c r="X206" s="35"/>
      <c r="Y206" s="35"/>
      <c r="Z206" s="35"/>
      <c r="AA206" s="35"/>
      <c r="AB206" s="35"/>
      <c r="AC206" s="35"/>
      <c r="AD206" s="35"/>
      <c r="AE206" s="35"/>
      <c r="AR206" s="251" t="s">
        <v>272</v>
      </c>
      <c r="AT206" s="251" t="s">
        <v>188</v>
      </c>
      <c r="AU206" s="251" t="s">
        <v>200</v>
      </c>
      <c r="AY206" s="14" t="s">
        <v>185</v>
      </c>
      <c r="BE206" s="252">
        <f>IF(N206="základní",J206,0)</f>
        <v>0</v>
      </c>
      <c r="BF206" s="252">
        <f>IF(N206="snížená",J206,0)</f>
        <v>0</v>
      </c>
      <c r="BG206" s="252">
        <f>IF(N206="zákl. přenesená",J206,0)</f>
        <v>0</v>
      </c>
      <c r="BH206" s="252">
        <f>IF(N206="sníž. přenesená",J206,0)</f>
        <v>0</v>
      </c>
      <c r="BI206" s="252">
        <f>IF(N206="nulová",J206,0)</f>
        <v>0</v>
      </c>
      <c r="BJ206" s="14" t="s">
        <v>84</v>
      </c>
      <c r="BK206" s="252">
        <f>ROUND(I206*H206,2)</f>
        <v>0</v>
      </c>
      <c r="BL206" s="14" t="s">
        <v>272</v>
      </c>
      <c r="BM206" s="251" t="s">
        <v>631</v>
      </c>
    </row>
    <row r="207" s="2" customFormat="1">
      <c r="A207" s="35"/>
      <c r="B207" s="36"/>
      <c r="C207" s="37"/>
      <c r="D207" s="253" t="s">
        <v>194</v>
      </c>
      <c r="E207" s="37"/>
      <c r="F207" s="254" t="s">
        <v>630</v>
      </c>
      <c r="G207" s="37"/>
      <c r="H207" s="37"/>
      <c r="I207" s="206"/>
      <c r="J207" s="37"/>
      <c r="K207" s="37"/>
      <c r="L207" s="41"/>
      <c r="M207" s="255"/>
      <c r="N207" s="256"/>
      <c r="O207" s="88"/>
      <c r="P207" s="88"/>
      <c r="Q207" s="88"/>
      <c r="R207" s="88"/>
      <c r="S207" s="88"/>
      <c r="T207" s="89"/>
      <c r="U207" s="35"/>
      <c r="V207" s="35"/>
      <c r="W207" s="35"/>
      <c r="X207" s="35"/>
      <c r="Y207" s="35"/>
      <c r="Z207" s="35"/>
      <c r="AA207" s="35"/>
      <c r="AB207" s="35"/>
      <c r="AC207" s="35"/>
      <c r="AD207" s="35"/>
      <c r="AE207" s="35"/>
      <c r="AT207" s="14" t="s">
        <v>194</v>
      </c>
      <c r="AU207" s="14" t="s">
        <v>200</v>
      </c>
    </row>
    <row r="208" s="2" customFormat="1" ht="24.15" customHeight="1">
      <c r="A208" s="35"/>
      <c r="B208" s="36"/>
      <c r="C208" s="257" t="s">
        <v>340</v>
      </c>
      <c r="D208" s="257" t="s">
        <v>260</v>
      </c>
      <c r="E208" s="258" t="s">
        <v>632</v>
      </c>
      <c r="F208" s="259" t="s">
        <v>633</v>
      </c>
      <c r="G208" s="260" t="s">
        <v>263</v>
      </c>
      <c r="H208" s="261">
        <v>1</v>
      </c>
      <c r="I208" s="262"/>
      <c r="J208" s="263">
        <f>ROUND(I208*H208,2)</f>
        <v>0</v>
      </c>
      <c r="K208" s="264"/>
      <c r="L208" s="265"/>
      <c r="M208" s="266" t="s">
        <v>1</v>
      </c>
      <c r="N208" s="267" t="s">
        <v>42</v>
      </c>
      <c r="O208" s="88"/>
      <c r="P208" s="249">
        <f>O208*H208</f>
        <v>0</v>
      </c>
      <c r="Q208" s="249">
        <v>5.0000000000000002E-05</v>
      </c>
      <c r="R208" s="249">
        <f>Q208*H208</f>
        <v>5.0000000000000002E-05</v>
      </c>
      <c r="S208" s="249">
        <v>0</v>
      </c>
      <c r="T208" s="250">
        <f>S208*H208</f>
        <v>0</v>
      </c>
      <c r="U208" s="35"/>
      <c r="V208" s="35"/>
      <c r="W208" s="35"/>
      <c r="X208" s="35"/>
      <c r="Y208" s="35"/>
      <c r="Z208" s="35"/>
      <c r="AA208" s="35"/>
      <c r="AB208" s="35"/>
      <c r="AC208" s="35"/>
      <c r="AD208" s="35"/>
      <c r="AE208" s="35"/>
      <c r="AR208" s="251" t="s">
        <v>323</v>
      </c>
      <c r="AT208" s="251" t="s">
        <v>260</v>
      </c>
      <c r="AU208" s="251" t="s">
        <v>200</v>
      </c>
      <c r="AY208" s="14" t="s">
        <v>185</v>
      </c>
      <c r="BE208" s="252">
        <f>IF(N208="základní",J208,0)</f>
        <v>0</v>
      </c>
      <c r="BF208" s="252">
        <f>IF(N208="snížená",J208,0)</f>
        <v>0</v>
      </c>
      <c r="BG208" s="252">
        <f>IF(N208="zákl. přenesená",J208,0)</f>
        <v>0</v>
      </c>
      <c r="BH208" s="252">
        <f>IF(N208="sníž. přenesená",J208,0)</f>
        <v>0</v>
      </c>
      <c r="BI208" s="252">
        <f>IF(N208="nulová",J208,0)</f>
        <v>0</v>
      </c>
      <c r="BJ208" s="14" t="s">
        <v>84</v>
      </c>
      <c r="BK208" s="252">
        <f>ROUND(I208*H208,2)</f>
        <v>0</v>
      </c>
      <c r="BL208" s="14" t="s">
        <v>272</v>
      </c>
      <c r="BM208" s="251" t="s">
        <v>634</v>
      </c>
    </row>
    <row r="209" s="2" customFormat="1">
      <c r="A209" s="35"/>
      <c r="B209" s="36"/>
      <c r="C209" s="37"/>
      <c r="D209" s="253" t="s">
        <v>194</v>
      </c>
      <c r="E209" s="37"/>
      <c r="F209" s="254" t="s">
        <v>633</v>
      </c>
      <c r="G209" s="37"/>
      <c r="H209" s="37"/>
      <c r="I209" s="206"/>
      <c r="J209" s="37"/>
      <c r="K209" s="37"/>
      <c r="L209" s="41"/>
      <c r="M209" s="255"/>
      <c r="N209" s="256"/>
      <c r="O209" s="88"/>
      <c r="P209" s="88"/>
      <c r="Q209" s="88"/>
      <c r="R209" s="88"/>
      <c r="S209" s="88"/>
      <c r="T209" s="89"/>
      <c r="U209" s="35"/>
      <c r="V209" s="35"/>
      <c r="W209" s="35"/>
      <c r="X209" s="35"/>
      <c r="Y209" s="35"/>
      <c r="Z209" s="35"/>
      <c r="AA209" s="35"/>
      <c r="AB209" s="35"/>
      <c r="AC209" s="35"/>
      <c r="AD209" s="35"/>
      <c r="AE209" s="35"/>
      <c r="AT209" s="14" t="s">
        <v>194</v>
      </c>
      <c r="AU209" s="14" t="s">
        <v>200</v>
      </c>
    </row>
    <row r="210" s="2" customFormat="1" ht="24.15" customHeight="1">
      <c r="A210" s="35"/>
      <c r="B210" s="36"/>
      <c r="C210" s="239" t="s">
        <v>344</v>
      </c>
      <c r="D210" s="239" t="s">
        <v>188</v>
      </c>
      <c r="E210" s="240" t="s">
        <v>635</v>
      </c>
      <c r="F210" s="241" t="s">
        <v>636</v>
      </c>
      <c r="G210" s="242" t="s">
        <v>329</v>
      </c>
      <c r="H210" s="243">
        <v>6</v>
      </c>
      <c r="I210" s="244"/>
      <c r="J210" s="245">
        <f>ROUND(I210*H210,2)</f>
        <v>0</v>
      </c>
      <c r="K210" s="246"/>
      <c r="L210" s="41"/>
      <c r="M210" s="247" t="s">
        <v>1</v>
      </c>
      <c r="N210" s="248" t="s">
        <v>42</v>
      </c>
      <c r="O210" s="88"/>
      <c r="P210" s="249">
        <f>O210*H210</f>
        <v>0</v>
      </c>
      <c r="Q210" s="249">
        <v>0</v>
      </c>
      <c r="R210" s="249">
        <f>Q210*H210</f>
        <v>0</v>
      </c>
      <c r="S210" s="249">
        <v>0</v>
      </c>
      <c r="T210" s="250">
        <f>S210*H210</f>
        <v>0</v>
      </c>
      <c r="U210" s="35"/>
      <c r="V210" s="35"/>
      <c r="W210" s="35"/>
      <c r="X210" s="35"/>
      <c r="Y210" s="35"/>
      <c r="Z210" s="35"/>
      <c r="AA210" s="35"/>
      <c r="AB210" s="35"/>
      <c r="AC210" s="35"/>
      <c r="AD210" s="35"/>
      <c r="AE210" s="35"/>
      <c r="AR210" s="251" t="s">
        <v>272</v>
      </c>
      <c r="AT210" s="251" t="s">
        <v>188</v>
      </c>
      <c r="AU210" s="251" t="s">
        <v>200</v>
      </c>
      <c r="AY210" s="14" t="s">
        <v>185</v>
      </c>
      <c r="BE210" s="252">
        <f>IF(N210="základní",J210,0)</f>
        <v>0</v>
      </c>
      <c r="BF210" s="252">
        <f>IF(N210="snížená",J210,0)</f>
        <v>0</v>
      </c>
      <c r="BG210" s="252">
        <f>IF(N210="zákl. přenesená",J210,0)</f>
        <v>0</v>
      </c>
      <c r="BH210" s="252">
        <f>IF(N210="sníž. přenesená",J210,0)</f>
        <v>0</v>
      </c>
      <c r="BI210" s="252">
        <f>IF(N210="nulová",J210,0)</f>
        <v>0</v>
      </c>
      <c r="BJ210" s="14" t="s">
        <v>84</v>
      </c>
      <c r="BK210" s="252">
        <f>ROUND(I210*H210,2)</f>
        <v>0</v>
      </c>
      <c r="BL210" s="14" t="s">
        <v>272</v>
      </c>
      <c r="BM210" s="251" t="s">
        <v>637</v>
      </c>
    </row>
    <row r="211" s="2" customFormat="1">
      <c r="A211" s="35"/>
      <c r="B211" s="36"/>
      <c r="C211" s="37"/>
      <c r="D211" s="253" t="s">
        <v>194</v>
      </c>
      <c r="E211" s="37"/>
      <c r="F211" s="254" t="s">
        <v>638</v>
      </c>
      <c r="G211" s="37"/>
      <c r="H211" s="37"/>
      <c r="I211" s="206"/>
      <c r="J211" s="37"/>
      <c r="K211" s="37"/>
      <c r="L211" s="41"/>
      <c r="M211" s="255"/>
      <c r="N211" s="256"/>
      <c r="O211" s="88"/>
      <c r="P211" s="88"/>
      <c r="Q211" s="88"/>
      <c r="R211" s="88"/>
      <c r="S211" s="88"/>
      <c r="T211" s="89"/>
      <c r="U211" s="35"/>
      <c r="V211" s="35"/>
      <c r="W211" s="35"/>
      <c r="X211" s="35"/>
      <c r="Y211" s="35"/>
      <c r="Z211" s="35"/>
      <c r="AA211" s="35"/>
      <c r="AB211" s="35"/>
      <c r="AC211" s="35"/>
      <c r="AD211" s="35"/>
      <c r="AE211" s="35"/>
      <c r="AT211" s="14" t="s">
        <v>194</v>
      </c>
      <c r="AU211" s="14" t="s">
        <v>200</v>
      </c>
    </row>
    <row r="212" s="2" customFormat="1" ht="37.8" customHeight="1">
      <c r="A212" s="35"/>
      <c r="B212" s="36"/>
      <c r="C212" s="257" t="s">
        <v>348</v>
      </c>
      <c r="D212" s="257" t="s">
        <v>260</v>
      </c>
      <c r="E212" s="258" t="s">
        <v>639</v>
      </c>
      <c r="F212" s="259" t="s">
        <v>640</v>
      </c>
      <c r="G212" s="260" t="s">
        <v>329</v>
      </c>
      <c r="H212" s="261">
        <v>4</v>
      </c>
      <c r="I212" s="262"/>
      <c r="J212" s="263">
        <f>ROUND(I212*H212,2)</f>
        <v>0</v>
      </c>
      <c r="K212" s="264"/>
      <c r="L212" s="265"/>
      <c r="M212" s="266" t="s">
        <v>1</v>
      </c>
      <c r="N212" s="267" t="s">
        <v>42</v>
      </c>
      <c r="O212" s="88"/>
      <c r="P212" s="249">
        <f>O212*H212</f>
        <v>0</v>
      </c>
      <c r="Q212" s="249">
        <v>6.9999999999999994E-05</v>
      </c>
      <c r="R212" s="249">
        <f>Q212*H212</f>
        <v>0.00027999999999999998</v>
      </c>
      <c r="S212" s="249">
        <v>0</v>
      </c>
      <c r="T212" s="250">
        <f>S212*H212</f>
        <v>0</v>
      </c>
      <c r="U212" s="35"/>
      <c r="V212" s="35"/>
      <c r="W212" s="35"/>
      <c r="X212" s="35"/>
      <c r="Y212" s="35"/>
      <c r="Z212" s="35"/>
      <c r="AA212" s="35"/>
      <c r="AB212" s="35"/>
      <c r="AC212" s="35"/>
      <c r="AD212" s="35"/>
      <c r="AE212" s="35"/>
      <c r="AR212" s="251" t="s">
        <v>323</v>
      </c>
      <c r="AT212" s="251" t="s">
        <v>260</v>
      </c>
      <c r="AU212" s="251" t="s">
        <v>200</v>
      </c>
      <c r="AY212" s="14" t="s">
        <v>185</v>
      </c>
      <c r="BE212" s="252">
        <f>IF(N212="základní",J212,0)</f>
        <v>0</v>
      </c>
      <c r="BF212" s="252">
        <f>IF(N212="snížená",J212,0)</f>
        <v>0</v>
      </c>
      <c r="BG212" s="252">
        <f>IF(N212="zákl. přenesená",J212,0)</f>
        <v>0</v>
      </c>
      <c r="BH212" s="252">
        <f>IF(N212="sníž. přenesená",J212,0)</f>
        <v>0</v>
      </c>
      <c r="BI212" s="252">
        <f>IF(N212="nulová",J212,0)</f>
        <v>0</v>
      </c>
      <c r="BJ212" s="14" t="s">
        <v>84</v>
      </c>
      <c r="BK212" s="252">
        <f>ROUND(I212*H212,2)</f>
        <v>0</v>
      </c>
      <c r="BL212" s="14" t="s">
        <v>272</v>
      </c>
      <c r="BM212" s="251" t="s">
        <v>641</v>
      </c>
    </row>
    <row r="213" s="2" customFormat="1">
      <c r="A213" s="35"/>
      <c r="B213" s="36"/>
      <c r="C213" s="37"/>
      <c r="D213" s="253" t="s">
        <v>194</v>
      </c>
      <c r="E213" s="37"/>
      <c r="F213" s="254" t="s">
        <v>640</v>
      </c>
      <c r="G213" s="37"/>
      <c r="H213" s="37"/>
      <c r="I213" s="206"/>
      <c r="J213" s="37"/>
      <c r="K213" s="37"/>
      <c r="L213" s="41"/>
      <c r="M213" s="255"/>
      <c r="N213" s="256"/>
      <c r="O213" s="88"/>
      <c r="P213" s="88"/>
      <c r="Q213" s="88"/>
      <c r="R213" s="88"/>
      <c r="S213" s="88"/>
      <c r="T213" s="89"/>
      <c r="U213" s="35"/>
      <c r="V213" s="35"/>
      <c r="W213" s="35"/>
      <c r="X213" s="35"/>
      <c r="Y213" s="35"/>
      <c r="Z213" s="35"/>
      <c r="AA213" s="35"/>
      <c r="AB213" s="35"/>
      <c r="AC213" s="35"/>
      <c r="AD213" s="35"/>
      <c r="AE213" s="35"/>
      <c r="AT213" s="14" t="s">
        <v>194</v>
      </c>
      <c r="AU213" s="14" t="s">
        <v>200</v>
      </c>
    </row>
    <row r="214" s="2" customFormat="1" ht="33" customHeight="1">
      <c r="A214" s="35"/>
      <c r="B214" s="36"/>
      <c r="C214" s="257" t="s">
        <v>323</v>
      </c>
      <c r="D214" s="257" t="s">
        <v>260</v>
      </c>
      <c r="E214" s="258" t="s">
        <v>642</v>
      </c>
      <c r="F214" s="259" t="s">
        <v>643</v>
      </c>
      <c r="G214" s="260" t="s">
        <v>329</v>
      </c>
      <c r="H214" s="261">
        <v>1</v>
      </c>
      <c r="I214" s="262"/>
      <c r="J214" s="263">
        <f>ROUND(I214*H214,2)</f>
        <v>0</v>
      </c>
      <c r="K214" s="264"/>
      <c r="L214" s="265"/>
      <c r="M214" s="266" t="s">
        <v>1</v>
      </c>
      <c r="N214" s="267" t="s">
        <v>42</v>
      </c>
      <c r="O214" s="88"/>
      <c r="P214" s="249">
        <f>O214*H214</f>
        <v>0</v>
      </c>
      <c r="Q214" s="249">
        <v>6.9999999999999994E-05</v>
      </c>
      <c r="R214" s="249">
        <f>Q214*H214</f>
        <v>6.9999999999999994E-05</v>
      </c>
      <c r="S214" s="249">
        <v>0</v>
      </c>
      <c r="T214" s="250">
        <f>S214*H214</f>
        <v>0</v>
      </c>
      <c r="U214" s="35"/>
      <c r="V214" s="35"/>
      <c r="W214" s="35"/>
      <c r="X214" s="35"/>
      <c r="Y214" s="35"/>
      <c r="Z214" s="35"/>
      <c r="AA214" s="35"/>
      <c r="AB214" s="35"/>
      <c r="AC214" s="35"/>
      <c r="AD214" s="35"/>
      <c r="AE214" s="35"/>
      <c r="AR214" s="251" t="s">
        <v>323</v>
      </c>
      <c r="AT214" s="251" t="s">
        <v>260</v>
      </c>
      <c r="AU214" s="251" t="s">
        <v>200</v>
      </c>
      <c r="AY214" s="14" t="s">
        <v>185</v>
      </c>
      <c r="BE214" s="252">
        <f>IF(N214="základní",J214,0)</f>
        <v>0</v>
      </c>
      <c r="BF214" s="252">
        <f>IF(N214="snížená",J214,0)</f>
        <v>0</v>
      </c>
      <c r="BG214" s="252">
        <f>IF(N214="zákl. přenesená",J214,0)</f>
        <v>0</v>
      </c>
      <c r="BH214" s="252">
        <f>IF(N214="sníž. přenesená",J214,0)</f>
        <v>0</v>
      </c>
      <c r="BI214" s="252">
        <f>IF(N214="nulová",J214,0)</f>
        <v>0</v>
      </c>
      <c r="BJ214" s="14" t="s">
        <v>84</v>
      </c>
      <c r="BK214" s="252">
        <f>ROUND(I214*H214,2)</f>
        <v>0</v>
      </c>
      <c r="BL214" s="14" t="s">
        <v>272</v>
      </c>
      <c r="BM214" s="251" t="s">
        <v>644</v>
      </c>
    </row>
    <row r="215" s="2" customFormat="1">
      <c r="A215" s="35"/>
      <c r="B215" s="36"/>
      <c r="C215" s="37"/>
      <c r="D215" s="253" t="s">
        <v>194</v>
      </c>
      <c r="E215" s="37"/>
      <c r="F215" s="254" t="s">
        <v>643</v>
      </c>
      <c r="G215" s="37"/>
      <c r="H215" s="37"/>
      <c r="I215" s="206"/>
      <c r="J215" s="37"/>
      <c r="K215" s="37"/>
      <c r="L215" s="41"/>
      <c r="M215" s="255"/>
      <c r="N215" s="256"/>
      <c r="O215" s="88"/>
      <c r="P215" s="88"/>
      <c r="Q215" s="88"/>
      <c r="R215" s="88"/>
      <c r="S215" s="88"/>
      <c r="T215" s="89"/>
      <c r="U215" s="35"/>
      <c r="V215" s="35"/>
      <c r="W215" s="35"/>
      <c r="X215" s="35"/>
      <c r="Y215" s="35"/>
      <c r="Z215" s="35"/>
      <c r="AA215" s="35"/>
      <c r="AB215" s="35"/>
      <c r="AC215" s="35"/>
      <c r="AD215" s="35"/>
      <c r="AE215" s="35"/>
      <c r="AT215" s="14" t="s">
        <v>194</v>
      </c>
      <c r="AU215" s="14" t="s">
        <v>200</v>
      </c>
    </row>
    <row r="216" s="2" customFormat="1" ht="37.8" customHeight="1">
      <c r="A216" s="35"/>
      <c r="B216" s="36"/>
      <c r="C216" s="257" t="s">
        <v>358</v>
      </c>
      <c r="D216" s="257" t="s">
        <v>260</v>
      </c>
      <c r="E216" s="258" t="s">
        <v>645</v>
      </c>
      <c r="F216" s="259" t="s">
        <v>646</v>
      </c>
      <c r="G216" s="260" t="s">
        <v>329</v>
      </c>
      <c r="H216" s="261">
        <v>1</v>
      </c>
      <c r="I216" s="262"/>
      <c r="J216" s="263">
        <f>ROUND(I216*H216,2)</f>
        <v>0</v>
      </c>
      <c r="K216" s="264"/>
      <c r="L216" s="265"/>
      <c r="M216" s="266" t="s">
        <v>1</v>
      </c>
      <c r="N216" s="267" t="s">
        <v>42</v>
      </c>
      <c r="O216" s="88"/>
      <c r="P216" s="249">
        <f>O216*H216</f>
        <v>0</v>
      </c>
      <c r="Q216" s="249">
        <v>6.9999999999999994E-05</v>
      </c>
      <c r="R216" s="249">
        <f>Q216*H216</f>
        <v>6.9999999999999994E-05</v>
      </c>
      <c r="S216" s="249">
        <v>0</v>
      </c>
      <c r="T216" s="250">
        <f>S216*H216</f>
        <v>0</v>
      </c>
      <c r="U216" s="35"/>
      <c r="V216" s="35"/>
      <c r="W216" s="35"/>
      <c r="X216" s="35"/>
      <c r="Y216" s="35"/>
      <c r="Z216" s="35"/>
      <c r="AA216" s="35"/>
      <c r="AB216" s="35"/>
      <c r="AC216" s="35"/>
      <c r="AD216" s="35"/>
      <c r="AE216" s="35"/>
      <c r="AR216" s="251" t="s">
        <v>323</v>
      </c>
      <c r="AT216" s="251" t="s">
        <v>260</v>
      </c>
      <c r="AU216" s="251" t="s">
        <v>200</v>
      </c>
      <c r="AY216" s="14" t="s">
        <v>185</v>
      </c>
      <c r="BE216" s="252">
        <f>IF(N216="základní",J216,0)</f>
        <v>0</v>
      </c>
      <c r="BF216" s="252">
        <f>IF(N216="snížená",J216,0)</f>
        <v>0</v>
      </c>
      <c r="BG216" s="252">
        <f>IF(N216="zákl. přenesená",J216,0)</f>
        <v>0</v>
      </c>
      <c r="BH216" s="252">
        <f>IF(N216="sníž. přenesená",J216,0)</f>
        <v>0</v>
      </c>
      <c r="BI216" s="252">
        <f>IF(N216="nulová",J216,0)</f>
        <v>0</v>
      </c>
      <c r="BJ216" s="14" t="s">
        <v>84</v>
      </c>
      <c r="BK216" s="252">
        <f>ROUND(I216*H216,2)</f>
        <v>0</v>
      </c>
      <c r="BL216" s="14" t="s">
        <v>272</v>
      </c>
      <c r="BM216" s="251" t="s">
        <v>647</v>
      </c>
    </row>
    <row r="217" s="2" customFormat="1">
      <c r="A217" s="35"/>
      <c r="B217" s="36"/>
      <c r="C217" s="37"/>
      <c r="D217" s="253" t="s">
        <v>194</v>
      </c>
      <c r="E217" s="37"/>
      <c r="F217" s="254" t="s">
        <v>646</v>
      </c>
      <c r="G217" s="37"/>
      <c r="H217" s="37"/>
      <c r="I217" s="206"/>
      <c r="J217" s="37"/>
      <c r="K217" s="37"/>
      <c r="L217" s="41"/>
      <c r="M217" s="255"/>
      <c r="N217" s="256"/>
      <c r="O217" s="88"/>
      <c r="P217" s="88"/>
      <c r="Q217" s="88"/>
      <c r="R217" s="88"/>
      <c r="S217" s="88"/>
      <c r="T217" s="89"/>
      <c r="U217" s="35"/>
      <c r="V217" s="35"/>
      <c r="W217" s="35"/>
      <c r="X217" s="35"/>
      <c r="Y217" s="35"/>
      <c r="Z217" s="35"/>
      <c r="AA217" s="35"/>
      <c r="AB217" s="35"/>
      <c r="AC217" s="35"/>
      <c r="AD217" s="35"/>
      <c r="AE217" s="35"/>
      <c r="AT217" s="14" t="s">
        <v>194</v>
      </c>
      <c r="AU217" s="14" t="s">
        <v>200</v>
      </c>
    </row>
    <row r="218" s="2" customFormat="1" ht="24.15" customHeight="1">
      <c r="A218" s="35"/>
      <c r="B218" s="36"/>
      <c r="C218" s="239" t="s">
        <v>363</v>
      </c>
      <c r="D218" s="239" t="s">
        <v>188</v>
      </c>
      <c r="E218" s="240" t="s">
        <v>648</v>
      </c>
      <c r="F218" s="241" t="s">
        <v>649</v>
      </c>
      <c r="G218" s="242" t="s">
        <v>263</v>
      </c>
      <c r="H218" s="243">
        <v>1</v>
      </c>
      <c r="I218" s="244"/>
      <c r="J218" s="245">
        <f>ROUND(I218*H218,2)</f>
        <v>0</v>
      </c>
      <c r="K218" s="246"/>
      <c r="L218" s="41"/>
      <c r="M218" s="247" t="s">
        <v>1</v>
      </c>
      <c r="N218" s="248" t="s">
        <v>42</v>
      </c>
      <c r="O218" s="88"/>
      <c r="P218" s="249">
        <f>O218*H218</f>
        <v>0</v>
      </c>
      <c r="Q218" s="249">
        <v>0</v>
      </c>
      <c r="R218" s="249">
        <f>Q218*H218</f>
        <v>0</v>
      </c>
      <c r="S218" s="249">
        <v>0</v>
      </c>
      <c r="T218" s="250">
        <f>S218*H218</f>
        <v>0</v>
      </c>
      <c r="U218" s="35"/>
      <c r="V218" s="35"/>
      <c r="W218" s="35"/>
      <c r="X218" s="35"/>
      <c r="Y218" s="35"/>
      <c r="Z218" s="35"/>
      <c r="AA218" s="35"/>
      <c r="AB218" s="35"/>
      <c r="AC218" s="35"/>
      <c r="AD218" s="35"/>
      <c r="AE218" s="35"/>
      <c r="AR218" s="251" t="s">
        <v>272</v>
      </c>
      <c r="AT218" s="251" t="s">
        <v>188</v>
      </c>
      <c r="AU218" s="251" t="s">
        <v>200</v>
      </c>
      <c r="AY218" s="14" t="s">
        <v>185</v>
      </c>
      <c r="BE218" s="252">
        <f>IF(N218="základní",J218,0)</f>
        <v>0</v>
      </c>
      <c r="BF218" s="252">
        <f>IF(N218="snížená",J218,0)</f>
        <v>0</v>
      </c>
      <c r="BG218" s="252">
        <f>IF(N218="zákl. přenesená",J218,0)</f>
        <v>0</v>
      </c>
      <c r="BH218" s="252">
        <f>IF(N218="sníž. přenesená",J218,0)</f>
        <v>0</v>
      </c>
      <c r="BI218" s="252">
        <f>IF(N218="nulová",J218,0)</f>
        <v>0</v>
      </c>
      <c r="BJ218" s="14" t="s">
        <v>84</v>
      </c>
      <c r="BK218" s="252">
        <f>ROUND(I218*H218,2)</f>
        <v>0</v>
      </c>
      <c r="BL218" s="14" t="s">
        <v>272</v>
      </c>
      <c r="BM218" s="251" t="s">
        <v>650</v>
      </c>
    </row>
    <row r="219" s="2" customFormat="1">
      <c r="A219" s="35"/>
      <c r="B219" s="36"/>
      <c r="C219" s="37"/>
      <c r="D219" s="253" t="s">
        <v>194</v>
      </c>
      <c r="E219" s="37"/>
      <c r="F219" s="254" t="s">
        <v>651</v>
      </c>
      <c r="G219" s="37"/>
      <c r="H219" s="37"/>
      <c r="I219" s="206"/>
      <c r="J219" s="37"/>
      <c r="K219" s="37"/>
      <c r="L219" s="41"/>
      <c r="M219" s="255"/>
      <c r="N219" s="256"/>
      <c r="O219" s="88"/>
      <c r="P219" s="88"/>
      <c r="Q219" s="88"/>
      <c r="R219" s="88"/>
      <c r="S219" s="88"/>
      <c r="T219" s="89"/>
      <c r="U219" s="35"/>
      <c r="V219" s="35"/>
      <c r="W219" s="35"/>
      <c r="X219" s="35"/>
      <c r="Y219" s="35"/>
      <c r="Z219" s="35"/>
      <c r="AA219" s="35"/>
      <c r="AB219" s="35"/>
      <c r="AC219" s="35"/>
      <c r="AD219" s="35"/>
      <c r="AE219" s="35"/>
      <c r="AT219" s="14" t="s">
        <v>194</v>
      </c>
      <c r="AU219" s="14" t="s">
        <v>200</v>
      </c>
    </row>
    <row r="220" s="2" customFormat="1" ht="16.5" customHeight="1">
      <c r="A220" s="35"/>
      <c r="B220" s="36"/>
      <c r="C220" s="257" t="s">
        <v>368</v>
      </c>
      <c r="D220" s="257" t="s">
        <v>260</v>
      </c>
      <c r="E220" s="258" t="s">
        <v>652</v>
      </c>
      <c r="F220" s="259" t="s">
        <v>653</v>
      </c>
      <c r="G220" s="260" t="s">
        <v>263</v>
      </c>
      <c r="H220" s="261">
        <v>1</v>
      </c>
      <c r="I220" s="262"/>
      <c r="J220" s="263">
        <f>ROUND(I220*H220,2)</f>
        <v>0</v>
      </c>
      <c r="K220" s="264"/>
      <c r="L220" s="265"/>
      <c r="M220" s="266" t="s">
        <v>1</v>
      </c>
      <c r="N220" s="267" t="s">
        <v>42</v>
      </c>
      <c r="O220" s="88"/>
      <c r="P220" s="249">
        <f>O220*H220</f>
        <v>0</v>
      </c>
      <c r="Q220" s="249">
        <v>5.0000000000000002E-05</v>
      </c>
      <c r="R220" s="249">
        <f>Q220*H220</f>
        <v>5.0000000000000002E-05</v>
      </c>
      <c r="S220" s="249">
        <v>0</v>
      </c>
      <c r="T220" s="250">
        <f>S220*H220</f>
        <v>0</v>
      </c>
      <c r="U220" s="35"/>
      <c r="V220" s="35"/>
      <c r="W220" s="35"/>
      <c r="X220" s="35"/>
      <c r="Y220" s="35"/>
      <c r="Z220" s="35"/>
      <c r="AA220" s="35"/>
      <c r="AB220" s="35"/>
      <c r="AC220" s="35"/>
      <c r="AD220" s="35"/>
      <c r="AE220" s="35"/>
      <c r="AR220" s="251" t="s">
        <v>323</v>
      </c>
      <c r="AT220" s="251" t="s">
        <v>260</v>
      </c>
      <c r="AU220" s="251" t="s">
        <v>200</v>
      </c>
      <c r="AY220" s="14" t="s">
        <v>185</v>
      </c>
      <c r="BE220" s="252">
        <f>IF(N220="základní",J220,0)</f>
        <v>0</v>
      </c>
      <c r="BF220" s="252">
        <f>IF(N220="snížená",J220,0)</f>
        <v>0</v>
      </c>
      <c r="BG220" s="252">
        <f>IF(N220="zákl. přenesená",J220,0)</f>
        <v>0</v>
      </c>
      <c r="BH220" s="252">
        <f>IF(N220="sníž. přenesená",J220,0)</f>
        <v>0</v>
      </c>
      <c r="BI220" s="252">
        <f>IF(N220="nulová",J220,0)</f>
        <v>0</v>
      </c>
      <c r="BJ220" s="14" t="s">
        <v>84</v>
      </c>
      <c r="BK220" s="252">
        <f>ROUND(I220*H220,2)</f>
        <v>0</v>
      </c>
      <c r="BL220" s="14" t="s">
        <v>272</v>
      </c>
      <c r="BM220" s="251" t="s">
        <v>654</v>
      </c>
    </row>
    <row r="221" s="2" customFormat="1">
      <c r="A221" s="35"/>
      <c r="B221" s="36"/>
      <c r="C221" s="37"/>
      <c r="D221" s="253" t="s">
        <v>194</v>
      </c>
      <c r="E221" s="37"/>
      <c r="F221" s="254" t="s">
        <v>653</v>
      </c>
      <c r="G221" s="37"/>
      <c r="H221" s="37"/>
      <c r="I221" s="206"/>
      <c r="J221" s="37"/>
      <c r="K221" s="37"/>
      <c r="L221" s="41"/>
      <c r="M221" s="255"/>
      <c r="N221" s="256"/>
      <c r="O221" s="88"/>
      <c r="P221" s="88"/>
      <c r="Q221" s="88"/>
      <c r="R221" s="88"/>
      <c r="S221" s="88"/>
      <c r="T221" s="89"/>
      <c r="U221" s="35"/>
      <c r="V221" s="35"/>
      <c r="W221" s="35"/>
      <c r="X221" s="35"/>
      <c r="Y221" s="35"/>
      <c r="Z221" s="35"/>
      <c r="AA221" s="35"/>
      <c r="AB221" s="35"/>
      <c r="AC221" s="35"/>
      <c r="AD221" s="35"/>
      <c r="AE221" s="35"/>
      <c r="AT221" s="14" t="s">
        <v>194</v>
      </c>
      <c r="AU221" s="14" t="s">
        <v>200</v>
      </c>
    </row>
    <row r="222" s="2" customFormat="1" ht="44.25" customHeight="1">
      <c r="A222" s="35"/>
      <c r="B222" s="36"/>
      <c r="C222" s="239" t="s">
        <v>373</v>
      </c>
      <c r="D222" s="239" t="s">
        <v>188</v>
      </c>
      <c r="E222" s="240" t="s">
        <v>655</v>
      </c>
      <c r="F222" s="241" t="s">
        <v>656</v>
      </c>
      <c r="G222" s="242" t="s">
        <v>263</v>
      </c>
      <c r="H222" s="243">
        <v>1</v>
      </c>
      <c r="I222" s="244"/>
      <c r="J222" s="245">
        <f>ROUND(I222*H222,2)</f>
        <v>0</v>
      </c>
      <c r="K222" s="246"/>
      <c r="L222" s="41"/>
      <c r="M222" s="247" t="s">
        <v>1</v>
      </c>
      <c r="N222" s="248" t="s">
        <v>42</v>
      </c>
      <c r="O222" s="88"/>
      <c r="P222" s="249">
        <f>O222*H222</f>
        <v>0</v>
      </c>
      <c r="Q222" s="249">
        <v>0</v>
      </c>
      <c r="R222" s="249">
        <f>Q222*H222</f>
        <v>0</v>
      </c>
      <c r="S222" s="249">
        <v>0</v>
      </c>
      <c r="T222" s="250">
        <f>S222*H222</f>
        <v>0</v>
      </c>
      <c r="U222" s="35"/>
      <c r="V222" s="35"/>
      <c r="W222" s="35"/>
      <c r="X222" s="35"/>
      <c r="Y222" s="35"/>
      <c r="Z222" s="35"/>
      <c r="AA222" s="35"/>
      <c r="AB222" s="35"/>
      <c r="AC222" s="35"/>
      <c r="AD222" s="35"/>
      <c r="AE222" s="35"/>
      <c r="AR222" s="251" t="s">
        <v>272</v>
      </c>
      <c r="AT222" s="251" t="s">
        <v>188</v>
      </c>
      <c r="AU222" s="251" t="s">
        <v>200</v>
      </c>
      <c r="AY222" s="14" t="s">
        <v>185</v>
      </c>
      <c r="BE222" s="252">
        <f>IF(N222="základní",J222,0)</f>
        <v>0</v>
      </c>
      <c r="BF222" s="252">
        <f>IF(N222="snížená",J222,0)</f>
        <v>0</v>
      </c>
      <c r="BG222" s="252">
        <f>IF(N222="zákl. přenesená",J222,0)</f>
        <v>0</v>
      </c>
      <c r="BH222" s="252">
        <f>IF(N222="sníž. přenesená",J222,0)</f>
        <v>0</v>
      </c>
      <c r="BI222" s="252">
        <f>IF(N222="nulová",J222,0)</f>
        <v>0</v>
      </c>
      <c r="BJ222" s="14" t="s">
        <v>84</v>
      </c>
      <c r="BK222" s="252">
        <f>ROUND(I222*H222,2)</f>
        <v>0</v>
      </c>
      <c r="BL222" s="14" t="s">
        <v>272</v>
      </c>
      <c r="BM222" s="251" t="s">
        <v>657</v>
      </c>
    </row>
    <row r="223" s="2" customFormat="1">
      <c r="A223" s="35"/>
      <c r="B223" s="36"/>
      <c r="C223" s="37"/>
      <c r="D223" s="253" t="s">
        <v>194</v>
      </c>
      <c r="E223" s="37"/>
      <c r="F223" s="254" t="s">
        <v>656</v>
      </c>
      <c r="G223" s="37"/>
      <c r="H223" s="37"/>
      <c r="I223" s="206"/>
      <c r="J223" s="37"/>
      <c r="K223" s="37"/>
      <c r="L223" s="41"/>
      <c r="M223" s="255"/>
      <c r="N223" s="256"/>
      <c r="O223" s="88"/>
      <c r="P223" s="88"/>
      <c r="Q223" s="88"/>
      <c r="R223" s="88"/>
      <c r="S223" s="88"/>
      <c r="T223" s="89"/>
      <c r="U223" s="35"/>
      <c r="V223" s="35"/>
      <c r="W223" s="35"/>
      <c r="X223" s="35"/>
      <c r="Y223" s="35"/>
      <c r="Z223" s="35"/>
      <c r="AA223" s="35"/>
      <c r="AB223" s="35"/>
      <c r="AC223" s="35"/>
      <c r="AD223" s="35"/>
      <c r="AE223" s="35"/>
      <c r="AT223" s="14" t="s">
        <v>194</v>
      </c>
      <c r="AU223" s="14" t="s">
        <v>200</v>
      </c>
    </row>
    <row r="224" s="2" customFormat="1" ht="44.25" customHeight="1">
      <c r="A224" s="35"/>
      <c r="B224" s="36"/>
      <c r="C224" s="257" t="s">
        <v>378</v>
      </c>
      <c r="D224" s="257" t="s">
        <v>260</v>
      </c>
      <c r="E224" s="258" t="s">
        <v>658</v>
      </c>
      <c r="F224" s="259" t="s">
        <v>659</v>
      </c>
      <c r="G224" s="260" t="s">
        <v>263</v>
      </c>
      <c r="H224" s="261">
        <v>1</v>
      </c>
      <c r="I224" s="262"/>
      <c r="J224" s="263">
        <f>ROUND(I224*H224,2)</f>
        <v>0</v>
      </c>
      <c r="K224" s="264"/>
      <c r="L224" s="265"/>
      <c r="M224" s="266" t="s">
        <v>1</v>
      </c>
      <c r="N224" s="267" t="s">
        <v>42</v>
      </c>
      <c r="O224" s="88"/>
      <c r="P224" s="249">
        <f>O224*H224</f>
        <v>0</v>
      </c>
      <c r="Q224" s="249">
        <v>5.0000000000000002E-05</v>
      </c>
      <c r="R224" s="249">
        <f>Q224*H224</f>
        <v>5.0000000000000002E-05</v>
      </c>
      <c r="S224" s="249">
        <v>0</v>
      </c>
      <c r="T224" s="250">
        <f>S224*H224</f>
        <v>0</v>
      </c>
      <c r="U224" s="35"/>
      <c r="V224" s="35"/>
      <c r="W224" s="35"/>
      <c r="X224" s="35"/>
      <c r="Y224" s="35"/>
      <c r="Z224" s="35"/>
      <c r="AA224" s="35"/>
      <c r="AB224" s="35"/>
      <c r="AC224" s="35"/>
      <c r="AD224" s="35"/>
      <c r="AE224" s="35"/>
      <c r="AR224" s="251" t="s">
        <v>323</v>
      </c>
      <c r="AT224" s="251" t="s">
        <v>260</v>
      </c>
      <c r="AU224" s="251" t="s">
        <v>200</v>
      </c>
      <c r="AY224" s="14" t="s">
        <v>185</v>
      </c>
      <c r="BE224" s="252">
        <f>IF(N224="základní",J224,0)</f>
        <v>0</v>
      </c>
      <c r="BF224" s="252">
        <f>IF(N224="snížená",J224,0)</f>
        <v>0</v>
      </c>
      <c r="BG224" s="252">
        <f>IF(N224="zákl. přenesená",J224,0)</f>
        <v>0</v>
      </c>
      <c r="BH224" s="252">
        <f>IF(N224="sníž. přenesená",J224,0)</f>
        <v>0</v>
      </c>
      <c r="BI224" s="252">
        <f>IF(N224="nulová",J224,0)</f>
        <v>0</v>
      </c>
      <c r="BJ224" s="14" t="s">
        <v>84</v>
      </c>
      <c r="BK224" s="252">
        <f>ROUND(I224*H224,2)</f>
        <v>0</v>
      </c>
      <c r="BL224" s="14" t="s">
        <v>272</v>
      </c>
      <c r="BM224" s="251" t="s">
        <v>660</v>
      </c>
    </row>
    <row r="225" s="2" customFormat="1">
      <c r="A225" s="35"/>
      <c r="B225" s="36"/>
      <c r="C225" s="37"/>
      <c r="D225" s="253" t="s">
        <v>194</v>
      </c>
      <c r="E225" s="37"/>
      <c r="F225" s="254" t="s">
        <v>659</v>
      </c>
      <c r="G225" s="37"/>
      <c r="H225" s="37"/>
      <c r="I225" s="206"/>
      <c r="J225" s="37"/>
      <c r="K225" s="37"/>
      <c r="L225" s="41"/>
      <c r="M225" s="255"/>
      <c r="N225" s="256"/>
      <c r="O225" s="88"/>
      <c r="P225" s="88"/>
      <c r="Q225" s="88"/>
      <c r="R225" s="88"/>
      <c r="S225" s="88"/>
      <c r="T225" s="89"/>
      <c r="U225" s="35"/>
      <c r="V225" s="35"/>
      <c r="W225" s="35"/>
      <c r="X225" s="35"/>
      <c r="Y225" s="35"/>
      <c r="Z225" s="35"/>
      <c r="AA225" s="35"/>
      <c r="AB225" s="35"/>
      <c r="AC225" s="35"/>
      <c r="AD225" s="35"/>
      <c r="AE225" s="35"/>
      <c r="AT225" s="14" t="s">
        <v>194</v>
      </c>
      <c r="AU225" s="14" t="s">
        <v>200</v>
      </c>
    </row>
    <row r="226" s="2" customFormat="1" ht="24.15" customHeight="1">
      <c r="A226" s="35"/>
      <c r="B226" s="36"/>
      <c r="C226" s="239" t="s">
        <v>383</v>
      </c>
      <c r="D226" s="239" t="s">
        <v>188</v>
      </c>
      <c r="E226" s="240" t="s">
        <v>661</v>
      </c>
      <c r="F226" s="241" t="s">
        <v>662</v>
      </c>
      <c r="G226" s="242" t="s">
        <v>329</v>
      </c>
      <c r="H226" s="243">
        <v>8</v>
      </c>
      <c r="I226" s="244"/>
      <c r="J226" s="245">
        <f>ROUND(I226*H226,2)</f>
        <v>0</v>
      </c>
      <c r="K226" s="246"/>
      <c r="L226" s="41"/>
      <c r="M226" s="247" t="s">
        <v>1</v>
      </c>
      <c r="N226" s="248" t="s">
        <v>42</v>
      </c>
      <c r="O226" s="88"/>
      <c r="P226" s="249">
        <f>O226*H226</f>
        <v>0</v>
      </c>
      <c r="Q226" s="249">
        <v>0</v>
      </c>
      <c r="R226" s="249">
        <f>Q226*H226</f>
        <v>0</v>
      </c>
      <c r="S226" s="249">
        <v>0</v>
      </c>
      <c r="T226" s="250">
        <f>S226*H226</f>
        <v>0</v>
      </c>
      <c r="U226" s="35"/>
      <c r="V226" s="35"/>
      <c r="W226" s="35"/>
      <c r="X226" s="35"/>
      <c r="Y226" s="35"/>
      <c r="Z226" s="35"/>
      <c r="AA226" s="35"/>
      <c r="AB226" s="35"/>
      <c r="AC226" s="35"/>
      <c r="AD226" s="35"/>
      <c r="AE226" s="35"/>
      <c r="AR226" s="251" t="s">
        <v>272</v>
      </c>
      <c r="AT226" s="251" t="s">
        <v>188</v>
      </c>
      <c r="AU226" s="251" t="s">
        <v>200</v>
      </c>
      <c r="AY226" s="14" t="s">
        <v>185</v>
      </c>
      <c r="BE226" s="252">
        <f>IF(N226="základní",J226,0)</f>
        <v>0</v>
      </c>
      <c r="BF226" s="252">
        <f>IF(N226="snížená",J226,0)</f>
        <v>0</v>
      </c>
      <c r="BG226" s="252">
        <f>IF(N226="zákl. přenesená",J226,0)</f>
        <v>0</v>
      </c>
      <c r="BH226" s="252">
        <f>IF(N226="sníž. přenesená",J226,0)</f>
        <v>0</v>
      </c>
      <c r="BI226" s="252">
        <f>IF(N226="nulová",J226,0)</f>
        <v>0</v>
      </c>
      <c r="BJ226" s="14" t="s">
        <v>84</v>
      </c>
      <c r="BK226" s="252">
        <f>ROUND(I226*H226,2)</f>
        <v>0</v>
      </c>
      <c r="BL226" s="14" t="s">
        <v>272</v>
      </c>
      <c r="BM226" s="251" t="s">
        <v>663</v>
      </c>
    </row>
    <row r="227" s="2" customFormat="1">
      <c r="A227" s="35"/>
      <c r="B227" s="36"/>
      <c r="C227" s="37"/>
      <c r="D227" s="253" t="s">
        <v>194</v>
      </c>
      <c r="E227" s="37"/>
      <c r="F227" s="254" t="s">
        <v>662</v>
      </c>
      <c r="G227" s="37"/>
      <c r="H227" s="37"/>
      <c r="I227" s="206"/>
      <c r="J227" s="37"/>
      <c r="K227" s="37"/>
      <c r="L227" s="41"/>
      <c r="M227" s="255"/>
      <c r="N227" s="256"/>
      <c r="O227" s="88"/>
      <c r="P227" s="88"/>
      <c r="Q227" s="88"/>
      <c r="R227" s="88"/>
      <c r="S227" s="88"/>
      <c r="T227" s="89"/>
      <c r="U227" s="35"/>
      <c r="V227" s="35"/>
      <c r="W227" s="35"/>
      <c r="X227" s="35"/>
      <c r="Y227" s="35"/>
      <c r="Z227" s="35"/>
      <c r="AA227" s="35"/>
      <c r="AB227" s="35"/>
      <c r="AC227" s="35"/>
      <c r="AD227" s="35"/>
      <c r="AE227" s="35"/>
      <c r="AT227" s="14" t="s">
        <v>194</v>
      </c>
      <c r="AU227" s="14" t="s">
        <v>200</v>
      </c>
    </row>
    <row r="228" s="2" customFormat="1" ht="21.75" customHeight="1">
      <c r="A228" s="35"/>
      <c r="B228" s="36"/>
      <c r="C228" s="257" t="s">
        <v>388</v>
      </c>
      <c r="D228" s="257" t="s">
        <v>260</v>
      </c>
      <c r="E228" s="258" t="s">
        <v>664</v>
      </c>
      <c r="F228" s="259" t="s">
        <v>665</v>
      </c>
      <c r="G228" s="260" t="s">
        <v>329</v>
      </c>
      <c r="H228" s="261">
        <v>8</v>
      </c>
      <c r="I228" s="262"/>
      <c r="J228" s="263">
        <f>ROUND(I228*H228,2)</f>
        <v>0</v>
      </c>
      <c r="K228" s="264"/>
      <c r="L228" s="265"/>
      <c r="M228" s="266" t="s">
        <v>1</v>
      </c>
      <c r="N228" s="267" t="s">
        <v>42</v>
      </c>
      <c r="O228" s="88"/>
      <c r="P228" s="249">
        <f>O228*H228</f>
        <v>0</v>
      </c>
      <c r="Q228" s="249">
        <v>0.0015</v>
      </c>
      <c r="R228" s="249">
        <f>Q228*H228</f>
        <v>0.012</v>
      </c>
      <c r="S228" s="249">
        <v>0</v>
      </c>
      <c r="T228" s="250">
        <f>S228*H228</f>
        <v>0</v>
      </c>
      <c r="U228" s="35"/>
      <c r="V228" s="35"/>
      <c r="W228" s="35"/>
      <c r="X228" s="35"/>
      <c r="Y228" s="35"/>
      <c r="Z228" s="35"/>
      <c r="AA228" s="35"/>
      <c r="AB228" s="35"/>
      <c r="AC228" s="35"/>
      <c r="AD228" s="35"/>
      <c r="AE228" s="35"/>
      <c r="AR228" s="251" t="s">
        <v>323</v>
      </c>
      <c r="AT228" s="251" t="s">
        <v>260</v>
      </c>
      <c r="AU228" s="251" t="s">
        <v>200</v>
      </c>
      <c r="AY228" s="14" t="s">
        <v>185</v>
      </c>
      <c r="BE228" s="252">
        <f>IF(N228="základní",J228,0)</f>
        <v>0</v>
      </c>
      <c r="BF228" s="252">
        <f>IF(N228="snížená",J228,0)</f>
        <v>0</v>
      </c>
      <c r="BG228" s="252">
        <f>IF(N228="zákl. přenesená",J228,0)</f>
        <v>0</v>
      </c>
      <c r="BH228" s="252">
        <f>IF(N228="sníž. přenesená",J228,0)</f>
        <v>0</v>
      </c>
      <c r="BI228" s="252">
        <f>IF(N228="nulová",J228,0)</f>
        <v>0</v>
      </c>
      <c r="BJ228" s="14" t="s">
        <v>84</v>
      </c>
      <c r="BK228" s="252">
        <f>ROUND(I228*H228,2)</f>
        <v>0</v>
      </c>
      <c r="BL228" s="14" t="s">
        <v>272</v>
      </c>
      <c r="BM228" s="251" t="s">
        <v>666</v>
      </c>
    </row>
    <row r="229" s="2" customFormat="1">
      <c r="A229" s="35"/>
      <c r="B229" s="36"/>
      <c r="C229" s="37"/>
      <c r="D229" s="253" t="s">
        <v>194</v>
      </c>
      <c r="E229" s="37"/>
      <c r="F229" s="254" t="s">
        <v>665</v>
      </c>
      <c r="G229" s="37"/>
      <c r="H229" s="37"/>
      <c r="I229" s="206"/>
      <c r="J229" s="37"/>
      <c r="K229" s="37"/>
      <c r="L229" s="41"/>
      <c r="M229" s="255"/>
      <c r="N229" s="256"/>
      <c r="O229" s="88"/>
      <c r="P229" s="88"/>
      <c r="Q229" s="88"/>
      <c r="R229" s="88"/>
      <c r="S229" s="88"/>
      <c r="T229" s="89"/>
      <c r="U229" s="35"/>
      <c r="V229" s="35"/>
      <c r="W229" s="35"/>
      <c r="X229" s="35"/>
      <c r="Y229" s="35"/>
      <c r="Z229" s="35"/>
      <c r="AA229" s="35"/>
      <c r="AB229" s="35"/>
      <c r="AC229" s="35"/>
      <c r="AD229" s="35"/>
      <c r="AE229" s="35"/>
      <c r="AT229" s="14" t="s">
        <v>194</v>
      </c>
      <c r="AU229" s="14" t="s">
        <v>200</v>
      </c>
    </row>
    <row r="230" s="2" customFormat="1" ht="24.15" customHeight="1">
      <c r="A230" s="35"/>
      <c r="B230" s="36"/>
      <c r="C230" s="239" t="s">
        <v>393</v>
      </c>
      <c r="D230" s="239" t="s">
        <v>188</v>
      </c>
      <c r="E230" s="240" t="s">
        <v>667</v>
      </c>
      <c r="F230" s="241" t="s">
        <v>668</v>
      </c>
      <c r="G230" s="242" t="s">
        <v>263</v>
      </c>
      <c r="H230" s="243">
        <v>10</v>
      </c>
      <c r="I230" s="244"/>
      <c r="J230" s="245">
        <f>ROUND(I230*H230,2)</f>
        <v>0</v>
      </c>
      <c r="K230" s="246"/>
      <c r="L230" s="41"/>
      <c r="M230" s="247" t="s">
        <v>1</v>
      </c>
      <c r="N230" s="248" t="s">
        <v>42</v>
      </c>
      <c r="O230" s="88"/>
      <c r="P230" s="249">
        <f>O230*H230</f>
        <v>0</v>
      </c>
      <c r="Q230" s="249">
        <v>0</v>
      </c>
      <c r="R230" s="249">
        <f>Q230*H230</f>
        <v>0</v>
      </c>
      <c r="S230" s="249">
        <v>0</v>
      </c>
      <c r="T230" s="250">
        <f>S230*H230</f>
        <v>0</v>
      </c>
      <c r="U230" s="35"/>
      <c r="V230" s="35"/>
      <c r="W230" s="35"/>
      <c r="X230" s="35"/>
      <c r="Y230" s="35"/>
      <c r="Z230" s="35"/>
      <c r="AA230" s="35"/>
      <c r="AB230" s="35"/>
      <c r="AC230" s="35"/>
      <c r="AD230" s="35"/>
      <c r="AE230" s="35"/>
      <c r="AR230" s="251" t="s">
        <v>272</v>
      </c>
      <c r="AT230" s="251" t="s">
        <v>188</v>
      </c>
      <c r="AU230" s="251" t="s">
        <v>200</v>
      </c>
      <c r="AY230" s="14" t="s">
        <v>185</v>
      </c>
      <c r="BE230" s="252">
        <f>IF(N230="základní",J230,0)</f>
        <v>0</v>
      </c>
      <c r="BF230" s="252">
        <f>IF(N230="snížená",J230,0)</f>
        <v>0</v>
      </c>
      <c r="BG230" s="252">
        <f>IF(N230="zákl. přenesená",J230,0)</f>
        <v>0</v>
      </c>
      <c r="BH230" s="252">
        <f>IF(N230="sníž. přenesená",J230,0)</f>
        <v>0</v>
      </c>
      <c r="BI230" s="252">
        <f>IF(N230="nulová",J230,0)</f>
        <v>0</v>
      </c>
      <c r="BJ230" s="14" t="s">
        <v>84</v>
      </c>
      <c r="BK230" s="252">
        <f>ROUND(I230*H230,2)</f>
        <v>0</v>
      </c>
      <c r="BL230" s="14" t="s">
        <v>272</v>
      </c>
      <c r="BM230" s="251" t="s">
        <v>669</v>
      </c>
    </row>
    <row r="231" s="2" customFormat="1">
      <c r="A231" s="35"/>
      <c r="B231" s="36"/>
      <c r="C231" s="37"/>
      <c r="D231" s="253" t="s">
        <v>194</v>
      </c>
      <c r="E231" s="37"/>
      <c r="F231" s="254" t="s">
        <v>668</v>
      </c>
      <c r="G231" s="37"/>
      <c r="H231" s="37"/>
      <c r="I231" s="206"/>
      <c r="J231" s="37"/>
      <c r="K231" s="37"/>
      <c r="L231" s="41"/>
      <c r="M231" s="255"/>
      <c r="N231" s="256"/>
      <c r="O231" s="88"/>
      <c r="P231" s="88"/>
      <c r="Q231" s="88"/>
      <c r="R231" s="88"/>
      <c r="S231" s="88"/>
      <c r="T231" s="89"/>
      <c r="U231" s="35"/>
      <c r="V231" s="35"/>
      <c r="W231" s="35"/>
      <c r="X231" s="35"/>
      <c r="Y231" s="35"/>
      <c r="Z231" s="35"/>
      <c r="AA231" s="35"/>
      <c r="AB231" s="35"/>
      <c r="AC231" s="35"/>
      <c r="AD231" s="35"/>
      <c r="AE231" s="35"/>
      <c r="AT231" s="14" t="s">
        <v>194</v>
      </c>
      <c r="AU231" s="14" t="s">
        <v>200</v>
      </c>
    </row>
    <row r="232" s="2" customFormat="1" ht="24.15" customHeight="1">
      <c r="A232" s="35"/>
      <c r="B232" s="36"/>
      <c r="C232" s="257" t="s">
        <v>397</v>
      </c>
      <c r="D232" s="257" t="s">
        <v>260</v>
      </c>
      <c r="E232" s="258" t="s">
        <v>670</v>
      </c>
      <c r="F232" s="259" t="s">
        <v>671</v>
      </c>
      <c r="G232" s="260" t="s">
        <v>263</v>
      </c>
      <c r="H232" s="261">
        <v>12</v>
      </c>
      <c r="I232" s="262"/>
      <c r="J232" s="263">
        <f>ROUND(I232*H232,2)</f>
        <v>0</v>
      </c>
      <c r="K232" s="264"/>
      <c r="L232" s="265"/>
      <c r="M232" s="266" t="s">
        <v>1</v>
      </c>
      <c r="N232" s="267" t="s">
        <v>42</v>
      </c>
      <c r="O232" s="88"/>
      <c r="P232" s="249">
        <f>O232*H232</f>
        <v>0</v>
      </c>
      <c r="Q232" s="249">
        <v>0.00024000000000000001</v>
      </c>
      <c r="R232" s="249">
        <f>Q232*H232</f>
        <v>0.0028800000000000002</v>
      </c>
      <c r="S232" s="249">
        <v>0</v>
      </c>
      <c r="T232" s="250">
        <f>S232*H232</f>
        <v>0</v>
      </c>
      <c r="U232" s="35"/>
      <c r="V232" s="35"/>
      <c r="W232" s="35"/>
      <c r="X232" s="35"/>
      <c r="Y232" s="35"/>
      <c r="Z232" s="35"/>
      <c r="AA232" s="35"/>
      <c r="AB232" s="35"/>
      <c r="AC232" s="35"/>
      <c r="AD232" s="35"/>
      <c r="AE232" s="35"/>
      <c r="AR232" s="251" t="s">
        <v>323</v>
      </c>
      <c r="AT232" s="251" t="s">
        <v>260</v>
      </c>
      <c r="AU232" s="251" t="s">
        <v>200</v>
      </c>
      <c r="AY232" s="14" t="s">
        <v>185</v>
      </c>
      <c r="BE232" s="252">
        <f>IF(N232="základní",J232,0)</f>
        <v>0</v>
      </c>
      <c r="BF232" s="252">
        <f>IF(N232="snížená",J232,0)</f>
        <v>0</v>
      </c>
      <c r="BG232" s="252">
        <f>IF(N232="zákl. přenesená",J232,0)</f>
        <v>0</v>
      </c>
      <c r="BH232" s="252">
        <f>IF(N232="sníž. přenesená",J232,0)</f>
        <v>0</v>
      </c>
      <c r="BI232" s="252">
        <f>IF(N232="nulová",J232,0)</f>
        <v>0</v>
      </c>
      <c r="BJ232" s="14" t="s">
        <v>84</v>
      </c>
      <c r="BK232" s="252">
        <f>ROUND(I232*H232,2)</f>
        <v>0</v>
      </c>
      <c r="BL232" s="14" t="s">
        <v>272</v>
      </c>
      <c r="BM232" s="251" t="s">
        <v>672</v>
      </c>
    </row>
    <row r="233" s="2" customFormat="1">
      <c r="A233" s="35"/>
      <c r="B233" s="36"/>
      <c r="C233" s="37"/>
      <c r="D233" s="253" t="s">
        <v>194</v>
      </c>
      <c r="E233" s="37"/>
      <c r="F233" s="254" t="s">
        <v>671</v>
      </c>
      <c r="G233" s="37"/>
      <c r="H233" s="37"/>
      <c r="I233" s="206"/>
      <c r="J233" s="37"/>
      <c r="K233" s="37"/>
      <c r="L233" s="41"/>
      <c r="M233" s="255"/>
      <c r="N233" s="256"/>
      <c r="O233" s="88"/>
      <c r="P233" s="88"/>
      <c r="Q233" s="88"/>
      <c r="R233" s="88"/>
      <c r="S233" s="88"/>
      <c r="T233" s="89"/>
      <c r="U233" s="35"/>
      <c r="V233" s="35"/>
      <c r="W233" s="35"/>
      <c r="X233" s="35"/>
      <c r="Y233" s="35"/>
      <c r="Z233" s="35"/>
      <c r="AA233" s="35"/>
      <c r="AB233" s="35"/>
      <c r="AC233" s="35"/>
      <c r="AD233" s="35"/>
      <c r="AE233" s="35"/>
      <c r="AT233" s="14" t="s">
        <v>194</v>
      </c>
      <c r="AU233" s="14" t="s">
        <v>200</v>
      </c>
    </row>
    <row r="234" s="2" customFormat="1" ht="24.15" customHeight="1">
      <c r="A234" s="35"/>
      <c r="B234" s="36"/>
      <c r="C234" s="257" t="s">
        <v>402</v>
      </c>
      <c r="D234" s="257" t="s">
        <v>260</v>
      </c>
      <c r="E234" s="258" t="s">
        <v>673</v>
      </c>
      <c r="F234" s="259" t="s">
        <v>674</v>
      </c>
      <c r="G234" s="260" t="s">
        <v>263</v>
      </c>
      <c r="H234" s="261">
        <v>12</v>
      </c>
      <c r="I234" s="262"/>
      <c r="J234" s="263">
        <f>ROUND(I234*H234,2)</f>
        <v>0</v>
      </c>
      <c r="K234" s="264"/>
      <c r="L234" s="265"/>
      <c r="M234" s="266" t="s">
        <v>1</v>
      </c>
      <c r="N234" s="267" t="s">
        <v>42</v>
      </c>
      <c r="O234" s="88"/>
      <c r="P234" s="249">
        <f>O234*H234</f>
        <v>0</v>
      </c>
      <c r="Q234" s="249">
        <v>0</v>
      </c>
      <c r="R234" s="249">
        <f>Q234*H234</f>
        <v>0</v>
      </c>
      <c r="S234" s="249">
        <v>0</v>
      </c>
      <c r="T234" s="250">
        <f>S234*H234</f>
        <v>0</v>
      </c>
      <c r="U234" s="35"/>
      <c r="V234" s="35"/>
      <c r="W234" s="35"/>
      <c r="X234" s="35"/>
      <c r="Y234" s="35"/>
      <c r="Z234" s="35"/>
      <c r="AA234" s="35"/>
      <c r="AB234" s="35"/>
      <c r="AC234" s="35"/>
      <c r="AD234" s="35"/>
      <c r="AE234" s="35"/>
      <c r="AR234" s="251" t="s">
        <v>323</v>
      </c>
      <c r="AT234" s="251" t="s">
        <v>260</v>
      </c>
      <c r="AU234" s="251" t="s">
        <v>200</v>
      </c>
      <c r="AY234" s="14" t="s">
        <v>185</v>
      </c>
      <c r="BE234" s="252">
        <f>IF(N234="základní",J234,0)</f>
        <v>0</v>
      </c>
      <c r="BF234" s="252">
        <f>IF(N234="snížená",J234,0)</f>
        <v>0</v>
      </c>
      <c r="BG234" s="252">
        <f>IF(N234="zákl. přenesená",J234,0)</f>
        <v>0</v>
      </c>
      <c r="BH234" s="252">
        <f>IF(N234="sníž. přenesená",J234,0)</f>
        <v>0</v>
      </c>
      <c r="BI234" s="252">
        <f>IF(N234="nulová",J234,0)</f>
        <v>0</v>
      </c>
      <c r="BJ234" s="14" t="s">
        <v>84</v>
      </c>
      <c r="BK234" s="252">
        <f>ROUND(I234*H234,2)</f>
        <v>0</v>
      </c>
      <c r="BL234" s="14" t="s">
        <v>272</v>
      </c>
      <c r="BM234" s="251" t="s">
        <v>675</v>
      </c>
    </row>
    <row r="235" s="2" customFormat="1">
      <c r="A235" s="35"/>
      <c r="B235" s="36"/>
      <c r="C235" s="37"/>
      <c r="D235" s="253" t="s">
        <v>194</v>
      </c>
      <c r="E235" s="37"/>
      <c r="F235" s="254" t="s">
        <v>676</v>
      </c>
      <c r="G235" s="37"/>
      <c r="H235" s="37"/>
      <c r="I235" s="206"/>
      <c r="J235" s="37"/>
      <c r="K235" s="37"/>
      <c r="L235" s="41"/>
      <c r="M235" s="255"/>
      <c r="N235" s="256"/>
      <c r="O235" s="88"/>
      <c r="P235" s="88"/>
      <c r="Q235" s="88"/>
      <c r="R235" s="88"/>
      <c r="S235" s="88"/>
      <c r="T235" s="89"/>
      <c r="U235" s="35"/>
      <c r="V235" s="35"/>
      <c r="W235" s="35"/>
      <c r="X235" s="35"/>
      <c r="Y235" s="35"/>
      <c r="Z235" s="35"/>
      <c r="AA235" s="35"/>
      <c r="AB235" s="35"/>
      <c r="AC235" s="35"/>
      <c r="AD235" s="35"/>
      <c r="AE235" s="35"/>
      <c r="AT235" s="14" t="s">
        <v>194</v>
      </c>
      <c r="AU235" s="14" t="s">
        <v>200</v>
      </c>
    </row>
    <row r="236" s="2" customFormat="1" ht="16.5" customHeight="1">
      <c r="A236" s="35"/>
      <c r="B236" s="36"/>
      <c r="C236" s="257" t="s">
        <v>407</v>
      </c>
      <c r="D236" s="257" t="s">
        <v>260</v>
      </c>
      <c r="E236" s="258" t="s">
        <v>677</v>
      </c>
      <c r="F236" s="259" t="s">
        <v>678</v>
      </c>
      <c r="G236" s="260" t="s">
        <v>263</v>
      </c>
      <c r="H236" s="261">
        <v>8</v>
      </c>
      <c r="I236" s="262"/>
      <c r="J236" s="263">
        <f>ROUND(I236*H236,2)</f>
        <v>0</v>
      </c>
      <c r="K236" s="264"/>
      <c r="L236" s="265"/>
      <c r="M236" s="266" t="s">
        <v>1</v>
      </c>
      <c r="N236" s="267" t="s">
        <v>42</v>
      </c>
      <c r="O236" s="88"/>
      <c r="P236" s="249">
        <f>O236*H236</f>
        <v>0</v>
      </c>
      <c r="Q236" s="249">
        <v>0</v>
      </c>
      <c r="R236" s="249">
        <f>Q236*H236</f>
        <v>0</v>
      </c>
      <c r="S236" s="249">
        <v>0</v>
      </c>
      <c r="T236" s="250">
        <f>S236*H236</f>
        <v>0</v>
      </c>
      <c r="U236" s="35"/>
      <c r="V236" s="35"/>
      <c r="W236" s="35"/>
      <c r="X236" s="35"/>
      <c r="Y236" s="35"/>
      <c r="Z236" s="35"/>
      <c r="AA236" s="35"/>
      <c r="AB236" s="35"/>
      <c r="AC236" s="35"/>
      <c r="AD236" s="35"/>
      <c r="AE236" s="35"/>
      <c r="AR236" s="251" t="s">
        <v>323</v>
      </c>
      <c r="AT236" s="251" t="s">
        <v>260</v>
      </c>
      <c r="AU236" s="251" t="s">
        <v>200</v>
      </c>
      <c r="AY236" s="14" t="s">
        <v>185</v>
      </c>
      <c r="BE236" s="252">
        <f>IF(N236="základní",J236,0)</f>
        <v>0</v>
      </c>
      <c r="BF236" s="252">
        <f>IF(N236="snížená",J236,0)</f>
        <v>0</v>
      </c>
      <c r="BG236" s="252">
        <f>IF(N236="zákl. přenesená",J236,0)</f>
        <v>0</v>
      </c>
      <c r="BH236" s="252">
        <f>IF(N236="sníž. přenesená",J236,0)</f>
        <v>0</v>
      </c>
      <c r="BI236" s="252">
        <f>IF(N236="nulová",J236,0)</f>
        <v>0</v>
      </c>
      <c r="BJ236" s="14" t="s">
        <v>84</v>
      </c>
      <c r="BK236" s="252">
        <f>ROUND(I236*H236,2)</f>
        <v>0</v>
      </c>
      <c r="BL236" s="14" t="s">
        <v>272</v>
      </c>
      <c r="BM236" s="251" t="s">
        <v>679</v>
      </c>
    </row>
    <row r="237" s="2" customFormat="1">
      <c r="A237" s="35"/>
      <c r="B237" s="36"/>
      <c r="C237" s="37"/>
      <c r="D237" s="253" t="s">
        <v>194</v>
      </c>
      <c r="E237" s="37"/>
      <c r="F237" s="254" t="s">
        <v>678</v>
      </c>
      <c r="G237" s="37"/>
      <c r="H237" s="37"/>
      <c r="I237" s="206"/>
      <c r="J237" s="37"/>
      <c r="K237" s="37"/>
      <c r="L237" s="41"/>
      <c r="M237" s="255"/>
      <c r="N237" s="256"/>
      <c r="O237" s="88"/>
      <c r="P237" s="88"/>
      <c r="Q237" s="88"/>
      <c r="R237" s="88"/>
      <c r="S237" s="88"/>
      <c r="T237" s="89"/>
      <c r="U237" s="35"/>
      <c r="V237" s="35"/>
      <c r="W237" s="35"/>
      <c r="X237" s="35"/>
      <c r="Y237" s="35"/>
      <c r="Z237" s="35"/>
      <c r="AA237" s="35"/>
      <c r="AB237" s="35"/>
      <c r="AC237" s="35"/>
      <c r="AD237" s="35"/>
      <c r="AE237" s="35"/>
      <c r="AT237" s="14" t="s">
        <v>194</v>
      </c>
      <c r="AU237" s="14" t="s">
        <v>200</v>
      </c>
    </row>
    <row r="238" s="2" customFormat="1" ht="24.15" customHeight="1">
      <c r="A238" s="35"/>
      <c r="B238" s="36"/>
      <c r="C238" s="239" t="s">
        <v>414</v>
      </c>
      <c r="D238" s="239" t="s">
        <v>188</v>
      </c>
      <c r="E238" s="240" t="s">
        <v>680</v>
      </c>
      <c r="F238" s="241" t="s">
        <v>681</v>
      </c>
      <c r="G238" s="242" t="s">
        <v>263</v>
      </c>
      <c r="H238" s="243">
        <v>8</v>
      </c>
      <c r="I238" s="244"/>
      <c r="J238" s="245">
        <f>ROUND(I238*H238,2)</f>
        <v>0</v>
      </c>
      <c r="K238" s="246"/>
      <c r="L238" s="41"/>
      <c r="M238" s="247" t="s">
        <v>1</v>
      </c>
      <c r="N238" s="248" t="s">
        <v>42</v>
      </c>
      <c r="O238" s="88"/>
      <c r="P238" s="249">
        <f>O238*H238</f>
        <v>0</v>
      </c>
      <c r="Q238" s="249">
        <v>0</v>
      </c>
      <c r="R238" s="249">
        <f>Q238*H238</f>
        <v>0</v>
      </c>
      <c r="S238" s="249">
        <v>0</v>
      </c>
      <c r="T238" s="250">
        <f>S238*H238</f>
        <v>0</v>
      </c>
      <c r="U238" s="35"/>
      <c r="V238" s="35"/>
      <c r="W238" s="35"/>
      <c r="X238" s="35"/>
      <c r="Y238" s="35"/>
      <c r="Z238" s="35"/>
      <c r="AA238" s="35"/>
      <c r="AB238" s="35"/>
      <c r="AC238" s="35"/>
      <c r="AD238" s="35"/>
      <c r="AE238" s="35"/>
      <c r="AR238" s="251" t="s">
        <v>272</v>
      </c>
      <c r="AT238" s="251" t="s">
        <v>188</v>
      </c>
      <c r="AU238" s="251" t="s">
        <v>200</v>
      </c>
      <c r="AY238" s="14" t="s">
        <v>185</v>
      </c>
      <c r="BE238" s="252">
        <f>IF(N238="základní",J238,0)</f>
        <v>0</v>
      </c>
      <c r="BF238" s="252">
        <f>IF(N238="snížená",J238,0)</f>
        <v>0</v>
      </c>
      <c r="BG238" s="252">
        <f>IF(N238="zákl. přenesená",J238,0)</f>
        <v>0</v>
      </c>
      <c r="BH238" s="252">
        <f>IF(N238="sníž. přenesená",J238,0)</f>
        <v>0</v>
      </c>
      <c r="BI238" s="252">
        <f>IF(N238="nulová",J238,0)</f>
        <v>0</v>
      </c>
      <c r="BJ238" s="14" t="s">
        <v>84</v>
      </c>
      <c r="BK238" s="252">
        <f>ROUND(I238*H238,2)</f>
        <v>0</v>
      </c>
      <c r="BL238" s="14" t="s">
        <v>272</v>
      </c>
      <c r="BM238" s="251" t="s">
        <v>682</v>
      </c>
    </row>
    <row r="239" s="2" customFormat="1">
      <c r="A239" s="35"/>
      <c r="B239" s="36"/>
      <c r="C239" s="37"/>
      <c r="D239" s="253" t="s">
        <v>194</v>
      </c>
      <c r="E239" s="37"/>
      <c r="F239" s="254" t="s">
        <v>681</v>
      </c>
      <c r="G239" s="37"/>
      <c r="H239" s="37"/>
      <c r="I239" s="206"/>
      <c r="J239" s="37"/>
      <c r="K239" s="37"/>
      <c r="L239" s="41"/>
      <c r="M239" s="255"/>
      <c r="N239" s="256"/>
      <c r="O239" s="88"/>
      <c r="P239" s="88"/>
      <c r="Q239" s="88"/>
      <c r="R239" s="88"/>
      <c r="S239" s="88"/>
      <c r="T239" s="89"/>
      <c r="U239" s="35"/>
      <c r="V239" s="35"/>
      <c r="W239" s="35"/>
      <c r="X239" s="35"/>
      <c r="Y239" s="35"/>
      <c r="Z239" s="35"/>
      <c r="AA239" s="35"/>
      <c r="AB239" s="35"/>
      <c r="AC239" s="35"/>
      <c r="AD239" s="35"/>
      <c r="AE239" s="35"/>
      <c r="AT239" s="14" t="s">
        <v>194</v>
      </c>
      <c r="AU239" s="14" t="s">
        <v>200</v>
      </c>
    </row>
    <row r="240" s="2" customFormat="1" ht="37.8" customHeight="1">
      <c r="A240" s="35"/>
      <c r="B240" s="36"/>
      <c r="C240" s="257" t="s">
        <v>419</v>
      </c>
      <c r="D240" s="257" t="s">
        <v>260</v>
      </c>
      <c r="E240" s="258" t="s">
        <v>683</v>
      </c>
      <c r="F240" s="259" t="s">
        <v>684</v>
      </c>
      <c r="G240" s="260" t="s">
        <v>263</v>
      </c>
      <c r="H240" s="261">
        <v>8</v>
      </c>
      <c r="I240" s="262"/>
      <c r="J240" s="263">
        <f>ROUND(I240*H240,2)</f>
        <v>0</v>
      </c>
      <c r="K240" s="264"/>
      <c r="L240" s="265"/>
      <c r="M240" s="266" t="s">
        <v>1</v>
      </c>
      <c r="N240" s="267" t="s">
        <v>42</v>
      </c>
      <c r="O240" s="88"/>
      <c r="P240" s="249">
        <f>O240*H240</f>
        <v>0</v>
      </c>
      <c r="Q240" s="249">
        <v>0</v>
      </c>
      <c r="R240" s="249">
        <f>Q240*H240</f>
        <v>0</v>
      </c>
      <c r="S240" s="249">
        <v>0</v>
      </c>
      <c r="T240" s="250">
        <f>S240*H240</f>
        <v>0</v>
      </c>
      <c r="U240" s="35"/>
      <c r="V240" s="35"/>
      <c r="W240" s="35"/>
      <c r="X240" s="35"/>
      <c r="Y240" s="35"/>
      <c r="Z240" s="35"/>
      <c r="AA240" s="35"/>
      <c r="AB240" s="35"/>
      <c r="AC240" s="35"/>
      <c r="AD240" s="35"/>
      <c r="AE240" s="35"/>
      <c r="AR240" s="251" t="s">
        <v>323</v>
      </c>
      <c r="AT240" s="251" t="s">
        <v>260</v>
      </c>
      <c r="AU240" s="251" t="s">
        <v>200</v>
      </c>
      <c r="AY240" s="14" t="s">
        <v>185</v>
      </c>
      <c r="BE240" s="252">
        <f>IF(N240="základní",J240,0)</f>
        <v>0</v>
      </c>
      <c r="BF240" s="252">
        <f>IF(N240="snížená",J240,0)</f>
        <v>0</v>
      </c>
      <c r="BG240" s="252">
        <f>IF(N240="zákl. přenesená",J240,0)</f>
        <v>0</v>
      </c>
      <c r="BH240" s="252">
        <f>IF(N240="sníž. přenesená",J240,0)</f>
        <v>0</v>
      </c>
      <c r="BI240" s="252">
        <f>IF(N240="nulová",J240,0)</f>
        <v>0</v>
      </c>
      <c r="BJ240" s="14" t="s">
        <v>84</v>
      </c>
      <c r="BK240" s="252">
        <f>ROUND(I240*H240,2)</f>
        <v>0</v>
      </c>
      <c r="BL240" s="14" t="s">
        <v>272</v>
      </c>
      <c r="BM240" s="251" t="s">
        <v>685</v>
      </c>
    </row>
    <row r="241" s="2" customFormat="1">
      <c r="A241" s="35"/>
      <c r="B241" s="36"/>
      <c r="C241" s="37"/>
      <c r="D241" s="253" t="s">
        <v>194</v>
      </c>
      <c r="E241" s="37"/>
      <c r="F241" s="254" t="s">
        <v>684</v>
      </c>
      <c r="G241" s="37"/>
      <c r="H241" s="37"/>
      <c r="I241" s="206"/>
      <c r="J241" s="37"/>
      <c r="K241" s="37"/>
      <c r="L241" s="41"/>
      <c r="M241" s="255"/>
      <c r="N241" s="256"/>
      <c r="O241" s="88"/>
      <c r="P241" s="88"/>
      <c r="Q241" s="88"/>
      <c r="R241" s="88"/>
      <c r="S241" s="88"/>
      <c r="T241" s="89"/>
      <c r="U241" s="35"/>
      <c r="V241" s="35"/>
      <c r="W241" s="35"/>
      <c r="X241" s="35"/>
      <c r="Y241" s="35"/>
      <c r="Z241" s="35"/>
      <c r="AA241" s="35"/>
      <c r="AB241" s="35"/>
      <c r="AC241" s="35"/>
      <c r="AD241" s="35"/>
      <c r="AE241" s="35"/>
      <c r="AT241" s="14" t="s">
        <v>194</v>
      </c>
      <c r="AU241" s="14" t="s">
        <v>200</v>
      </c>
    </row>
    <row r="242" s="2" customFormat="1" ht="44.25" customHeight="1">
      <c r="A242" s="35"/>
      <c r="B242" s="36"/>
      <c r="C242" s="239" t="s">
        <v>424</v>
      </c>
      <c r="D242" s="239" t="s">
        <v>188</v>
      </c>
      <c r="E242" s="240" t="s">
        <v>686</v>
      </c>
      <c r="F242" s="241" t="s">
        <v>687</v>
      </c>
      <c r="G242" s="242" t="s">
        <v>263</v>
      </c>
      <c r="H242" s="243">
        <v>12</v>
      </c>
      <c r="I242" s="244"/>
      <c r="J242" s="245">
        <f>ROUND(I242*H242,2)</f>
        <v>0</v>
      </c>
      <c r="K242" s="246"/>
      <c r="L242" s="41"/>
      <c r="M242" s="247" t="s">
        <v>1</v>
      </c>
      <c r="N242" s="248" t="s">
        <v>42</v>
      </c>
      <c r="O242" s="88"/>
      <c r="P242" s="249">
        <f>O242*H242</f>
        <v>0</v>
      </c>
      <c r="Q242" s="249">
        <v>0</v>
      </c>
      <c r="R242" s="249">
        <f>Q242*H242</f>
        <v>0</v>
      </c>
      <c r="S242" s="249">
        <v>0</v>
      </c>
      <c r="T242" s="250">
        <f>S242*H242</f>
        <v>0</v>
      </c>
      <c r="U242" s="35"/>
      <c r="V242" s="35"/>
      <c r="W242" s="35"/>
      <c r="X242" s="35"/>
      <c r="Y242" s="35"/>
      <c r="Z242" s="35"/>
      <c r="AA242" s="35"/>
      <c r="AB242" s="35"/>
      <c r="AC242" s="35"/>
      <c r="AD242" s="35"/>
      <c r="AE242" s="35"/>
      <c r="AR242" s="251" t="s">
        <v>272</v>
      </c>
      <c r="AT242" s="251" t="s">
        <v>188</v>
      </c>
      <c r="AU242" s="251" t="s">
        <v>200</v>
      </c>
      <c r="AY242" s="14" t="s">
        <v>185</v>
      </c>
      <c r="BE242" s="252">
        <f>IF(N242="základní",J242,0)</f>
        <v>0</v>
      </c>
      <c r="BF242" s="252">
        <f>IF(N242="snížená",J242,0)</f>
        <v>0</v>
      </c>
      <c r="BG242" s="252">
        <f>IF(N242="zákl. přenesená",J242,0)</f>
        <v>0</v>
      </c>
      <c r="BH242" s="252">
        <f>IF(N242="sníž. přenesená",J242,0)</f>
        <v>0</v>
      </c>
      <c r="BI242" s="252">
        <f>IF(N242="nulová",J242,0)</f>
        <v>0</v>
      </c>
      <c r="BJ242" s="14" t="s">
        <v>84</v>
      </c>
      <c r="BK242" s="252">
        <f>ROUND(I242*H242,2)</f>
        <v>0</v>
      </c>
      <c r="BL242" s="14" t="s">
        <v>272</v>
      </c>
      <c r="BM242" s="251" t="s">
        <v>688</v>
      </c>
    </row>
    <row r="243" s="2" customFormat="1">
      <c r="A243" s="35"/>
      <c r="B243" s="36"/>
      <c r="C243" s="37"/>
      <c r="D243" s="253" t="s">
        <v>194</v>
      </c>
      <c r="E243" s="37"/>
      <c r="F243" s="254" t="s">
        <v>687</v>
      </c>
      <c r="G243" s="37"/>
      <c r="H243" s="37"/>
      <c r="I243" s="206"/>
      <c r="J243" s="37"/>
      <c r="K243" s="37"/>
      <c r="L243" s="41"/>
      <c r="M243" s="255"/>
      <c r="N243" s="256"/>
      <c r="O243" s="88"/>
      <c r="P243" s="88"/>
      <c r="Q243" s="88"/>
      <c r="R243" s="88"/>
      <c r="S243" s="88"/>
      <c r="T243" s="89"/>
      <c r="U243" s="35"/>
      <c r="V243" s="35"/>
      <c r="W243" s="35"/>
      <c r="X243" s="35"/>
      <c r="Y243" s="35"/>
      <c r="Z243" s="35"/>
      <c r="AA243" s="35"/>
      <c r="AB243" s="35"/>
      <c r="AC243" s="35"/>
      <c r="AD243" s="35"/>
      <c r="AE243" s="35"/>
      <c r="AT243" s="14" t="s">
        <v>194</v>
      </c>
      <c r="AU243" s="14" t="s">
        <v>200</v>
      </c>
    </row>
    <row r="244" s="2" customFormat="1" ht="37.8" customHeight="1">
      <c r="A244" s="35"/>
      <c r="B244" s="36"/>
      <c r="C244" s="257" t="s">
        <v>429</v>
      </c>
      <c r="D244" s="257" t="s">
        <v>260</v>
      </c>
      <c r="E244" s="258" t="s">
        <v>689</v>
      </c>
      <c r="F244" s="259" t="s">
        <v>690</v>
      </c>
      <c r="G244" s="260" t="s">
        <v>263</v>
      </c>
      <c r="H244" s="261">
        <v>12</v>
      </c>
      <c r="I244" s="262"/>
      <c r="J244" s="263">
        <f>ROUND(I244*H244,2)</f>
        <v>0</v>
      </c>
      <c r="K244" s="264"/>
      <c r="L244" s="265"/>
      <c r="M244" s="266" t="s">
        <v>1</v>
      </c>
      <c r="N244" s="267" t="s">
        <v>42</v>
      </c>
      <c r="O244" s="88"/>
      <c r="P244" s="249">
        <f>O244*H244</f>
        <v>0</v>
      </c>
      <c r="Q244" s="249">
        <v>0</v>
      </c>
      <c r="R244" s="249">
        <f>Q244*H244</f>
        <v>0</v>
      </c>
      <c r="S244" s="249">
        <v>0</v>
      </c>
      <c r="T244" s="250">
        <f>S244*H244</f>
        <v>0</v>
      </c>
      <c r="U244" s="35"/>
      <c r="V244" s="35"/>
      <c r="W244" s="35"/>
      <c r="X244" s="35"/>
      <c r="Y244" s="35"/>
      <c r="Z244" s="35"/>
      <c r="AA244" s="35"/>
      <c r="AB244" s="35"/>
      <c r="AC244" s="35"/>
      <c r="AD244" s="35"/>
      <c r="AE244" s="35"/>
      <c r="AR244" s="251" t="s">
        <v>323</v>
      </c>
      <c r="AT244" s="251" t="s">
        <v>260</v>
      </c>
      <c r="AU244" s="251" t="s">
        <v>200</v>
      </c>
      <c r="AY244" s="14" t="s">
        <v>185</v>
      </c>
      <c r="BE244" s="252">
        <f>IF(N244="základní",J244,0)</f>
        <v>0</v>
      </c>
      <c r="BF244" s="252">
        <f>IF(N244="snížená",J244,0)</f>
        <v>0</v>
      </c>
      <c r="BG244" s="252">
        <f>IF(N244="zákl. přenesená",J244,0)</f>
        <v>0</v>
      </c>
      <c r="BH244" s="252">
        <f>IF(N244="sníž. přenesená",J244,0)</f>
        <v>0</v>
      </c>
      <c r="BI244" s="252">
        <f>IF(N244="nulová",J244,0)</f>
        <v>0</v>
      </c>
      <c r="BJ244" s="14" t="s">
        <v>84</v>
      </c>
      <c r="BK244" s="252">
        <f>ROUND(I244*H244,2)</f>
        <v>0</v>
      </c>
      <c r="BL244" s="14" t="s">
        <v>272</v>
      </c>
      <c r="BM244" s="251" t="s">
        <v>691</v>
      </c>
    </row>
    <row r="245" s="2" customFormat="1">
      <c r="A245" s="35"/>
      <c r="B245" s="36"/>
      <c r="C245" s="37"/>
      <c r="D245" s="253" t="s">
        <v>194</v>
      </c>
      <c r="E245" s="37"/>
      <c r="F245" s="254" t="s">
        <v>690</v>
      </c>
      <c r="G245" s="37"/>
      <c r="H245" s="37"/>
      <c r="I245" s="206"/>
      <c r="J245" s="37"/>
      <c r="K245" s="37"/>
      <c r="L245" s="41"/>
      <c r="M245" s="255"/>
      <c r="N245" s="256"/>
      <c r="O245" s="88"/>
      <c r="P245" s="88"/>
      <c r="Q245" s="88"/>
      <c r="R245" s="88"/>
      <c r="S245" s="88"/>
      <c r="T245" s="89"/>
      <c r="U245" s="35"/>
      <c r="V245" s="35"/>
      <c r="W245" s="35"/>
      <c r="X245" s="35"/>
      <c r="Y245" s="35"/>
      <c r="Z245" s="35"/>
      <c r="AA245" s="35"/>
      <c r="AB245" s="35"/>
      <c r="AC245" s="35"/>
      <c r="AD245" s="35"/>
      <c r="AE245" s="35"/>
      <c r="AT245" s="14" t="s">
        <v>194</v>
      </c>
      <c r="AU245" s="14" t="s">
        <v>200</v>
      </c>
    </row>
    <row r="246" s="2" customFormat="1" ht="21.75" customHeight="1">
      <c r="A246" s="35"/>
      <c r="B246" s="36"/>
      <c r="C246" s="239" t="s">
        <v>433</v>
      </c>
      <c r="D246" s="239" t="s">
        <v>188</v>
      </c>
      <c r="E246" s="240" t="s">
        <v>692</v>
      </c>
      <c r="F246" s="241" t="s">
        <v>693</v>
      </c>
      <c r="G246" s="242" t="s">
        <v>329</v>
      </c>
      <c r="H246" s="243">
        <v>8</v>
      </c>
      <c r="I246" s="244"/>
      <c r="J246" s="245">
        <f>ROUND(I246*H246,2)</f>
        <v>0</v>
      </c>
      <c r="K246" s="246"/>
      <c r="L246" s="41"/>
      <c r="M246" s="247" t="s">
        <v>1</v>
      </c>
      <c r="N246" s="248" t="s">
        <v>42</v>
      </c>
      <c r="O246" s="88"/>
      <c r="P246" s="249">
        <f>O246*H246</f>
        <v>0</v>
      </c>
      <c r="Q246" s="249">
        <v>0</v>
      </c>
      <c r="R246" s="249">
        <f>Q246*H246</f>
        <v>0</v>
      </c>
      <c r="S246" s="249">
        <v>0</v>
      </c>
      <c r="T246" s="250">
        <f>S246*H246</f>
        <v>0</v>
      </c>
      <c r="U246" s="35"/>
      <c r="V246" s="35"/>
      <c r="W246" s="35"/>
      <c r="X246" s="35"/>
      <c r="Y246" s="35"/>
      <c r="Z246" s="35"/>
      <c r="AA246" s="35"/>
      <c r="AB246" s="35"/>
      <c r="AC246" s="35"/>
      <c r="AD246" s="35"/>
      <c r="AE246" s="35"/>
      <c r="AR246" s="251" t="s">
        <v>272</v>
      </c>
      <c r="AT246" s="251" t="s">
        <v>188</v>
      </c>
      <c r="AU246" s="251" t="s">
        <v>200</v>
      </c>
      <c r="AY246" s="14" t="s">
        <v>185</v>
      </c>
      <c r="BE246" s="252">
        <f>IF(N246="základní",J246,0)</f>
        <v>0</v>
      </c>
      <c r="BF246" s="252">
        <f>IF(N246="snížená",J246,0)</f>
        <v>0</v>
      </c>
      <c r="BG246" s="252">
        <f>IF(N246="zákl. přenesená",J246,0)</f>
        <v>0</v>
      </c>
      <c r="BH246" s="252">
        <f>IF(N246="sníž. přenesená",J246,0)</f>
        <v>0</v>
      </c>
      <c r="BI246" s="252">
        <f>IF(N246="nulová",J246,0)</f>
        <v>0</v>
      </c>
      <c r="BJ246" s="14" t="s">
        <v>84</v>
      </c>
      <c r="BK246" s="252">
        <f>ROUND(I246*H246,2)</f>
        <v>0</v>
      </c>
      <c r="BL246" s="14" t="s">
        <v>272</v>
      </c>
      <c r="BM246" s="251" t="s">
        <v>694</v>
      </c>
    </row>
    <row r="247" s="2" customFormat="1">
      <c r="A247" s="35"/>
      <c r="B247" s="36"/>
      <c r="C247" s="37"/>
      <c r="D247" s="253" t="s">
        <v>194</v>
      </c>
      <c r="E247" s="37"/>
      <c r="F247" s="254" t="s">
        <v>695</v>
      </c>
      <c r="G247" s="37"/>
      <c r="H247" s="37"/>
      <c r="I247" s="206"/>
      <c r="J247" s="37"/>
      <c r="K247" s="37"/>
      <c r="L247" s="41"/>
      <c r="M247" s="255"/>
      <c r="N247" s="256"/>
      <c r="O247" s="88"/>
      <c r="P247" s="88"/>
      <c r="Q247" s="88"/>
      <c r="R247" s="88"/>
      <c r="S247" s="88"/>
      <c r="T247" s="89"/>
      <c r="U247" s="35"/>
      <c r="V247" s="35"/>
      <c r="W247" s="35"/>
      <c r="X247" s="35"/>
      <c r="Y247" s="35"/>
      <c r="Z247" s="35"/>
      <c r="AA247" s="35"/>
      <c r="AB247" s="35"/>
      <c r="AC247" s="35"/>
      <c r="AD247" s="35"/>
      <c r="AE247" s="35"/>
      <c r="AT247" s="14" t="s">
        <v>194</v>
      </c>
      <c r="AU247" s="14" t="s">
        <v>200</v>
      </c>
    </row>
    <row r="248" s="2" customFormat="1" ht="33" customHeight="1">
      <c r="A248" s="35"/>
      <c r="B248" s="36"/>
      <c r="C248" s="257" t="s">
        <v>438</v>
      </c>
      <c r="D248" s="257" t="s">
        <v>260</v>
      </c>
      <c r="E248" s="258" t="s">
        <v>696</v>
      </c>
      <c r="F248" s="259" t="s">
        <v>697</v>
      </c>
      <c r="G248" s="260" t="s">
        <v>329</v>
      </c>
      <c r="H248" s="261">
        <v>8</v>
      </c>
      <c r="I248" s="262"/>
      <c r="J248" s="263">
        <f>ROUND(I248*H248,2)</f>
        <v>0</v>
      </c>
      <c r="K248" s="264"/>
      <c r="L248" s="265"/>
      <c r="M248" s="266" t="s">
        <v>1</v>
      </c>
      <c r="N248" s="267" t="s">
        <v>42</v>
      </c>
      <c r="O248" s="88"/>
      <c r="P248" s="249">
        <f>O248*H248</f>
        <v>0</v>
      </c>
      <c r="Q248" s="249">
        <v>0</v>
      </c>
      <c r="R248" s="249">
        <f>Q248*H248</f>
        <v>0</v>
      </c>
      <c r="S248" s="249">
        <v>0</v>
      </c>
      <c r="T248" s="250">
        <f>S248*H248</f>
        <v>0</v>
      </c>
      <c r="U248" s="35"/>
      <c r="V248" s="35"/>
      <c r="W248" s="35"/>
      <c r="X248" s="35"/>
      <c r="Y248" s="35"/>
      <c r="Z248" s="35"/>
      <c r="AA248" s="35"/>
      <c r="AB248" s="35"/>
      <c r="AC248" s="35"/>
      <c r="AD248" s="35"/>
      <c r="AE248" s="35"/>
      <c r="AR248" s="251" t="s">
        <v>323</v>
      </c>
      <c r="AT248" s="251" t="s">
        <v>260</v>
      </c>
      <c r="AU248" s="251" t="s">
        <v>200</v>
      </c>
      <c r="AY248" s="14" t="s">
        <v>185</v>
      </c>
      <c r="BE248" s="252">
        <f>IF(N248="základní",J248,0)</f>
        <v>0</v>
      </c>
      <c r="BF248" s="252">
        <f>IF(N248="snížená",J248,0)</f>
        <v>0</v>
      </c>
      <c r="BG248" s="252">
        <f>IF(N248="zákl. přenesená",J248,0)</f>
        <v>0</v>
      </c>
      <c r="BH248" s="252">
        <f>IF(N248="sníž. přenesená",J248,0)</f>
        <v>0</v>
      </c>
      <c r="BI248" s="252">
        <f>IF(N248="nulová",J248,0)</f>
        <v>0</v>
      </c>
      <c r="BJ248" s="14" t="s">
        <v>84</v>
      </c>
      <c r="BK248" s="252">
        <f>ROUND(I248*H248,2)</f>
        <v>0</v>
      </c>
      <c r="BL248" s="14" t="s">
        <v>272</v>
      </c>
      <c r="BM248" s="251" t="s">
        <v>698</v>
      </c>
    </row>
    <row r="249" s="2" customFormat="1">
      <c r="A249" s="35"/>
      <c r="B249" s="36"/>
      <c r="C249" s="37"/>
      <c r="D249" s="253" t="s">
        <v>194</v>
      </c>
      <c r="E249" s="37"/>
      <c r="F249" s="254" t="s">
        <v>697</v>
      </c>
      <c r="G249" s="37"/>
      <c r="H249" s="37"/>
      <c r="I249" s="206"/>
      <c r="J249" s="37"/>
      <c r="K249" s="37"/>
      <c r="L249" s="41"/>
      <c r="M249" s="255"/>
      <c r="N249" s="256"/>
      <c r="O249" s="88"/>
      <c r="P249" s="88"/>
      <c r="Q249" s="88"/>
      <c r="R249" s="88"/>
      <c r="S249" s="88"/>
      <c r="T249" s="89"/>
      <c r="U249" s="35"/>
      <c r="V249" s="35"/>
      <c r="W249" s="35"/>
      <c r="X249" s="35"/>
      <c r="Y249" s="35"/>
      <c r="Z249" s="35"/>
      <c r="AA249" s="35"/>
      <c r="AB249" s="35"/>
      <c r="AC249" s="35"/>
      <c r="AD249" s="35"/>
      <c r="AE249" s="35"/>
      <c r="AT249" s="14" t="s">
        <v>194</v>
      </c>
      <c r="AU249" s="14" t="s">
        <v>200</v>
      </c>
    </row>
    <row r="250" s="2" customFormat="1" ht="24.15" customHeight="1">
      <c r="A250" s="35"/>
      <c r="B250" s="36"/>
      <c r="C250" s="239" t="s">
        <v>444</v>
      </c>
      <c r="D250" s="239" t="s">
        <v>188</v>
      </c>
      <c r="E250" s="240" t="s">
        <v>699</v>
      </c>
      <c r="F250" s="241" t="s">
        <v>700</v>
      </c>
      <c r="G250" s="242" t="s">
        <v>329</v>
      </c>
      <c r="H250" s="243">
        <v>170</v>
      </c>
      <c r="I250" s="244"/>
      <c r="J250" s="245">
        <f>ROUND(I250*H250,2)</f>
        <v>0</v>
      </c>
      <c r="K250" s="246"/>
      <c r="L250" s="41"/>
      <c r="M250" s="247" t="s">
        <v>1</v>
      </c>
      <c r="N250" s="248" t="s">
        <v>42</v>
      </c>
      <c r="O250" s="88"/>
      <c r="P250" s="249">
        <f>O250*H250</f>
        <v>0</v>
      </c>
      <c r="Q250" s="249">
        <v>0</v>
      </c>
      <c r="R250" s="249">
        <f>Q250*H250</f>
        <v>0</v>
      </c>
      <c r="S250" s="249">
        <v>0</v>
      </c>
      <c r="T250" s="250">
        <f>S250*H250</f>
        <v>0</v>
      </c>
      <c r="U250" s="35"/>
      <c r="V250" s="35"/>
      <c r="W250" s="35"/>
      <c r="X250" s="35"/>
      <c r="Y250" s="35"/>
      <c r="Z250" s="35"/>
      <c r="AA250" s="35"/>
      <c r="AB250" s="35"/>
      <c r="AC250" s="35"/>
      <c r="AD250" s="35"/>
      <c r="AE250" s="35"/>
      <c r="AR250" s="251" t="s">
        <v>272</v>
      </c>
      <c r="AT250" s="251" t="s">
        <v>188</v>
      </c>
      <c r="AU250" s="251" t="s">
        <v>200</v>
      </c>
      <c r="AY250" s="14" t="s">
        <v>185</v>
      </c>
      <c r="BE250" s="252">
        <f>IF(N250="základní",J250,0)</f>
        <v>0</v>
      </c>
      <c r="BF250" s="252">
        <f>IF(N250="snížená",J250,0)</f>
        <v>0</v>
      </c>
      <c r="BG250" s="252">
        <f>IF(N250="zákl. přenesená",J250,0)</f>
        <v>0</v>
      </c>
      <c r="BH250" s="252">
        <f>IF(N250="sníž. přenesená",J250,0)</f>
        <v>0</v>
      </c>
      <c r="BI250" s="252">
        <f>IF(N250="nulová",J250,0)</f>
        <v>0</v>
      </c>
      <c r="BJ250" s="14" t="s">
        <v>84</v>
      </c>
      <c r="BK250" s="252">
        <f>ROUND(I250*H250,2)</f>
        <v>0</v>
      </c>
      <c r="BL250" s="14" t="s">
        <v>272</v>
      </c>
      <c r="BM250" s="251" t="s">
        <v>701</v>
      </c>
    </row>
    <row r="251" s="2" customFormat="1">
      <c r="A251" s="35"/>
      <c r="B251" s="36"/>
      <c r="C251" s="37"/>
      <c r="D251" s="253" t="s">
        <v>194</v>
      </c>
      <c r="E251" s="37"/>
      <c r="F251" s="254" t="s">
        <v>700</v>
      </c>
      <c r="G251" s="37"/>
      <c r="H251" s="37"/>
      <c r="I251" s="206"/>
      <c r="J251" s="37"/>
      <c r="K251" s="37"/>
      <c r="L251" s="41"/>
      <c r="M251" s="255"/>
      <c r="N251" s="256"/>
      <c r="O251" s="88"/>
      <c r="P251" s="88"/>
      <c r="Q251" s="88"/>
      <c r="R251" s="88"/>
      <c r="S251" s="88"/>
      <c r="T251" s="89"/>
      <c r="U251" s="35"/>
      <c r="V251" s="35"/>
      <c r="W251" s="35"/>
      <c r="X251" s="35"/>
      <c r="Y251" s="35"/>
      <c r="Z251" s="35"/>
      <c r="AA251" s="35"/>
      <c r="AB251" s="35"/>
      <c r="AC251" s="35"/>
      <c r="AD251" s="35"/>
      <c r="AE251" s="35"/>
      <c r="AT251" s="14" t="s">
        <v>194</v>
      </c>
      <c r="AU251" s="14" t="s">
        <v>200</v>
      </c>
    </row>
    <row r="252" s="2" customFormat="1" ht="37.8" customHeight="1">
      <c r="A252" s="35"/>
      <c r="B252" s="36"/>
      <c r="C252" s="257" t="s">
        <v>448</v>
      </c>
      <c r="D252" s="257" t="s">
        <v>260</v>
      </c>
      <c r="E252" s="258" t="s">
        <v>702</v>
      </c>
      <c r="F252" s="259" t="s">
        <v>703</v>
      </c>
      <c r="G252" s="260" t="s">
        <v>329</v>
      </c>
      <c r="H252" s="261">
        <v>150</v>
      </c>
      <c r="I252" s="262"/>
      <c r="J252" s="263">
        <f>ROUND(I252*H252,2)</f>
        <v>0</v>
      </c>
      <c r="K252" s="264"/>
      <c r="L252" s="265"/>
      <c r="M252" s="266" t="s">
        <v>1</v>
      </c>
      <c r="N252" s="267" t="s">
        <v>42</v>
      </c>
      <c r="O252" s="88"/>
      <c r="P252" s="249">
        <f>O252*H252</f>
        <v>0</v>
      </c>
      <c r="Q252" s="249">
        <v>4.0000000000000003E-05</v>
      </c>
      <c r="R252" s="249">
        <f>Q252*H252</f>
        <v>0.0060000000000000001</v>
      </c>
      <c r="S252" s="249">
        <v>0</v>
      </c>
      <c r="T252" s="250">
        <f>S252*H252</f>
        <v>0</v>
      </c>
      <c r="U252" s="35"/>
      <c r="V252" s="35"/>
      <c r="W252" s="35"/>
      <c r="X252" s="35"/>
      <c r="Y252" s="35"/>
      <c r="Z252" s="35"/>
      <c r="AA252" s="35"/>
      <c r="AB252" s="35"/>
      <c r="AC252" s="35"/>
      <c r="AD252" s="35"/>
      <c r="AE252" s="35"/>
      <c r="AR252" s="251" t="s">
        <v>323</v>
      </c>
      <c r="AT252" s="251" t="s">
        <v>260</v>
      </c>
      <c r="AU252" s="251" t="s">
        <v>200</v>
      </c>
      <c r="AY252" s="14" t="s">
        <v>185</v>
      </c>
      <c r="BE252" s="252">
        <f>IF(N252="základní",J252,0)</f>
        <v>0</v>
      </c>
      <c r="BF252" s="252">
        <f>IF(N252="snížená",J252,0)</f>
        <v>0</v>
      </c>
      <c r="BG252" s="252">
        <f>IF(N252="zákl. přenesená",J252,0)</f>
        <v>0</v>
      </c>
      <c r="BH252" s="252">
        <f>IF(N252="sníž. přenesená",J252,0)</f>
        <v>0</v>
      </c>
      <c r="BI252" s="252">
        <f>IF(N252="nulová",J252,0)</f>
        <v>0</v>
      </c>
      <c r="BJ252" s="14" t="s">
        <v>84</v>
      </c>
      <c r="BK252" s="252">
        <f>ROUND(I252*H252,2)</f>
        <v>0</v>
      </c>
      <c r="BL252" s="14" t="s">
        <v>272</v>
      </c>
      <c r="BM252" s="251" t="s">
        <v>704</v>
      </c>
    </row>
    <row r="253" s="2" customFormat="1">
      <c r="A253" s="35"/>
      <c r="B253" s="36"/>
      <c r="C253" s="37"/>
      <c r="D253" s="253" t="s">
        <v>194</v>
      </c>
      <c r="E253" s="37"/>
      <c r="F253" s="254" t="s">
        <v>703</v>
      </c>
      <c r="G253" s="37"/>
      <c r="H253" s="37"/>
      <c r="I253" s="206"/>
      <c r="J253" s="37"/>
      <c r="K253" s="37"/>
      <c r="L253" s="41"/>
      <c r="M253" s="255"/>
      <c r="N253" s="256"/>
      <c r="O253" s="88"/>
      <c r="P253" s="88"/>
      <c r="Q253" s="88"/>
      <c r="R253" s="88"/>
      <c r="S253" s="88"/>
      <c r="T253" s="89"/>
      <c r="U253" s="35"/>
      <c r="V253" s="35"/>
      <c r="W253" s="35"/>
      <c r="X253" s="35"/>
      <c r="Y253" s="35"/>
      <c r="Z253" s="35"/>
      <c r="AA253" s="35"/>
      <c r="AB253" s="35"/>
      <c r="AC253" s="35"/>
      <c r="AD253" s="35"/>
      <c r="AE253" s="35"/>
      <c r="AT253" s="14" t="s">
        <v>194</v>
      </c>
      <c r="AU253" s="14" t="s">
        <v>200</v>
      </c>
    </row>
    <row r="254" s="2" customFormat="1" ht="37.8" customHeight="1">
      <c r="A254" s="35"/>
      <c r="B254" s="36"/>
      <c r="C254" s="257" t="s">
        <v>454</v>
      </c>
      <c r="D254" s="257" t="s">
        <v>260</v>
      </c>
      <c r="E254" s="258" t="s">
        <v>705</v>
      </c>
      <c r="F254" s="259" t="s">
        <v>706</v>
      </c>
      <c r="G254" s="260" t="s">
        <v>329</v>
      </c>
      <c r="H254" s="261">
        <v>20</v>
      </c>
      <c r="I254" s="262"/>
      <c r="J254" s="263">
        <f>ROUND(I254*H254,2)</f>
        <v>0</v>
      </c>
      <c r="K254" s="264"/>
      <c r="L254" s="265"/>
      <c r="M254" s="266" t="s">
        <v>1</v>
      </c>
      <c r="N254" s="267" t="s">
        <v>42</v>
      </c>
      <c r="O254" s="88"/>
      <c r="P254" s="249">
        <f>O254*H254</f>
        <v>0</v>
      </c>
      <c r="Q254" s="249">
        <v>6.0000000000000002E-05</v>
      </c>
      <c r="R254" s="249">
        <f>Q254*H254</f>
        <v>0.0012000000000000001</v>
      </c>
      <c r="S254" s="249">
        <v>0</v>
      </c>
      <c r="T254" s="250">
        <f>S254*H254</f>
        <v>0</v>
      </c>
      <c r="U254" s="35"/>
      <c r="V254" s="35"/>
      <c r="W254" s="35"/>
      <c r="X254" s="35"/>
      <c r="Y254" s="35"/>
      <c r="Z254" s="35"/>
      <c r="AA254" s="35"/>
      <c r="AB254" s="35"/>
      <c r="AC254" s="35"/>
      <c r="AD254" s="35"/>
      <c r="AE254" s="35"/>
      <c r="AR254" s="251" t="s">
        <v>323</v>
      </c>
      <c r="AT254" s="251" t="s">
        <v>260</v>
      </c>
      <c r="AU254" s="251" t="s">
        <v>200</v>
      </c>
      <c r="AY254" s="14" t="s">
        <v>185</v>
      </c>
      <c r="BE254" s="252">
        <f>IF(N254="základní",J254,0)</f>
        <v>0</v>
      </c>
      <c r="BF254" s="252">
        <f>IF(N254="snížená",J254,0)</f>
        <v>0</v>
      </c>
      <c r="BG254" s="252">
        <f>IF(N254="zákl. přenesená",J254,0)</f>
        <v>0</v>
      </c>
      <c r="BH254" s="252">
        <f>IF(N254="sníž. přenesená",J254,0)</f>
        <v>0</v>
      </c>
      <c r="BI254" s="252">
        <f>IF(N254="nulová",J254,0)</f>
        <v>0</v>
      </c>
      <c r="BJ254" s="14" t="s">
        <v>84</v>
      </c>
      <c r="BK254" s="252">
        <f>ROUND(I254*H254,2)</f>
        <v>0</v>
      </c>
      <c r="BL254" s="14" t="s">
        <v>272</v>
      </c>
      <c r="BM254" s="251" t="s">
        <v>707</v>
      </c>
    </row>
    <row r="255" s="2" customFormat="1">
      <c r="A255" s="35"/>
      <c r="B255" s="36"/>
      <c r="C255" s="37"/>
      <c r="D255" s="253" t="s">
        <v>194</v>
      </c>
      <c r="E255" s="37"/>
      <c r="F255" s="254" t="s">
        <v>706</v>
      </c>
      <c r="G255" s="37"/>
      <c r="H255" s="37"/>
      <c r="I255" s="206"/>
      <c r="J255" s="37"/>
      <c r="K255" s="37"/>
      <c r="L255" s="41"/>
      <c r="M255" s="255"/>
      <c r="N255" s="256"/>
      <c r="O255" s="88"/>
      <c r="P255" s="88"/>
      <c r="Q255" s="88"/>
      <c r="R255" s="88"/>
      <c r="S255" s="88"/>
      <c r="T255" s="89"/>
      <c r="U255" s="35"/>
      <c r="V255" s="35"/>
      <c r="W255" s="35"/>
      <c r="X255" s="35"/>
      <c r="Y255" s="35"/>
      <c r="Z255" s="35"/>
      <c r="AA255" s="35"/>
      <c r="AB255" s="35"/>
      <c r="AC255" s="35"/>
      <c r="AD255" s="35"/>
      <c r="AE255" s="35"/>
      <c r="AT255" s="14" t="s">
        <v>194</v>
      </c>
      <c r="AU255" s="14" t="s">
        <v>200</v>
      </c>
    </row>
    <row r="256" s="2" customFormat="1" ht="37.8" customHeight="1">
      <c r="A256" s="35"/>
      <c r="B256" s="36"/>
      <c r="C256" s="239" t="s">
        <v>459</v>
      </c>
      <c r="D256" s="239" t="s">
        <v>188</v>
      </c>
      <c r="E256" s="240" t="s">
        <v>708</v>
      </c>
      <c r="F256" s="241" t="s">
        <v>709</v>
      </c>
      <c r="G256" s="242" t="s">
        <v>263</v>
      </c>
      <c r="H256" s="243">
        <v>20</v>
      </c>
      <c r="I256" s="244"/>
      <c r="J256" s="245">
        <f>ROUND(I256*H256,2)</f>
        <v>0</v>
      </c>
      <c r="K256" s="246"/>
      <c r="L256" s="41"/>
      <c r="M256" s="247" t="s">
        <v>1</v>
      </c>
      <c r="N256" s="248" t="s">
        <v>42</v>
      </c>
      <c r="O256" s="88"/>
      <c r="P256" s="249">
        <f>O256*H256</f>
        <v>0</v>
      </c>
      <c r="Q256" s="249">
        <v>0</v>
      </c>
      <c r="R256" s="249">
        <f>Q256*H256</f>
        <v>0</v>
      </c>
      <c r="S256" s="249">
        <v>0</v>
      </c>
      <c r="T256" s="250">
        <f>S256*H256</f>
        <v>0</v>
      </c>
      <c r="U256" s="35"/>
      <c r="V256" s="35"/>
      <c r="W256" s="35"/>
      <c r="X256" s="35"/>
      <c r="Y256" s="35"/>
      <c r="Z256" s="35"/>
      <c r="AA256" s="35"/>
      <c r="AB256" s="35"/>
      <c r="AC256" s="35"/>
      <c r="AD256" s="35"/>
      <c r="AE256" s="35"/>
      <c r="AR256" s="251" t="s">
        <v>272</v>
      </c>
      <c r="AT256" s="251" t="s">
        <v>188</v>
      </c>
      <c r="AU256" s="251" t="s">
        <v>200</v>
      </c>
      <c r="AY256" s="14" t="s">
        <v>185</v>
      </c>
      <c r="BE256" s="252">
        <f>IF(N256="základní",J256,0)</f>
        <v>0</v>
      </c>
      <c r="BF256" s="252">
        <f>IF(N256="snížená",J256,0)</f>
        <v>0</v>
      </c>
      <c r="BG256" s="252">
        <f>IF(N256="zákl. přenesená",J256,0)</f>
        <v>0</v>
      </c>
      <c r="BH256" s="252">
        <f>IF(N256="sníž. přenesená",J256,0)</f>
        <v>0</v>
      </c>
      <c r="BI256" s="252">
        <f>IF(N256="nulová",J256,0)</f>
        <v>0</v>
      </c>
      <c r="BJ256" s="14" t="s">
        <v>84</v>
      </c>
      <c r="BK256" s="252">
        <f>ROUND(I256*H256,2)</f>
        <v>0</v>
      </c>
      <c r="BL256" s="14" t="s">
        <v>272</v>
      </c>
      <c r="BM256" s="251" t="s">
        <v>710</v>
      </c>
    </row>
    <row r="257" s="2" customFormat="1">
      <c r="A257" s="35"/>
      <c r="B257" s="36"/>
      <c r="C257" s="37"/>
      <c r="D257" s="253" t="s">
        <v>194</v>
      </c>
      <c r="E257" s="37"/>
      <c r="F257" s="254" t="s">
        <v>709</v>
      </c>
      <c r="G257" s="37"/>
      <c r="H257" s="37"/>
      <c r="I257" s="206"/>
      <c r="J257" s="37"/>
      <c r="K257" s="37"/>
      <c r="L257" s="41"/>
      <c r="M257" s="255"/>
      <c r="N257" s="256"/>
      <c r="O257" s="88"/>
      <c r="P257" s="88"/>
      <c r="Q257" s="88"/>
      <c r="R257" s="88"/>
      <c r="S257" s="88"/>
      <c r="T257" s="89"/>
      <c r="U257" s="35"/>
      <c r="V257" s="35"/>
      <c r="W257" s="35"/>
      <c r="X257" s="35"/>
      <c r="Y257" s="35"/>
      <c r="Z257" s="35"/>
      <c r="AA257" s="35"/>
      <c r="AB257" s="35"/>
      <c r="AC257" s="35"/>
      <c r="AD257" s="35"/>
      <c r="AE257" s="35"/>
      <c r="AT257" s="14" t="s">
        <v>194</v>
      </c>
      <c r="AU257" s="14" t="s">
        <v>200</v>
      </c>
    </row>
    <row r="258" s="2" customFormat="1" ht="24.15" customHeight="1">
      <c r="A258" s="35"/>
      <c r="B258" s="36"/>
      <c r="C258" s="257" t="s">
        <v>463</v>
      </c>
      <c r="D258" s="257" t="s">
        <v>260</v>
      </c>
      <c r="E258" s="258" t="s">
        <v>711</v>
      </c>
      <c r="F258" s="259" t="s">
        <v>712</v>
      </c>
      <c r="G258" s="260" t="s">
        <v>263</v>
      </c>
      <c r="H258" s="261">
        <v>20</v>
      </c>
      <c r="I258" s="262"/>
      <c r="J258" s="263">
        <f>ROUND(I258*H258,2)</f>
        <v>0</v>
      </c>
      <c r="K258" s="264"/>
      <c r="L258" s="265"/>
      <c r="M258" s="266" t="s">
        <v>1</v>
      </c>
      <c r="N258" s="267" t="s">
        <v>42</v>
      </c>
      <c r="O258" s="88"/>
      <c r="P258" s="249">
        <f>O258*H258</f>
        <v>0</v>
      </c>
      <c r="Q258" s="249">
        <v>0</v>
      </c>
      <c r="R258" s="249">
        <f>Q258*H258</f>
        <v>0</v>
      </c>
      <c r="S258" s="249">
        <v>0</v>
      </c>
      <c r="T258" s="250">
        <f>S258*H258</f>
        <v>0</v>
      </c>
      <c r="U258" s="35"/>
      <c r="V258" s="35"/>
      <c r="W258" s="35"/>
      <c r="X258" s="35"/>
      <c r="Y258" s="35"/>
      <c r="Z258" s="35"/>
      <c r="AA258" s="35"/>
      <c r="AB258" s="35"/>
      <c r="AC258" s="35"/>
      <c r="AD258" s="35"/>
      <c r="AE258" s="35"/>
      <c r="AR258" s="251" t="s">
        <v>323</v>
      </c>
      <c r="AT258" s="251" t="s">
        <v>260</v>
      </c>
      <c r="AU258" s="251" t="s">
        <v>200</v>
      </c>
      <c r="AY258" s="14" t="s">
        <v>185</v>
      </c>
      <c r="BE258" s="252">
        <f>IF(N258="základní",J258,0)</f>
        <v>0</v>
      </c>
      <c r="BF258" s="252">
        <f>IF(N258="snížená",J258,0)</f>
        <v>0</v>
      </c>
      <c r="BG258" s="252">
        <f>IF(N258="zákl. přenesená",J258,0)</f>
        <v>0</v>
      </c>
      <c r="BH258" s="252">
        <f>IF(N258="sníž. přenesená",J258,0)</f>
        <v>0</v>
      </c>
      <c r="BI258" s="252">
        <f>IF(N258="nulová",J258,0)</f>
        <v>0</v>
      </c>
      <c r="BJ258" s="14" t="s">
        <v>84</v>
      </c>
      <c r="BK258" s="252">
        <f>ROUND(I258*H258,2)</f>
        <v>0</v>
      </c>
      <c r="BL258" s="14" t="s">
        <v>272</v>
      </c>
      <c r="BM258" s="251" t="s">
        <v>713</v>
      </c>
    </row>
    <row r="259" s="2" customFormat="1">
      <c r="A259" s="35"/>
      <c r="B259" s="36"/>
      <c r="C259" s="37"/>
      <c r="D259" s="253" t="s">
        <v>194</v>
      </c>
      <c r="E259" s="37"/>
      <c r="F259" s="254" t="s">
        <v>712</v>
      </c>
      <c r="G259" s="37"/>
      <c r="H259" s="37"/>
      <c r="I259" s="206"/>
      <c r="J259" s="37"/>
      <c r="K259" s="37"/>
      <c r="L259" s="41"/>
      <c r="M259" s="255"/>
      <c r="N259" s="256"/>
      <c r="O259" s="88"/>
      <c r="P259" s="88"/>
      <c r="Q259" s="88"/>
      <c r="R259" s="88"/>
      <c r="S259" s="88"/>
      <c r="T259" s="89"/>
      <c r="U259" s="35"/>
      <c r="V259" s="35"/>
      <c r="W259" s="35"/>
      <c r="X259" s="35"/>
      <c r="Y259" s="35"/>
      <c r="Z259" s="35"/>
      <c r="AA259" s="35"/>
      <c r="AB259" s="35"/>
      <c r="AC259" s="35"/>
      <c r="AD259" s="35"/>
      <c r="AE259" s="35"/>
      <c r="AT259" s="14" t="s">
        <v>194</v>
      </c>
      <c r="AU259" s="14" t="s">
        <v>200</v>
      </c>
    </row>
    <row r="260" s="2" customFormat="1" ht="37.8" customHeight="1">
      <c r="A260" s="35"/>
      <c r="B260" s="36"/>
      <c r="C260" s="239" t="s">
        <v>468</v>
      </c>
      <c r="D260" s="239" t="s">
        <v>188</v>
      </c>
      <c r="E260" s="240" t="s">
        <v>714</v>
      </c>
      <c r="F260" s="241" t="s">
        <v>715</v>
      </c>
      <c r="G260" s="242" t="s">
        <v>263</v>
      </c>
      <c r="H260" s="243">
        <v>2</v>
      </c>
      <c r="I260" s="244"/>
      <c r="J260" s="245">
        <f>ROUND(I260*H260,2)</f>
        <v>0</v>
      </c>
      <c r="K260" s="246"/>
      <c r="L260" s="41"/>
      <c r="M260" s="247" t="s">
        <v>1</v>
      </c>
      <c r="N260" s="248" t="s">
        <v>42</v>
      </c>
      <c r="O260" s="88"/>
      <c r="P260" s="249">
        <f>O260*H260</f>
        <v>0</v>
      </c>
      <c r="Q260" s="249">
        <v>0</v>
      </c>
      <c r="R260" s="249">
        <f>Q260*H260</f>
        <v>0</v>
      </c>
      <c r="S260" s="249">
        <v>0</v>
      </c>
      <c r="T260" s="250">
        <f>S260*H260</f>
        <v>0</v>
      </c>
      <c r="U260" s="35"/>
      <c r="V260" s="35"/>
      <c r="W260" s="35"/>
      <c r="X260" s="35"/>
      <c r="Y260" s="35"/>
      <c r="Z260" s="35"/>
      <c r="AA260" s="35"/>
      <c r="AB260" s="35"/>
      <c r="AC260" s="35"/>
      <c r="AD260" s="35"/>
      <c r="AE260" s="35"/>
      <c r="AR260" s="251" t="s">
        <v>272</v>
      </c>
      <c r="AT260" s="251" t="s">
        <v>188</v>
      </c>
      <c r="AU260" s="251" t="s">
        <v>200</v>
      </c>
      <c r="AY260" s="14" t="s">
        <v>185</v>
      </c>
      <c r="BE260" s="252">
        <f>IF(N260="základní",J260,0)</f>
        <v>0</v>
      </c>
      <c r="BF260" s="252">
        <f>IF(N260="snížená",J260,0)</f>
        <v>0</v>
      </c>
      <c r="BG260" s="252">
        <f>IF(N260="zákl. přenesená",J260,0)</f>
        <v>0</v>
      </c>
      <c r="BH260" s="252">
        <f>IF(N260="sníž. přenesená",J260,0)</f>
        <v>0</v>
      </c>
      <c r="BI260" s="252">
        <f>IF(N260="nulová",J260,0)</f>
        <v>0</v>
      </c>
      <c r="BJ260" s="14" t="s">
        <v>84</v>
      </c>
      <c r="BK260" s="252">
        <f>ROUND(I260*H260,2)</f>
        <v>0</v>
      </c>
      <c r="BL260" s="14" t="s">
        <v>272</v>
      </c>
      <c r="BM260" s="251" t="s">
        <v>716</v>
      </c>
    </row>
    <row r="261" s="2" customFormat="1">
      <c r="A261" s="35"/>
      <c r="B261" s="36"/>
      <c r="C261" s="37"/>
      <c r="D261" s="253" t="s">
        <v>194</v>
      </c>
      <c r="E261" s="37"/>
      <c r="F261" s="254" t="s">
        <v>715</v>
      </c>
      <c r="G261" s="37"/>
      <c r="H261" s="37"/>
      <c r="I261" s="206"/>
      <c r="J261" s="37"/>
      <c r="K261" s="37"/>
      <c r="L261" s="41"/>
      <c r="M261" s="255"/>
      <c r="N261" s="256"/>
      <c r="O261" s="88"/>
      <c r="P261" s="88"/>
      <c r="Q261" s="88"/>
      <c r="R261" s="88"/>
      <c r="S261" s="88"/>
      <c r="T261" s="89"/>
      <c r="U261" s="35"/>
      <c r="V261" s="35"/>
      <c r="W261" s="35"/>
      <c r="X261" s="35"/>
      <c r="Y261" s="35"/>
      <c r="Z261" s="35"/>
      <c r="AA261" s="35"/>
      <c r="AB261" s="35"/>
      <c r="AC261" s="35"/>
      <c r="AD261" s="35"/>
      <c r="AE261" s="35"/>
      <c r="AT261" s="14" t="s">
        <v>194</v>
      </c>
      <c r="AU261" s="14" t="s">
        <v>200</v>
      </c>
    </row>
    <row r="262" s="2" customFormat="1" ht="16.5" customHeight="1">
      <c r="A262" s="35"/>
      <c r="B262" s="36"/>
      <c r="C262" s="257" t="s">
        <v>14</v>
      </c>
      <c r="D262" s="257" t="s">
        <v>260</v>
      </c>
      <c r="E262" s="258" t="s">
        <v>717</v>
      </c>
      <c r="F262" s="259" t="s">
        <v>718</v>
      </c>
      <c r="G262" s="260" t="s">
        <v>263</v>
      </c>
      <c r="H262" s="261">
        <v>2</v>
      </c>
      <c r="I262" s="262"/>
      <c r="J262" s="263">
        <f>ROUND(I262*H262,2)</f>
        <v>0</v>
      </c>
      <c r="K262" s="264"/>
      <c r="L262" s="265"/>
      <c r="M262" s="266" t="s">
        <v>1</v>
      </c>
      <c r="N262" s="267" t="s">
        <v>42</v>
      </c>
      <c r="O262" s="88"/>
      <c r="P262" s="249">
        <f>O262*H262</f>
        <v>0</v>
      </c>
      <c r="Q262" s="249">
        <v>0</v>
      </c>
      <c r="R262" s="249">
        <f>Q262*H262</f>
        <v>0</v>
      </c>
      <c r="S262" s="249">
        <v>0</v>
      </c>
      <c r="T262" s="250">
        <f>S262*H262</f>
        <v>0</v>
      </c>
      <c r="U262" s="35"/>
      <c r="V262" s="35"/>
      <c r="W262" s="35"/>
      <c r="X262" s="35"/>
      <c r="Y262" s="35"/>
      <c r="Z262" s="35"/>
      <c r="AA262" s="35"/>
      <c r="AB262" s="35"/>
      <c r="AC262" s="35"/>
      <c r="AD262" s="35"/>
      <c r="AE262" s="35"/>
      <c r="AR262" s="251" t="s">
        <v>323</v>
      </c>
      <c r="AT262" s="251" t="s">
        <v>260</v>
      </c>
      <c r="AU262" s="251" t="s">
        <v>200</v>
      </c>
      <c r="AY262" s="14" t="s">
        <v>185</v>
      </c>
      <c r="BE262" s="252">
        <f>IF(N262="základní",J262,0)</f>
        <v>0</v>
      </c>
      <c r="BF262" s="252">
        <f>IF(N262="snížená",J262,0)</f>
        <v>0</v>
      </c>
      <c r="BG262" s="252">
        <f>IF(N262="zákl. přenesená",J262,0)</f>
        <v>0</v>
      </c>
      <c r="BH262" s="252">
        <f>IF(N262="sníž. přenesená",J262,0)</f>
        <v>0</v>
      </c>
      <c r="BI262" s="252">
        <f>IF(N262="nulová",J262,0)</f>
        <v>0</v>
      </c>
      <c r="BJ262" s="14" t="s">
        <v>84</v>
      </c>
      <c r="BK262" s="252">
        <f>ROUND(I262*H262,2)</f>
        <v>0</v>
      </c>
      <c r="BL262" s="14" t="s">
        <v>272</v>
      </c>
      <c r="BM262" s="251" t="s">
        <v>719</v>
      </c>
    </row>
    <row r="263" s="2" customFormat="1">
      <c r="A263" s="35"/>
      <c r="B263" s="36"/>
      <c r="C263" s="37"/>
      <c r="D263" s="253" t="s">
        <v>194</v>
      </c>
      <c r="E263" s="37"/>
      <c r="F263" s="254" t="s">
        <v>718</v>
      </c>
      <c r="G263" s="37"/>
      <c r="H263" s="37"/>
      <c r="I263" s="206"/>
      <c r="J263" s="37"/>
      <c r="K263" s="37"/>
      <c r="L263" s="41"/>
      <c r="M263" s="255"/>
      <c r="N263" s="256"/>
      <c r="O263" s="88"/>
      <c r="P263" s="88"/>
      <c r="Q263" s="88"/>
      <c r="R263" s="88"/>
      <c r="S263" s="88"/>
      <c r="T263" s="89"/>
      <c r="U263" s="35"/>
      <c r="V263" s="35"/>
      <c r="W263" s="35"/>
      <c r="X263" s="35"/>
      <c r="Y263" s="35"/>
      <c r="Z263" s="35"/>
      <c r="AA263" s="35"/>
      <c r="AB263" s="35"/>
      <c r="AC263" s="35"/>
      <c r="AD263" s="35"/>
      <c r="AE263" s="35"/>
      <c r="AT263" s="14" t="s">
        <v>194</v>
      </c>
      <c r="AU263" s="14" t="s">
        <v>200</v>
      </c>
    </row>
    <row r="264" s="2" customFormat="1" ht="37.8" customHeight="1">
      <c r="A264" s="35"/>
      <c r="B264" s="36"/>
      <c r="C264" s="239" t="s">
        <v>477</v>
      </c>
      <c r="D264" s="239" t="s">
        <v>188</v>
      </c>
      <c r="E264" s="240" t="s">
        <v>720</v>
      </c>
      <c r="F264" s="241" t="s">
        <v>721</v>
      </c>
      <c r="G264" s="242" t="s">
        <v>263</v>
      </c>
      <c r="H264" s="243">
        <v>1</v>
      </c>
      <c r="I264" s="244"/>
      <c r="J264" s="245">
        <f>ROUND(I264*H264,2)</f>
        <v>0</v>
      </c>
      <c r="K264" s="246"/>
      <c r="L264" s="41"/>
      <c r="M264" s="247" t="s">
        <v>1</v>
      </c>
      <c r="N264" s="248" t="s">
        <v>42</v>
      </c>
      <c r="O264" s="88"/>
      <c r="P264" s="249">
        <f>O264*H264</f>
        <v>0</v>
      </c>
      <c r="Q264" s="249">
        <v>0</v>
      </c>
      <c r="R264" s="249">
        <f>Q264*H264</f>
        <v>0</v>
      </c>
      <c r="S264" s="249">
        <v>0</v>
      </c>
      <c r="T264" s="250">
        <f>S264*H264</f>
        <v>0</v>
      </c>
      <c r="U264" s="35"/>
      <c r="V264" s="35"/>
      <c r="W264" s="35"/>
      <c r="X264" s="35"/>
      <c r="Y264" s="35"/>
      <c r="Z264" s="35"/>
      <c r="AA264" s="35"/>
      <c r="AB264" s="35"/>
      <c r="AC264" s="35"/>
      <c r="AD264" s="35"/>
      <c r="AE264" s="35"/>
      <c r="AR264" s="251" t="s">
        <v>272</v>
      </c>
      <c r="AT264" s="251" t="s">
        <v>188</v>
      </c>
      <c r="AU264" s="251" t="s">
        <v>200</v>
      </c>
      <c r="AY264" s="14" t="s">
        <v>185</v>
      </c>
      <c r="BE264" s="252">
        <f>IF(N264="základní",J264,0)</f>
        <v>0</v>
      </c>
      <c r="BF264" s="252">
        <f>IF(N264="snížená",J264,0)</f>
        <v>0</v>
      </c>
      <c r="BG264" s="252">
        <f>IF(N264="zákl. přenesená",J264,0)</f>
        <v>0</v>
      </c>
      <c r="BH264" s="252">
        <f>IF(N264="sníž. přenesená",J264,0)</f>
        <v>0</v>
      </c>
      <c r="BI264" s="252">
        <f>IF(N264="nulová",J264,0)</f>
        <v>0</v>
      </c>
      <c r="BJ264" s="14" t="s">
        <v>84</v>
      </c>
      <c r="BK264" s="252">
        <f>ROUND(I264*H264,2)</f>
        <v>0</v>
      </c>
      <c r="BL264" s="14" t="s">
        <v>272</v>
      </c>
      <c r="BM264" s="251" t="s">
        <v>722</v>
      </c>
    </row>
    <row r="265" s="2" customFormat="1">
      <c r="A265" s="35"/>
      <c r="B265" s="36"/>
      <c r="C265" s="37"/>
      <c r="D265" s="253" t="s">
        <v>194</v>
      </c>
      <c r="E265" s="37"/>
      <c r="F265" s="254" t="s">
        <v>721</v>
      </c>
      <c r="G265" s="37"/>
      <c r="H265" s="37"/>
      <c r="I265" s="206"/>
      <c r="J265" s="37"/>
      <c r="K265" s="37"/>
      <c r="L265" s="41"/>
      <c r="M265" s="255"/>
      <c r="N265" s="256"/>
      <c r="O265" s="88"/>
      <c r="P265" s="88"/>
      <c r="Q265" s="88"/>
      <c r="R265" s="88"/>
      <c r="S265" s="88"/>
      <c r="T265" s="89"/>
      <c r="U265" s="35"/>
      <c r="V265" s="35"/>
      <c r="W265" s="35"/>
      <c r="X265" s="35"/>
      <c r="Y265" s="35"/>
      <c r="Z265" s="35"/>
      <c r="AA265" s="35"/>
      <c r="AB265" s="35"/>
      <c r="AC265" s="35"/>
      <c r="AD265" s="35"/>
      <c r="AE265" s="35"/>
      <c r="AT265" s="14" t="s">
        <v>194</v>
      </c>
      <c r="AU265" s="14" t="s">
        <v>200</v>
      </c>
    </row>
    <row r="266" s="2" customFormat="1" ht="44.25" customHeight="1">
      <c r="A266" s="35"/>
      <c r="B266" s="36"/>
      <c r="C266" s="257" t="s">
        <v>484</v>
      </c>
      <c r="D266" s="257" t="s">
        <v>260</v>
      </c>
      <c r="E266" s="258" t="s">
        <v>723</v>
      </c>
      <c r="F266" s="259" t="s">
        <v>724</v>
      </c>
      <c r="G266" s="260" t="s">
        <v>263</v>
      </c>
      <c r="H266" s="261">
        <v>1</v>
      </c>
      <c r="I266" s="262"/>
      <c r="J266" s="263">
        <f>ROUND(I266*H266,2)</f>
        <v>0</v>
      </c>
      <c r="K266" s="264"/>
      <c r="L266" s="265"/>
      <c r="M266" s="266" t="s">
        <v>1</v>
      </c>
      <c r="N266" s="267" t="s">
        <v>42</v>
      </c>
      <c r="O266" s="88"/>
      <c r="P266" s="249">
        <f>O266*H266</f>
        <v>0</v>
      </c>
      <c r="Q266" s="249">
        <v>0</v>
      </c>
      <c r="R266" s="249">
        <f>Q266*H266</f>
        <v>0</v>
      </c>
      <c r="S266" s="249">
        <v>0</v>
      </c>
      <c r="T266" s="250">
        <f>S266*H266</f>
        <v>0</v>
      </c>
      <c r="U266" s="35"/>
      <c r="V266" s="35"/>
      <c r="W266" s="35"/>
      <c r="X266" s="35"/>
      <c r="Y266" s="35"/>
      <c r="Z266" s="35"/>
      <c r="AA266" s="35"/>
      <c r="AB266" s="35"/>
      <c r="AC266" s="35"/>
      <c r="AD266" s="35"/>
      <c r="AE266" s="35"/>
      <c r="AR266" s="251" t="s">
        <v>323</v>
      </c>
      <c r="AT266" s="251" t="s">
        <v>260</v>
      </c>
      <c r="AU266" s="251" t="s">
        <v>200</v>
      </c>
      <c r="AY266" s="14" t="s">
        <v>185</v>
      </c>
      <c r="BE266" s="252">
        <f>IF(N266="základní",J266,0)</f>
        <v>0</v>
      </c>
      <c r="BF266" s="252">
        <f>IF(N266="snížená",J266,0)</f>
        <v>0</v>
      </c>
      <c r="BG266" s="252">
        <f>IF(N266="zákl. přenesená",J266,0)</f>
        <v>0</v>
      </c>
      <c r="BH266" s="252">
        <f>IF(N266="sníž. přenesená",J266,0)</f>
        <v>0</v>
      </c>
      <c r="BI266" s="252">
        <f>IF(N266="nulová",J266,0)</f>
        <v>0</v>
      </c>
      <c r="BJ266" s="14" t="s">
        <v>84</v>
      </c>
      <c r="BK266" s="252">
        <f>ROUND(I266*H266,2)</f>
        <v>0</v>
      </c>
      <c r="BL266" s="14" t="s">
        <v>272</v>
      </c>
      <c r="BM266" s="251" t="s">
        <v>725</v>
      </c>
    </row>
    <row r="267" s="2" customFormat="1">
      <c r="A267" s="35"/>
      <c r="B267" s="36"/>
      <c r="C267" s="37"/>
      <c r="D267" s="253" t="s">
        <v>194</v>
      </c>
      <c r="E267" s="37"/>
      <c r="F267" s="254" t="s">
        <v>724</v>
      </c>
      <c r="G267" s="37"/>
      <c r="H267" s="37"/>
      <c r="I267" s="206"/>
      <c r="J267" s="37"/>
      <c r="K267" s="37"/>
      <c r="L267" s="41"/>
      <c r="M267" s="255"/>
      <c r="N267" s="256"/>
      <c r="O267" s="88"/>
      <c r="P267" s="88"/>
      <c r="Q267" s="88"/>
      <c r="R267" s="88"/>
      <c r="S267" s="88"/>
      <c r="T267" s="89"/>
      <c r="U267" s="35"/>
      <c r="V267" s="35"/>
      <c r="W267" s="35"/>
      <c r="X267" s="35"/>
      <c r="Y267" s="35"/>
      <c r="Z267" s="35"/>
      <c r="AA267" s="35"/>
      <c r="AB267" s="35"/>
      <c r="AC267" s="35"/>
      <c r="AD267" s="35"/>
      <c r="AE267" s="35"/>
      <c r="AT267" s="14" t="s">
        <v>194</v>
      </c>
      <c r="AU267" s="14" t="s">
        <v>200</v>
      </c>
    </row>
    <row r="268" s="2" customFormat="1" ht="37.8" customHeight="1">
      <c r="A268" s="35"/>
      <c r="B268" s="36"/>
      <c r="C268" s="239" t="s">
        <v>489</v>
      </c>
      <c r="D268" s="239" t="s">
        <v>188</v>
      </c>
      <c r="E268" s="240" t="s">
        <v>726</v>
      </c>
      <c r="F268" s="241" t="s">
        <v>727</v>
      </c>
      <c r="G268" s="242" t="s">
        <v>263</v>
      </c>
      <c r="H268" s="243">
        <v>11</v>
      </c>
      <c r="I268" s="244"/>
      <c r="J268" s="245">
        <f>ROUND(I268*H268,2)</f>
        <v>0</v>
      </c>
      <c r="K268" s="246"/>
      <c r="L268" s="41"/>
      <c r="M268" s="247" t="s">
        <v>1</v>
      </c>
      <c r="N268" s="248" t="s">
        <v>42</v>
      </c>
      <c r="O268" s="88"/>
      <c r="P268" s="249">
        <f>O268*H268</f>
        <v>0</v>
      </c>
      <c r="Q268" s="249">
        <v>0</v>
      </c>
      <c r="R268" s="249">
        <f>Q268*H268</f>
        <v>0</v>
      </c>
      <c r="S268" s="249">
        <v>0</v>
      </c>
      <c r="T268" s="250">
        <f>S268*H268</f>
        <v>0</v>
      </c>
      <c r="U268" s="35"/>
      <c r="V268" s="35"/>
      <c r="W268" s="35"/>
      <c r="X268" s="35"/>
      <c r="Y268" s="35"/>
      <c r="Z268" s="35"/>
      <c r="AA268" s="35"/>
      <c r="AB268" s="35"/>
      <c r="AC268" s="35"/>
      <c r="AD268" s="35"/>
      <c r="AE268" s="35"/>
      <c r="AR268" s="251" t="s">
        <v>272</v>
      </c>
      <c r="AT268" s="251" t="s">
        <v>188</v>
      </c>
      <c r="AU268" s="251" t="s">
        <v>200</v>
      </c>
      <c r="AY268" s="14" t="s">
        <v>185</v>
      </c>
      <c r="BE268" s="252">
        <f>IF(N268="základní",J268,0)</f>
        <v>0</v>
      </c>
      <c r="BF268" s="252">
        <f>IF(N268="snížená",J268,0)</f>
        <v>0</v>
      </c>
      <c r="BG268" s="252">
        <f>IF(N268="zákl. přenesená",J268,0)</f>
        <v>0</v>
      </c>
      <c r="BH268" s="252">
        <f>IF(N268="sníž. přenesená",J268,0)</f>
        <v>0</v>
      </c>
      <c r="BI268" s="252">
        <f>IF(N268="nulová",J268,0)</f>
        <v>0</v>
      </c>
      <c r="BJ268" s="14" t="s">
        <v>84</v>
      </c>
      <c r="BK268" s="252">
        <f>ROUND(I268*H268,2)</f>
        <v>0</v>
      </c>
      <c r="BL268" s="14" t="s">
        <v>272</v>
      </c>
      <c r="BM268" s="251" t="s">
        <v>728</v>
      </c>
    </row>
    <row r="269" s="2" customFormat="1">
      <c r="A269" s="35"/>
      <c r="B269" s="36"/>
      <c r="C269" s="37"/>
      <c r="D269" s="253" t="s">
        <v>194</v>
      </c>
      <c r="E269" s="37"/>
      <c r="F269" s="254" t="s">
        <v>727</v>
      </c>
      <c r="G269" s="37"/>
      <c r="H269" s="37"/>
      <c r="I269" s="206"/>
      <c r="J269" s="37"/>
      <c r="K269" s="37"/>
      <c r="L269" s="41"/>
      <c r="M269" s="255"/>
      <c r="N269" s="256"/>
      <c r="O269" s="88"/>
      <c r="P269" s="88"/>
      <c r="Q269" s="88"/>
      <c r="R269" s="88"/>
      <c r="S269" s="88"/>
      <c r="T269" s="89"/>
      <c r="U269" s="35"/>
      <c r="V269" s="35"/>
      <c r="W269" s="35"/>
      <c r="X269" s="35"/>
      <c r="Y269" s="35"/>
      <c r="Z269" s="35"/>
      <c r="AA269" s="35"/>
      <c r="AB269" s="35"/>
      <c r="AC269" s="35"/>
      <c r="AD269" s="35"/>
      <c r="AE269" s="35"/>
      <c r="AT269" s="14" t="s">
        <v>194</v>
      </c>
      <c r="AU269" s="14" t="s">
        <v>200</v>
      </c>
    </row>
    <row r="270" s="2" customFormat="1" ht="37.8" customHeight="1">
      <c r="A270" s="35"/>
      <c r="B270" s="36"/>
      <c r="C270" s="239" t="s">
        <v>494</v>
      </c>
      <c r="D270" s="239" t="s">
        <v>188</v>
      </c>
      <c r="E270" s="240" t="s">
        <v>729</v>
      </c>
      <c r="F270" s="241" t="s">
        <v>730</v>
      </c>
      <c r="G270" s="242" t="s">
        <v>263</v>
      </c>
      <c r="H270" s="243">
        <v>5</v>
      </c>
      <c r="I270" s="244"/>
      <c r="J270" s="245">
        <f>ROUND(I270*H270,2)</f>
        <v>0</v>
      </c>
      <c r="K270" s="246"/>
      <c r="L270" s="41"/>
      <c r="M270" s="247" t="s">
        <v>1</v>
      </c>
      <c r="N270" s="248" t="s">
        <v>42</v>
      </c>
      <c r="O270" s="88"/>
      <c r="P270" s="249">
        <f>O270*H270</f>
        <v>0</v>
      </c>
      <c r="Q270" s="249">
        <v>0</v>
      </c>
      <c r="R270" s="249">
        <f>Q270*H270</f>
        <v>0</v>
      </c>
      <c r="S270" s="249">
        <v>0</v>
      </c>
      <c r="T270" s="250">
        <f>S270*H270</f>
        <v>0</v>
      </c>
      <c r="U270" s="35"/>
      <c r="V270" s="35"/>
      <c r="W270" s="35"/>
      <c r="X270" s="35"/>
      <c r="Y270" s="35"/>
      <c r="Z270" s="35"/>
      <c r="AA270" s="35"/>
      <c r="AB270" s="35"/>
      <c r="AC270" s="35"/>
      <c r="AD270" s="35"/>
      <c r="AE270" s="35"/>
      <c r="AR270" s="251" t="s">
        <v>272</v>
      </c>
      <c r="AT270" s="251" t="s">
        <v>188</v>
      </c>
      <c r="AU270" s="251" t="s">
        <v>200</v>
      </c>
      <c r="AY270" s="14" t="s">
        <v>185</v>
      </c>
      <c r="BE270" s="252">
        <f>IF(N270="základní",J270,0)</f>
        <v>0</v>
      </c>
      <c r="BF270" s="252">
        <f>IF(N270="snížená",J270,0)</f>
        <v>0</v>
      </c>
      <c r="BG270" s="252">
        <f>IF(N270="zákl. přenesená",J270,0)</f>
        <v>0</v>
      </c>
      <c r="BH270" s="252">
        <f>IF(N270="sníž. přenesená",J270,0)</f>
        <v>0</v>
      </c>
      <c r="BI270" s="252">
        <f>IF(N270="nulová",J270,0)</f>
        <v>0</v>
      </c>
      <c r="BJ270" s="14" t="s">
        <v>84</v>
      </c>
      <c r="BK270" s="252">
        <f>ROUND(I270*H270,2)</f>
        <v>0</v>
      </c>
      <c r="BL270" s="14" t="s">
        <v>272</v>
      </c>
      <c r="BM270" s="251" t="s">
        <v>731</v>
      </c>
    </row>
    <row r="271" s="2" customFormat="1">
      <c r="A271" s="35"/>
      <c r="B271" s="36"/>
      <c r="C271" s="37"/>
      <c r="D271" s="253" t="s">
        <v>194</v>
      </c>
      <c r="E271" s="37"/>
      <c r="F271" s="254" t="s">
        <v>730</v>
      </c>
      <c r="G271" s="37"/>
      <c r="H271" s="37"/>
      <c r="I271" s="206"/>
      <c r="J271" s="37"/>
      <c r="K271" s="37"/>
      <c r="L271" s="41"/>
      <c r="M271" s="255"/>
      <c r="N271" s="256"/>
      <c r="O271" s="88"/>
      <c r="P271" s="88"/>
      <c r="Q271" s="88"/>
      <c r="R271" s="88"/>
      <c r="S271" s="88"/>
      <c r="T271" s="89"/>
      <c r="U271" s="35"/>
      <c r="V271" s="35"/>
      <c r="W271" s="35"/>
      <c r="X271" s="35"/>
      <c r="Y271" s="35"/>
      <c r="Z271" s="35"/>
      <c r="AA271" s="35"/>
      <c r="AB271" s="35"/>
      <c r="AC271" s="35"/>
      <c r="AD271" s="35"/>
      <c r="AE271" s="35"/>
      <c r="AT271" s="14" t="s">
        <v>194</v>
      </c>
      <c r="AU271" s="14" t="s">
        <v>200</v>
      </c>
    </row>
    <row r="272" s="2" customFormat="1" ht="24.15" customHeight="1">
      <c r="A272" s="35"/>
      <c r="B272" s="36"/>
      <c r="C272" s="257" t="s">
        <v>499</v>
      </c>
      <c r="D272" s="257" t="s">
        <v>260</v>
      </c>
      <c r="E272" s="258" t="s">
        <v>732</v>
      </c>
      <c r="F272" s="259" t="s">
        <v>733</v>
      </c>
      <c r="G272" s="260" t="s">
        <v>263</v>
      </c>
      <c r="H272" s="261">
        <v>4</v>
      </c>
      <c r="I272" s="262"/>
      <c r="J272" s="263">
        <f>ROUND(I272*H272,2)</f>
        <v>0</v>
      </c>
      <c r="K272" s="264"/>
      <c r="L272" s="265"/>
      <c r="M272" s="266" t="s">
        <v>1</v>
      </c>
      <c r="N272" s="267" t="s">
        <v>42</v>
      </c>
      <c r="O272" s="88"/>
      <c r="P272" s="249">
        <f>O272*H272</f>
        <v>0</v>
      </c>
      <c r="Q272" s="249">
        <v>0.00010000000000000001</v>
      </c>
      <c r="R272" s="249">
        <f>Q272*H272</f>
        <v>0.00040000000000000002</v>
      </c>
      <c r="S272" s="249">
        <v>0</v>
      </c>
      <c r="T272" s="250">
        <f>S272*H272</f>
        <v>0</v>
      </c>
      <c r="U272" s="35"/>
      <c r="V272" s="35"/>
      <c r="W272" s="35"/>
      <c r="X272" s="35"/>
      <c r="Y272" s="35"/>
      <c r="Z272" s="35"/>
      <c r="AA272" s="35"/>
      <c r="AB272" s="35"/>
      <c r="AC272" s="35"/>
      <c r="AD272" s="35"/>
      <c r="AE272" s="35"/>
      <c r="AR272" s="251" t="s">
        <v>323</v>
      </c>
      <c r="AT272" s="251" t="s">
        <v>260</v>
      </c>
      <c r="AU272" s="251" t="s">
        <v>200</v>
      </c>
      <c r="AY272" s="14" t="s">
        <v>185</v>
      </c>
      <c r="BE272" s="252">
        <f>IF(N272="základní",J272,0)</f>
        <v>0</v>
      </c>
      <c r="BF272" s="252">
        <f>IF(N272="snížená",J272,0)</f>
        <v>0</v>
      </c>
      <c r="BG272" s="252">
        <f>IF(N272="zákl. přenesená",J272,0)</f>
        <v>0</v>
      </c>
      <c r="BH272" s="252">
        <f>IF(N272="sníž. přenesená",J272,0)</f>
        <v>0</v>
      </c>
      <c r="BI272" s="252">
        <f>IF(N272="nulová",J272,0)</f>
        <v>0</v>
      </c>
      <c r="BJ272" s="14" t="s">
        <v>84</v>
      </c>
      <c r="BK272" s="252">
        <f>ROUND(I272*H272,2)</f>
        <v>0</v>
      </c>
      <c r="BL272" s="14" t="s">
        <v>272</v>
      </c>
      <c r="BM272" s="251" t="s">
        <v>734</v>
      </c>
    </row>
    <row r="273" s="2" customFormat="1">
      <c r="A273" s="35"/>
      <c r="B273" s="36"/>
      <c r="C273" s="37"/>
      <c r="D273" s="253" t="s">
        <v>194</v>
      </c>
      <c r="E273" s="37"/>
      <c r="F273" s="254" t="s">
        <v>733</v>
      </c>
      <c r="G273" s="37"/>
      <c r="H273" s="37"/>
      <c r="I273" s="206"/>
      <c r="J273" s="37"/>
      <c r="K273" s="37"/>
      <c r="L273" s="41"/>
      <c r="M273" s="255"/>
      <c r="N273" s="256"/>
      <c r="O273" s="88"/>
      <c r="P273" s="88"/>
      <c r="Q273" s="88"/>
      <c r="R273" s="88"/>
      <c r="S273" s="88"/>
      <c r="T273" s="89"/>
      <c r="U273" s="35"/>
      <c r="V273" s="35"/>
      <c r="W273" s="35"/>
      <c r="X273" s="35"/>
      <c r="Y273" s="35"/>
      <c r="Z273" s="35"/>
      <c r="AA273" s="35"/>
      <c r="AB273" s="35"/>
      <c r="AC273" s="35"/>
      <c r="AD273" s="35"/>
      <c r="AE273" s="35"/>
      <c r="AT273" s="14" t="s">
        <v>194</v>
      </c>
      <c r="AU273" s="14" t="s">
        <v>200</v>
      </c>
    </row>
    <row r="274" s="2" customFormat="1" ht="37.8" customHeight="1">
      <c r="A274" s="35"/>
      <c r="B274" s="36"/>
      <c r="C274" s="257" t="s">
        <v>504</v>
      </c>
      <c r="D274" s="257" t="s">
        <v>260</v>
      </c>
      <c r="E274" s="258" t="s">
        <v>735</v>
      </c>
      <c r="F274" s="259" t="s">
        <v>736</v>
      </c>
      <c r="G274" s="260" t="s">
        <v>263</v>
      </c>
      <c r="H274" s="261">
        <v>1</v>
      </c>
      <c r="I274" s="262"/>
      <c r="J274" s="263">
        <f>ROUND(I274*H274,2)</f>
        <v>0</v>
      </c>
      <c r="K274" s="264"/>
      <c r="L274" s="265"/>
      <c r="M274" s="266" t="s">
        <v>1</v>
      </c>
      <c r="N274" s="267" t="s">
        <v>42</v>
      </c>
      <c r="O274" s="88"/>
      <c r="P274" s="249">
        <f>O274*H274</f>
        <v>0</v>
      </c>
      <c r="Q274" s="249">
        <v>0.00010000000000000001</v>
      </c>
      <c r="R274" s="249">
        <f>Q274*H274</f>
        <v>0.00010000000000000001</v>
      </c>
      <c r="S274" s="249">
        <v>0</v>
      </c>
      <c r="T274" s="250">
        <f>S274*H274</f>
        <v>0</v>
      </c>
      <c r="U274" s="35"/>
      <c r="V274" s="35"/>
      <c r="W274" s="35"/>
      <c r="X274" s="35"/>
      <c r="Y274" s="35"/>
      <c r="Z274" s="35"/>
      <c r="AA274" s="35"/>
      <c r="AB274" s="35"/>
      <c r="AC274" s="35"/>
      <c r="AD274" s="35"/>
      <c r="AE274" s="35"/>
      <c r="AR274" s="251" t="s">
        <v>323</v>
      </c>
      <c r="AT274" s="251" t="s">
        <v>260</v>
      </c>
      <c r="AU274" s="251" t="s">
        <v>200</v>
      </c>
      <c r="AY274" s="14" t="s">
        <v>185</v>
      </c>
      <c r="BE274" s="252">
        <f>IF(N274="základní",J274,0)</f>
        <v>0</v>
      </c>
      <c r="BF274" s="252">
        <f>IF(N274="snížená",J274,0)</f>
        <v>0</v>
      </c>
      <c r="BG274" s="252">
        <f>IF(N274="zákl. přenesená",J274,0)</f>
        <v>0</v>
      </c>
      <c r="BH274" s="252">
        <f>IF(N274="sníž. přenesená",J274,0)</f>
        <v>0</v>
      </c>
      <c r="BI274" s="252">
        <f>IF(N274="nulová",J274,0)</f>
        <v>0</v>
      </c>
      <c r="BJ274" s="14" t="s">
        <v>84</v>
      </c>
      <c r="BK274" s="252">
        <f>ROUND(I274*H274,2)</f>
        <v>0</v>
      </c>
      <c r="BL274" s="14" t="s">
        <v>272</v>
      </c>
      <c r="BM274" s="251" t="s">
        <v>737</v>
      </c>
    </row>
    <row r="275" s="2" customFormat="1">
      <c r="A275" s="35"/>
      <c r="B275" s="36"/>
      <c r="C275" s="37"/>
      <c r="D275" s="253" t="s">
        <v>194</v>
      </c>
      <c r="E275" s="37"/>
      <c r="F275" s="254" t="s">
        <v>736</v>
      </c>
      <c r="G275" s="37"/>
      <c r="H275" s="37"/>
      <c r="I275" s="206"/>
      <c r="J275" s="37"/>
      <c r="K275" s="37"/>
      <c r="L275" s="41"/>
      <c r="M275" s="255"/>
      <c r="N275" s="256"/>
      <c r="O275" s="88"/>
      <c r="P275" s="88"/>
      <c r="Q275" s="88"/>
      <c r="R275" s="88"/>
      <c r="S275" s="88"/>
      <c r="T275" s="89"/>
      <c r="U275" s="35"/>
      <c r="V275" s="35"/>
      <c r="W275" s="35"/>
      <c r="X275" s="35"/>
      <c r="Y275" s="35"/>
      <c r="Z275" s="35"/>
      <c r="AA275" s="35"/>
      <c r="AB275" s="35"/>
      <c r="AC275" s="35"/>
      <c r="AD275" s="35"/>
      <c r="AE275" s="35"/>
      <c r="AT275" s="14" t="s">
        <v>194</v>
      </c>
      <c r="AU275" s="14" t="s">
        <v>200</v>
      </c>
    </row>
    <row r="276" s="2" customFormat="1" ht="24.15" customHeight="1">
      <c r="A276" s="35"/>
      <c r="B276" s="36"/>
      <c r="C276" s="239" t="s">
        <v>509</v>
      </c>
      <c r="D276" s="239" t="s">
        <v>188</v>
      </c>
      <c r="E276" s="240" t="s">
        <v>738</v>
      </c>
      <c r="F276" s="241" t="s">
        <v>739</v>
      </c>
      <c r="G276" s="242" t="s">
        <v>263</v>
      </c>
      <c r="H276" s="243">
        <v>2</v>
      </c>
      <c r="I276" s="244"/>
      <c r="J276" s="245">
        <f>ROUND(I276*H276,2)</f>
        <v>0</v>
      </c>
      <c r="K276" s="246"/>
      <c r="L276" s="41"/>
      <c r="M276" s="247" t="s">
        <v>1</v>
      </c>
      <c r="N276" s="248" t="s">
        <v>42</v>
      </c>
      <c r="O276" s="88"/>
      <c r="P276" s="249">
        <f>O276*H276</f>
        <v>0</v>
      </c>
      <c r="Q276" s="249">
        <v>0</v>
      </c>
      <c r="R276" s="249">
        <f>Q276*H276</f>
        <v>0</v>
      </c>
      <c r="S276" s="249">
        <v>0</v>
      </c>
      <c r="T276" s="250">
        <f>S276*H276</f>
        <v>0</v>
      </c>
      <c r="U276" s="35"/>
      <c r="V276" s="35"/>
      <c r="W276" s="35"/>
      <c r="X276" s="35"/>
      <c r="Y276" s="35"/>
      <c r="Z276" s="35"/>
      <c r="AA276" s="35"/>
      <c r="AB276" s="35"/>
      <c r="AC276" s="35"/>
      <c r="AD276" s="35"/>
      <c r="AE276" s="35"/>
      <c r="AR276" s="251" t="s">
        <v>272</v>
      </c>
      <c r="AT276" s="251" t="s">
        <v>188</v>
      </c>
      <c r="AU276" s="251" t="s">
        <v>200</v>
      </c>
      <c r="AY276" s="14" t="s">
        <v>185</v>
      </c>
      <c r="BE276" s="252">
        <f>IF(N276="základní",J276,0)</f>
        <v>0</v>
      </c>
      <c r="BF276" s="252">
        <f>IF(N276="snížená",J276,0)</f>
        <v>0</v>
      </c>
      <c r="BG276" s="252">
        <f>IF(N276="zákl. přenesená",J276,0)</f>
        <v>0</v>
      </c>
      <c r="BH276" s="252">
        <f>IF(N276="sníž. přenesená",J276,0)</f>
        <v>0</v>
      </c>
      <c r="BI276" s="252">
        <f>IF(N276="nulová",J276,0)</f>
        <v>0</v>
      </c>
      <c r="BJ276" s="14" t="s">
        <v>84</v>
      </c>
      <c r="BK276" s="252">
        <f>ROUND(I276*H276,2)</f>
        <v>0</v>
      </c>
      <c r="BL276" s="14" t="s">
        <v>272</v>
      </c>
      <c r="BM276" s="251" t="s">
        <v>740</v>
      </c>
    </row>
    <row r="277" s="2" customFormat="1">
      <c r="A277" s="35"/>
      <c r="B277" s="36"/>
      <c r="C277" s="37"/>
      <c r="D277" s="253" t="s">
        <v>194</v>
      </c>
      <c r="E277" s="37"/>
      <c r="F277" s="254" t="s">
        <v>739</v>
      </c>
      <c r="G277" s="37"/>
      <c r="H277" s="37"/>
      <c r="I277" s="206"/>
      <c r="J277" s="37"/>
      <c r="K277" s="37"/>
      <c r="L277" s="41"/>
      <c r="M277" s="255"/>
      <c r="N277" s="256"/>
      <c r="O277" s="88"/>
      <c r="P277" s="88"/>
      <c r="Q277" s="88"/>
      <c r="R277" s="88"/>
      <c r="S277" s="88"/>
      <c r="T277" s="89"/>
      <c r="U277" s="35"/>
      <c r="V277" s="35"/>
      <c r="W277" s="35"/>
      <c r="X277" s="35"/>
      <c r="Y277" s="35"/>
      <c r="Z277" s="35"/>
      <c r="AA277" s="35"/>
      <c r="AB277" s="35"/>
      <c r="AC277" s="35"/>
      <c r="AD277" s="35"/>
      <c r="AE277" s="35"/>
      <c r="AT277" s="14" t="s">
        <v>194</v>
      </c>
      <c r="AU277" s="14" t="s">
        <v>200</v>
      </c>
    </row>
    <row r="278" s="2" customFormat="1" ht="33" customHeight="1">
      <c r="A278" s="35"/>
      <c r="B278" s="36"/>
      <c r="C278" s="257" t="s">
        <v>741</v>
      </c>
      <c r="D278" s="257" t="s">
        <v>260</v>
      </c>
      <c r="E278" s="258" t="s">
        <v>742</v>
      </c>
      <c r="F278" s="259" t="s">
        <v>743</v>
      </c>
      <c r="G278" s="260" t="s">
        <v>263</v>
      </c>
      <c r="H278" s="261">
        <v>2</v>
      </c>
      <c r="I278" s="262"/>
      <c r="J278" s="263">
        <f>ROUND(I278*H278,2)</f>
        <v>0</v>
      </c>
      <c r="K278" s="264"/>
      <c r="L278" s="265"/>
      <c r="M278" s="266" t="s">
        <v>1</v>
      </c>
      <c r="N278" s="267" t="s">
        <v>42</v>
      </c>
      <c r="O278" s="88"/>
      <c r="P278" s="249">
        <f>O278*H278</f>
        <v>0</v>
      </c>
      <c r="Q278" s="249">
        <v>6.9999999999999994E-05</v>
      </c>
      <c r="R278" s="249">
        <f>Q278*H278</f>
        <v>0.00013999999999999999</v>
      </c>
      <c r="S278" s="249">
        <v>0</v>
      </c>
      <c r="T278" s="250">
        <f>S278*H278</f>
        <v>0</v>
      </c>
      <c r="U278" s="35"/>
      <c r="V278" s="35"/>
      <c r="W278" s="35"/>
      <c r="X278" s="35"/>
      <c r="Y278" s="35"/>
      <c r="Z278" s="35"/>
      <c r="AA278" s="35"/>
      <c r="AB278" s="35"/>
      <c r="AC278" s="35"/>
      <c r="AD278" s="35"/>
      <c r="AE278" s="35"/>
      <c r="AR278" s="251" t="s">
        <v>323</v>
      </c>
      <c r="AT278" s="251" t="s">
        <v>260</v>
      </c>
      <c r="AU278" s="251" t="s">
        <v>200</v>
      </c>
      <c r="AY278" s="14" t="s">
        <v>185</v>
      </c>
      <c r="BE278" s="252">
        <f>IF(N278="základní",J278,0)</f>
        <v>0</v>
      </c>
      <c r="BF278" s="252">
        <f>IF(N278="snížená",J278,0)</f>
        <v>0</v>
      </c>
      <c r="BG278" s="252">
        <f>IF(N278="zákl. přenesená",J278,0)</f>
        <v>0</v>
      </c>
      <c r="BH278" s="252">
        <f>IF(N278="sníž. přenesená",J278,0)</f>
        <v>0</v>
      </c>
      <c r="BI278" s="252">
        <f>IF(N278="nulová",J278,0)</f>
        <v>0</v>
      </c>
      <c r="BJ278" s="14" t="s">
        <v>84</v>
      </c>
      <c r="BK278" s="252">
        <f>ROUND(I278*H278,2)</f>
        <v>0</v>
      </c>
      <c r="BL278" s="14" t="s">
        <v>272</v>
      </c>
      <c r="BM278" s="251" t="s">
        <v>744</v>
      </c>
    </row>
    <row r="279" s="2" customFormat="1">
      <c r="A279" s="35"/>
      <c r="B279" s="36"/>
      <c r="C279" s="37"/>
      <c r="D279" s="253" t="s">
        <v>194</v>
      </c>
      <c r="E279" s="37"/>
      <c r="F279" s="254" t="s">
        <v>743</v>
      </c>
      <c r="G279" s="37"/>
      <c r="H279" s="37"/>
      <c r="I279" s="206"/>
      <c r="J279" s="37"/>
      <c r="K279" s="37"/>
      <c r="L279" s="41"/>
      <c r="M279" s="255"/>
      <c r="N279" s="256"/>
      <c r="O279" s="88"/>
      <c r="P279" s="88"/>
      <c r="Q279" s="88"/>
      <c r="R279" s="88"/>
      <c r="S279" s="88"/>
      <c r="T279" s="89"/>
      <c r="U279" s="35"/>
      <c r="V279" s="35"/>
      <c r="W279" s="35"/>
      <c r="X279" s="35"/>
      <c r="Y279" s="35"/>
      <c r="Z279" s="35"/>
      <c r="AA279" s="35"/>
      <c r="AB279" s="35"/>
      <c r="AC279" s="35"/>
      <c r="AD279" s="35"/>
      <c r="AE279" s="35"/>
      <c r="AT279" s="14" t="s">
        <v>194</v>
      </c>
      <c r="AU279" s="14" t="s">
        <v>200</v>
      </c>
    </row>
    <row r="280" s="2" customFormat="1" ht="55.5" customHeight="1">
      <c r="A280" s="35"/>
      <c r="B280" s="36"/>
      <c r="C280" s="239" t="s">
        <v>745</v>
      </c>
      <c r="D280" s="239" t="s">
        <v>188</v>
      </c>
      <c r="E280" s="240" t="s">
        <v>746</v>
      </c>
      <c r="F280" s="241" t="s">
        <v>747</v>
      </c>
      <c r="G280" s="242" t="s">
        <v>263</v>
      </c>
      <c r="H280" s="243">
        <v>18</v>
      </c>
      <c r="I280" s="244"/>
      <c r="J280" s="245">
        <f>ROUND(I280*H280,2)</f>
        <v>0</v>
      </c>
      <c r="K280" s="246"/>
      <c r="L280" s="41"/>
      <c r="M280" s="247" t="s">
        <v>1</v>
      </c>
      <c r="N280" s="248" t="s">
        <v>42</v>
      </c>
      <c r="O280" s="88"/>
      <c r="P280" s="249">
        <f>O280*H280</f>
        <v>0</v>
      </c>
      <c r="Q280" s="249">
        <v>0</v>
      </c>
      <c r="R280" s="249">
        <f>Q280*H280</f>
        <v>0</v>
      </c>
      <c r="S280" s="249">
        <v>0</v>
      </c>
      <c r="T280" s="250">
        <f>S280*H280</f>
        <v>0</v>
      </c>
      <c r="U280" s="35"/>
      <c r="V280" s="35"/>
      <c r="W280" s="35"/>
      <c r="X280" s="35"/>
      <c r="Y280" s="35"/>
      <c r="Z280" s="35"/>
      <c r="AA280" s="35"/>
      <c r="AB280" s="35"/>
      <c r="AC280" s="35"/>
      <c r="AD280" s="35"/>
      <c r="AE280" s="35"/>
      <c r="AR280" s="251" t="s">
        <v>272</v>
      </c>
      <c r="AT280" s="251" t="s">
        <v>188</v>
      </c>
      <c r="AU280" s="251" t="s">
        <v>200</v>
      </c>
      <c r="AY280" s="14" t="s">
        <v>185</v>
      </c>
      <c r="BE280" s="252">
        <f>IF(N280="základní",J280,0)</f>
        <v>0</v>
      </c>
      <c r="BF280" s="252">
        <f>IF(N280="snížená",J280,0)</f>
        <v>0</v>
      </c>
      <c r="BG280" s="252">
        <f>IF(N280="zákl. přenesená",J280,0)</f>
        <v>0</v>
      </c>
      <c r="BH280" s="252">
        <f>IF(N280="sníž. přenesená",J280,0)</f>
        <v>0</v>
      </c>
      <c r="BI280" s="252">
        <f>IF(N280="nulová",J280,0)</f>
        <v>0</v>
      </c>
      <c r="BJ280" s="14" t="s">
        <v>84</v>
      </c>
      <c r="BK280" s="252">
        <f>ROUND(I280*H280,2)</f>
        <v>0</v>
      </c>
      <c r="BL280" s="14" t="s">
        <v>272</v>
      </c>
      <c r="BM280" s="251" t="s">
        <v>748</v>
      </c>
    </row>
    <row r="281" s="2" customFormat="1">
      <c r="A281" s="35"/>
      <c r="B281" s="36"/>
      <c r="C281" s="37"/>
      <c r="D281" s="253" t="s">
        <v>194</v>
      </c>
      <c r="E281" s="37"/>
      <c r="F281" s="254" t="s">
        <v>749</v>
      </c>
      <c r="G281" s="37"/>
      <c r="H281" s="37"/>
      <c r="I281" s="206"/>
      <c r="J281" s="37"/>
      <c r="K281" s="37"/>
      <c r="L281" s="41"/>
      <c r="M281" s="255"/>
      <c r="N281" s="256"/>
      <c r="O281" s="88"/>
      <c r="P281" s="88"/>
      <c r="Q281" s="88"/>
      <c r="R281" s="88"/>
      <c r="S281" s="88"/>
      <c r="T281" s="89"/>
      <c r="U281" s="35"/>
      <c r="V281" s="35"/>
      <c r="W281" s="35"/>
      <c r="X281" s="35"/>
      <c r="Y281" s="35"/>
      <c r="Z281" s="35"/>
      <c r="AA281" s="35"/>
      <c r="AB281" s="35"/>
      <c r="AC281" s="35"/>
      <c r="AD281" s="35"/>
      <c r="AE281" s="35"/>
      <c r="AT281" s="14" t="s">
        <v>194</v>
      </c>
      <c r="AU281" s="14" t="s">
        <v>200</v>
      </c>
    </row>
    <row r="282" s="2" customFormat="1" ht="33" customHeight="1">
      <c r="A282" s="35"/>
      <c r="B282" s="36"/>
      <c r="C282" s="257" t="s">
        <v>750</v>
      </c>
      <c r="D282" s="257" t="s">
        <v>260</v>
      </c>
      <c r="E282" s="258" t="s">
        <v>751</v>
      </c>
      <c r="F282" s="259" t="s">
        <v>752</v>
      </c>
      <c r="G282" s="260" t="s">
        <v>263</v>
      </c>
      <c r="H282" s="261">
        <v>18</v>
      </c>
      <c r="I282" s="262"/>
      <c r="J282" s="263">
        <f>ROUND(I282*H282,2)</f>
        <v>0</v>
      </c>
      <c r="K282" s="264"/>
      <c r="L282" s="265"/>
      <c r="M282" s="266" t="s">
        <v>1</v>
      </c>
      <c r="N282" s="267" t="s">
        <v>42</v>
      </c>
      <c r="O282" s="88"/>
      <c r="P282" s="249">
        <f>O282*H282</f>
        <v>0</v>
      </c>
      <c r="Q282" s="249">
        <v>0</v>
      </c>
      <c r="R282" s="249">
        <f>Q282*H282</f>
        <v>0</v>
      </c>
      <c r="S282" s="249">
        <v>0</v>
      </c>
      <c r="T282" s="250">
        <f>S282*H282</f>
        <v>0</v>
      </c>
      <c r="U282" s="35"/>
      <c r="V282" s="35"/>
      <c r="W282" s="35"/>
      <c r="X282" s="35"/>
      <c r="Y282" s="35"/>
      <c r="Z282" s="35"/>
      <c r="AA282" s="35"/>
      <c r="AB282" s="35"/>
      <c r="AC282" s="35"/>
      <c r="AD282" s="35"/>
      <c r="AE282" s="35"/>
      <c r="AR282" s="251" t="s">
        <v>323</v>
      </c>
      <c r="AT282" s="251" t="s">
        <v>260</v>
      </c>
      <c r="AU282" s="251" t="s">
        <v>200</v>
      </c>
      <c r="AY282" s="14" t="s">
        <v>185</v>
      </c>
      <c r="BE282" s="252">
        <f>IF(N282="základní",J282,0)</f>
        <v>0</v>
      </c>
      <c r="BF282" s="252">
        <f>IF(N282="snížená",J282,0)</f>
        <v>0</v>
      </c>
      <c r="BG282" s="252">
        <f>IF(N282="zákl. přenesená",J282,0)</f>
        <v>0</v>
      </c>
      <c r="BH282" s="252">
        <f>IF(N282="sníž. přenesená",J282,0)</f>
        <v>0</v>
      </c>
      <c r="BI282" s="252">
        <f>IF(N282="nulová",J282,0)</f>
        <v>0</v>
      </c>
      <c r="BJ282" s="14" t="s">
        <v>84</v>
      </c>
      <c r="BK282" s="252">
        <f>ROUND(I282*H282,2)</f>
        <v>0</v>
      </c>
      <c r="BL282" s="14" t="s">
        <v>272</v>
      </c>
      <c r="BM282" s="251" t="s">
        <v>753</v>
      </c>
    </row>
    <row r="283" s="2" customFormat="1">
      <c r="A283" s="35"/>
      <c r="B283" s="36"/>
      <c r="C283" s="37"/>
      <c r="D283" s="253" t="s">
        <v>194</v>
      </c>
      <c r="E283" s="37"/>
      <c r="F283" s="254" t="s">
        <v>752</v>
      </c>
      <c r="G283" s="37"/>
      <c r="H283" s="37"/>
      <c r="I283" s="206"/>
      <c r="J283" s="37"/>
      <c r="K283" s="37"/>
      <c r="L283" s="41"/>
      <c r="M283" s="255"/>
      <c r="N283" s="256"/>
      <c r="O283" s="88"/>
      <c r="P283" s="88"/>
      <c r="Q283" s="88"/>
      <c r="R283" s="88"/>
      <c r="S283" s="88"/>
      <c r="T283" s="89"/>
      <c r="U283" s="35"/>
      <c r="V283" s="35"/>
      <c r="W283" s="35"/>
      <c r="X283" s="35"/>
      <c r="Y283" s="35"/>
      <c r="Z283" s="35"/>
      <c r="AA283" s="35"/>
      <c r="AB283" s="35"/>
      <c r="AC283" s="35"/>
      <c r="AD283" s="35"/>
      <c r="AE283" s="35"/>
      <c r="AT283" s="14" t="s">
        <v>194</v>
      </c>
      <c r="AU283" s="14" t="s">
        <v>200</v>
      </c>
    </row>
    <row r="284" s="2" customFormat="1" ht="49.05" customHeight="1">
      <c r="A284" s="35"/>
      <c r="B284" s="36"/>
      <c r="C284" s="239" t="s">
        <v>754</v>
      </c>
      <c r="D284" s="239" t="s">
        <v>188</v>
      </c>
      <c r="E284" s="240" t="s">
        <v>755</v>
      </c>
      <c r="F284" s="241" t="s">
        <v>756</v>
      </c>
      <c r="G284" s="242" t="s">
        <v>263</v>
      </c>
      <c r="H284" s="243">
        <v>12</v>
      </c>
      <c r="I284" s="244"/>
      <c r="J284" s="245">
        <f>ROUND(I284*H284,2)</f>
        <v>0</v>
      </c>
      <c r="K284" s="246"/>
      <c r="L284" s="41"/>
      <c r="M284" s="247" t="s">
        <v>1</v>
      </c>
      <c r="N284" s="248" t="s">
        <v>42</v>
      </c>
      <c r="O284" s="88"/>
      <c r="P284" s="249">
        <f>O284*H284</f>
        <v>0</v>
      </c>
      <c r="Q284" s="249">
        <v>0</v>
      </c>
      <c r="R284" s="249">
        <f>Q284*H284</f>
        <v>0</v>
      </c>
      <c r="S284" s="249">
        <v>0</v>
      </c>
      <c r="T284" s="250">
        <f>S284*H284</f>
        <v>0</v>
      </c>
      <c r="U284" s="35"/>
      <c r="V284" s="35"/>
      <c r="W284" s="35"/>
      <c r="X284" s="35"/>
      <c r="Y284" s="35"/>
      <c r="Z284" s="35"/>
      <c r="AA284" s="35"/>
      <c r="AB284" s="35"/>
      <c r="AC284" s="35"/>
      <c r="AD284" s="35"/>
      <c r="AE284" s="35"/>
      <c r="AR284" s="251" t="s">
        <v>272</v>
      </c>
      <c r="AT284" s="251" t="s">
        <v>188</v>
      </c>
      <c r="AU284" s="251" t="s">
        <v>200</v>
      </c>
      <c r="AY284" s="14" t="s">
        <v>185</v>
      </c>
      <c r="BE284" s="252">
        <f>IF(N284="základní",J284,0)</f>
        <v>0</v>
      </c>
      <c r="BF284" s="252">
        <f>IF(N284="snížená",J284,0)</f>
        <v>0</v>
      </c>
      <c r="BG284" s="252">
        <f>IF(N284="zákl. přenesená",J284,0)</f>
        <v>0</v>
      </c>
      <c r="BH284" s="252">
        <f>IF(N284="sníž. přenesená",J284,0)</f>
        <v>0</v>
      </c>
      <c r="BI284" s="252">
        <f>IF(N284="nulová",J284,0)</f>
        <v>0</v>
      </c>
      <c r="BJ284" s="14" t="s">
        <v>84</v>
      </c>
      <c r="BK284" s="252">
        <f>ROUND(I284*H284,2)</f>
        <v>0</v>
      </c>
      <c r="BL284" s="14" t="s">
        <v>272</v>
      </c>
      <c r="BM284" s="251" t="s">
        <v>757</v>
      </c>
    </row>
    <row r="285" s="2" customFormat="1">
      <c r="A285" s="35"/>
      <c r="B285" s="36"/>
      <c r="C285" s="37"/>
      <c r="D285" s="253" t="s">
        <v>194</v>
      </c>
      <c r="E285" s="37"/>
      <c r="F285" s="254" t="s">
        <v>756</v>
      </c>
      <c r="G285" s="37"/>
      <c r="H285" s="37"/>
      <c r="I285" s="206"/>
      <c r="J285" s="37"/>
      <c r="K285" s="37"/>
      <c r="L285" s="41"/>
      <c r="M285" s="255"/>
      <c r="N285" s="256"/>
      <c r="O285" s="88"/>
      <c r="P285" s="88"/>
      <c r="Q285" s="88"/>
      <c r="R285" s="88"/>
      <c r="S285" s="88"/>
      <c r="T285" s="89"/>
      <c r="U285" s="35"/>
      <c r="V285" s="35"/>
      <c r="W285" s="35"/>
      <c r="X285" s="35"/>
      <c r="Y285" s="35"/>
      <c r="Z285" s="35"/>
      <c r="AA285" s="35"/>
      <c r="AB285" s="35"/>
      <c r="AC285" s="35"/>
      <c r="AD285" s="35"/>
      <c r="AE285" s="35"/>
      <c r="AT285" s="14" t="s">
        <v>194</v>
      </c>
      <c r="AU285" s="14" t="s">
        <v>200</v>
      </c>
    </row>
    <row r="286" s="2" customFormat="1" ht="37.8" customHeight="1">
      <c r="A286" s="35"/>
      <c r="B286" s="36"/>
      <c r="C286" s="257" t="s">
        <v>758</v>
      </c>
      <c r="D286" s="257" t="s">
        <v>260</v>
      </c>
      <c r="E286" s="258" t="s">
        <v>759</v>
      </c>
      <c r="F286" s="259" t="s">
        <v>760</v>
      </c>
      <c r="G286" s="260" t="s">
        <v>263</v>
      </c>
      <c r="H286" s="261">
        <v>1</v>
      </c>
      <c r="I286" s="262"/>
      <c r="J286" s="263">
        <f>ROUND(I286*H286,2)</f>
        <v>0</v>
      </c>
      <c r="K286" s="264"/>
      <c r="L286" s="265"/>
      <c r="M286" s="266" t="s">
        <v>1</v>
      </c>
      <c r="N286" s="267" t="s">
        <v>42</v>
      </c>
      <c r="O286" s="88"/>
      <c r="P286" s="249">
        <f>O286*H286</f>
        <v>0</v>
      </c>
      <c r="Q286" s="249">
        <v>6.9999999999999994E-05</v>
      </c>
      <c r="R286" s="249">
        <f>Q286*H286</f>
        <v>6.9999999999999994E-05</v>
      </c>
      <c r="S286" s="249">
        <v>0</v>
      </c>
      <c r="T286" s="250">
        <f>S286*H286</f>
        <v>0</v>
      </c>
      <c r="U286" s="35"/>
      <c r="V286" s="35"/>
      <c r="W286" s="35"/>
      <c r="X286" s="35"/>
      <c r="Y286" s="35"/>
      <c r="Z286" s="35"/>
      <c r="AA286" s="35"/>
      <c r="AB286" s="35"/>
      <c r="AC286" s="35"/>
      <c r="AD286" s="35"/>
      <c r="AE286" s="35"/>
      <c r="AR286" s="251" t="s">
        <v>323</v>
      </c>
      <c r="AT286" s="251" t="s">
        <v>260</v>
      </c>
      <c r="AU286" s="251" t="s">
        <v>200</v>
      </c>
      <c r="AY286" s="14" t="s">
        <v>185</v>
      </c>
      <c r="BE286" s="252">
        <f>IF(N286="základní",J286,0)</f>
        <v>0</v>
      </c>
      <c r="BF286" s="252">
        <f>IF(N286="snížená",J286,0)</f>
        <v>0</v>
      </c>
      <c r="BG286" s="252">
        <f>IF(N286="zákl. přenesená",J286,0)</f>
        <v>0</v>
      </c>
      <c r="BH286" s="252">
        <f>IF(N286="sníž. přenesená",J286,0)</f>
        <v>0</v>
      </c>
      <c r="BI286" s="252">
        <f>IF(N286="nulová",J286,0)</f>
        <v>0</v>
      </c>
      <c r="BJ286" s="14" t="s">
        <v>84</v>
      </c>
      <c r="BK286" s="252">
        <f>ROUND(I286*H286,2)</f>
        <v>0</v>
      </c>
      <c r="BL286" s="14" t="s">
        <v>272</v>
      </c>
      <c r="BM286" s="251" t="s">
        <v>761</v>
      </c>
    </row>
    <row r="287" s="2" customFormat="1">
      <c r="A287" s="35"/>
      <c r="B287" s="36"/>
      <c r="C287" s="37"/>
      <c r="D287" s="253" t="s">
        <v>194</v>
      </c>
      <c r="E287" s="37"/>
      <c r="F287" s="254" t="s">
        <v>760</v>
      </c>
      <c r="G287" s="37"/>
      <c r="H287" s="37"/>
      <c r="I287" s="206"/>
      <c r="J287" s="37"/>
      <c r="K287" s="37"/>
      <c r="L287" s="41"/>
      <c r="M287" s="255"/>
      <c r="N287" s="256"/>
      <c r="O287" s="88"/>
      <c r="P287" s="88"/>
      <c r="Q287" s="88"/>
      <c r="R287" s="88"/>
      <c r="S287" s="88"/>
      <c r="T287" s="89"/>
      <c r="U287" s="35"/>
      <c r="V287" s="35"/>
      <c r="W287" s="35"/>
      <c r="X287" s="35"/>
      <c r="Y287" s="35"/>
      <c r="Z287" s="35"/>
      <c r="AA287" s="35"/>
      <c r="AB287" s="35"/>
      <c r="AC287" s="35"/>
      <c r="AD287" s="35"/>
      <c r="AE287" s="35"/>
      <c r="AT287" s="14" t="s">
        <v>194</v>
      </c>
      <c r="AU287" s="14" t="s">
        <v>200</v>
      </c>
    </row>
    <row r="288" s="2" customFormat="1" ht="33" customHeight="1">
      <c r="A288" s="35"/>
      <c r="B288" s="36"/>
      <c r="C288" s="257" t="s">
        <v>762</v>
      </c>
      <c r="D288" s="257" t="s">
        <v>260</v>
      </c>
      <c r="E288" s="258" t="s">
        <v>763</v>
      </c>
      <c r="F288" s="259" t="s">
        <v>764</v>
      </c>
      <c r="G288" s="260" t="s">
        <v>263</v>
      </c>
      <c r="H288" s="261">
        <v>12</v>
      </c>
      <c r="I288" s="262"/>
      <c r="J288" s="263">
        <f>ROUND(I288*H288,2)</f>
        <v>0</v>
      </c>
      <c r="K288" s="264"/>
      <c r="L288" s="265"/>
      <c r="M288" s="266" t="s">
        <v>1</v>
      </c>
      <c r="N288" s="267" t="s">
        <v>42</v>
      </c>
      <c r="O288" s="88"/>
      <c r="P288" s="249">
        <f>O288*H288</f>
        <v>0</v>
      </c>
      <c r="Q288" s="249">
        <v>0</v>
      </c>
      <c r="R288" s="249">
        <f>Q288*H288</f>
        <v>0</v>
      </c>
      <c r="S288" s="249">
        <v>0</v>
      </c>
      <c r="T288" s="250">
        <f>S288*H288</f>
        <v>0</v>
      </c>
      <c r="U288" s="35"/>
      <c r="V288" s="35"/>
      <c r="W288" s="35"/>
      <c r="X288" s="35"/>
      <c r="Y288" s="35"/>
      <c r="Z288" s="35"/>
      <c r="AA288" s="35"/>
      <c r="AB288" s="35"/>
      <c r="AC288" s="35"/>
      <c r="AD288" s="35"/>
      <c r="AE288" s="35"/>
      <c r="AR288" s="251" t="s">
        <v>323</v>
      </c>
      <c r="AT288" s="251" t="s">
        <v>260</v>
      </c>
      <c r="AU288" s="251" t="s">
        <v>200</v>
      </c>
      <c r="AY288" s="14" t="s">
        <v>185</v>
      </c>
      <c r="BE288" s="252">
        <f>IF(N288="základní",J288,0)</f>
        <v>0</v>
      </c>
      <c r="BF288" s="252">
        <f>IF(N288="snížená",J288,0)</f>
        <v>0</v>
      </c>
      <c r="BG288" s="252">
        <f>IF(N288="zákl. přenesená",J288,0)</f>
        <v>0</v>
      </c>
      <c r="BH288" s="252">
        <f>IF(N288="sníž. přenesená",J288,0)</f>
        <v>0</v>
      </c>
      <c r="BI288" s="252">
        <f>IF(N288="nulová",J288,0)</f>
        <v>0</v>
      </c>
      <c r="BJ288" s="14" t="s">
        <v>84</v>
      </c>
      <c r="BK288" s="252">
        <f>ROUND(I288*H288,2)</f>
        <v>0</v>
      </c>
      <c r="BL288" s="14" t="s">
        <v>272</v>
      </c>
      <c r="BM288" s="251" t="s">
        <v>765</v>
      </c>
    </row>
    <row r="289" s="2" customFormat="1">
      <c r="A289" s="35"/>
      <c r="B289" s="36"/>
      <c r="C289" s="37"/>
      <c r="D289" s="253" t="s">
        <v>194</v>
      </c>
      <c r="E289" s="37"/>
      <c r="F289" s="254" t="s">
        <v>764</v>
      </c>
      <c r="G289" s="37"/>
      <c r="H289" s="37"/>
      <c r="I289" s="206"/>
      <c r="J289" s="37"/>
      <c r="K289" s="37"/>
      <c r="L289" s="41"/>
      <c r="M289" s="255"/>
      <c r="N289" s="256"/>
      <c r="O289" s="88"/>
      <c r="P289" s="88"/>
      <c r="Q289" s="88"/>
      <c r="R289" s="88"/>
      <c r="S289" s="88"/>
      <c r="T289" s="89"/>
      <c r="U289" s="35"/>
      <c r="V289" s="35"/>
      <c r="W289" s="35"/>
      <c r="X289" s="35"/>
      <c r="Y289" s="35"/>
      <c r="Z289" s="35"/>
      <c r="AA289" s="35"/>
      <c r="AB289" s="35"/>
      <c r="AC289" s="35"/>
      <c r="AD289" s="35"/>
      <c r="AE289" s="35"/>
      <c r="AT289" s="14" t="s">
        <v>194</v>
      </c>
      <c r="AU289" s="14" t="s">
        <v>200</v>
      </c>
    </row>
    <row r="290" s="2" customFormat="1" ht="44.25" customHeight="1">
      <c r="A290" s="35"/>
      <c r="B290" s="36"/>
      <c r="C290" s="239" t="s">
        <v>766</v>
      </c>
      <c r="D290" s="239" t="s">
        <v>188</v>
      </c>
      <c r="E290" s="240" t="s">
        <v>767</v>
      </c>
      <c r="F290" s="241" t="s">
        <v>768</v>
      </c>
      <c r="G290" s="242" t="s">
        <v>263</v>
      </c>
      <c r="H290" s="243">
        <v>1</v>
      </c>
      <c r="I290" s="244"/>
      <c r="J290" s="245">
        <f>ROUND(I290*H290,2)</f>
        <v>0</v>
      </c>
      <c r="K290" s="246"/>
      <c r="L290" s="41"/>
      <c r="M290" s="247" t="s">
        <v>1</v>
      </c>
      <c r="N290" s="248" t="s">
        <v>42</v>
      </c>
      <c r="O290" s="88"/>
      <c r="P290" s="249">
        <f>O290*H290</f>
        <v>0</v>
      </c>
      <c r="Q290" s="249">
        <v>0</v>
      </c>
      <c r="R290" s="249">
        <f>Q290*H290</f>
        <v>0</v>
      </c>
      <c r="S290" s="249">
        <v>0</v>
      </c>
      <c r="T290" s="250">
        <f>S290*H290</f>
        <v>0</v>
      </c>
      <c r="U290" s="35"/>
      <c r="V290" s="35"/>
      <c r="W290" s="35"/>
      <c r="X290" s="35"/>
      <c r="Y290" s="35"/>
      <c r="Z290" s="35"/>
      <c r="AA290" s="35"/>
      <c r="AB290" s="35"/>
      <c r="AC290" s="35"/>
      <c r="AD290" s="35"/>
      <c r="AE290" s="35"/>
      <c r="AR290" s="251" t="s">
        <v>272</v>
      </c>
      <c r="AT290" s="251" t="s">
        <v>188</v>
      </c>
      <c r="AU290" s="251" t="s">
        <v>200</v>
      </c>
      <c r="AY290" s="14" t="s">
        <v>185</v>
      </c>
      <c r="BE290" s="252">
        <f>IF(N290="základní",J290,0)</f>
        <v>0</v>
      </c>
      <c r="BF290" s="252">
        <f>IF(N290="snížená",J290,0)</f>
        <v>0</v>
      </c>
      <c r="BG290" s="252">
        <f>IF(N290="zákl. přenesená",J290,0)</f>
        <v>0</v>
      </c>
      <c r="BH290" s="252">
        <f>IF(N290="sníž. přenesená",J290,0)</f>
        <v>0</v>
      </c>
      <c r="BI290" s="252">
        <f>IF(N290="nulová",J290,0)</f>
        <v>0</v>
      </c>
      <c r="BJ290" s="14" t="s">
        <v>84</v>
      </c>
      <c r="BK290" s="252">
        <f>ROUND(I290*H290,2)</f>
        <v>0</v>
      </c>
      <c r="BL290" s="14" t="s">
        <v>272</v>
      </c>
      <c r="BM290" s="251" t="s">
        <v>769</v>
      </c>
    </row>
    <row r="291" s="2" customFormat="1">
      <c r="A291" s="35"/>
      <c r="B291" s="36"/>
      <c r="C291" s="37"/>
      <c r="D291" s="253" t="s">
        <v>194</v>
      </c>
      <c r="E291" s="37"/>
      <c r="F291" s="254" t="s">
        <v>768</v>
      </c>
      <c r="G291" s="37"/>
      <c r="H291" s="37"/>
      <c r="I291" s="206"/>
      <c r="J291" s="37"/>
      <c r="K291" s="37"/>
      <c r="L291" s="41"/>
      <c r="M291" s="255"/>
      <c r="N291" s="256"/>
      <c r="O291" s="88"/>
      <c r="P291" s="88"/>
      <c r="Q291" s="88"/>
      <c r="R291" s="88"/>
      <c r="S291" s="88"/>
      <c r="T291" s="89"/>
      <c r="U291" s="35"/>
      <c r="V291" s="35"/>
      <c r="W291" s="35"/>
      <c r="X291" s="35"/>
      <c r="Y291" s="35"/>
      <c r="Z291" s="35"/>
      <c r="AA291" s="35"/>
      <c r="AB291" s="35"/>
      <c r="AC291" s="35"/>
      <c r="AD291" s="35"/>
      <c r="AE291" s="35"/>
      <c r="AT291" s="14" t="s">
        <v>194</v>
      </c>
      <c r="AU291" s="14" t="s">
        <v>200</v>
      </c>
    </row>
    <row r="292" s="2" customFormat="1" ht="16.5" customHeight="1">
      <c r="A292" s="35"/>
      <c r="B292" s="36"/>
      <c r="C292" s="239" t="s">
        <v>770</v>
      </c>
      <c r="D292" s="239" t="s">
        <v>188</v>
      </c>
      <c r="E292" s="240" t="s">
        <v>771</v>
      </c>
      <c r="F292" s="241" t="s">
        <v>772</v>
      </c>
      <c r="G292" s="242" t="s">
        <v>263</v>
      </c>
      <c r="H292" s="243">
        <v>2</v>
      </c>
      <c r="I292" s="244"/>
      <c r="J292" s="245">
        <f>ROUND(I292*H292,2)</f>
        <v>0</v>
      </c>
      <c r="K292" s="246"/>
      <c r="L292" s="41"/>
      <c r="M292" s="247" t="s">
        <v>1</v>
      </c>
      <c r="N292" s="248" t="s">
        <v>42</v>
      </c>
      <c r="O292" s="88"/>
      <c r="P292" s="249">
        <f>O292*H292</f>
        <v>0</v>
      </c>
      <c r="Q292" s="249">
        <v>0</v>
      </c>
      <c r="R292" s="249">
        <f>Q292*H292</f>
        <v>0</v>
      </c>
      <c r="S292" s="249">
        <v>0</v>
      </c>
      <c r="T292" s="250">
        <f>S292*H292</f>
        <v>0</v>
      </c>
      <c r="U292" s="35"/>
      <c r="V292" s="35"/>
      <c r="W292" s="35"/>
      <c r="X292" s="35"/>
      <c r="Y292" s="35"/>
      <c r="Z292" s="35"/>
      <c r="AA292" s="35"/>
      <c r="AB292" s="35"/>
      <c r="AC292" s="35"/>
      <c r="AD292" s="35"/>
      <c r="AE292" s="35"/>
      <c r="AR292" s="251" t="s">
        <v>272</v>
      </c>
      <c r="AT292" s="251" t="s">
        <v>188</v>
      </c>
      <c r="AU292" s="251" t="s">
        <v>200</v>
      </c>
      <c r="AY292" s="14" t="s">
        <v>185</v>
      </c>
      <c r="BE292" s="252">
        <f>IF(N292="základní",J292,0)</f>
        <v>0</v>
      </c>
      <c r="BF292" s="252">
        <f>IF(N292="snížená",J292,0)</f>
        <v>0</v>
      </c>
      <c r="BG292" s="252">
        <f>IF(N292="zákl. přenesená",J292,0)</f>
        <v>0</v>
      </c>
      <c r="BH292" s="252">
        <f>IF(N292="sníž. přenesená",J292,0)</f>
        <v>0</v>
      </c>
      <c r="BI292" s="252">
        <f>IF(N292="nulová",J292,0)</f>
        <v>0</v>
      </c>
      <c r="BJ292" s="14" t="s">
        <v>84</v>
      </c>
      <c r="BK292" s="252">
        <f>ROUND(I292*H292,2)</f>
        <v>0</v>
      </c>
      <c r="BL292" s="14" t="s">
        <v>272</v>
      </c>
      <c r="BM292" s="251" t="s">
        <v>773</v>
      </c>
    </row>
    <row r="293" s="2" customFormat="1">
      <c r="A293" s="35"/>
      <c r="B293" s="36"/>
      <c r="C293" s="37"/>
      <c r="D293" s="253" t="s">
        <v>194</v>
      </c>
      <c r="E293" s="37"/>
      <c r="F293" s="254" t="s">
        <v>772</v>
      </c>
      <c r="G293" s="37"/>
      <c r="H293" s="37"/>
      <c r="I293" s="206"/>
      <c r="J293" s="37"/>
      <c r="K293" s="37"/>
      <c r="L293" s="41"/>
      <c r="M293" s="255"/>
      <c r="N293" s="256"/>
      <c r="O293" s="88"/>
      <c r="P293" s="88"/>
      <c r="Q293" s="88"/>
      <c r="R293" s="88"/>
      <c r="S293" s="88"/>
      <c r="T293" s="89"/>
      <c r="U293" s="35"/>
      <c r="V293" s="35"/>
      <c r="W293" s="35"/>
      <c r="X293" s="35"/>
      <c r="Y293" s="35"/>
      <c r="Z293" s="35"/>
      <c r="AA293" s="35"/>
      <c r="AB293" s="35"/>
      <c r="AC293" s="35"/>
      <c r="AD293" s="35"/>
      <c r="AE293" s="35"/>
      <c r="AT293" s="14" t="s">
        <v>194</v>
      </c>
      <c r="AU293" s="14" t="s">
        <v>200</v>
      </c>
    </row>
    <row r="294" s="2" customFormat="1" ht="24.15" customHeight="1">
      <c r="A294" s="35"/>
      <c r="B294" s="36"/>
      <c r="C294" s="257" t="s">
        <v>774</v>
      </c>
      <c r="D294" s="257" t="s">
        <v>260</v>
      </c>
      <c r="E294" s="258" t="s">
        <v>775</v>
      </c>
      <c r="F294" s="259" t="s">
        <v>776</v>
      </c>
      <c r="G294" s="260" t="s">
        <v>263</v>
      </c>
      <c r="H294" s="261">
        <v>2</v>
      </c>
      <c r="I294" s="262"/>
      <c r="J294" s="263">
        <f>ROUND(I294*H294,2)</f>
        <v>0</v>
      </c>
      <c r="K294" s="264"/>
      <c r="L294" s="265"/>
      <c r="M294" s="266" t="s">
        <v>1</v>
      </c>
      <c r="N294" s="267" t="s">
        <v>42</v>
      </c>
      <c r="O294" s="88"/>
      <c r="P294" s="249">
        <f>O294*H294</f>
        <v>0</v>
      </c>
      <c r="Q294" s="249">
        <v>0.00010000000000000001</v>
      </c>
      <c r="R294" s="249">
        <f>Q294*H294</f>
        <v>0.00020000000000000001</v>
      </c>
      <c r="S294" s="249">
        <v>0</v>
      </c>
      <c r="T294" s="250">
        <f>S294*H294</f>
        <v>0</v>
      </c>
      <c r="U294" s="35"/>
      <c r="V294" s="35"/>
      <c r="W294" s="35"/>
      <c r="X294" s="35"/>
      <c r="Y294" s="35"/>
      <c r="Z294" s="35"/>
      <c r="AA294" s="35"/>
      <c r="AB294" s="35"/>
      <c r="AC294" s="35"/>
      <c r="AD294" s="35"/>
      <c r="AE294" s="35"/>
      <c r="AR294" s="251" t="s">
        <v>323</v>
      </c>
      <c r="AT294" s="251" t="s">
        <v>260</v>
      </c>
      <c r="AU294" s="251" t="s">
        <v>200</v>
      </c>
      <c r="AY294" s="14" t="s">
        <v>185</v>
      </c>
      <c r="BE294" s="252">
        <f>IF(N294="základní",J294,0)</f>
        <v>0</v>
      </c>
      <c r="BF294" s="252">
        <f>IF(N294="snížená",J294,0)</f>
        <v>0</v>
      </c>
      <c r="BG294" s="252">
        <f>IF(N294="zákl. přenesená",J294,0)</f>
        <v>0</v>
      </c>
      <c r="BH294" s="252">
        <f>IF(N294="sníž. přenesená",J294,0)</f>
        <v>0</v>
      </c>
      <c r="BI294" s="252">
        <f>IF(N294="nulová",J294,0)</f>
        <v>0</v>
      </c>
      <c r="BJ294" s="14" t="s">
        <v>84</v>
      </c>
      <c r="BK294" s="252">
        <f>ROUND(I294*H294,2)</f>
        <v>0</v>
      </c>
      <c r="BL294" s="14" t="s">
        <v>272</v>
      </c>
      <c r="BM294" s="251" t="s">
        <v>777</v>
      </c>
    </row>
    <row r="295" s="2" customFormat="1">
      <c r="A295" s="35"/>
      <c r="B295" s="36"/>
      <c r="C295" s="37"/>
      <c r="D295" s="253" t="s">
        <v>194</v>
      </c>
      <c r="E295" s="37"/>
      <c r="F295" s="254" t="s">
        <v>776</v>
      </c>
      <c r="G295" s="37"/>
      <c r="H295" s="37"/>
      <c r="I295" s="206"/>
      <c r="J295" s="37"/>
      <c r="K295" s="37"/>
      <c r="L295" s="41"/>
      <c r="M295" s="255"/>
      <c r="N295" s="256"/>
      <c r="O295" s="88"/>
      <c r="P295" s="88"/>
      <c r="Q295" s="88"/>
      <c r="R295" s="88"/>
      <c r="S295" s="88"/>
      <c r="T295" s="89"/>
      <c r="U295" s="35"/>
      <c r="V295" s="35"/>
      <c r="W295" s="35"/>
      <c r="X295" s="35"/>
      <c r="Y295" s="35"/>
      <c r="Z295" s="35"/>
      <c r="AA295" s="35"/>
      <c r="AB295" s="35"/>
      <c r="AC295" s="35"/>
      <c r="AD295" s="35"/>
      <c r="AE295" s="35"/>
      <c r="AT295" s="14" t="s">
        <v>194</v>
      </c>
      <c r="AU295" s="14" t="s">
        <v>200</v>
      </c>
    </row>
    <row r="296" s="2" customFormat="1" ht="24.15" customHeight="1">
      <c r="A296" s="35"/>
      <c r="B296" s="36"/>
      <c r="C296" s="257" t="s">
        <v>778</v>
      </c>
      <c r="D296" s="257" t="s">
        <v>260</v>
      </c>
      <c r="E296" s="258" t="s">
        <v>779</v>
      </c>
      <c r="F296" s="259" t="s">
        <v>780</v>
      </c>
      <c r="G296" s="260" t="s">
        <v>263</v>
      </c>
      <c r="H296" s="261">
        <v>2</v>
      </c>
      <c r="I296" s="262"/>
      <c r="J296" s="263">
        <f>ROUND(I296*H296,2)</f>
        <v>0</v>
      </c>
      <c r="K296" s="264"/>
      <c r="L296" s="265"/>
      <c r="M296" s="266" t="s">
        <v>1</v>
      </c>
      <c r="N296" s="267" t="s">
        <v>42</v>
      </c>
      <c r="O296" s="88"/>
      <c r="P296" s="249">
        <f>O296*H296</f>
        <v>0</v>
      </c>
      <c r="Q296" s="249">
        <v>1.0000000000000001E-05</v>
      </c>
      <c r="R296" s="249">
        <f>Q296*H296</f>
        <v>2.0000000000000002E-05</v>
      </c>
      <c r="S296" s="249">
        <v>0</v>
      </c>
      <c r="T296" s="250">
        <f>S296*H296</f>
        <v>0</v>
      </c>
      <c r="U296" s="35"/>
      <c r="V296" s="35"/>
      <c r="W296" s="35"/>
      <c r="X296" s="35"/>
      <c r="Y296" s="35"/>
      <c r="Z296" s="35"/>
      <c r="AA296" s="35"/>
      <c r="AB296" s="35"/>
      <c r="AC296" s="35"/>
      <c r="AD296" s="35"/>
      <c r="AE296" s="35"/>
      <c r="AR296" s="251" t="s">
        <v>323</v>
      </c>
      <c r="AT296" s="251" t="s">
        <v>260</v>
      </c>
      <c r="AU296" s="251" t="s">
        <v>200</v>
      </c>
      <c r="AY296" s="14" t="s">
        <v>185</v>
      </c>
      <c r="BE296" s="252">
        <f>IF(N296="základní",J296,0)</f>
        <v>0</v>
      </c>
      <c r="BF296" s="252">
        <f>IF(N296="snížená",J296,0)</f>
        <v>0</v>
      </c>
      <c r="BG296" s="252">
        <f>IF(N296="zákl. přenesená",J296,0)</f>
        <v>0</v>
      </c>
      <c r="BH296" s="252">
        <f>IF(N296="sníž. přenesená",J296,0)</f>
        <v>0</v>
      </c>
      <c r="BI296" s="252">
        <f>IF(N296="nulová",J296,0)</f>
        <v>0</v>
      </c>
      <c r="BJ296" s="14" t="s">
        <v>84</v>
      </c>
      <c r="BK296" s="252">
        <f>ROUND(I296*H296,2)</f>
        <v>0</v>
      </c>
      <c r="BL296" s="14" t="s">
        <v>272</v>
      </c>
      <c r="BM296" s="251" t="s">
        <v>781</v>
      </c>
    </row>
    <row r="297" s="2" customFormat="1">
      <c r="A297" s="35"/>
      <c r="B297" s="36"/>
      <c r="C297" s="37"/>
      <c r="D297" s="253" t="s">
        <v>194</v>
      </c>
      <c r="E297" s="37"/>
      <c r="F297" s="254" t="s">
        <v>780</v>
      </c>
      <c r="G297" s="37"/>
      <c r="H297" s="37"/>
      <c r="I297" s="206"/>
      <c r="J297" s="37"/>
      <c r="K297" s="37"/>
      <c r="L297" s="41"/>
      <c r="M297" s="255"/>
      <c r="N297" s="256"/>
      <c r="O297" s="88"/>
      <c r="P297" s="88"/>
      <c r="Q297" s="88"/>
      <c r="R297" s="88"/>
      <c r="S297" s="88"/>
      <c r="T297" s="89"/>
      <c r="U297" s="35"/>
      <c r="V297" s="35"/>
      <c r="W297" s="35"/>
      <c r="X297" s="35"/>
      <c r="Y297" s="35"/>
      <c r="Z297" s="35"/>
      <c r="AA297" s="35"/>
      <c r="AB297" s="35"/>
      <c r="AC297" s="35"/>
      <c r="AD297" s="35"/>
      <c r="AE297" s="35"/>
      <c r="AT297" s="14" t="s">
        <v>194</v>
      </c>
      <c r="AU297" s="14" t="s">
        <v>200</v>
      </c>
    </row>
    <row r="298" s="2" customFormat="1" ht="21.75" customHeight="1">
      <c r="A298" s="35"/>
      <c r="B298" s="36"/>
      <c r="C298" s="257" t="s">
        <v>782</v>
      </c>
      <c r="D298" s="257" t="s">
        <v>260</v>
      </c>
      <c r="E298" s="258" t="s">
        <v>783</v>
      </c>
      <c r="F298" s="259" t="s">
        <v>784</v>
      </c>
      <c r="G298" s="260" t="s">
        <v>263</v>
      </c>
      <c r="H298" s="261">
        <v>1</v>
      </c>
      <c r="I298" s="262"/>
      <c r="J298" s="263">
        <f>ROUND(I298*H298,2)</f>
        <v>0</v>
      </c>
      <c r="K298" s="264"/>
      <c r="L298" s="265"/>
      <c r="M298" s="266" t="s">
        <v>1</v>
      </c>
      <c r="N298" s="267" t="s">
        <v>42</v>
      </c>
      <c r="O298" s="88"/>
      <c r="P298" s="249">
        <f>O298*H298</f>
        <v>0</v>
      </c>
      <c r="Q298" s="249">
        <v>6.0000000000000002E-05</v>
      </c>
      <c r="R298" s="249">
        <f>Q298*H298</f>
        <v>6.0000000000000002E-05</v>
      </c>
      <c r="S298" s="249">
        <v>0</v>
      </c>
      <c r="T298" s="250">
        <f>S298*H298</f>
        <v>0</v>
      </c>
      <c r="U298" s="35"/>
      <c r="V298" s="35"/>
      <c r="W298" s="35"/>
      <c r="X298" s="35"/>
      <c r="Y298" s="35"/>
      <c r="Z298" s="35"/>
      <c r="AA298" s="35"/>
      <c r="AB298" s="35"/>
      <c r="AC298" s="35"/>
      <c r="AD298" s="35"/>
      <c r="AE298" s="35"/>
      <c r="AR298" s="251" t="s">
        <v>323</v>
      </c>
      <c r="AT298" s="251" t="s">
        <v>260</v>
      </c>
      <c r="AU298" s="251" t="s">
        <v>200</v>
      </c>
      <c r="AY298" s="14" t="s">
        <v>185</v>
      </c>
      <c r="BE298" s="252">
        <f>IF(N298="základní",J298,0)</f>
        <v>0</v>
      </c>
      <c r="BF298" s="252">
        <f>IF(N298="snížená",J298,0)</f>
        <v>0</v>
      </c>
      <c r="BG298" s="252">
        <f>IF(N298="zákl. přenesená",J298,0)</f>
        <v>0</v>
      </c>
      <c r="BH298" s="252">
        <f>IF(N298="sníž. přenesená",J298,0)</f>
        <v>0</v>
      </c>
      <c r="BI298" s="252">
        <f>IF(N298="nulová",J298,0)</f>
        <v>0</v>
      </c>
      <c r="BJ298" s="14" t="s">
        <v>84</v>
      </c>
      <c r="BK298" s="252">
        <f>ROUND(I298*H298,2)</f>
        <v>0</v>
      </c>
      <c r="BL298" s="14" t="s">
        <v>272</v>
      </c>
      <c r="BM298" s="251" t="s">
        <v>785</v>
      </c>
    </row>
    <row r="299" s="2" customFormat="1">
      <c r="A299" s="35"/>
      <c r="B299" s="36"/>
      <c r="C299" s="37"/>
      <c r="D299" s="253" t="s">
        <v>194</v>
      </c>
      <c r="E299" s="37"/>
      <c r="F299" s="254" t="s">
        <v>784</v>
      </c>
      <c r="G299" s="37"/>
      <c r="H299" s="37"/>
      <c r="I299" s="206"/>
      <c r="J299" s="37"/>
      <c r="K299" s="37"/>
      <c r="L299" s="41"/>
      <c r="M299" s="255"/>
      <c r="N299" s="256"/>
      <c r="O299" s="88"/>
      <c r="P299" s="88"/>
      <c r="Q299" s="88"/>
      <c r="R299" s="88"/>
      <c r="S299" s="88"/>
      <c r="T299" s="89"/>
      <c r="U299" s="35"/>
      <c r="V299" s="35"/>
      <c r="W299" s="35"/>
      <c r="X299" s="35"/>
      <c r="Y299" s="35"/>
      <c r="Z299" s="35"/>
      <c r="AA299" s="35"/>
      <c r="AB299" s="35"/>
      <c r="AC299" s="35"/>
      <c r="AD299" s="35"/>
      <c r="AE299" s="35"/>
      <c r="AT299" s="14" t="s">
        <v>194</v>
      </c>
      <c r="AU299" s="14" t="s">
        <v>200</v>
      </c>
    </row>
    <row r="300" s="2" customFormat="1" ht="37.8" customHeight="1">
      <c r="A300" s="35"/>
      <c r="B300" s="36"/>
      <c r="C300" s="239" t="s">
        <v>786</v>
      </c>
      <c r="D300" s="239" t="s">
        <v>188</v>
      </c>
      <c r="E300" s="240" t="s">
        <v>787</v>
      </c>
      <c r="F300" s="241" t="s">
        <v>788</v>
      </c>
      <c r="G300" s="242" t="s">
        <v>263</v>
      </c>
      <c r="H300" s="243">
        <v>1</v>
      </c>
      <c r="I300" s="244"/>
      <c r="J300" s="245">
        <f>ROUND(I300*H300,2)</f>
        <v>0</v>
      </c>
      <c r="K300" s="246"/>
      <c r="L300" s="41"/>
      <c r="M300" s="247" t="s">
        <v>1</v>
      </c>
      <c r="N300" s="248" t="s">
        <v>42</v>
      </c>
      <c r="O300" s="88"/>
      <c r="P300" s="249">
        <f>O300*H300</f>
        <v>0</v>
      </c>
      <c r="Q300" s="249">
        <v>0</v>
      </c>
      <c r="R300" s="249">
        <f>Q300*H300</f>
        <v>0</v>
      </c>
      <c r="S300" s="249">
        <v>0</v>
      </c>
      <c r="T300" s="250">
        <f>S300*H300</f>
        <v>0</v>
      </c>
      <c r="U300" s="35"/>
      <c r="V300" s="35"/>
      <c r="W300" s="35"/>
      <c r="X300" s="35"/>
      <c r="Y300" s="35"/>
      <c r="Z300" s="35"/>
      <c r="AA300" s="35"/>
      <c r="AB300" s="35"/>
      <c r="AC300" s="35"/>
      <c r="AD300" s="35"/>
      <c r="AE300" s="35"/>
      <c r="AR300" s="251" t="s">
        <v>272</v>
      </c>
      <c r="AT300" s="251" t="s">
        <v>188</v>
      </c>
      <c r="AU300" s="251" t="s">
        <v>200</v>
      </c>
      <c r="AY300" s="14" t="s">
        <v>185</v>
      </c>
      <c r="BE300" s="252">
        <f>IF(N300="základní",J300,0)</f>
        <v>0</v>
      </c>
      <c r="BF300" s="252">
        <f>IF(N300="snížená",J300,0)</f>
        <v>0</v>
      </c>
      <c r="BG300" s="252">
        <f>IF(N300="zákl. přenesená",J300,0)</f>
        <v>0</v>
      </c>
      <c r="BH300" s="252">
        <f>IF(N300="sníž. přenesená",J300,0)</f>
        <v>0</v>
      </c>
      <c r="BI300" s="252">
        <f>IF(N300="nulová",J300,0)</f>
        <v>0</v>
      </c>
      <c r="BJ300" s="14" t="s">
        <v>84</v>
      </c>
      <c r="BK300" s="252">
        <f>ROUND(I300*H300,2)</f>
        <v>0</v>
      </c>
      <c r="BL300" s="14" t="s">
        <v>272</v>
      </c>
      <c r="BM300" s="251" t="s">
        <v>789</v>
      </c>
    </row>
    <row r="301" s="2" customFormat="1">
      <c r="A301" s="35"/>
      <c r="B301" s="36"/>
      <c r="C301" s="37"/>
      <c r="D301" s="253" t="s">
        <v>194</v>
      </c>
      <c r="E301" s="37"/>
      <c r="F301" s="254" t="s">
        <v>788</v>
      </c>
      <c r="G301" s="37"/>
      <c r="H301" s="37"/>
      <c r="I301" s="206"/>
      <c r="J301" s="37"/>
      <c r="K301" s="37"/>
      <c r="L301" s="41"/>
      <c r="M301" s="255"/>
      <c r="N301" s="256"/>
      <c r="O301" s="88"/>
      <c r="P301" s="88"/>
      <c r="Q301" s="88"/>
      <c r="R301" s="88"/>
      <c r="S301" s="88"/>
      <c r="T301" s="89"/>
      <c r="U301" s="35"/>
      <c r="V301" s="35"/>
      <c r="W301" s="35"/>
      <c r="X301" s="35"/>
      <c r="Y301" s="35"/>
      <c r="Z301" s="35"/>
      <c r="AA301" s="35"/>
      <c r="AB301" s="35"/>
      <c r="AC301" s="35"/>
      <c r="AD301" s="35"/>
      <c r="AE301" s="35"/>
      <c r="AT301" s="14" t="s">
        <v>194</v>
      </c>
      <c r="AU301" s="14" t="s">
        <v>200</v>
      </c>
    </row>
    <row r="302" s="2" customFormat="1" ht="37.8" customHeight="1">
      <c r="A302" s="35"/>
      <c r="B302" s="36"/>
      <c r="C302" s="257" t="s">
        <v>790</v>
      </c>
      <c r="D302" s="257" t="s">
        <v>260</v>
      </c>
      <c r="E302" s="258" t="s">
        <v>791</v>
      </c>
      <c r="F302" s="259" t="s">
        <v>792</v>
      </c>
      <c r="G302" s="260" t="s">
        <v>263</v>
      </c>
      <c r="H302" s="261">
        <v>1</v>
      </c>
      <c r="I302" s="262"/>
      <c r="J302" s="263">
        <f>ROUND(I302*H302,2)</f>
        <v>0</v>
      </c>
      <c r="K302" s="264"/>
      <c r="L302" s="265"/>
      <c r="M302" s="266" t="s">
        <v>1</v>
      </c>
      <c r="N302" s="267" t="s">
        <v>42</v>
      </c>
      <c r="O302" s="88"/>
      <c r="P302" s="249">
        <f>O302*H302</f>
        <v>0</v>
      </c>
      <c r="Q302" s="249">
        <v>3.0000000000000001E-05</v>
      </c>
      <c r="R302" s="249">
        <f>Q302*H302</f>
        <v>3.0000000000000001E-05</v>
      </c>
      <c r="S302" s="249">
        <v>0</v>
      </c>
      <c r="T302" s="250">
        <f>S302*H302</f>
        <v>0</v>
      </c>
      <c r="U302" s="35"/>
      <c r="V302" s="35"/>
      <c r="W302" s="35"/>
      <c r="X302" s="35"/>
      <c r="Y302" s="35"/>
      <c r="Z302" s="35"/>
      <c r="AA302" s="35"/>
      <c r="AB302" s="35"/>
      <c r="AC302" s="35"/>
      <c r="AD302" s="35"/>
      <c r="AE302" s="35"/>
      <c r="AR302" s="251" t="s">
        <v>323</v>
      </c>
      <c r="AT302" s="251" t="s">
        <v>260</v>
      </c>
      <c r="AU302" s="251" t="s">
        <v>200</v>
      </c>
      <c r="AY302" s="14" t="s">
        <v>185</v>
      </c>
      <c r="BE302" s="252">
        <f>IF(N302="základní",J302,0)</f>
        <v>0</v>
      </c>
      <c r="BF302" s="252">
        <f>IF(N302="snížená",J302,0)</f>
        <v>0</v>
      </c>
      <c r="BG302" s="252">
        <f>IF(N302="zákl. přenesená",J302,0)</f>
        <v>0</v>
      </c>
      <c r="BH302" s="252">
        <f>IF(N302="sníž. přenesená",J302,0)</f>
        <v>0</v>
      </c>
      <c r="BI302" s="252">
        <f>IF(N302="nulová",J302,0)</f>
        <v>0</v>
      </c>
      <c r="BJ302" s="14" t="s">
        <v>84</v>
      </c>
      <c r="BK302" s="252">
        <f>ROUND(I302*H302,2)</f>
        <v>0</v>
      </c>
      <c r="BL302" s="14" t="s">
        <v>272</v>
      </c>
      <c r="BM302" s="251" t="s">
        <v>793</v>
      </c>
    </row>
    <row r="303" s="2" customFormat="1">
      <c r="A303" s="35"/>
      <c r="B303" s="36"/>
      <c r="C303" s="37"/>
      <c r="D303" s="253" t="s">
        <v>194</v>
      </c>
      <c r="E303" s="37"/>
      <c r="F303" s="254" t="s">
        <v>794</v>
      </c>
      <c r="G303" s="37"/>
      <c r="H303" s="37"/>
      <c r="I303" s="206"/>
      <c r="J303" s="37"/>
      <c r="K303" s="37"/>
      <c r="L303" s="41"/>
      <c r="M303" s="255"/>
      <c r="N303" s="256"/>
      <c r="O303" s="88"/>
      <c r="P303" s="88"/>
      <c r="Q303" s="88"/>
      <c r="R303" s="88"/>
      <c r="S303" s="88"/>
      <c r="T303" s="89"/>
      <c r="U303" s="35"/>
      <c r="V303" s="35"/>
      <c r="W303" s="35"/>
      <c r="X303" s="35"/>
      <c r="Y303" s="35"/>
      <c r="Z303" s="35"/>
      <c r="AA303" s="35"/>
      <c r="AB303" s="35"/>
      <c r="AC303" s="35"/>
      <c r="AD303" s="35"/>
      <c r="AE303" s="35"/>
      <c r="AT303" s="14" t="s">
        <v>194</v>
      </c>
      <c r="AU303" s="14" t="s">
        <v>200</v>
      </c>
    </row>
    <row r="304" s="2" customFormat="1" ht="16.5" customHeight="1">
      <c r="A304" s="35"/>
      <c r="B304" s="36"/>
      <c r="C304" s="239" t="s">
        <v>795</v>
      </c>
      <c r="D304" s="239" t="s">
        <v>188</v>
      </c>
      <c r="E304" s="240" t="s">
        <v>796</v>
      </c>
      <c r="F304" s="241" t="s">
        <v>797</v>
      </c>
      <c r="G304" s="242" t="s">
        <v>263</v>
      </c>
      <c r="H304" s="243">
        <v>18</v>
      </c>
      <c r="I304" s="244"/>
      <c r="J304" s="245">
        <f>ROUND(I304*H304,2)</f>
        <v>0</v>
      </c>
      <c r="K304" s="246"/>
      <c r="L304" s="41"/>
      <c r="M304" s="247" t="s">
        <v>1</v>
      </c>
      <c r="N304" s="248" t="s">
        <v>42</v>
      </c>
      <c r="O304" s="88"/>
      <c r="P304" s="249">
        <f>O304*H304</f>
        <v>0</v>
      </c>
      <c r="Q304" s="249">
        <v>0</v>
      </c>
      <c r="R304" s="249">
        <f>Q304*H304</f>
        <v>0</v>
      </c>
      <c r="S304" s="249">
        <v>0</v>
      </c>
      <c r="T304" s="250">
        <f>S304*H304</f>
        <v>0</v>
      </c>
      <c r="U304" s="35"/>
      <c r="V304" s="35"/>
      <c r="W304" s="35"/>
      <c r="X304" s="35"/>
      <c r="Y304" s="35"/>
      <c r="Z304" s="35"/>
      <c r="AA304" s="35"/>
      <c r="AB304" s="35"/>
      <c r="AC304" s="35"/>
      <c r="AD304" s="35"/>
      <c r="AE304" s="35"/>
      <c r="AR304" s="251" t="s">
        <v>272</v>
      </c>
      <c r="AT304" s="251" t="s">
        <v>188</v>
      </c>
      <c r="AU304" s="251" t="s">
        <v>200</v>
      </c>
      <c r="AY304" s="14" t="s">
        <v>185</v>
      </c>
      <c r="BE304" s="252">
        <f>IF(N304="základní",J304,0)</f>
        <v>0</v>
      </c>
      <c r="BF304" s="252">
        <f>IF(N304="snížená",J304,0)</f>
        <v>0</v>
      </c>
      <c r="BG304" s="252">
        <f>IF(N304="zákl. přenesená",J304,0)</f>
        <v>0</v>
      </c>
      <c r="BH304" s="252">
        <f>IF(N304="sníž. přenesená",J304,0)</f>
        <v>0</v>
      </c>
      <c r="BI304" s="252">
        <f>IF(N304="nulová",J304,0)</f>
        <v>0</v>
      </c>
      <c r="BJ304" s="14" t="s">
        <v>84</v>
      </c>
      <c r="BK304" s="252">
        <f>ROUND(I304*H304,2)</f>
        <v>0</v>
      </c>
      <c r="BL304" s="14" t="s">
        <v>272</v>
      </c>
      <c r="BM304" s="251" t="s">
        <v>798</v>
      </c>
    </row>
    <row r="305" s="2" customFormat="1">
      <c r="A305" s="35"/>
      <c r="B305" s="36"/>
      <c r="C305" s="37"/>
      <c r="D305" s="253" t="s">
        <v>194</v>
      </c>
      <c r="E305" s="37"/>
      <c r="F305" s="254" t="s">
        <v>799</v>
      </c>
      <c r="G305" s="37"/>
      <c r="H305" s="37"/>
      <c r="I305" s="206"/>
      <c r="J305" s="37"/>
      <c r="K305" s="37"/>
      <c r="L305" s="41"/>
      <c r="M305" s="255"/>
      <c r="N305" s="256"/>
      <c r="O305" s="88"/>
      <c r="P305" s="88"/>
      <c r="Q305" s="88"/>
      <c r="R305" s="88"/>
      <c r="S305" s="88"/>
      <c r="T305" s="89"/>
      <c r="U305" s="35"/>
      <c r="V305" s="35"/>
      <c r="W305" s="35"/>
      <c r="X305" s="35"/>
      <c r="Y305" s="35"/>
      <c r="Z305" s="35"/>
      <c r="AA305" s="35"/>
      <c r="AB305" s="35"/>
      <c r="AC305" s="35"/>
      <c r="AD305" s="35"/>
      <c r="AE305" s="35"/>
      <c r="AT305" s="14" t="s">
        <v>194</v>
      </c>
      <c r="AU305" s="14" t="s">
        <v>200</v>
      </c>
    </row>
    <row r="306" s="2" customFormat="1" ht="24.15" customHeight="1">
      <c r="A306" s="35"/>
      <c r="B306" s="36"/>
      <c r="C306" s="257" t="s">
        <v>800</v>
      </c>
      <c r="D306" s="257" t="s">
        <v>260</v>
      </c>
      <c r="E306" s="258" t="s">
        <v>801</v>
      </c>
      <c r="F306" s="259" t="s">
        <v>802</v>
      </c>
      <c r="G306" s="260" t="s">
        <v>263</v>
      </c>
      <c r="H306" s="261">
        <v>18</v>
      </c>
      <c r="I306" s="262"/>
      <c r="J306" s="263">
        <f>ROUND(I306*H306,2)</f>
        <v>0</v>
      </c>
      <c r="K306" s="264"/>
      <c r="L306" s="265"/>
      <c r="M306" s="266" t="s">
        <v>1</v>
      </c>
      <c r="N306" s="267" t="s">
        <v>42</v>
      </c>
      <c r="O306" s="88"/>
      <c r="P306" s="249">
        <f>O306*H306</f>
        <v>0</v>
      </c>
      <c r="Q306" s="249">
        <v>5.0000000000000002E-05</v>
      </c>
      <c r="R306" s="249">
        <f>Q306*H306</f>
        <v>0.00090000000000000008</v>
      </c>
      <c r="S306" s="249">
        <v>0</v>
      </c>
      <c r="T306" s="250">
        <f>S306*H306</f>
        <v>0</v>
      </c>
      <c r="U306" s="35"/>
      <c r="V306" s="35"/>
      <c r="W306" s="35"/>
      <c r="X306" s="35"/>
      <c r="Y306" s="35"/>
      <c r="Z306" s="35"/>
      <c r="AA306" s="35"/>
      <c r="AB306" s="35"/>
      <c r="AC306" s="35"/>
      <c r="AD306" s="35"/>
      <c r="AE306" s="35"/>
      <c r="AR306" s="251" t="s">
        <v>323</v>
      </c>
      <c r="AT306" s="251" t="s">
        <v>260</v>
      </c>
      <c r="AU306" s="251" t="s">
        <v>200</v>
      </c>
      <c r="AY306" s="14" t="s">
        <v>185</v>
      </c>
      <c r="BE306" s="252">
        <f>IF(N306="základní",J306,0)</f>
        <v>0</v>
      </c>
      <c r="BF306" s="252">
        <f>IF(N306="snížená",J306,0)</f>
        <v>0</v>
      </c>
      <c r="BG306" s="252">
        <f>IF(N306="zákl. přenesená",J306,0)</f>
        <v>0</v>
      </c>
      <c r="BH306" s="252">
        <f>IF(N306="sníž. přenesená",J306,0)</f>
        <v>0</v>
      </c>
      <c r="BI306" s="252">
        <f>IF(N306="nulová",J306,0)</f>
        <v>0</v>
      </c>
      <c r="BJ306" s="14" t="s">
        <v>84</v>
      </c>
      <c r="BK306" s="252">
        <f>ROUND(I306*H306,2)</f>
        <v>0</v>
      </c>
      <c r="BL306" s="14" t="s">
        <v>272</v>
      </c>
      <c r="BM306" s="251" t="s">
        <v>803</v>
      </c>
    </row>
    <row r="307" s="2" customFormat="1">
      <c r="A307" s="35"/>
      <c r="B307" s="36"/>
      <c r="C307" s="37"/>
      <c r="D307" s="253" t="s">
        <v>194</v>
      </c>
      <c r="E307" s="37"/>
      <c r="F307" s="254" t="s">
        <v>802</v>
      </c>
      <c r="G307" s="37"/>
      <c r="H307" s="37"/>
      <c r="I307" s="206"/>
      <c r="J307" s="37"/>
      <c r="K307" s="37"/>
      <c r="L307" s="41"/>
      <c r="M307" s="255"/>
      <c r="N307" s="256"/>
      <c r="O307" s="88"/>
      <c r="P307" s="88"/>
      <c r="Q307" s="88"/>
      <c r="R307" s="88"/>
      <c r="S307" s="88"/>
      <c r="T307" s="89"/>
      <c r="U307" s="35"/>
      <c r="V307" s="35"/>
      <c r="W307" s="35"/>
      <c r="X307" s="35"/>
      <c r="Y307" s="35"/>
      <c r="Z307" s="35"/>
      <c r="AA307" s="35"/>
      <c r="AB307" s="35"/>
      <c r="AC307" s="35"/>
      <c r="AD307" s="35"/>
      <c r="AE307" s="35"/>
      <c r="AT307" s="14" t="s">
        <v>194</v>
      </c>
      <c r="AU307" s="14" t="s">
        <v>200</v>
      </c>
    </row>
    <row r="308" s="2" customFormat="1" ht="24.15" customHeight="1">
      <c r="A308" s="35"/>
      <c r="B308" s="36"/>
      <c r="C308" s="239" t="s">
        <v>804</v>
      </c>
      <c r="D308" s="239" t="s">
        <v>188</v>
      </c>
      <c r="E308" s="240" t="s">
        <v>805</v>
      </c>
      <c r="F308" s="241" t="s">
        <v>806</v>
      </c>
      <c r="G308" s="242" t="s">
        <v>329</v>
      </c>
      <c r="H308" s="243">
        <v>4</v>
      </c>
      <c r="I308" s="244"/>
      <c r="J308" s="245">
        <f>ROUND(I308*H308,2)</f>
        <v>0</v>
      </c>
      <c r="K308" s="246"/>
      <c r="L308" s="41"/>
      <c r="M308" s="247" t="s">
        <v>1</v>
      </c>
      <c r="N308" s="248" t="s">
        <v>42</v>
      </c>
      <c r="O308" s="88"/>
      <c r="P308" s="249">
        <f>O308*H308</f>
        <v>0</v>
      </c>
      <c r="Q308" s="249">
        <v>0</v>
      </c>
      <c r="R308" s="249">
        <f>Q308*H308</f>
        <v>0</v>
      </c>
      <c r="S308" s="249">
        <v>0</v>
      </c>
      <c r="T308" s="250">
        <f>S308*H308</f>
        <v>0</v>
      </c>
      <c r="U308" s="35"/>
      <c r="V308" s="35"/>
      <c r="W308" s="35"/>
      <c r="X308" s="35"/>
      <c r="Y308" s="35"/>
      <c r="Z308" s="35"/>
      <c r="AA308" s="35"/>
      <c r="AB308" s="35"/>
      <c r="AC308" s="35"/>
      <c r="AD308" s="35"/>
      <c r="AE308" s="35"/>
      <c r="AR308" s="251" t="s">
        <v>272</v>
      </c>
      <c r="AT308" s="251" t="s">
        <v>188</v>
      </c>
      <c r="AU308" s="251" t="s">
        <v>200</v>
      </c>
      <c r="AY308" s="14" t="s">
        <v>185</v>
      </c>
      <c r="BE308" s="252">
        <f>IF(N308="základní",J308,0)</f>
        <v>0</v>
      </c>
      <c r="BF308" s="252">
        <f>IF(N308="snížená",J308,0)</f>
        <v>0</v>
      </c>
      <c r="BG308" s="252">
        <f>IF(N308="zákl. přenesená",J308,0)</f>
        <v>0</v>
      </c>
      <c r="BH308" s="252">
        <f>IF(N308="sníž. přenesená",J308,0)</f>
        <v>0</v>
      </c>
      <c r="BI308" s="252">
        <f>IF(N308="nulová",J308,0)</f>
        <v>0</v>
      </c>
      <c r="BJ308" s="14" t="s">
        <v>84</v>
      </c>
      <c r="BK308" s="252">
        <f>ROUND(I308*H308,2)</f>
        <v>0</v>
      </c>
      <c r="BL308" s="14" t="s">
        <v>272</v>
      </c>
      <c r="BM308" s="251" t="s">
        <v>807</v>
      </c>
    </row>
    <row r="309" s="2" customFormat="1">
      <c r="A309" s="35"/>
      <c r="B309" s="36"/>
      <c r="C309" s="37"/>
      <c r="D309" s="253" t="s">
        <v>194</v>
      </c>
      <c r="E309" s="37"/>
      <c r="F309" s="254" t="s">
        <v>806</v>
      </c>
      <c r="G309" s="37"/>
      <c r="H309" s="37"/>
      <c r="I309" s="206"/>
      <c r="J309" s="37"/>
      <c r="K309" s="37"/>
      <c r="L309" s="41"/>
      <c r="M309" s="255"/>
      <c r="N309" s="256"/>
      <c r="O309" s="88"/>
      <c r="P309" s="88"/>
      <c r="Q309" s="88"/>
      <c r="R309" s="88"/>
      <c r="S309" s="88"/>
      <c r="T309" s="89"/>
      <c r="U309" s="35"/>
      <c r="V309" s="35"/>
      <c r="W309" s="35"/>
      <c r="X309" s="35"/>
      <c r="Y309" s="35"/>
      <c r="Z309" s="35"/>
      <c r="AA309" s="35"/>
      <c r="AB309" s="35"/>
      <c r="AC309" s="35"/>
      <c r="AD309" s="35"/>
      <c r="AE309" s="35"/>
      <c r="AT309" s="14" t="s">
        <v>194</v>
      </c>
      <c r="AU309" s="14" t="s">
        <v>200</v>
      </c>
    </row>
    <row r="310" s="2" customFormat="1" ht="21.75" customHeight="1">
      <c r="A310" s="35"/>
      <c r="B310" s="36"/>
      <c r="C310" s="257" t="s">
        <v>808</v>
      </c>
      <c r="D310" s="257" t="s">
        <v>260</v>
      </c>
      <c r="E310" s="258" t="s">
        <v>809</v>
      </c>
      <c r="F310" s="259" t="s">
        <v>810</v>
      </c>
      <c r="G310" s="260" t="s">
        <v>329</v>
      </c>
      <c r="H310" s="261">
        <v>4</v>
      </c>
      <c r="I310" s="262"/>
      <c r="J310" s="263">
        <f>ROUND(I310*H310,2)</f>
        <v>0</v>
      </c>
      <c r="K310" s="264"/>
      <c r="L310" s="265"/>
      <c r="M310" s="266" t="s">
        <v>1</v>
      </c>
      <c r="N310" s="267" t="s">
        <v>42</v>
      </c>
      <c r="O310" s="88"/>
      <c r="P310" s="249">
        <f>O310*H310</f>
        <v>0</v>
      </c>
      <c r="Q310" s="249">
        <v>1.0000000000000001E-05</v>
      </c>
      <c r="R310" s="249">
        <f>Q310*H310</f>
        <v>4.0000000000000003E-05</v>
      </c>
      <c r="S310" s="249">
        <v>0</v>
      </c>
      <c r="T310" s="250">
        <f>S310*H310</f>
        <v>0</v>
      </c>
      <c r="U310" s="35"/>
      <c r="V310" s="35"/>
      <c r="W310" s="35"/>
      <c r="X310" s="35"/>
      <c r="Y310" s="35"/>
      <c r="Z310" s="35"/>
      <c r="AA310" s="35"/>
      <c r="AB310" s="35"/>
      <c r="AC310" s="35"/>
      <c r="AD310" s="35"/>
      <c r="AE310" s="35"/>
      <c r="AR310" s="251" t="s">
        <v>323</v>
      </c>
      <c r="AT310" s="251" t="s">
        <v>260</v>
      </c>
      <c r="AU310" s="251" t="s">
        <v>200</v>
      </c>
      <c r="AY310" s="14" t="s">
        <v>185</v>
      </c>
      <c r="BE310" s="252">
        <f>IF(N310="základní",J310,0)</f>
        <v>0</v>
      </c>
      <c r="BF310" s="252">
        <f>IF(N310="snížená",J310,0)</f>
        <v>0</v>
      </c>
      <c r="BG310" s="252">
        <f>IF(N310="zákl. přenesená",J310,0)</f>
        <v>0</v>
      </c>
      <c r="BH310" s="252">
        <f>IF(N310="sníž. přenesená",J310,0)</f>
        <v>0</v>
      </c>
      <c r="BI310" s="252">
        <f>IF(N310="nulová",J310,0)</f>
        <v>0</v>
      </c>
      <c r="BJ310" s="14" t="s">
        <v>84</v>
      </c>
      <c r="BK310" s="252">
        <f>ROUND(I310*H310,2)</f>
        <v>0</v>
      </c>
      <c r="BL310" s="14" t="s">
        <v>272</v>
      </c>
      <c r="BM310" s="251" t="s">
        <v>811</v>
      </c>
    </row>
    <row r="311" s="2" customFormat="1">
      <c r="A311" s="35"/>
      <c r="B311" s="36"/>
      <c r="C311" s="37"/>
      <c r="D311" s="253" t="s">
        <v>194</v>
      </c>
      <c r="E311" s="37"/>
      <c r="F311" s="254" t="s">
        <v>810</v>
      </c>
      <c r="G311" s="37"/>
      <c r="H311" s="37"/>
      <c r="I311" s="206"/>
      <c r="J311" s="37"/>
      <c r="K311" s="37"/>
      <c r="L311" s="41"/>
      <c r="M311" s="255"/>
      <c r="N311" s="256"/>
      <c r="O311" s="88"/>
      <c r="P311" s="88"/>
      <c r="Q311" s="88"/>
      <c r="R311" s="88"/>
      <c r="S311" s="88"/>
      <c r="T311" s="89"/>
      <c r="U311" s="35"/>
      <c r="V311" s="35"/>
      <c r="W311" s="35"/>
      <c r="X311" s="35"/>
      <c r="Y311" s="35"/>
      <c r="Z311" s="35"/>
      <c r="AA311" s="35"/>
      <c r="AB311" s="35"/>
      <c r="AC311" s="35"/>
      <c r="AD311" s="35"/>
      <c r="AE311" s="35"/>
      <c r="AT311" s="14" t="s">
        <v>194</v>
      </c>
      <c r="AU311" s="14" t="s">
        <v>200</v>
      </c>
    </row>
    <row r="312" s="2" customFormat="1" ht="24.15" customHeight="1">
      <c r="A312" s="35"/>
      <c r="B312" s="36"/>
      <c r="C312" s="257" t="s">
        <v>812</v>
      </c>
      <c r="D312" s="257" t="s">
        <v>260</v>
      </c>
      <c r="E312" s="258" t="s">
        <v>813</v>
      </c>
      <c r="F312" s="259" t="s">
        <v>814</v>
      </c>
      <c r="G312" s="260" t="s">
        <v>263</v>
      </c>
      <c r="H312" s="261">
        <v>1</v>
      </c>
      <c r="I312" s="262"/>
      <c r="J312" s="263">
        <f>ROUND(I312*H312,2)</f>
        <v>0</v>
      </c>
      <c r="K312" s="264"/>
      <c r="L312" s="265"/>
      <c r="M312" s="266" t="s">
        <v>1</v>
      </c>
      <c r="N312" s="267" t="s">
        <v>42</v>
      </c>
      <c r="O312" s="88"/>
      <c r="P312" s="249">
        <f>O312*H312</f>
        <v>0</v>
      </c>
      <c r="Q312" s="249">
        <v>1.0000000000000001E-05</v>
      </c>
      <c r="R312" s="249">
        <f>Q312*H312</f>
        <v>1.0000000000000001E-05</v>
      </c>
      <c r="S312" s="249">
        <v>0</v>
      </c>
      <c r="T312" s="250">
        <f>S312*H312</f>
        <v>0</v>
      </c>
      <c r="U312" s="35"/>
      <c r="V312" s="35"/>
      <c r="W312" s="35"/>
      <c r="X312" s="35"/>
      <c r="Y312" s="35"/>
      <c r="Z312" s="35"/>
      <c r="AA312" s="35"/>
      <c r="AB312" s="35"/>
      <c r="AC312" s="35"/>
      <c r="AD312" s="35"/>
      <c r="AE312" s="35"/>
      <c r="AR312" s="251" t="s">
        <v>323</v>
      </c>
      <c r="AT312" s="251" t="s">
        <v>260</v>
      </c>
      <c r="AU312" s="251" t="s">
        <v>200</v>
      </c>
      <c r="AY312" s="14" t="s">
        <v>185</v>
      </c>
      <c r="BE312" s="252">
        <f>IF(N312="základní",J312,0)</f>
        <v>0</v>
      </c>
      <c r="BF312" s="252">
        <f>IF(N312="snížená",J312,0)</f>
        <v>0</v>
      </c>
      <c r="BG312" s="252">
        <f>IF(N312="zákl. přenesená",J312,0)</f>
        <v>0</v>
      </c>
      <c r="BH312" s="252">
        <f>IF(N312="sníž. přenesená",J312,0)</f>
        <v>0</v>
      </c>
      <c r="BI312" s="252">
        <f>IF(N312="nulová",J312,0)</f>
        <v>0</v>
      </c>
      <c r="BJ312" s="14" t="s">
        <v>84</v>
      </c>
      <c r="BK312" s="252">
        <f>ROUND(I312*H312,2)</f>
        <v>0</v>
      </c>
      <c r="BL312" s="14" t="s">
        <v>272</v>
      </c>
      <c r="BM312" s="251" t="s">
        <v>815</v>
      </c>
    </row>
    <row r="313" s="2" customFormat="1">
      <c r="A313" s="35"/>
      <c r="B313" s="36"/>
      <c r="C313" s="37"/>
      <c r="D313" s="253" t="s">
        <v>194</v>
      </c>
      <c r="E313" s="37"/>
      <c r="F313" s="254" t="s">
        <v>814</v>
      </c>
      <c r="G313" s="37"/>
      <c r="H313" s="37"/>
      <c r="I313" s="206"/>
      <c r="J313" s="37"/>
      <c r="K313" s="37"/>
      <c r="L313" s="41"/>
      <c r="M313" s="255"/>
      <c r="N313" s="256"/>
      <c r="O313" s="88"/>
      <c r="P313" s="88"/>
      <c r="Q313" s="88"/>
      <c r="R313" s="88"/>
      <c r="S313" s="88"/>
      <c r="T313" s="89"/>
      <c r="U313" s="35"/>
      <c r="V313" s="35"/>
      <c r="W313" s="35"/>
      <c r="X313" s="35"/>
      <c r="Y313" s="35"/>
      <c r="Z313" s="35"/>
      <c r="AA313" s="35"/>
      <c r="AB313" s="35"/>
      <c r="AC313" s="35"/>
      <c r="AD313" s="35"/>
      <c r="AE313" s="35"/>
      <c r="AT313" s="14" t="s">
        <v>194</v>
      </c>
      <c r="AU313" s="14" t="s">
        <v>200</v>
      </c>
    </row>
    <row r="314" s="2" customFormat="1" ht="21.75" customHeight="1">
      <c r="A314" s="35"/>
      <c r="B314" s="36"/>
      <c r="C314" s="239" t="s">
        <v>816</v>
      </c>
      <c r="D314" s="239" t="s">
        <v>188</v>
      </c>
      <c r="E314" s="240" t="s">
        <v>692</v>
      </c>
      <c r="F314" s="241" t="s">
        <v>693</v>
      </c>
      <c r="G314" s="242" t="s">
        <v>329</v>
      </c>
      <c r="H314" s="243">
        <v>4</v>
      </c>
      <c r="I314" s="244"/>
      <c r="J314" s="245">
        <f>ROUND(I314*H314,2)</f>
        <v>0</v>
      </c>
      <c r="K314" s="246"/>
      <c r="L314" s="41"/>
      <c r="M314" s="247" t="s">
        <v>1</v>
      </c>
      <c r="N314" s="248" t="s">
        <v>42</v>
      </c>
      <c r="O314" s="88"/>
      <c r="P314" s="249">
        <f>O314*H314</f>
        <v>0</v>
      </c>
      <c r="Q314" s="249">
        <v>0</v>
      </c>
      <c r="R314" s="249">
        <f>Q314*H314</f>
        <v>0</v>
      </c>
      <c r="S314" s="249">
        <v>0</v>
      </c>
      <c r="T314" s="250">
        <f>S314*H314</f>
        <v>0</v>
      </c>
      <c r="U314" s="35"/>
      <c r="V314" s="35"/>
      <c r="W314" s="35"/>
      <c r="X314" s="35"/>
      <c r="Y314" s="35"/>
      <c r="Z314" s="35"/>
      <c r="AA314" s="35"/>
      <c r="AB314" s="35"/>
      <c r="AC314" s="35"/>
      <c r="AD314" s="35"/>
      <c r="AE314" s="35"/>
      <c r="AR314" s="251" t="s">
        <v>272</v>
      </c>
      <c r="AT314" s="251" t="s">
        <v>188</v>
      </c>
      <c r="AU314" s="251" t="s">
        <v>200</v>
      </c>
      <c r="AY314" s="14" t="s">
        <v>185</v>
      </c>
      <c r="BE314" s="252">
        <f>IF(N314="základní",J314,0)</f>
        <v>0</v>
      </c>
      <c r="BF314" s="252">
        <f>IF(N314="snížená",J314,0)</f>
        <v>0</v>
      </c>
      <c r="BG314" s="252">
        <f>IF(N314="zákl. přenesená",J314,0)</f>
        <v>0</v>
      </c>
      <c r="BH314" s="252">
        <f>IF(N314="sníž. přenesená",J314,0)</f>
        <v>0</v>
      </c>
      <c r="BI314" s="252">
        <f>IF(N314="nulová",J314,0)</f>
        <v>0</v>
      </c>
      <c r="BJ314" s="14" t="s">
        <v>84</v>
      </c>
      <c r="BK314" s="252">
        <f>ROUND(I314*H314,2)</f>
        <v>0</v>
      </c>
      <c r="BL314" s="14" t="s">
        <v>272</v>
      </c>
      <c r="BM314" s="251" t="s">
        <v>817</v>
      </c>
    </row>
    <row r="315" s="2" customFormat="1">
      <c r="A315" s="35"/>
      <c r="B315" s="36"/>
      <c r="C315" s="37"/>
      <c r="D315" s="253" t="s">
        <v>194</v>
      </c>
      <c r="E315" s="37"/>
      <c r="F315" s="254" t="s">
        <v>695</v>
      </c>
      <c r="G315" s="37"/>
      <c r="H315" s="37"/>
      <c r="I315" s="206"/>
      <c r="J315" s="37"/>
      <c r="K315" s="37"/>
      <c r="L315" s="41"/>
      <c r="M315" s="255"/>
      <c r="N315" s="256"/>
      <c r="O315" s="88"/>
      <c r="P315" s="88"/>
      <c r="Q315" s="88"/>
      <c r="R315" s="88"/>
      <c r="S315" s="88"/>
      <c r="T315" s="89"/>
      <c r="U315" s="35"/>
      <c r="V315" s="35"/>
      <c r="W315" s="35"/>
      <c r="X315" s="35"/>
      <c r="Y315" s="35"/>
      <c r="Z315" s="35"/>
      <c r="AA315" s="35"/>
      <c r="AB315" s="35"/>
      <c r="AC315" s="35"/>
      <c r="AD315" s="35"/>
      <c r="AE315" s="35"/>
      <c r="AT315" s="14" t="s">
        <v>194</v>
      </c>
      <c r="AU315" s="14" t="s">
        <v>200</v>
      </c>
    </row>
    <row r="316" s="2" customFormat="1" ht="24.15" customHeight="1">
      <c r="A316" s="35"/>
      <c r="B316" s="36"/>
      <c r="C316" s="257" t="s">
        <v>818</v>
      </c>
      <c r="D316" s="257" t="s">
        <v>260</v>
      </c>
      <c r="E316" s="258" t="s">
        <v>819</v>
      </c>
      <c r="F316" s="259" t="s">
        <v>820</v>
      </c>
      <c r="G316" s="260" t="s">
        <v>263</v>
      </c>
      <c r="H316" s="261">
        <v>4</v>
      </c>
      <c r="I316" s="262"/>
      <c r="J316" s="263">
        <f>ROUND(I316*H316,2)</f>
        <v>0</v>
      </c>
      <c r="K316" s="264"/>
      <c r="L316" s="265"/>
      <c r="M316" s="266" t="s">
        <v>1</v>
      </c>
      <c r="N316" s="267" t="s">
        <v>42</v>
      </c>
      <c r="O316" s="88"/>
      <c r="P316" s="249">
        <f>O316*H316</f>
        <v>0</v>
      </c>
      <c r="Q316" s="249">
        <v>1.0000000000000001E-05</v>
      </c>
      <c r="R316" s="249">
        <f>Q316*H316</f>
        <v>4.0000000000000003E-05</v>
      </c>
      <c r="S316" s="249">
        <v>0</v>
      </c>
      <c r="T316" s="250">
        <f>S316*H316</f>
        <v>0</v>
      </c>
      <c r="U316" s="35"/>
      <c r="V316" s="35"/>
      <c r="W316" s="35"/>
      <c r="X316" s="35"/>
      <c r="Y316" s="35"/>
      <c r="Z316" s="35"/>
      <c r="AA316" s="35"/>
      <c r="AB316" s="35"/>
      <c r="AC316" s="35"/>
      <c r="AD316" s="35"/>
      <c r="AE316" s="35"/>
      <c r="AR316" s="251" t="s">
        <v>323</v>
      </c>
      <c r="AT316" s="251" t="s">
        <v>260</v>
      </c>
      <c r="AU316" s="251" t="s">
        <v>200</v>
      </c>
      <c r="AY316" s="14" t="s">
        <v>185</v>
      </c>
      <c r="BE316" s="252">
        <f>IF(N316="základní",J316,0)</f>
        <v>0</v>
      </c>
      <c r="BF316" s="252">
        <f>IF(N316="snížená",J316,0)</f>
        <v>0</v>
      </c>
      <c r="BG316" s="252">
        <f>IF(N316="zákl. přenesená",J316,0)</f>
        <v>0</v>
      </c>
      <c r="BH316" s="252">
        <f>IF(N316="sníž. přenesená",J316,0)</f>
        <v>0</v>
      </c>
      <c r="BI316" s="252">
        <f>IF(N316="nulová",J316,0)</f>
        <v>0</v>
      </c>
      <c r="BJ316" s="14" t="s">
        <v>84</v>
      </c>
      <c r="BK316" s="252">
        <f>ROUND(I316*H316,2)</f>
        <v>0</v>
      </c>
      <c r="BL316" s="14" t="s">
        <v>272</v>
      </c>
      <c r="BM316" s="251" t="s">
        <v>821</v>
      </c>
    </row>
    <row r="317" s="2" customFormat="1">
      <c r="A317" s="35"/>
      <c r="B317" s="36"/>
      <c r="C317" s="37"/>
      <c r="D317" s="253" t="s">
        <v>194</v>
      </c>
      <c r="E317" s="37"/>
      <c r="F317" s="254" t="s">
        <v>820</v>
      </c>
      <c r="G317" s="37"/>
      <c r="H317" s="37"/>
      <c r="I317" s="206"/>
      <c r="J317" s="37"/>
      <c r="K317" s="37"/>
      <c r="L317" s="41"/>
      <c r="M317" s="255"/>
      <c r="N317" s="256"/>
      <c r="O317" s="88"/>
      <c r="P317" s="88"/>
      <c r="Q317" s="88"/>
      <c r="R317" s="88"/>
      <c r="S317" s="88"/>
      <c r="T317" s="89"/>
      <c r="U317" s="35"/>
      <c r="V317" s="35"/>
      <c r="W317" s="35"/>
      <c r="X317" s="35"/>
      <c r="Y317" s="35"/>
      <c r="Z317" s="35"/>
      <c r="AA317" s="35"/>
      <c r="AB317" s="35"/>
      <c r="AC317" s="35"/>
      <c r="AD317" s="35"/>
      <c r="AE317" s="35"/>
      <c r="AT317" s="14" t="s">
        <v>194</v>
      </c>
      <c r="AU317" s="14" t="s">
        <v>200</v>
      </c>
    </row>
    <row r="318" s="2" customFormat="1" ht="24.15" customHeight="1">
      <c r="A318" s="35"/>
      <c r="B318" s="36"/>
      <c r="C318" s="239" t="s">
        <v>822</v>
      </c>
      <c r="D318" s="239" t="s">
        <v>188</v>
      </c>
      <c r="E318" s="240" t="s">
        <v>823</v>
      </c>
      <c r="F318" s="241" t="s">
        <v>824</v>
      </c>
      <c r="G318" s="242" t="s">
        <v>307</v>
      </c>
      <c r="H318" s="243">
        <v>1</v>
      </c>
      <c r="I318" s="244"/>
      <c r="J318" s="245">
        <f>ROUND(I318*H318,2)</f>
        <v>0</v>
      </c>
      <c r="K318" s="246"/>
      <c r="L318" s="41"/>
      <c r="M318" s="247" t="s">
        <v>1</v>
      </c>
      <c r="N318" s="248" t="s">
        <v>42</v>
      </c>
      <c r="O318" s="88"/>
      <c r="P318" s="249">
        <f>O318*H318</f>
        <v>0</v>
      </c>
      <c r="Q318" s="249">
        <v>0</v>
      </c>
      <c r="R318" s="249">
        <f>Q318*H318</f>
        <v>0</v>
      </c>
      <c r="S318" s="249">
        <v>0</v>
      </c>
      <c r="T318" s="250">
        <f>S318*H318</f>
        <v>0</v>
      </c>
      <c r="U318" s="35"/>
      <c r="V318" s="35"/>
      <c r="W318" s="35"/>
      <c r="X318" s="35"/>
      <c r="Y318" s="35"/>
      <c r="Z318" s="35"/>
      <c r="AA318" s="35"/>
      <c r="AB318" s="35"/>
      <c r="AC318" s="35"/>
      <c r="AD318" s="35"/>
      <c r="AE318" s="35"/>
      <c r="AR318" s="251" t="s">
        <v>272</v>
      </c>
      <c r="AT318" s="251" t="s">
        <v>188</v>
      </c>
      <c r="AU318" s="251" t="s">
        <v>200</v>
      </c>
      <c r="AY318" s="14" t="s">
        <v>185</v>
      </c>
      <c r="BE318" s="252">
        <f>IF(N318="základní",J318,0)</f>
        <v>0</v>
      </c>
      <c r="BF318" s="252">
        <f>IF(N318="snížená",J318,0)</f>
        <v>0</v>
      </c>
      <c r="BG318" s="252">
        <f>IF(N318="zákl. přenesená",J318,0)</f>
        <v>0</v>
      </c>
      <c r="BH318" s="252">
        <f>IF(N318="sníž. přenesená",J318,0)</f>
        <v>0</v>
      </c>
      <c r="BI318" s="252">
        <f>IF(N318="nulová",J318,0)</f>
        <v>0</v>
      </c>
      <c r="BJ318" s="14" t="s">
        <v>84</v>
      </c>
      <c r="BK318" s="252">
        <f>ROUND(I318*H318,2)</f>
        <v>0</v>
      </c>
      <c r="BL318" s="14" t="s">
        <v>272</v>
      </c>
      <c r="BM318" s="251" t="s">
        <v>825</v>
      </c>
    </row>
    <row r="319" s="2" customFormat="1">
      <c r="A319" s="35"/>
      <c r="B319" s="36"/>
      <c r="C319" s="37"/>
      <c r="D319" s="253" t="s">
        <v>194</v>
      </c>
      <c r="E319" s="37"/>
      <c r="F319" s="254" t="s">
        <v>826</v>
      </c>
      <c r="G319" s="37"/>
      <c r="H319" s="37"/>
      <c r="I319" s="206"/>
      <c r="J319" s="37"/>
      <c r="K319" s="37"/>
      <c r="L319" s="41"/>
      <c r="M319" s="255"/>
      <c r="N319" s="256"/>
      <c r="O319" s="88"/>
      <c r="P319" s="88"/>
      <c r="Q319" s="88"/>
      <c r="R319" s="88"/>
      <c r="S319" s="88"/>
      <c r="T319" s="89"/>
      <c r="U319" s="35"/>
      <c r="V319" s="35"/>
      <c r="W319" s="35"/>
      <c r="X319" s="35"/>
      <c r="Y319" s="35"/>
      <c r="Z319" s="35"/>
      <c r="AA319" s="35"/>
      <c r="AB319" s="35"/>
      <c r="AC319" s="35"/>
      <c r="AD319" s="35"/>
      <c r="AE319" s="35"/>
      <c r="AT319" s="14" t="s">
        <v>194</v>
      </c>
      <c r="AU319" s="14" t="s">
        <v>200</v>
      </c>
    </row>
    <row r="320" s="2" customFormat="1" ht="24.15" customHeight="1">
      <c r="A320" s="35"/>
      <c r="B320" s="36"/>
      <c r="C320" s="239" t="s">
        <v>827</v>
      </c>
      <c r="D320" s="239" t="s">
        <v>188</v>
      </c>
      <c r="E320" s="240" t="s">
        <v>828</v>
      </c>
      <c r="F320" s="241" t="s">
        <v>829</v>
      </c>
      <c r="G320" s="242" t="s">
        <v>329</v>
      </c>
      <c r="H320" s="243">
        <v>2</v>
      </c>
      <c r="I320" s="244"/>
      <c r="J320" s="245">
        <f>ROUND(I320*H320,2)</f>
        <v>0</v>
      </c>
      <c r="K320" s="246"/>
      <c r="L320" s="41"/>
      <c r="M320" s="247" t="s">
        <v>1</v>
      </c>
      <c r="N320" s="248" t="s">
        <v>42</v>
      </c>
      <c r="O320" s="88"/>
      <c r="P320" s="249">
        <f>O320*H320</f>
        <v>0</v>
      </c>
      <c r="Q320" s="249">
        <v>0</v>
      </c>
      <c r="R320" s="249">
        <f>Q320*H320</f>
        <v>0</v>
      </c>
      <c r="S320" s="249">
        <v>0</v>
      </c>
      <c r="T320" s="250">
        <f>S320*H320</f>
        <v>0</v>
      </c>
      <c r="U320" s="35"/>
      <c r="V320" s="35"/>
      <c r="W320" s="35"/>
      <c r="X320" s="35"/>
      <c r="Y320" s="35"/>
      <c r="Z320" s="35"/>
      <c r="AA320" s="35"/>
      <c r="AB320" s="35"/>
      <c r="AC320" s="35"/>
      <c r="AD320" s="35"/>
      <c r="AE320" s="35"/>
      <c r="AR320" s="251" t="s">
        <v>272</v>
      </c>
      <c r="AT320" s="251" t="s">
        <v>188</v>
      </c>
      <c r="AU320" s="251" t="s">
        <v>200</v>
      </c>
      <c r="AY320" s="14" t="s">
        <v>185</v>
      </c>
      <c r="BE320" s="252">
        <f>IF(N320="základní",J320,0)</f>
        <v>0</v>
      </c>
      <c r="BF320" s="252">
        <f>IF(N320="snížená",J320,0)</f>
        <v>0</v>
      </c>
      <c r="BG320" s="252">
        <f>IF(N320="zákl. přenesená",J320,0)</f>
        <v>0</v>
      </c>
      <c r="BH320" s="252">
        <f>IF(N320="sníž. přenesená",J320,0)</f>
        <v>0</v>
      </c>
      <c r="BI320" s="252">
        <f>IF(N320="nulová",J320,0)</f>
        <v>0</v>
      </c>
      <c r="BJ320" s="14" t="s">
        <v>84</v>
      </c>
      <c r="BK320" s="252">
        <f>ROUND(I320*H320,2)</f>
        <v>0</v>
      </c>
      <c r="BL320" s="14" t="s">
        <v>272</v>
      </c>
      <c r="BM320" s="251" t="s">
        <v>830</v>
      </c>
    </row>
    <row r="321" s="2" customFormat="1">
      <c r="A321" s="35"/>
      <c r="B321" s="36"/>
      <c r="C321" s="37"/>
      <c r="D321" s="253" t="s">
        <v>194</v>
      </c>
      <c r="E321" s="37"/>
      <c r="F321" s="254" t="s">
        <v>831</v>
      </c>
      <c r="G321" s="37"/>
      <c r="H321" s="37"/>
      <c r="I321" s="206"/>
      <c r="J321" s="37"/>
      <c r="K321" s="37"/>
      <c r="L321" s="41"/>
      <c r="M321" s="255"/>
      <c r="N321" s="256"/>
      <c r="O321" s="88"/>
      <c r="P321" s="88"/>
      <c r="Q321" s="88"/>
      <c r="R321" s="88"/>
      <c r="S321" s="88"/>
      <c r="T321" s="89"/>
      <c r="U321" s="35"/>
      <c r="V321" s="35"/>
      <c r="W321" s="35"/>
      <c r="X321" s="35"/>
      <c r="Y321" s="35"/>
      <c r="Z321" s="35"/>
      <c r="AA321" s="35"/>
      <c r="AB321" s="35"/>
      <c r="AC321" s="35"/>
      <c r="AD321" s="35"/>
      <c r="AE321" s="35"/>
      <c r="AT321" s="14" t="s">
        <v>194</v>
      </c>
      <c r="AU321" s="14" t="s">
        <v>200</v>
      </c>
    </row>
    <row r="322" s="2" customFormat="1" ht="24.15" customHeight="1">
      <c r="A322" s="35"/>
      <c r="B322" s="36"/>
      <c r="C322" s="257" t="s">
        <v>832</v>
      </c>
      <c r="D322" s="257" t="s">
        <v>260</v>
      </c>
      <c r="E322" s="258" t="s">
        <v>833</v>
      </c>
      <c r="F322" s="259" t="s">
        <v>834</v>
      </c>
      <c r="G322" s="260" t="s">
        <v>329</v>
      </c>
      <c r="H322" s="261">
        <v>2</v>
      </c>
      <c r="I322" s="262"/>
      <c r="J322" s="263">
        <f>ROUND(I322*H322,2)</f>
        <v>0</v>
      </c>
      <c r="K322" s="264"/>
      <c r="L322" s="265"/>
      <c r="M322" s="266" t="s">
        <v>1</v>
      </c>
      <c r="N322" s="267" t="s">
        <v>42</v>
      </c>
      <c r="O322" s="88"/>
      <c r="P322" s="249">
        <f>O322*H322</f>
        <v>0</v>
      </c>
      <c r="Q322" s="249">
        <v>1.0000000000000001E-05</v>
      </c>
      <c r="R322" s="249">
        <f>Q322*H322</f>
        <v>2.0000000000000002E-05</v>
      </c>
      <c r="S322" s="249">
        <v>0</v>
      </c>
      <c r="T322" s="250">
        <f>S322*H322</f>
        <v>0</v>
      </c>
      <c r="U322" s="35"/>
      <c r="V322" s="35"/>
      <c r="W322" s="35"/>
      <c r="X322" s="35"/>
      <c r="Y322" s="35"/>
      <c r="Z322" s="35"/>
      <c r="AA322" s="35"/>
      <c r="AB322" s="35"/>
      <c r="AC322" s="35"/>
      <c r="AD322" s="35"/>
      <c r="AE322" s="35"/>
      <c r="AR322" s="251" t="s">
        <v>323</v>
      </c>
      <c r="AT322" s="251" t="s">
        <v>260</v>
      </c>
      <c r="AU322" s="251" t="s">
        <v>200</v>
      </c>
      <c r="AY322" s="14" t="s">
        <v>185</v>
      </c>
      <c r="BE322" s="252">
        <f>IF(N322="základní",J322,0)</f>
        <v>0</v>
      </c>
      <c r="BF322" s="252">
        <f>IF(N322="snížená",J322,0)</f>
        <v>0</v>
      </c>
      <c r="BG322" s="252">
        <f>IF(N322="zákl. přenesená",J322,0)</f>
        <v>0</v>
      </c>
      <c r="BH322" s="252">
        <f>IF(N322="sníž. přenesená",J322,0)</f>
        <v>0</v>
      </c>
      <c r="BI322" s="252">
        <f>IF(N322="nulová",J322,0)</f>
        <v>0</v>
      </c>
      <c r="BJ322" s="14" t="s">
        <v>84</v>
      </c>
      <c r="BK322" s="252">
        <f>ROUND(I322*H322,2)</f>
        <v>0</v>
      </c>
      <c r="BL322" s="14" t="s">
        <v>272</v>
      </c>
      <c r="BM322" s="251" t="s">
        <v>835</v>
      </c>
    </row>
    <row r="323" s="2" customFormat="1">
      <c r="A323" s="35"/>
      <c r="B323" s="36"/>
      <c r="C323" s="37"/>
      <c r="D323" s="253" t="s">
        <v>194</v>
      </c>
      <c r="E323" s="37"/>
      <c r="F323" s="254" t="s">
        <v>834</v>
      </c>
      <c r="G323" s="37"/>
      <c r="H323" s="37"/>
      <c r="I323" s="206"/>
      <c r="J323" s="37"/>
      <c r="K323" s="37"/>
      <c r="L323" s="41"/>
      <c r="M323" s="255"/>
      <c r="N323" s="256"/>
      <c r="O323" s="88"/>
      <c r="P323" s="88"/>
      <c r="Q323" s="88"/>
      <c r="R323" s="88"/>
      <c r="S323" s="88"/>
      <c r="T323" s="89"/>
      <c r="U323" s="35"/>
      <c r="V323" s="35"/>
      <c r="W323" s="35"/>
      <c r="X323" s="35"/>
      <c r="Y323" s="35"/>
      <c r="Z323" s="35"/>
      <c r="AA323" s="35"/>
      <c r="AB323" s="35"/>
      <c r="AC323" s="35"/>
      <c r="AD323" s="35"/>
      <c r="AE323" s="35"/>
      <c r="AT323" s="14" t="s">
        <v>194</v>
      </c>
      <c r="AU323" s="14" t="s">
        <v>200</v>
      </c>
    </row>
    <row r="324" s="2" customFormat="1" ht="24.15" customHeight="1">
      <c r="A324" s="35"/>
      <c r="B324" s="36"/>
      <c r="C324" s="257" t="s">
        <v>836</v>
      </c>
      <c r="D324" s="257" t="s">
        <v>260</v>
      </c>
      <c r="E324" s="258" t="s">
        <v>837</v>
      </c>
      <c r="F324" s="259" t="s">
        <v>838</v>
      </c>
      <c r="G324" s="260" t="s">
        <v>263</v>
      </c>
      <c r="H324" s="261">
        <v>1</v>
      </c>
      <c r="I324" s="262"/>
      <c r="J324" s="263">
        <f>ROUND(I324*H324,2)</f>
        <v>0</v>
      </c>
      <c r="K324" s="264"/>
      <c r="L324" s="265"/>
      <c r="M324" s="266" t="s">
        <v>1</v>
      </c>
      <c r="N324" s="267" t="s">
        <v>42</v>
      </c>
      <c r="O324" s="88"/>
      <c r="P324" s="249">
        <f>O324*H324</f>
        <v>0</v>
      </c>
      <c r="Q324" s="249">
        <v>1.0000000000000001E-05</v>
      </c>
      <c r="R324" s="249">
        <f>Q324*H324</f>
        <v>1.0000000000000001E-05</v>
      </c>
      <c r="S324" s="249">
        <v>0</v>
      </c>
      <c r="T324" s="250">
        <f>S324*H324</f>
        <v>0</v>
      </c>
      <c r="U324" s="35"/>
      <c r="V324" s="35"/>
      <c r="W324" s="35"/>
      <c r="X324" s="35"/>
      <c r="Y324" s="35"/>
      <c r="Z324" s="35"/>
      <c r="AA324" s="35"/>
      <c r="AB324" s="35"/>
      <c r="AC324" s="35"/>
      <c r="AD324" s="35"/>
      <c r="AE324" s="35"/>
      <c r="AR324" s="251" t="s">
        <v>323</v>
      </c>
      <c r="AT324" s="251" t="s">
        <v>260</v>
      </c>
      <c r="AU324" s="251" t="s">
        <v>200</v>
      </c>
      <c r="AY324" s="14" t="s">
        <v>185</v>
      </c>
      <c r="BE324" s="252">
        <f>IF(N324="základní",J324,0)</f>
        <v>0</v>
      </c>
      <c r="BF324" s="252">
        <f>IF(N324="snížená",J324,0)</f>
        <v>0</v>
      </c>
      <c r="BG324" s="252">
        <f>IF(N324="zákl. přenesená",J324,0)</f>
        <v>0</v>
      </c>
      <c r="BH324" s="252">
        <f>IF(N324="sníž. přenesená",J324,0)</f>
        <v>0</v>
      </c>
      <c r="BI324" s="252">
        <f>IF(N324="nulová",J324,0)</f>
        <v>0</v>
      </c>
      <c r="BJ324" s="14" t="s">
        <v>84</v>
      </c>
      <c r="BK324" s="252">
        <f>ROUND(I324*H324,2)</f>
        <v>0</v>
      </c>
      <c r="BL324" s="14" t="s">
        <v>272</v>
      </c>
      <c r="BM324" s="251" t="s">
        <v>839</v>
      </c>
    </row>
    <row r="325" s="2" customFormat="1">
      <c r="A325" s="35"/>
      <c r="B325" s="36"/>
      <c r="C325" s="37"/>
      <c r="D325" s="253" t="s">
        <v>194</v>
      </c>
      <c r="E325" s="37"/>
      <c r="F325" s="254" t="s">
        <v>838</v>
      </c>
      <c r="G325" s="37"/>
      <c r="H325" s="37"/>
      <c r="I325" s="206"/>
      <c r="J325" s="37"/>
      <c r="K325" s="37"/>
      <c r="L325" s="41"/>
      <c r="M325" s="255"/>
      <c r="N325" s="256"/>
      <c r="O325" s="88"/>
      <c r="P325" s="88"/>
      <c r="Q325" s="88"/>
      <c r="R325" s="88"/>
      <c r="S325" s="88"/>
      <c r="T325" s="89"/>
      <c r="U325" s="35"/>
      <c r="V325" s="35"/>
      <c r="W325" s="35"/>
      <c r="X325" s="35"/>
      <c r="Y325" s="35"/>
      <c r="Z325" s="35"/>
      <c r="AA325" s="35"/>
      <c r="AB325" s="35"/>
      <c r="AC325" s="35"/>
      <c r="AD325" s="35"/>
      <c r="AE325" s="35"/>
      <c r="AT325" s="14" t="s">
        <v>194</v>
      </c>
      <c r="AU325" s="14" t="s">
        <v>200</v>
      </c>
    </row>
    <row r="326" s="2" customFormat="1" ht="37.8" customHeight="1">
      <c r="A326" s="35"/>
      <c r="B326" s="36"/>
      <c r="C326" s="239" t="s">
        <v>840</v>
      </c>
      <c r="D326" s="239" t="s">
        <v>188</v>
      </c>
      <c r="E326" s="240" t="s">
        <v>841</v>
      </c>
      <c r="F326" s="241" t="s">
        <v>842</v>
      </c>
      <c r="G326" s="242" t="s">
        <v>307</v>
      </c>
      <c r="H326" s="243">
        <v>1</v>
      </c>
      <c r="I326" s="244"/>
      <c r="J326" s="245">
        <f>ROUND(I326*H326,2)</f>
        <v>0</v>
      </c>
      <c r="K326" s="246"/>
      <c r="L326" s="41"/>
      <c r="M326" s="247" t="s">
        <v>1</v>
      </c>
      <c r="N326" s="248" t="s">
        <v>42</v>
      </c>
      <c r="O326" s="88"/>
      <c r="P326" s="249">
        <f>O326*H326</f>
        <v>0</v>
      </c>
      <c r="Q326" s="249">
        <v>0</v>
      </c>
      <c r="R326" s="249">
        <f>Q326*H326</f>
        <v>0</v>
      </c>
      <c r="S326" s="249">
        <v>0</v>
      </c>
      <c r="T326" s="250">
        <f>S326*H326</f>
        <v>0</v>
      </c>
      <c r="U326" s="35"/>
      <c r="V326" s="35"/>
      <c r="W326" s="35"/>
      <c r="X326" s="35"/>
      <c r="Y326" s="35"/>
      <c r="Z326" s="35"/>
      <c r="AA326" s="35"/>
      <c r="AB326" s="35"/>
      <c r="AC326" s="35"/>
      <c r="AD326" s="35"/>
      <c r="AE326" s="35"/>
      <c r="AR326" s="251" t="s">
        <v>272</v>
      </c>
      <c r="AT326" s="251" t="s">
        <v>188</v>
      </c>
      <c r="AU326" s="251" t="s">
        <v>200</v>
      </c>
      <c r="AY326" s="14" t="s">
        <v>185</v>
      </c>
      <c r="BE326" s="252">
        <f>IF(N326="základní",J326,0)</f>
        <v>0</v>
      </c>
      <c r="BF326" s="252">
        <f>IF(N326="snížená",J326,0)</f>
        <v>0</v>
      </c>
      <c r="BG326" s="252">
        <f>IF(N326="zákl. přenesená",J326,0)</f>
        <v>0</v>
      </c>
      <c r="BH326" s="252">
        <f>IF(N326="sníž. přenesená",J326,0)</f>
        <v>0</v>
      </c>
      <c r="BI326" s="252">
        <f>IF(N326="nulová",J326,0)</f>
        <v>0</v>
      </c>
      <c r="BJ326" s="14" t="s">
        <v>84</v>
      </c>
      <c r="BK326" s="252">
        <f>ROUND(I326*H326,2)</f>
        <v>0</v>
      </c>
      <c r="BL326" s="14" t="s">
        <v>272</v>
      </c>
      <c r="BM326" s="251" t="s">
        <v>843</v>
      </c>
    </row>
    <row r="327" s="2" customFormat="1">
      <c r="A327" s="35"/>
      <c r="B327" s="36"/>
      <c r="C327" s="37"/>
      <c r="D327" s="253" t="s">
        <v>194</v>
      </c>
      <c r="E327" s="37"/>
      <c r="F327" s="254" t="s">
        <v>842</v>
      </c>
      <c r="G327" s="37"/>
      <c r="H327" s="37"/>
      <c r="I327" s="206"/>
      <c r="J327" s="37"/>
      <c r="K327" s="37"/>
      <c r="L327" s="41"/>
      <c r="M327" s="255"/>
      <c r="N327" s="256"/>
      <c r="O327" s="88"/>
      <c r="P327" s="88"/>
      <c r="Q327" s="88"/>
      <c r="R327" s="88"/>
      <c r="S327" s="88"/>
      <c r="T327" s="89"/>
      <c r="U327" s="35"/>
      <c r="V327" s="35"/>
      <c r="W327" s="35"/>
      <c r="X327" s="35"/>
      <c r="Y327" s="35"/>
      <c r="Z327" s="35"/>
      <c r="AA327" s="35"/>
      <c r="AB327" s="35"/>
      <c r="AC327" s="35"/>
      <c r="AD327" s="35"/>
      <c r="AE327" s="35"/>
      <c r="AT327" s="14" t="s">
        <v>194</v>
      </c>
      <c r="AU327" s="14" t="s">
        <v>200</v>
      </c>
    </row>
    <row r="328" s="2" customFormat="1" ht="33" customHeight="1">
      <c r="A328" s="35"/>
      <c r="B328" s="36"/>
      <c r="C328" s="239" t="s">
        <v>844</v>
      </c>
      <c r="D328" s="239" t="s">
        <v>188</v>
      </c>
      <c r="E328" s="240" t="s">
        <v>845</v>
      </c>
      <c r="F328" s="241" t="s">
        <v>846</v>
      </c>
      <c r="G328" s="242" t="s">
        <v>329</v>
      </c>
      <c r="H328" s="243">
        <v>220</v>
      </c>
      <c r="I328" s="244"/>
      <c r="J328" s="245">
        <f>ROUND(I328*H328,2)</f>
        <v>0</v>
      </c>
      <c r="K328" s="246"/>
      <c r="L328" s="41"/>
      <c r="M328" s="247" t="s">
        <v>1</v>
      </c>
      <c r="N328" s="248" t="s">
        <v>42</v>
      </c>
      <c r="O328" s="88"/>
      <c r="P328" s="249">
        <f>O328*H328</f>
        <v>0</v>
      </c>
      <c r="Q328" s="249">
        <v>0</v>
      </c>
      <c r="R328" s="249">
        <f>Q328*H328</f>
        <v>0</v>
      </c>
      <c r="S328" s="249">
        <v>0</v>
      </c>
      <c r="T328" s="250">
        <f>S328*H328</f>
        <v>0</v>
      </c>
      <c r="U328" s="35"/>
      <c r="V328" s="35"/>
      <c r="W328" s="35"/>
      <c r="X328" s="35"/>
      <c r="Y328" s="35"/>
      <c r="Z328" s="35"/>
      <c r="AA328" s="35"/>
      <c r="AB328" s="35"/>
      <c r="AC328" s="35"/>
      <c r="AD328" s="35"/>
      <c r="AE328" s="35"/>
      <c r="AR328" s="251" t="s">
        <v>272</v>
      </c>
      <c r="AT328" s="251" t="s">
        <v>188</v>
      </c>
      <c r="AU328" s="251" t="s">
        <v>200</v>
      </c>
      <c r="AY328" s="14" t="s">
        <v>185</v>
      </c>
      <c r="BE328" s="252">
        <f>IF(N328="základní",J328,0)</f>
        <v>0</v>
      </c>
      <c r="BF328" s="252">
        <f>IF(N328="snížená",J328,0)</f>
        <v>0</v>
      </c>
      <c r="BG328" s="252">
        <f>IF(N328="zákl. přenesená",J328,0)</f>
        <v>0</v>
      </c>
      <c r="BH328" s="252">
        <f>IF(N328="sníž. přenesená",J328,0)</f>
        <v>0</v>
      </c>
      <c r="BI328" s="252">
        <f>IF(N328="nulová",J328,0)</f>
        <v>0</v>
      </c>
      <c r="BJ328" s="14" t="s">
        <v>84</v>
      </c>
      <c r="BK328" s="252">
        <f>ROUND(I328*H328,2)</f>
        <v>0</v>
      </c>
      <c r="BL328" s="14" t="s">
        <v>272</v>
      </c>
      <c r="BM328" s="251" t="s">
        <v>847</v>
      </c>
    </row>
    <row r="329" s="2" customFormat="1">
      <c r="A329" s="35"/>
      <c r="B329" s="36"/>
      <c r="C329" s="37"/>
      <c r="D329" s="253" t="s">
        <v>194</v>
      </c>
      <c r="E329" s="37"/>
      <c r="F329" s="254" t="s">
        <v>848</v>
      </c>
      <c r="G329" s="37"/>
      <c r="H329" s="37"/>
      <c r="I329" s="206"/>
      <c r="J329" s="37"/>
      <c r="K329" s="37"/>
      <c r="L329" s="41"/>
      <c r="M329" s="255"/>
      <c r="N329" s="256"/>
      <c r="O329" s="88"/>
      <c r="P329" s="88"/>
      <c r="Q329" s="88"/>
      <c r="R329" s="88"/>
      <c r="S329" s="88"/>
      <c r="T329" s="89"/>
      <c r="U329" s="35"/>
      <c r="V329" s="35"/>
      <c r="W329" s="35"/>
      <c r="X329" s="35"/>
      <c r="Y329" s="35"/>
      <c r="Z329" s="35"/>
      <c r="AA329" s="35"/>
      <c r="AB329" s="35"/>
      <c r="AC329" s="35"/>
      <c r="AD329" s="35"/>
      <c r="AE329" s="35"/>
      <c r="AT329" s="14" t="s">
        <v>194</v>
      </c>
      <c r="AU329" s="14" t="s">
        <v>200</v>
      </c>
    </row>
    <row r="330" s="2" customFormat="1" ht="24.15" customHeight="1">
      <c r="A330" s="35"/>
      <c r="B330" s="36"/>
      <c r="C330" s="257" t="s">
        <v>849</v>
      </c>
      <c r="D330" s="257" t="s">
        <v>260</v>
      </c>
      <c r="E330" s="258" t="s">
        <v>850</v>
      </c>
      <c r="F330" s="259" t="s">
        <v>851</v>
      </c>
      <c r="G330" s="260" t="s">
        <v>329</v>
      </c>
      <c r="H330" s="261">
        <v>220</v>
      </c>
      <c r="I330" s="262"/>
      <c r="J330" s="263">
        <f>ROUND(I330*H330,2)</f>
        <v>0</v>
      </c>
      <c r="K330" s="264"/>
      <c r="L330" s="265"/>
      <c r="M330" s="266" t="s">
        <v>1</v>
      </c>
      <c r="N330" s="267" t="s">
        <v>42</v>
      </c>
      <c r="O330" s="88"/>
      <c r="P330" s="249">
        <f>O330*H330</f>
        <v>0</v>
      </c>
      <c r="Q330" s="249">
        <v>0.00017000000000000001</v>
      </c>
      <c r="R330" s="249">
        <f>Q330*H330</f>
        <v>0.037400000000000003</v>
      </c>
      <c r="S330" s="249">
        <v>0</v>
      </c>
      <c r="T330" s="250">
        <f>S330*H330</f>
        <v>0</v>
      </c>
      <c r="U330" s="35"/>
      <c r="V330" s="35"/>
      <c r="W330" s="35"/>
      <c r="X330" s="35"/>
      <c r="Y330" s="35"/>
      <c r="Z330" s="35"/>
      <c r="AA330" s="35"/>
      <c r="AB330" s="35"/>
      <c r="AC330" s="35"/>
      <c r="AD330" s="35"/>
      <c r="AE330" s="35"/>
      <c r="AR330" s="251" t="s">
        <v>323</v>
      </c>
      <c r="AT330" s="251" t="s">
        <v>260</v>
      </c>
      <c r="AU330" s="251" t="s">
        <v>200</v>
      </c>
      <c r="AY330" s="14" t="s">
        <v>185</v>
      </c>
      <c r="BE330" s="252">
        <f>IF(N330="základní",J330,0)</f>
        <v>0</v>
      </c>
      <c r="BF330" s="252">
        <f>IF(N330="snížená",J330,0)</f>
        <v>0</v>
      </c>
      <c r="BG330" s="252">
        <f>IF(N330="zákl. přenesená",J330,0)</f>
        <v>0</v>
      </c>
      <c r="BH330" s="252">
        <f>IF(N330="sníž. přenesená",J330,0)</f>
        <v>0</v>
      </c>
      <c r="BI330" s="252">
        <f>IF(N330="nulová",J330,0)</f>
        <v>0</v>
      </c>
      <c r="BJ330" s="14" t="s">
        <v>84</v>
      </c>
      <c r="BK330" s="252">
        <f>ROUND(I330*H330,2)</f>
        <v>0</v>
      </c>
      <c r="BL330" s="14" t="s">
        <v>272</v>
      </c>
      <c r="BM330" s="251" t="s">
        <v>852</v>
      </c>
    </row>
    <row r="331" s="2" customFormat="1">
      <c r="A331" s="35"/>
      <c r="B331" s="36"/>
      <c r="C331" s="37"/>
      <c r="D331" s="253" t="s">
        <v>194</v>
      </c>
      <c r="E331" s="37"/>
      <c r="F331" s="254" t="s">
        <v>851</v>
      </c>
      <c r="G331" s="37"/>
      <c r="H331" s="37"/>
      <c r="I331" s="206"/>
      <c r="J331" s="37"/>
      <c r="K331" s="37"/>
      <c r="L331" s="41"/>
      <c r="M331" s="255"/>
      <c r="N331" s="256"/>
      <c r="O331" s="88"/>
      <c r="P331" s="88"/>
      <c r="Q331" s="88"/>
      <c r="R331" s="88"/>
      <c r="S331" s="88"/>
      <c r="T331" s="89"/>
      <c r="U331" s="35"/>
      <c r="V331" s="35"/>
      <c r="W331" s="35"/>
      <c r="X331" s="35"/>
      <c r="Y331" s="35"/>
      <c r="Z331" s="35"/>
      <c r="AA331" s="35"/>
      <c r="AB331" s="35"/>
      <c r="AC331" s="35"/>
      <c r="AD331" s="35"/>
      <c r="AE331" s="35"/>
      <c r="AT331" s="14" t="s">
        <v>194</v>
      </c>
      <c r="AU331" s="14" t="s">
        <v>200</v>
      </c>
    </row>
    <row r="332" s="2" customFormat="1" ht="24.15" customHeight="1">
      <c r="A332" s="35"/>
      <c r="B332" s="36"/>
      <c r="C332" s="239" t="s">
        <v>853</v>
      </c>
      <c r="D332" s="239" t="s">
        <v>188</v>
      </c>
      <c r="E332" s="240" t="s">
        <v>854</v>
      </c>
      <c r="F332" s="241" t="s">
        <v>855</v>
      </c>
      <c r="G332" s="242" t="s">
        <v>329</v>
      </c>
      <c r="H332" s="243">
        <v>40</v>
      </c>
      <c r="I332" s="244"/>
      <c r="J332" s="245">
        <f>ROUND(I332*H332,2)</f>
        <v>0</v>
      </c>
      <c r="K332" s="246"/>
      <c r="L332" s="41"/>
      <c r="M332" s="247" t="s">
        <v>1</v>
      </c>
      <c r="N332" s="248" t="s">
        <v>42</v>
      </c>
      <c r="O332" s="88"/>
      <c r="P332" s="249">
        <f>O332*H332</f>
        <v>0</v>
      </c>
      <c r="Q332" s="249">
        <v>0</v>
      </c>
      <c r="R332" s="249">
        <f>Q332*H332</f>
        <v>0</v>
      </c>
      <c r="S332" s="249">
        <v>0</v>
      </c>
      <c r="T332" s="250">
        <f>S332*H332</f>
        <v>0</v>
      </c>
      <c r="U332" s="35"/>
      <c r="V332" s="35"/>
      <c r="W332" s="35"/>
      <c r="X332" s="35"/>
      <c r="Y332" s="35"/>
      <c r="Z332" s="35"/>
      <c r="AA332" s="35"/>
      <c r="AB332" s="35"/>
      <c r="AC332" s="35"/>
      <c r="AD332" s="35"/>
      <c r="AE332" s="35"/>
      <c r="AR332" s="251" t="s">
        <v>272</v>
      </c>
      <c r="AT332" s="251" t="s">
        <v>188</v>
      </c>
      <c r="AU332" s="251" t="s">
        <v>200</v>
      </c>
      <c r="AY332" s="14" t="s">
        <v>185</v>
      </c>
      <c r="BE332" s="252">
        <f>IF(N332="základní",J332,0)</f>
        <v>0</v>
      </c>
      <c r="BF332" s="252">
        <f>IF(N332="snížená",J332,0)</f>
        <v>0</v>
      </c>
      <c r="BG332" s="252">
        <f>IF(N332="zákl. přenesená",J332,0)</f>
        <v>0</v>
      </c>
      <c r="BH332" s="252">
        <f>IF(N332="sníž. přenesená",J332,0)</f>
        <v>0</v>
      </c>
      <c r="BI332" s="252">
        <f>IF(N332="nulová",J332,0)</f>
        <v>0</v>
      </c>
      <c r="BJ332" s="14" t="s">
        <v>84</v>
      </c>
      <c r="BK332" s="252">
        <f>ROUND(I332*H332,2)</f>
        <v>0</v>
      </c>
      <c r="BL332" s="14" t="s">
        <v>272</v>
      </c>
      <c r="BM332" s="251" t="s">
        <v>856</v>
      </c>
    </row>
    <row r="333" s="2" customFormat="1">
      <c r="A333" s="35"/>
      <c r="B333" s="36"/>
      <c r="C333" s="37"/>
      <c r="D333" s="253" t="s">
        <v>194</v>
      </c>
      <c r="E333" s="37"/>
      <c r="F333" s="254" t="s">
        <v>857</v>
      </c>
      <c r="G333" s="37"/>
      <c r="H333" s="37"/>
      <c r="I333" s="206"/>
      <c r="J333" s="37"/>
      <c r="K333" s="37"/>
      <c r="L333" s="41"/>
      <c r="M333" s="255"/>
      <c r="N333" s="256"/>
      <c r="O333" s="88"/>
      <c r="P333" s="88"/>
      <c r="Q333" s="88"/>
      <c r="R333" s="88"/>
      <c r="S333" s="88"/>
      <c r="T333" s="89"/>
      <c r="U333" s="35"/>
      <c r="V333" s="35"/>
      <c r="W333" s="35"/>
      <c r="X333" s="35"/>
      <c r="Y333" s="35"/>
      <c r="Z333" s="35"/>
      <c r="AA333" s="35"/>
      <c r="AB333" s="35"/>
      <c r="AC333" s="35"/>
      <c r="AD333" s="35"/>
      <c r="AE333" s="35"/>
      <c r="AT333" s="14" t="s">
        <v>194</v>
      </c>
      <c r="AU333" s="14" t="s">
        <v>200</v>
      </c>
    </row>
    <row r="334" s="2" customFormat="1" ht="24.15" customHeight="1">
      <c r="A334" s="35"/>
      <c r="B334" s="36"/>
      <c r="C334" s="257" t="s">
        <v>858</v>
      </c>
      <c r="D334" s="257" t="s">
        <v>260</v>
      </c>
      <c r="E334" s="258" t="s">
        <v>859</v>
      </c>
      <c r="F334" s="259" t="s">
        <v>860</v>
      </c>
      <c r="G334" s="260" t="s">
        <v>329</v>
      </c>
      <c r="H334" s="261">
        <v>40</v>
      </c>
      <c r="I334" s="262"/>
      <c r="J334" s="263">
        <f>ROUND(I334*H334,2)</f>
        <v>0</v>
      </c>
      <c r="K334" s="264"/>
      <c r="L334" s="265"/>
      <c r="M334" s="266" t="s">
        <v>1</v>
      </c>
      <c r="N334" s="267" t="s">
        <v>42</v>
      </c>
      <c r="O334" s="88"/>
      <c r="P334" s="249">
        <f>O334*H334</f>
        <v>0</v>
      </c>
      <c r="Q334" s="249">
        <v>6.9999999999999994E-05</v>
      </c>
      <c r="R334" s="249">
        <f>Q334*H334</f>
        <v>0.0027999999999999995</v>
      </c>
      <c r="S334" s="249">
        <v>0</v>
      </c>
      <c r="T334" s="250">
        <f>S334*H334</f>
        <v>0</v>
      </c>
      <c r="U334" s="35"/>
      <c r="V334" s="35"/>
      <c r="W334" s="35"/>
      <c r="X334" s="35"/>
      <c r="Y334" s="35"/>
      <c r="Z334" s="35"/>
      <c r="AA334" s="35"/>
      <c r="AB334" s="35"/>
      <c r="AC334" s="35"/>
      <c r="AD334" s="35"/>
      <c r="AE334" s="35"/>
      <c r="AR334" s="251" t="s">
        <v>323</v>
      </c>
      <c r="AT334" s="251" t="s">
        <v>260</v>
      </c>
      <c r="AU334" s="251" t="s">
        <v>200</v>
      </c>
      <c r="AY334" s="14" t="s">
        <v>185</v>
      </c>
      <c r="BE334" s="252">
        <f>IF(N334="základní",J334,0)</f>
        <v>0</v>
      </c>
      <c r="BF334" s="252">
        <f>IF(N334="snížená",J334,0)</f>
        <v>0</v>
      </c>
      <c r="BG334" s="252">
        <f>IF(N334="zákl. přenesená",J334,0)</f>
        <v>0</v>
      </c>
      <c r="BH334" s="252">
        <f>IF(N334="sníž. přenesená",J334,0)</f>
        <v>0</v>
      </c>
      <c r="BI334" s="252">
        <f>IF(N334="nulová",J334,0)</f>
        <v>0</v>
      </c>
      <c r="BJ334" s="14" t="s">
        <v>84</v>
      </c>
      <c r="BK334" s="252">
        <f>ROUND(I334*H334,2)</f>
        <v>0</v>
      </c>
      <c r="BL334" s="14" t="s">
        <v>272</v>
      </c>
      <c r="BM334" s="251" t="s">
        <v>861</v>
      </c>
    </row>
    <row r="335" s="2" customFormat="1">
      <c r="A335" s="35"/>
      <c r="B335" s="36"/>
      <c r="C335" s="37"/>
      <c r="D335" s="253" t="s">
        <v>194</v>
      </c>
      <c r="E335" s="37"/>
      <c r="F335" s="254" t="s">
        <v>860</v>
      </c>
      <c r="G335" s="37"/>
      <c r="H335" s="37"/>
      <c r="I335" s="206"/>
      <c r="J335" s="37"/>
      <c r="K335" s="37"/>
      <c r="L335" s="41"/>
      <c r="M335" s="255"/>
      <c r="N335" s="256"/>
      <c r="O335" s="88"/>
      <c r="P335" s="88"/>
      <c r="Q335" s="88"/>
      <c r="R335" s="88"/>
      <c r="S335" s="88"/>
      <c r="T335" s="89"/>
      <c r="U335" s="35"/>
      <c r="V335" s="35"/>
      <c r="W335" s="35"/>
      <c r="X335" s="35"/>
      <c r="Y335" s="35"/>
      <c r="Z335" s="35"/>
      <c r="AA335" s="35"/>
      <c r="AB335" s="35"/>
      <c r="AC335" s="35"/>
      <c r="AD335" s="35"/>
      <c r="AE335" s="35"/>
      <c r="AT335" s="14" t="s">
        <v>194</v>
      </c>
      <c r="AU335" s="14" t="s">
        <v>200</v>
      </c>
    </row>
    <row r="336" s="2" customFormat="1" ht="24.15" customHeight="1">
      <c r="A336" s="35"/>
      <c r="B336" s="36"/>
      <c r="C336" s="239" t="s">
        <v>862</v>
      </c>
      <c r="D336" s="239" t="s">
        <v>188</v>
      </c>
      <c r="E336" s="240" t="s">
        <v>863</v>
      </c>
      <c r="F336" s="241" t="s">
        <v>864</v>
      </c>
      <c r="G336" s="242" t="s">
        <v>263</v>
      </c>
      <c r="H336" s="243">
        <v>1</v>
      </c>
      <c r="I336" s="244"/>
      <c r="J336" s="245">
        <f>ROUND(I336*H336,2)</f>
        <v>0</v>
      </c>
      <c r="K336" s="246"/>
      <c r="L336" s="41"/>
      <c r="M336" s="247" t="s">
        <v>1</v>
      </c>
      <c r="N336" s="248" t="s">
        <v>42</v>
      </c>
      <c r="O336" s="88"/>
      <c r="P336" s="249">
        <f>O336*H336</f>
        <v>0</v>
      </c>
      <c r="Q336" s="249">
        <v>0</v>
      </c>
      <c r="R336" s="249">
        <f>Q336*H336</f>
        <v>0</v>
      </c>
      <c r="S336" s="249">
        <v>5.0000000000000002E-05</v>
      </c>
      <c r="T336" s="250">
        <f>S336*H336</f>
        <v>5.0000000000000002E-05</v>
      </c>
      <c r="U336" s="35"/>
      <c r="V336" s="35"/>
      <c r="W336" s="35"/>
      <c r="X336" s="35"/>
      <c r="Y336" s="35"/>
      <c r="Z336" s="35"/>
      <c r="AA336" s="35"/>
      <c r="AB336" s="35"/>
      <c r="AC336" s="35"/>
      <c r="AD336" s="35"/>
      <c r="AE336" s="35"/>
      <c r="AR336" s="251" t="s">
        <v>272</v>
      </c>
      <c r="AT336" s="251" t="s">
        <v>188</v>
      </c>
      <c r="AU336" s="251" t="s">
        <v>200</v>
      </c>
      <c r="AY336" s="14" t="s">
        <v>185</v>
      </c>
      <c r="BE336" s="252">
        <f>IF(N336="základní",J336,0)</f>
        <v>0</v>
      </c>
      <c r="BF336" s="252">
        <f>IF(N336="snížená",J336,0)</f>
        <v>0</v>
      </c>
      <c r="BG336" s="252">
        <f>IF(N336="zákl. přenesená",J336,0)</f>
        <v>0</v>
      </c>
      <c r="BH336" s="252">
        <f>IF(N336="sníž. přenesená",J336,0)</f>
        <v>0</v>
      </c>
      <c r="BI336" s="252">
        <f>IF(N336="nulová",J336,0)</f>
        <v>0</v>
      </c>
      <c r="BJ336" s="14" t="s">
        <v>84</v>
      </c>
      <c r="BK336" s="252">
        <f>ROUND(I336*H336,2)</f>
        <v>0</v>
      </c>
      <c r="BL336" s="14" t="s">
        <v>272</v>
      </c>
      <c r="BM336" s="251" t="s">
        <v>865</v>
      </c>
    </row>
    <row r="337" s="2" customFormat="1">
      <c r="A337" s="35"/>
      <c r="B337" s="36"/>
      <c r="C337" s="37"/>
      <c r="D337" s="253" t="s">
        <v>194</v>
      </c>
      <c r="E337" s="37"/>
      <c r="F337" s="254" t="s">
        <v>866</v>
      </c>
      <c r="G337" s="37"/>
      <c r="H337" s="37"/>
      <c r="I337" s="206"/>
      <c r="J337" s="37"/>
      <c r="K337" s="37"/>
      <c r="L337" s="41"/>
      <c r="M337" s="255"/>
      <c r="N337" s="256"/>
      <c r="O337" s="88"/>
      <c r="P337" s="88"/>
      <c r="Q337" s="88"/>
      <c r="R337" s="88"/>
      <c r="S337" s="88"/>
      <c r="T337" s="89"/>
      <c r="U337" s="35"/>
      <c r="V337" s="35"/>
      <c r="W337" s="35"/>
      <c r="X337" s="35"/>
      <c r="Y337" s="35"/>
      <c r="Z337" s="35"/>
      <c r="AA337" s="35"/>
      <c r="AB337" s="35"/>
      <c r="AC337" s="35"/>
      <c r="AD337" s="35"/>
      <c r="AE337" s="35"/>
      <c r="AT337" s="14" t="s">
        <v>194</v>
      </c>
      <c r="AU337" s="14" t="s">
        <v>200</v>
      </c>
    </row>
    <row r="338" s="2" customFormat="1" ht="37.8" customHeight="1">
      <c r="A338" s="35"/>
      <c r="B338" s="36"/>
      <c r="C338" s="239" t="s">
        <v>867</v>
      </c>
      <c r="D338" s="239" t="s">
        <v>188</v>
      </c>
      <c r="E338" s="240" t="s">
        <v>868</v>
      </c>
      <c r="F338" s="241" t="s">
        <v>869</v>
      </c>
      <c r="G338" s="242" t="s">
        <v>263</v>
      </c>
      <c r="H338" s="243">
        <v>1</v>
      </c>
      <c r="I338" s="244"/>
      <c r="J338" s="245">
        <f>ROUND(I338*H338,2)</f>
        <v>0</v>
      </c>
      <c r="K338" s="246"/>
      <c r="L338" s="41"/>
      <c r="M338" s="247" t="s">
        <v>1</v>
      </c>
      <c r="N338" s="248" t="s">
        <v>42</v>
      </c>
      <c r="O338" s="88"/>
      <c r="P338" s="249">
        <f>O338*H338</f>
        <v>0</v>
      </c>
      <c r="Q338" s="249">
        <v>0</v>
      </c>
      <c r="R338" s="249">
        <f>Q338*H338</f>
        <v>0</v>
      </c>
      <c r="S338" s="249">
        <v>5.0000000000000002E-05</v>
      </c>
      <c r="T338" s="250">
        <f>S338*H338</f>
        <v>5.0000000000000002E-05</v>
      </c>
      <c r="U338" s="35"/>
      <c r="V338" s="35"/>
      <c r="W338" s="35"/>
      <c r="X338" s="35"/>
      <c r="Y338" s="35"/>
      <c r="Z338" s="35"/>
      <c r="AA338" s="35"/>
      <c r="AB338" s="35"/>
      <c r="AC338" s="35"/>
      <c r="AD338" s="35"/>
      <c r="AE338" s="35"/>
      <c r="AR338" s="251" t="s">
        <v>272</v>
      </c>
      <c r="AT338" s="251" t="s">
        <v>188</v>
      </c>
      <c r="AU338" s="251" t="s">
        <v>200</v>
      </c>
      <c r="AY338" s="14" t="s">
        <v>185</v>
      </c>
      <c r="BE338" s="252">
        <f>IF(N338="základní",J338,0)</f>
        <v>0</v>
      </c>
      <c r="BF338" s="252">
        <f>IF(N338="snížená",J338,0)</f>
        <v>0</v>
      </c>
      <c r="BG338" s="252">
        <f>IF(N338="zákl. přenesená",J338,0)</f>
        <v>0</v>
      </c>
      <c r="BH338" s="252">
        <f>IF(N338="sníž. přenesená",J338,0)</f>
        <v>0</v>
      </c>
      <c r="BI338" s="252">
        <f>IF(N338="nulová",J338,0)</f>
        <v>0</v>
      </c>
      <c r="BJ338" s="14" t="s">
        <v>84</v>
      </c>
      <c r="BK338" s="252">
        <f>ROUND(I338*H338,2)</f>
        <v>0</v>
      </c>
      <c r="BL338" s="14" t="s">
        <v>272</v>
      </c>
      <c r="BM338" s="251" t="s">
        <v>870</v>
      </c>
    </row>
    <row r="339" s="2" customFormat="1">
      <c r="A339" s="35"/>
      <c r="B339" s="36"/>
      <c r="C339" s="37"/>
      <c r="D339" s="253" t="s">
        <v>194</v>
      </c>
      <c r="E339" s="37"/>
      <c r="F339" s="254" t="s">
        <v>871</v>
      </c>
      <c r="G339" s="37"/>
      <c r="H339" s="37"/>
      <c r="I339" s="206"/>
      <c r="J339" s="37"/>
      <c r="K339" s="37"/>
      <c r="L339" s="41"/>
      <c r="M339" s="255"/>
      <c r="N339" s="256"/>
      <c r="O339" s="88"/>
      <c r="P339" s="88"/>
      <c r="Q339" s="88"/>
      <c r="R339" s="88"/>
      <c r="S339" s="88"/>
      <c r="T339" s="89"/>
      <c r="U339" s="35"/>
      <c r="V339" s="35"/>
      <c r="W339" s="35"/>
      <c r="X339" s="35"/>
      <c r="Y339" s="35"/>
      <c r="Z339" s="35"/>
      <c r="AA339" s="35"/>
      <c r="AB339" s="35"/>
      <c r="AC339" s="35"/>
      <c r="AD339" s="35"/>
      <c r="AE339" s="35"/>
      <c r="AT339" s="14" t="s">
        <v>194</v>
      </c>
      <c r="AU339" s="14" t="s">
        <v>200</v>
      </c>
    </row>
    <row r="340" s="2" customFormat="1" ht="21.75" customHeight="1">
      <c r="A340" s="35"/>
      <c r="B340" s="36"/>
      <c r="C340" s="239" t="s">
        <v>872</v>
      </c>
      <c r="D340" s="239" t="s">
        <v>188</v>
      </c>
      <c r="E340" s="240" t="s">
        <v>873</v>
      </c>
      <c r="F340" s="241" t="s">
        <v>874</v>
      </c>
      <c r="G340" s="242" t="s">
        <v>263</v>
      </c>
      <c r="H340" s="243">
        <v>1</v>
      </c>
      <c r="I340" s="244"/>
      <c r="J340" s="245">
        <f>ROUND(I340*H340,2)</f>
        <v>0</v>
      </c>
      <c r="K340" s="246"/>
      <c r="L340" s="41"/>
      <c r="M340" s="247" t="s">
        <v>1</v>
      </c>
      <c r="N340" s="248" t="s">
        <v>42</v>
      </c>
      <c r="O340" s="88"/>
      <c r="P340" s="249">
        <f>O340*H340</f>
        <v>0</v>
      </c>
      <c r="Q340" s="249">
        <v>0</v>
      </c>
      <c r="R340" s="249">
        <f>Q340*H340</f>
        <v>0</v>
      </c>
      <c r="S340" s="249">
        <v>5.0000000000000002E-05</v>
      </c>
      <c r="T340" s="250">
        <f>S340*H340</f>
        <v>5.0000000000000002E-05</v>
      </c>
      <c r="U340" s="35"/>
      <c r="V340" s="35"/>
      <c r="W340" s="35"/>
      <c r="X340" s="35"/>
      <c r="Y340" s="35"/>
      <c r="Z340" s="35"/>
      <c r="AA340" s="35"/>
      <c r="AB340" s="35"/>
      <c r="AC340" s="35"/>
      <c r="AD340" s="35"/>
      <c r="AE340" s="35"/>
      <c r="AR340" s="251" t="s">
        <v>272</v>
      </c>
      <c r="AT340" s="251" t="s">
        <v>188</v>
      </c>
      <c r="AU340" s="251" t="s">
        <v>200</v>
      </c>
      <c r="AY340" s="14" t="s">
        <v>185</v>
      </c>
      <c r="BE340" s="252">
        <f>IF(N340="základní",J340,0)</f>
        <v>0</v>
      </c>
      <c r="BF340" s="252">
        <f>IF(N340="snížená",J340,0)</f>
        <v>0</v>
      </c>
      <c r="BG340" s="252">
        <f>IF(N340="zákl. přenesená",J340,0)</f>
        <v>0</v>
      </c>
      <c r="BH340" s="252">
        <f>IF(N340="sníž. přenesená",J340,0)</f>
        <v>0</v>
      </c>
      <c r="BI340" s="252">
        <f>IF(N340="nulová",J340,0)</f>
        <v>0</v>
      </c>
      <c r="BJ340" s="14" t="s">
        <v>84</v>
      </c>
      <c r="BK340" s="252">
        <f>ROUND(I340*H340,2)</f>
        <v>0</v>
      </c>
      <c r="BL340" s="14" t="s">
        <v>272</v>
      </c>
      <c r="BM340" s="251" t="s">
        <v>875</v>
      </c>
    </row>
    <row r="341" s="2" customFormat="1">
      <c r="A341" s="35"/>
      <c r="B341" s="36"/>
      <c r="C341" s="37"/>
      <c r="D341" s="253" t="s">
        <v>194</v>
      </c>
      <c r="E341" s="37"/>
      <c r="F341" s="254" t="s">
        <v>874</v>
      </c>
      <c r="G341" s="37"/>
      <c r="H341" s="37"/>
      <c r="I341" s="206"/>
      <c r="J341" s="37"/>
      <c r="K341" s="37"/>
      <c r="L341" s="41"/>
      <c r="M341" s="255"/>
      <c r="N341" s="256"/>
      <c r="O341" s="88"/>
      <c r="P341" s="88"/>
      <c r="Q341" s="88"/>
      <c r="R341" s="88"/>
      <c r="S341" s="88"/>
      <c r="T341" s="89"/>
      <c r="U341" s="35"/>
      <c r="V341" s="35"/>
      <c r="W341" s="35"/>
      <c r="X341" s="35"/>
      <c r="Y341" s="35"/>
      <c r="Z341" s="35"/>
      <c r="AA341" s="35"/>
      <c r="AB341" s="35"/>
      <c r="AC341" s="35"/>
      <c r="AD341" s="35"/>
      <c r="AE341" s="35"/>
      <c r="AT341" s="14" t="s">
        <v>194</v>
      </c>
      <c r="AU341" s="14" t="s">
        <v>200</v>
      </c>
    </row>
    <row r="342" s="2" customFormat="1" ht="16.5" customHeight="1">
      <c r="A342" s="35"/>
      <c r="B342" s="36"/>
      <c r="C342" s="257" t="s">
        <v>876</v>
      </c>
      <c r="D342" s="257" t="s">
        <v>260</v>
      </c>
      <c r="E342" s="258" t="s">
        <v>877</v>
      </c>
      <c r="F342" s="259" t="s">
        <v>878</v>
      </c>
      <c r="G342" s="260" t="s">
        <v>329</v>
      </c>
      <c r="H342" s="261">
        <v>1</v>
      </c>
      <c r="I342" s="262"/>
      <c r="J342" s="263">
        <f>ROUND(I342*H342,2)</f>
        <v>0</v>
      </c>
      <c r="K342" s="264"/>
      <c r="L342" s="265"/>
      <c r="M342" s="266" t="s">
        <v>1</v>
      </c>
      <c r="N342" s="267" t="s">
        <v>42</v>
      </c>
      <c r="O342" s="88"/>
      <c r="P342" s="249">
        <f>O342*H342</f>
        <v>0</v>
      </c>
      <c r="Q342" s="249">
        <v>6.9999999999999994E-05</v>
      </c>
      <c r="R342" s="249">
        <f>Q342*H342</f>
        <v>6.9999999999999994E-05</v>
      </c>
      <c r="S342" s="249">
        <v>0</v>
      </c>
      <c r="T342" s="250">
        <f>S342*H342</f>
        <v>0</v>
      </c>
      <c r="U342" s="35"/>
      <c r="V342" s="35"/>
      <c r="W342" s="35"/>
      <c r="X342" s="35"/>
      <c r="Y342" s="35"/>
      <c r="Z342" s="35"/>
      <c r="AA342" s="35"/>
      <c r="AB342" s="35"/>
      <c r="AC342" s="35"/>
      <c r="AD342" s="35"/>
      <c r="AE342" s="35"/>
      <c r="AR342" s="251" t="s">
        <v>323</v>
      </c>
      <c r="AT342" s="251" t="s">
        <v>260</v>
      </c>
      <c r="AU342" s="251" t="s">
        <v>200</v>
      </c>
      <c r="AY342" s="14" t="s">
        <v>185</v>
      </c>
      <c r="BE342" s="252">
        <f>IF(N342="základní",J342,0)</f>
        <v>0</v>
      </c>
      <c r="BF342" s="252">
        <f>IF(N342="snížená",J342,0)</f>
        <v>0</v>
      </c>
      <c r="BG342" s="252">
        <f>IF(N342="zákl. přenesená",J342,0)</f>
        <v>0</v>
      </c>
      <c r="BH342" s="252">
        <f>IF(N342="sníž. přenesená",J342,0)</f>
        <v>0</v>
      </c>
      <c r="BI342" s="252">
        <f>IF(N342="nulová",J342,0)</f>
        <v>0</v>
      </c>
      <c r="BJ342" s="14" t="s">
        <v>84</v>
      </c>
      <c r="BK342" s="252">
        <f>ROUND(I342*H342,2)</f>
        <v>0</v>
      </c>
      <c r="BL342" s="14" t="s">
        <v>272</v>
      </c>
      <c r="BM342" s="251" t="s">
        <v>879</v>
      </c>
    </row>
    <row r="343" s="2" customFormat="1">
      <c r="A343" s="35"/>
      <c r="B343" s="36"/>
      <c r="C343" s="37"/>
      <c r="D343" s="253" t="s">
        <v>194</v>
      </c>
      <c r="E343" s="37"/>
      <c r="F343" s="254" t="s">
        <v>880</v>
      </c>
      <c r="G343" s="37"/>
      <c r="H343" s="37"/>
      <c r="I343" s="206"/>
      <c r="J343" s="37"/>
      <c r="K343" s="37"/>
      <c r="L343" s="41"/>
      <c r="M343" s="255"/>
      <c r="N343" s="256"/>
      <c r="O343" s="88"/>
      <c r="P343" s="88"/>
      <c r="Q343" s="88"/>
      <c r="R343" s="88"/>
      <c r="S343" s="88"/>
      <c r="T343" s="89"/>
      <c r="U343" s="35"/>
      <c r="V343" s="35"/>
      <c r="W343" s="35"/>
      <c r="X343" s="35"/>
      <c r="Y343" s="35"/>
      <c r="Z343" s="35"/>
      <c r="AA343" s="35"/>
      <c r="AB343" s="35"/>
      <c r="AC343" s="35"/>
      <c r="AD343" s="35"/>
      <c r="AE343" s="35"/>
      <c r="AT343" s="14" t="s">
        <v>194</v>
      </c>
      <c r="AU343" s="14" t="s">
        <v>200</v>
      </c>
    </row>
    <row r="344" s="2" customFormat="1" ht="24.15" customHeight="1">
      <c r="A344" s="35"/>
      <c r="B344" s="36"/>
      <c r="C344" s="239" t="s">
        <v>881</v>
      </c>
      <c r="D344" s="239" t="s">
        <v>188</v>
      </c>
      <c r="E344" s="240" t="s">
        <v>882</v>
      </c>
      <c r="F344" s="241" t="s">
        <v>883</v>
      </c>
      <c r="G344" s="242" t="s">
        <v>884</v>
      </c>
      <c r="H344" s="243">
        <v>1</v>
      </c>
      <c r="I344" s="244"/>
      <c r="J344" s="245">
        <f>ROUND(I344*H344,2)</f>
        <v>0</v>
      </c>
      <c r="K344" s="246"/>
      <c r="L344" s="41"/>
      <c r="M344" s="247" t="s">
        <v>1</v>
      </c>
      <c r="N344" s="248" t="s">
        <v>42</v>
      </c>
      <c r="O344" s="88"/>
      <c r="P344" s="249">
        <f>O344*H344</f>
        <v>0</v>
      </c>
      <c r="Q344" s="249">
        <v>0</v>
      </c>
      <c r="R344" s="249">
        <f>Q344*H344</f>
        <v>0</v>
      </c>
      <c r="S344" s="249">
        <v>0</v>
      </c>
      <c r="T344" s="250">
        <f>S344*H344</f>
        <v>0</v>
      </c>
      <c r="U344" s="35"/>
      <c r="V344" s="35"/>
      <c r="W344" s="35"/>
      <c r="X344" s="35"/>
      <c r="Y344" s="35"/>
      <c r="Z344" s="35"/>
      <c r="AA344" s="35"/>
      <c r="AB344" s="35"/>
      <c r="AC344" s="35"/>
      <c r="AD344" s="35"/>
      <c r="AE344" s="35"/>
      <c r="AR344" s="251" t="s">
        <v>272</v>
      </c>
      <c r="AT344" s="251" t="s">
        <v>188</v>
      </c>
      <c r="AU344" s="251" t="s">
        <v>200</v>
      </c>
      <c r="AY344" s="14" t="s">
        <v>185</v>
      </c>
      <c r="BE344" s="252">
        <f>IF(N344="základní",J344,0)</f>
        <v>0</v>
      </c>
      <c r="BF344" s="252">
        <f>IF(N344="snížená",J344,0)</f>
        <v>0</v>
      </c>
      <c r="BG344" s="252">
        <f>IF(N344="zákl. přenesená",J344,0)</f>
        <v>0</v>
      </c>
      <c r="BH344" s="252">
        <f>IF(N344="sníž. přenesená",J344,0)</f>
        <v>0</v>
      </c>
      <c r="BI344" s="252">
        <f>IF(N344="nulová",J344,0)</f>
        <v>0</v>
      </c>
      <c r="BJ344" s="14" t="s">
        <v>84</v>
      </c>
      <c r="BK344" s="252">
        <f>ROUND(I344*H344,2)</f>
        <v>0</v>
      </c>
      <c r="BL344" s="14" t="s">
        <v>272</v>
      </c>
      <c r="BM344" s="251" t="s">
        <v>885</v>
      </c>
    </row>
    <row r="345" s="2" customFormat="1">
      <c r="A345" s="35"/>
      <c r="B345" s="36"/>
      <c r="C345" s="37"/>
      <c r="D345" s="253" t="s">
        <v>194</v>
      </c>
      <c r="E345" s="37"/>
      <c r="F345" s="254" t="s">
        <v>886</v>
      </c>
      <c r="G345" s="37"/>
      <c r="H345" s="37"/>
      <c r="I345" s="206"/>
      <c r="J345" s="37"/>
      <c r="K345" s="37"/>
      <c r="L345" s="41"/>
      <c r="M345" s="255"/>
      <c r="N345" s="256"/>
      <c r="O345" s="88"/>
      <c r="P345" s="88"/>
      <c r="Q345" s="88"/>
      <c r="R345" s="88"/>
      <c r="S345" s="88"/>
      <c r="T345" s="89"/>
      <c r="U345" s="35"/>
      <c r="V345" s="35"/>
      <c r="W345" s="35"/>
      <c r="X345" s="35"/>
      <c r="Y345" s="35"/>
      <c r="Z345" s="35"/>
      <c r="AA345" s="35"/>
      <c r="AB345" s="35"/>
      <c r="AC345" s="35"/>
      <c r="AD345" s="35"/>
      <c r="AE345" s="35"/>
      <c r="AT345" s="14" t="s">
        <v>194</v>
      </c>
      <c r="AU345" s="14" t="s">
        <v>200</v>
      </c>
    </row>
    <row r="346" s="2" customFormat="1" ht="21.75" customHeight="1">
      <c r="A346" s="35"/>
      <c r="B346" s="36"/>
      <c r="C346" s="239" t="s">
        <v>887</v>
      </c>
      <c r="D346" s="239" t="s">
        <v>188</v>
      </c>
      <c r="E346" s="240" t="s">
        <v>888</v>
      </c>
      <c r="F346" s="241" t="s">
        <v>889</v>
      </c>
      <c r="G346" s="242" t="s">
        <v>263</v>
      </c>
      <c r="H346" s="243">
        <v>1</v>
      </c>
      <c r="I346" s="244"/>
      <c r="J346" s="245">
        <f>ROUND(I346*H346,2)</f>
        <v>0</v>
      </c>
      <c r="K346" s="246"/>
      <c r="L346" s="41"/>
      <c r="M346" s="247" t="s">
        <v>1</v>
      </c>
      <c r="N346" s="248" t="s">
        <v>42</v>
      </c>
      <c r="O346" s="88"/>
      <c r="P346" s="249">
        <f>O346*H346</f>
        <v>0</v>
      </c>
      <c r="Q346" s="249">
        <v>0</v>
      </c>
      <c r="R346" s="249">
        <f>Q346*H346</f>
        <v>0</v>
      </c>
      <c r="S346" s="249">
        <v>0</v>
      </c>
      <c r="T346" s="250">
        <f>S346*H346</f>
        <v>0</v>
      </c>
      <c r="U346" s="35"/>
      <c r="V346" s="35"/>
      <c r="W346" s="35"/>
      <c r="X346" s="35"/>
      <c r="Y346" s="35"/>
      <c r="Z346" s="35"/>
      <c r="AA346" s="35"/>
      <c r="AB346" s="35"/>
      <c r="AC346" s="35"/>
      <c r="AD346" s="35"/>
      <c r="AE346" s="35"/>
      <c r="AR346" s="251" t="s">
        <v>272</v>
      </c>
      <c r="AT346" s="251" t="s">
        <v>188</v>
      </c>
      <c r="AU346" s="251" t="s">
        <v>200</v>
      </c>
      <c r="AY346" s="14" t="s">
        <v>185</v>
      </c>
      <c r="BE346" s="252">
        <f>IF(N346="základní",J346,0)</f>
        <v>0</v>
      </c>
      <c r="BF346" s="252">
        <f>IF(N346="snížená",J346,0)</f>
        <v>0</v>
      </c>
      <c r="BG346" s="252">
        <f>IF(N346="zákl. přenesená",J346,0)</f>
        <v>0</v>
      </c>
      <c r="BH346" s="252">
        <f>IF(N346="sníž. přenesená",J346,0)</f>
        <v>0</v>
      </c>
      <c r="BI346" s="252">
        <f>IF(N346="nulová",J346,0)</f>
        <v>0</v>
      </c>
      <c r="BJ346" s="14" t="s">
        <v>84</v>
      </c>
      <c r="BK346" s="252">
        <f>ROUND(I346*H346,2)</f>
        <v>0</v>
      </c>
      <c r="BL346" s="14" t="s">
        <v>272</v>
      </c>
      <c r="BM346" s="251" t="s">
        <v>890</v>
      </c>
    </row>
    <row r="347" s="2" customFormat="1">
      <c r="A347" s="35"/>
      <c r="B347" s="36"/>
      <c r="C347" s="37"/>
      <c r="D347" s="253" t="s">
        <v>194</v>
      </c>
      <c r="E347" s="37"/>
      <c r="F347" s="254" t="s">
        <v>891</v>
      </c>
      <c r="G347" s="37"/>
      <c r="H347" s="37"/>
      <c r="I347" s="206"/>
      <c r="J347" s="37"/>
      <c r="K347" s="37"/>
      <c r="L347" s="41"/>
      <c r="M347" s="255"/>
      <c r="N347" s="256"/>
      <c r="O347" s="88"/>
      <c r="P347" s="88"/>
      <c r="Q347" s="88"/>
      <c r="R347" s="88"/>
      <c r="S347" s="88"/>
      <c r="T347" s="89"/>
      <c r="U347" s="35"/>
      <c r="V347" s="35"/>
      <c r="W347" s="35"/>
      <c r="X347" s="35"/>
      <c r="Y347" s="35"/>
      <c r="Z347" s="35"/>
      <c r="AA347" s="35"/>
      <c r="AB347" s="35"/>
      <c r="AC347" s="35"/>
      <c r="AD347" s="35"/>
      <c r="AE347" s="35"/>
      <c r="AT347" s="14" t="s">
        <v>194</v>
      </c>
      <c r="AU347" s="14" t="s">
        <v>200</v>
      </c>
    </row>
    <row r="348" s="2" customFormat="1" ht="24.15" customHeight="1">
      <c r="A348" s="35"/>
      <c r="B348" s="36"/>
      <c r="C348" s="239" t="s">
        <v>892</v>
      </c>
      <c r="D348" s="239" t="s">
        <v>188</v>
      </c>
      <c r="E348" s="240" t="s">
        <v>893</v>
      </c>
      <c r="F348" s="241" t="s">
        <v>894</v>
      </c>
      <c r="G348" s="242" t="s">
        <v>263</v>
      </c>
      <c r="H348" s="243">
        <v>1</v>
      </c>
      <c r="I348" s="244"/>
      <c r="J348" s="245">
        <f>ROUND(I348*H348,2)</f>
        <v>0</v>
      </c>
      <c r="K348" s="246"/>
      <c r="L348" s="41"/>
      <c r="M348" s="247" t="s">
        <v>1</v>
      </c>
      <c r="N348" s="248" t="s">
        <v>42</v>
      </c>
      <c r="O348" s="88"/>
      <c r="P348" s="249">
        <f>O348*H348</f>
        <v>0</v>
      </c>
      <c r="Q348" s="249">
        <v>0</v>
      </c>
      <c r="R348" s="249">
        <f>Q348*H348</f>
        <v>0</v>
      </c>
      <c r="S348" s="249">
        <v>0</v>
      </c>
      <c r="T348" s="250">
        <f>S348*H348</f>
        <v>0</v>
      </c>
      <c r="U348" s="35"/>
      <c r="V348" s="35"/>
      <c r="W348" s="35"/>
      <c r="X348" s="35"/>
      <c r="Y348" s="35"/>
      <c r="Z348" s="35"/>
      <c r="AA348" s="35"/>
      <c r="AB348" s="35"/>
      <c r="AC348" s="35"/>
      <c r="AD348" s="35"/>
      <c r="AE348" s="35"/>
      <c r="AR348" s="251" t="s">
        <v>272</v>
      </c>
      <c r="AT348" s="251" t="s">
        <v>188</v>
      </c>
      <c r="AU348" s="251" t="s">
        <v>200</v>
      </c>
      <c r="AY348" s="14" t="s">
        <v>185</v>
      </c>
      <c r="BE348" s="252">
        <f>IF(N348="základní",J348,0)</f>
        <v>0</v>
      </c>
      <c r="BF348" s="252">
        <f>IF(N348="snížená",J348,0)</f>
        <v>0</v>
      </c>
      <c r="BG348" s="252">
        <f>IF(N348="zákl. přenesená",J348,0)</f>
        <v>0</v>
      </c>
      <c r="BH348" s="252">
        <f>IF(N348="sníž. přenesená",J348,0)</f>
        <v>0</v>
      </c>
      <c r="BI348" s="252">
        <f>IF(N348="nulová",J348,0)</f>
        <v>0</v>
      </c>
      <c r="BJ348" s="14" t="s">
        <v>84</v>
      </c>
      <c r="BK348" s="252">
        <f>ROUND(I348*H348,2)</f>
        <v>0</v>
      </c>
      <c r="BL348" s="14" t="s">
        <v>272</v>
      </c>
      <c r="BM348" s="251" t="s">
        <v>895</v>
      </c>
    </row>
    <row r="349" s="2" customFormat="1">
      <c r="A349" s="35"/>
      <c r="B349" s="36"/>
      <c r="C349" s="37"/>
      <c r="D349" s="253" t="s">
        <v>194</v>
      </c>
      <c r="E349" s="37"/>
      <c r="F349" s="254" t="s">
        <v>896</v>
      </c>
      <c r="G349" s="37"/>
      <c r="H349" s="37"/>
      <c r="I349" s="206"/>
      <c r="J349" s="37"/>
      <c r="K349" s="37"/>
      <c r="L349" s="41"/>
      <c r="M349" s="255"/>
      <c r="N349" s="256"/>
      <c r="O349" s="88"/>
      <c r="P349" s="88"/>
      <c r="Q349" s="88"/>
      <c r="R349" s="88"/>
      <c r="S349" s="88"/>
      <c r="T349" s="89"/>
      <c r="U349" s="35"/>
      <c r="V349" s="35"/>
      <c r="W349" s="35"/>
      <c r="X349" s="35"/>
      <c r="Y349" s="35"/>
      <c r="Z349" s="35"/>
      <c r="AA349" s="35"/>
      <c r="AB349" s="35"/>
      <c r="AC349" s="35"/>
      <c r="AD349" s="35"/>
      <c r="AE349" s="35"/>
      <c r="AT349" s="14" t="s">
        <v>194</v>
      </c>
      <c r="AU349" s="14" t="s">
        <v>200</v>
      </c>
    </row>
    <row r="350" s="2" customFormat="1" ht="16.5" customHeight="1">
      <c r="A350" s="35"/>
      <c r="B350" s="36"/>
      <c r="C350" s="239" t="s">
        <v>897</v>
      </c>
      <c r="D350" s="239" t="s">
        <v>188</v>
      </c>
      <c r="E350" s="240" t="s">
        <v>898</v>
      </c>
      <c r="F350" s="241" t="s">
        <v>899</v>
      </c>
      <c r="G350" s="242" t="s">
        <v>884</v>
      </c>
      <c r="H350" s="243">
        <v>1</v>
      </c>
      <c r="I350" s="244"/>
      <c r="J350" s="245">
        <f>ROUND(I350*H350,2)</f>
        <v>0</v>
      </c>
      <c r="K350" s="246"/>
      <c r="L350" s="41"/>
      <c r="M350" s="247" t="s">
        <v>1</v>
      </c>
      <c r="N350" s="248" t="s">
        <v>42</v>
      </c>
      <c r="O350" s="88"/>
      <c r="P350" s="249">
        <f>O350*H350</f>
        <v>0</v>
      </c>
      <c r="Q350" s="249">
        <v>0</v>
      </c>
      <c r="R350" s="249">
        <f>Q350*H350</f>
        <v>0</v>
      </c>
      <c r="S350" s="249">
        <v>0</v>
      </c>
      <c r="T350" s="250">
        <f>S350*H350</f>
        <v>0</v>
      </c>
      <c r="U350" s="35"/>
      <c r="V350" s="35"/>
      <c r="W350" s="35"/>
      <c r="X350" s="35"/>
      <c r="Y350" s="35"/>
      <c r="Z350" s="35"/>
      <c r="AA350" s="35"/>
      <c r="AB350" s="35"/>
      <c r="AC350" s="35"/>
      <c r="AD350" s="35"/>
      <c r="AE350" s="35"/>
      <c r="AR350" s="251" t="s">
        <v>272</v>
      </c>
      <c r="AT350" s="251" t="s">
        <v>188</v>
      </c>
      <c r="AU350" s="251" t="s">
        <v>200</v>
      </c>
      <c r="AY350" s="14" t="s">
        <v>185</v>
      </c>
      <c r="BE350" s="252">
        <f>IF(N350="základní",J350,0)</f>
        <v>0</v>
      </c>
      <c r="BF350" s="252">
        <f>IF(N350="snížená",J350,0)</f>
        <v>0</v>
      </c>
      <c r="BG350" s="252">
        <f>IF(N350="zákl. přenesená",J350,0)</f>
        <v>0</v>
      </c>
      <c r="BH350" s="252">
        <f>IF(N350="sníž. přenesená",J350,0)</f>
        <v>0</v>
      </c>
      <c r="BI350" s="252">
        <f>IF(N350="nulová",J350,0)</f>
        <v>0</v>
      </c>
      <c r="BJ350" s="14" t="s">
        <v>84</v>
      </c>
      <c r="BK350" s="252">
        <f>ROUND(I350*H350,2)</f>
        <v>0</v>
      </c>
      <c r="BL350" s="14" t="s">
        <v>272</v>
      </c>
      <c r="BM350" s="251" t="s">
        <v>900</v>
      </c>
    </row>
    <row r="351" s="2" customFormat="1">
      <c r="A351" s="35"/>
      <c r="B351" s="36"/>
      <c r="C351" s="37"/>
      <c r="D351" s="253" t="s">
        <v>194</v>
      </c>
      <c r="E351" s="37"/>
      <c r="F351" s="254" t="s">
        <v>899</v>
      </c>
      <c r="G351" s="37"/>
      <c r="H351" s="37"/>
      <c r="I351" s="206"/>
      <c r="J351" s="37"/>
      <c r="K351" s="37"/>
      <c r="L351" s="41"/>
      <c r="M351" s="255"/>
      <c r="N351" s="256"/>
      <c r="O351" s="88"/>
      <c r="P351" s="88"/>
      <c r="Q351" s="88"/>
      <c r="R351" s="88"/>
      <c r="S351" s="88"/>
      <c r="T351" s="89"/>
      <c r="U351" s="35"/>
      <c r="V351" s="35"/>
      <c r="W351" s="35"/>
      <c r="X351" s="35"/>
      <c r="Y351" s="35"/>
      <c r="Z351" s="35"/>
      <c r="AA351" s="35"/>
      <c r="AB351" s="35"/>
      <c r="AC351" s="35"/>
      <c r="AD351" s="35"/>
      <c r="AE351" s="35"/>
      <c r="AT351" s="14" t="s">
        <v>194</v>
      </c>
      <c r="AU351" s="14" t="s">
        <v>200</v>
      </c>
    </row>
    <row r="352" s="2" customFormat="1" ht="24.15" customHeight="1">
      <c r="A352" s="35"/>
      <c r="B352" s="36"/>
      <c r="C352" s="239" t="s">
        <v>901</v>
      </c>
      <c r="D352" s="239" t="s">
        <v>188</v>
      </c>
      <c r="E352" s="240" t="s">
        <v>902</v>
      </c>
      <c r="F352" s="241" t="s">
        <v>903</v>
      </c>
      <c r="G352" s="242" t="s">
        <v>884</v>
      </c>
      <c r="H352" s="243">
        <v>1</v>
      </c>
      <c r="I352" s="244"/>
      <c r="J352" s="245">
        <f>ROUND(I352*H352,2)</f>
        <v>0</v>
      </c>
      <c r="K352" s="246"/>
      <c r="L352" s="41"/>
      <c r="M352" s="247" t="s">
        <v>1</v>
      </c>
      <c r="N352" s="248" t="s">
        <v>42</v>
      </c>
      <c r="O352" s="88"/>
      <c r="P352" s="249">
        <f>O352*H352</f>
        <v>0</v>
      </c>
      <c r="Q352" s="249">
        <v>0</v>
      </c>
      <c r="R352" s="249">
        <f>Q352*H352</f>
        <v>0</v>
      </c>
      <c r="S352" s="249">
        <v>0</v>
      </c>
      <c r="T352" s="250">
        <f>S352*H352</f>
        <v>0</v>
      </c>
      <c r="U352" s="35"/>
      <c r="V352" s="35"/>
      <c r="W352" s="35"/>
      <c r="X352" s="35"/>
      <c r="Y352" s="35"/>
      <c r="Z352" s="35"/>
      <c r="AA352" s="35"/>
      <c r="AB352" s="35"/>
      <c r="AC352" s="35"/>
      <c r="AD352" s="35"/>
      <c r="AE352" s="35"/>
      <c r="AR352" s="251" t="s">
        <v>272</v>
      </c>
      <c r="AT352" s="251" t="s">
        <v>188</v>
      </c>
      <c r="AU352" s="251" t="s">
        <v>200</v>
      </c>
      <c r="AY352" s="14" t="s">
        <v>185</v>
      </c>
      <c r="BE352" s="252">
        <f>IF(N352="základní",J352,0)</f>
        <v>0</v>
      </c>
      <c r="BF352" s="252">
        <f>IF(N352="snížená",J352,0)</f>
        <v>0</v>
      </c>
      <c r="BG352" s="252">
        <f>IF(N352="zákl. přenesená",J352,0)</f>
        <v>0</v>
      </c>
      <c r="BH352" s="252">
        <f>IF(N352="sníž. přenesená",J352,0)</f>
        <v>0</v>
      </c>
      <c r="BI352" s="252">
        <f>IF(N352="nulová",J352,0)</f>
        <v>0</v>
      </c>
      <c r="BJ352" s="14" t="s">
        <v>84</v>
      </c>
      <c r="BK352" s="252">
        <f>ROUND(I352*H352,2)</f>
        <v>0</v>
      </c>
      <c r="BL352" s="14" t="s">
        <v>272</v>
      </c>
      <c r="BM352" s="251" t="s">
        <v>904</v>
      </c>
    </row>
    <row r="353" s="2" customFormat="1">
      <c r="A353" s="35"/>
      <c r="B353" s="36"/>
      <c r="C353" s="37"/>
      <c r="D353" s="253" t="s">
        <v>194</v>
      </c>
      <c r="E353" s="37"/>
      <c r="F353" s="254" t="s">
        <v>905</v>
      </c>
      <c r="G353" s="37"/>
      <c r="H353" s="37"/>
      <c r="I353" s="206"/>
      <c r="J353" s="37"/>
      <c r="K353" s="37"/>
      <c r="L353" s="41"/>
      <c r="M353" s="255"/>
      <c r="N353" s="256"/>
      <c r="O353" s="88"/>
      <c r="P353" s="88"/>
      <c r="Q353" s="88"/>
      <c r="R353" s="88"/>
      <c r="S353" s="88"/>
      <c r="T353" s="89"/>
      <c r="U353" s="35"/>
      <c r="V353" s="35"/>
      <c r="W353" s="35"/>
      <c r="X353" s="35"/>
      <c r="Y353" s="35"/>
      <c r="Z353" s="35"/>
      <c r="AA353" s="35"/>
      <c r="AB353" s="35"/>
      <c r="AC353" s="35"/>
      <c r="AD353" s="35"/>
      <c r="AE353" s="35"/>
      <c r="AT353" s="14" t="s">
        <v>194</v>
      </c>
      <c r="AU353" s="14" t="s">
        <v>200</v>
      </c>
    </row>
    <row r="354" s="2" customFormat="1" ht="16.5" customHeight="1">
      <c r="A354" s="35"/>
      <c r="B354" s="36"/>
      <c r="C354" s="239" t="s">
        <v>906</v>
      </c>
      <c r="D354" s="239" t="s">
        <v>188</v>
      </c>
      <c r="E354" s="240" t="s">
        <v>907</v>
      </c>
      <c r="F354" s="241" t="s">
        <v>908</v>
      </c>
      <c r="G354" s="242" t="s">
        <v>884</v>
      </c>
      <c r="H354" s="243">
        <v>1</v>
      </c>
      <c r="I354" s="244"/>
      <c r="J354" s="245">
        <f>ROUND(I354*H354,2)</f>
        <v>0</v>
      </c>
      <c r="K354" s="246"/>
      <c r="L354" s="41"/>
      <c r="M354" s="247" t="s">
        <v>1</v>
      </c>
      <c r="N354" s="248" t="s">
        <v>42</v>
      </c>
      <c r="O354" s="88"/>
      <c r="P354" s="249">
        <f>O354*H354</f>
        <v>0</v>
      </c>
      <c r="Q354" s="249">
        <v>0</v>
      </c>
      <c r="R354" s="249">
        <f>Q354*H354</f>
        <v>0</v>
      </c>
      <c r="S354" s="249">
        <v>0</v>
      </c>
      <c r="T354" s="250">
        <f>S354*H354</f>
        <v>0</v>
      </c>
      <c r="U354" s="35"/>
      <c r="V354" s="35"/>
      <c r="W354" s="35"/>
      <c r="X354" s="35"/>
      <c r="Y354" s="35"/>
      <c r="Z354" s="35"/>
      <c r="AA354" s="35"/>
      <c r="AB354" s="35"/>
      <c r="AC354" s="35"/>
      <c r="AD354" s="35"/>
      <c r="AE354" s="35"/>
      <c r="AR354" s="251" t="s">
        <v>272</v>
      </c>
      <c r="AT354" s="251" t="s">
        <v>188</v>
      </c>
      <c r="AU354" s="251" t="s">
        <v>200</v>
      </c>
      <c r="AY354" s="14" t="s">
        <v>185</v>
      </c>
      <c r="BE354" s="252">
        <f>IF(N354="základní",J354,0)</f>
        <v>0</v>
      </c>
      <c r="BF354" s="252">
        <f>IF(N354="snížená",J354,0)</f>
        <v>0</v>
      </c>
      <c r="BG354" s="252">
        <f>IF(N354="zákl. přenesená",J354,0)</f>
        <v>0</v>
      </c>
      <c r="BH354" s="252">
        <f>IF(N354="sníž. přenesená",J354,0)</f>
        <v>0</v>
      </c>
      <c r="BI354" s="252">
        <f>IF(N354="nulová",J354,0)</f>
        <v>0</v>
      </c>
      <c r="BJ354" s="14" t="s">
        <v>84</v>
      </c>
      <c r="BK354" s="252">
        <f>ROUND(I354*H354,2)</f>
        <v>0</v>
      </c>
      <c r="BL354" s="14" t="s">
        <v>272</v>
      </c>
      <c r="BM354" s="251" t="s">
        <v>909</v>
      </c>
    </row>
    <row r="355" s="2" customFormat="1">
      <c r="A355" s="35"/>
      <c r="B355" s="36"/>
      <c r="C355" s="37"/>
      <c r="D355" s="253" t="s">
        <v>194</v>
      </c>
      <c r="E355" s="37"/>
      <c r="F355" s="254" t="s">
        <v>908</v>
      </c>
      <c r="G355" s="37"/>
      <c r="H355" s="37"/>
      <c r="I355" s="206"/>
      <c r="J355" s="37"/>
      <c r="K355" s="37"/>
      <c r="L355" s="41"/>
      <c r="M355" s="255"/>
      <c r="N355" s="256"/>
      <c r="O355" s="88"/>
      <c r="P355" s="88"/>
      <c r="Q355" s="88"/>
      <c r="R355" s="88"/>
      <c r="S355" s="88"/>
      <c r="T355" s="89"/>
      <c r="U355" s="35"/>
      <c r="V355" s="35"/>
      <c r="W355" s="35"/>
      <c r="X355" s="35"/>
      <c r="Y355" s="35"/>
      <c r="Z355" s="35"/>
      <c r="AA355" s="35"/>
      <c r="AB355" s="35"/>
      <c r="AC355" s="35"/>
      <c r="AD355" s="35"/>
      <c r="AE355" s="35"/>
      <c r="AT355" s="14" t="s">
        <v>194</v>
      </c>
      <c r="AU355" s="14" t="s">
        <v>200</v>
      </c>
    </row>
    <row r="356" s="2" customFormat="1" ht="37.8" customHeight="1">
      <c r="A356" s="35"/>
      <c r="B356" s="36"/>
      <c r="C356" s="239" t="s">
        <v>910</v>
      </c>
      <c r="D356" s="239" t="s">
        <v>188</v>
      </c>
      <c r="E356" s="240" t="s">
        <v>911</v>
      </c>
      <c r="F356" s="241" t="s">
        <v>912</v>
      </c>
      <c r="G356" s="242" t="s">
        <v>884</v>
      </c>
      <c r="H356" s="243">
        <v>1</v>
      </c>
      <c r="I356" s="244"/>
      <c r="J356" s="245">
        <f>ROUND(I356*H356,2)</f>
        <v>0</v>
      </c>
      <c r="K356" s="246"/>
      <c r="L356" s="41"/>
      <c r="M356" s="247" t="s">
        <v>1</v>
      </c>
      <c r="N356" s="248" t="s">
        <v>42</v>
      </c>
      <c r="O356" s="88"/>
      <c r="P356" s="249">
        <f>O356*H356</f>
        <v>0</v>
      </c>
      <c r="Q356" s="249">
        <v>0</v>
      </c>
      <c r="R356" s="249">
        <f>Q356*H356</f>
        <v>0</v>
      </c>
      <c r="S356" s="249">
        <v>0</v>
      </c>
      <c r="T356" s="250">
        <f>S356*H356</f>
        <v>0</v>
      </c>
      <c r="U356" s="35"/>
      <c r="V356" s="35"/>
      <c r="W356" s="35"/>
      <c r="X356" s="35"/>
      <c r="Y356" s="35"/>
      <c r="Z356" s="35"/>
      <c r="AA356" s="35"/>
      <c r="AB356" s="35"/>
      <c r="AC356" s="35"/>
      <c r="AD356" s="35"/>
      <c r="AE356" s="35"/>
      <c r="AR356" s="251" t="s">
        <v>272</v>
      </c>
      <c r="AT356" s="251" t="s">
        <v>188</v>
      </c>
      <c r="AU356" s="251" t="s">
        <v>200</v>
      </c>
      <c r="AY356" s="14" t="s">
        <v>185</v>
      </c>
      <c r="BE356" s="252">
        <f>IF(N356="základní",J356,0)</f>
        <v>0</v>
      </c>
      <c r="BF356" s="252">
        <f>IF(N356="snížená",J356,0)</f>
        <v>0</v>
      </c>
      <c r="BG356" s="252">
        <f>IF(N356="zákl. přenesená",J356,0)</f>
        <v>0</v>
      </c>
      <c r="BH356" s="252">
        <f>IF(N356="sníž. přenesená",J356,0)</f>
        <v>0</v>
      </c>
      <c r="BI356" s="252">
        <f>IF(N356="nulová",J356,0)</f>
        <v>0</v>
      </c>
      <c r="BJ356" s="14" t="s">
        <v>84</v>
      </c>
      <c r="BK356" s="252">
        <f>ROUND(I356*H356,2)</f>
        <v>0</v>
      </c>
      <c r="BL356" s="14" t="s">
        <v>272</v>
      </c>
      <c r="BM356" s="251" t="s">
        <v>913</v>
      </c>
    </row>
    <row r="357" s="2" customFormat="1">
      <c r="A357" s="35"/>
      <c r="B357" s="36"/>
      <c r="C357" s="37"/>
      <c r="D357" s="253" t="s">
        <v>194</v>
      </c>
      <c r="E357" s="37"/>
      <c r="F357" s="254" t="s">
        <v>912</v>
      </c>
      <c r="G357" s="37"/>
      <c r="H357" s="37"/>
      <c r="I357" s="206"/>
      <c r="J357" s="37"/>
      <c r="K357" s="37"/>
      <c r="L357" s="41"/>
      <c r="M357" s="255"/>
      <c r="N357" s="256"/>
      <c r="O357" s="88"/>
      <c r="P357" s="88"/>
      <c r="Q357" s="88"/>
      <c r="R357" s="88"/>
      <c r="S357" s="88"/>
      <c r="T357" s="89"/>
      <c r="U357" s="35"/>
      <c r="V357" s="35"/>
      <c r="W357" s="35"/>
      <c r="X357" s="35"/>
      <c r="Y357" s="35"/>
      <c r="Z357" s="35"/>
      <c r="AA357" s="35"/>
      <c r="AB357" s="35"/>
      <c r="AC357" s="35"/>
      <c r="AD357" s="35"/>
      <c r="AE357" s="35"/>
      <c r="AT357" s="14" t="s">
        <v>194</v>
      </c>
      <c r="AU357" s="14" t="s">
        <v>200</v>
      </c>
    </row>
    <row r="358" s="2" customFormat="1" ht="62.7" customHeight="1">
      <c r="A358" s="35"/>
      <c r="B358" s="36"/>
      <c r="C358" s="239" t="s">
        <v>914</v>
      </c>
      <c r="D358" s="239" t="s">
        <v>188</v>
      </c>
      <c r="E358" s="240" t="s">
        <v>915</v>
      </c>
      <c r="F358" s="241" t="s">
        <v>916</v>
      </c>
      <c r="G358" s="242" t="s">
        <v>884</v>
      </c>
      <c r="H358" s="243">
        <v>1</v>
      </c>
      <c r="I358" s="244"/>
      <c r="J358" s="245">
        <f>ROUND(I358*H358,2)</f>
        <v>0</v>
      </c>
      <c r="K358" s="246"/>
      <c r="L358" s="41"/>
      <c r="M358" s="247" t="s">
        <v>1</v>
      </c>
      <c r="N358" s="248" t="s">
        <v>42</v>
      </c>
      <c r="O358" s="88"/>
      <c r="P358" s="249">
        <f>O358*H358</f>
        <v>0</v>
      </c>
      <c r="Q358" s="249">
        <v>0</v>
      </c>
      <c r="R358" s="249">
        <f>Q358*H358</f>
        <v>0</v>
      </c>
      <c r="S358" s="249">
        <v>0</v>
      </c>
      <c r="T358" s="250">
        <f>S358*H358</f>
        <v>0</v>
      </c>
      <c r="U358" s="35"/>
      <c r="V358" s="35"/>
      <c r="W358" s="35"/>
      <c r="X358" s="35"/>
      <c r="Y358" s="35"/>
      <c r="Z358" s="35"/>
      <c r="AA358" s="35"/>
      <c r="AB358" s="35"/>
      <c r="AC358" s="35"/>
      <c r="AD358" s="35"/>
      <c r="AE358" s="35"/>
      <c r="AR358" s="251" t="s">
        <v>272</v>
      </c>
      <c r="AT358" s="251" t="s">
        <v>188</v>
      </c>
      <c r="AU358" s="251" t="s">
        <v>200</v>
      </c>
      <c r="AY358" s="14" t="s">
        <v>185</v>
      </c>
      <c r="BE358" s="252">
        <f>IF(N358="základní",J358,0)</f>
        <v>0</v>
      </c>
      <c r="BF358" s="252">
        <f>IF(N358="snížená",J358,0)</f>
        <v>0</v>
      </c>
      <c r="BG358" s="252">
        <f>IF(N358="zákl. přenesená",J358,0)</f>
        <v>0</v>
      </c>
      <c r="BH358" s="252">
        <f>IF(N358="sníž. přenesená",J358,0)</f>
        <v>0</v>
      </c>
      <c r="BI358" s="252">
        <f>IF(N358="nulová",J358,0)</f>
        <v>0</v>
      </c>
      <c r="BJ358" s="14" t="s">
        <v>84</v>
      </c>
      <c r="BK358" s="252">
        <f>ROUND(I358*H358,2)</f>
        <v>0</v>
      </c>
      <c r="BL358" s="14" t="s">
        <v>272</v>
      </c>
      <c r="BM358" s="251" t="s">
        <v>917</v>
      </c>
    </row>
    <row r="359" s="2" customFormat="1">
      <c r="A359" s="35"/>
      <c r="B359" s="36"/>
      <c r="C359" s="37"/>
      <c r="D359" s="253" t="s">
        <v>194</v>
      </c>
      <c r="E359" s="37"/>
      <c r="F359" s="254" t="s">
        <v>916</v>
      </c>
      <c r="G359" s="37"/>
      <c r="H359" s="37"/>
      <c r="I359" s="206"/>
      <c r="J359" s="37"/>
      <c r="K359" s="37"/>
      <c r="L359" s="41"/>
      <c r="M359" s="255"/>
      <c r="N359" s="256"/>
      <c r="O359" s="88"/>
      <c r="P359" s="88"/>
      <c r="Q359" s="88"/>
      <c r="R359" s="88"/>
      <c r="S359" s="88"/>
      <c r="T359" s="89"/>
      <c r="U359" s="35"/>
      <c r="V359" s="35"/>
      <c r="W359" s="35"/>
      <c r="X359" s="35"/>
      <c r="Y359" s="35"/>
      <c r="Z359" s="35"/>
      <c r="AA359" s="35"/>
      <c r="AB359" s="35"/>
      <c r="AC359" s="35"/>
      <c r="AD359" s="35"/>
      <c r="AE359" s="35"/>
      <c r="AT359" s="14" t="s">
        <v>194</v>
      </c>
      <c r="AU359" s="14" t="s">
        <v>200</v>
      </c>
    </row>
    <row r="360" s="12" customFormat="1" ht="20.88" customHeight="1">
      <c r="A360" s="12"/>
      <c r="B360" s="223"/>
      <c r="C360" s="224"/>
      <c r="D360" s="225" t="s">
        <v>76</v>
      </c>
      <c r="E360" s="237" t="s">
        <v>918</v>
      </c>
      <c r="F360" s="237" t="s">
        <v>919</v>
      </c>
      <c r="G360" s="224"/>
      <c r="H360" s="224"/>
      <c r="I360" s="227"/>
      <c r="J360" s="238">
        <f>BK360</f>
        <v>0</v>
      </c>
      <c r="K360" s="224"/>
      <c r="L360" s="229"/>
      <c r="M360" s="230"/>
      <c r="N360" s="231"/>
      <c r="O360" s="231"/>
      <c r="P360" s="232">
        <f>SUM(P361:P394)</f>
        <v>0</v>
      </c>
      <c r="Q360" s="231"/>
      <c r="R360" s="232">
        <f>SUM(R361:R394)</f>
        <v>0.03397</v>
      </c>
      <c r="S360" s="231"/>
      <c r="T360" s="233">
        <f>SUM(T361:T394)</f>
        <v>0</v>
      </c>
      <c r="U360" s="12"/>
      <c r="V360" s="12"/>
      <c r="W360" s="12"/>
      <c r="X360" s="12"/>
      <c r="Y360" s="12"/>
      <c r="Z360" s="12"/>
      <c r="AA360" s="12"/>
      <c r="AB360" s="12"/>
      <c r="AC360" s="12"/>
      <c r="AD360" s="12"/>
      <c r="AE360" s="12"/>
      <c r="AR360" s="234" t="s">
        <v>86</v>
      </c>
      <c r="AT360" s="235" t="s">
        <v>76</v>
      </c>
      <c r="AU360" s="235" t="s">
        <v>86</v>
      </c>
      <c r="AY360" s="234" t="s">
        <v>185</v>
      </c>
      <c r="BK360" s="236">
        <f>SUM(BK361:BK394)</f>
        <v>0</v>
      </c>
    </row>
    <row r="361" s="2" customFormat="1" ht="33" customHeight="1">
      <c r="A361" s="35"/>
      <c r="B361" s="36"/>
      <c r="C361" s="239" t="s">
        <v>920</v>
      </c>
      <c r="D361" s="239" t="s">
        <v>188</v>
      </c>
      <c r="E361" s="240" t="s">
        <v>921</v>
      </c>
      <c r="F361" s="241" t="s">
        <v>922</v>
      </c>
      <c r="G361" s="242" t="s">
        <v>329</v>
      </c>
      <c r="H361" s="243">
        <v>35</v>
      </c>
      <c r="I361" s="244"/>
      <c r="J361" s="245">
        <f>ROUND(I361*H361,2)</f>
        <v>0</v>
      </c>
      <c r="K361" s="246"/>
      <c r="L361" s="41"/>
      <c r="M361" s="247" t="s">
        <v>1</v>
      </c>
      <c r="N361" s="248" t="s">
        <v>42</v>
      </c>
      <c r="O361" s="88"/>
      <c r="P361" s="249">
        <f>O361*H361</f>
        <v>0</v>
      </c>
      <c r="Q361" s="249">
        <v>0</v>
      </c>
      <c r="R361" s="249">
        <f>Q361*H361</f>
        <v>0</v>
      </c>
      <c r="S361" s="249">
        <v>0</v>
      </c>
      <c r="T361" s="250">
        <f>S361*H361</f>
        <v>0</v>
      </c>
      <c r="U361" s="35"/>
      <c r="V361" s="35"/>
      <c r="W361" s="35"/>
      <c r="X361" s="35"/>
      <c r="Y361" s="35"/>
      <c r="Z361" s="35"/>
      <c r="AA361" s="35"/>
      <c r="AB361" s="35"/>
      <c r="AC361" s="35"/>
      <c r="AD361" s="35"/>
      <c r="AE361" s="35"/>
      <c r="AR361" s="251" t="s">
        <v>272</v>
      </c>
      <c r="AT361" s="251" t="s">
        <v>188</v>
      </c>
      <c r="AU361" s="251" t="s">
        <v>200</v>
      </c>
      <c r="AY361" s="14" t="s">
        <v>185</v>
      </c>
      <c r="BE361" s="252">
        <f>IF(N361="základní",J361,0)</f>
        <v>0</v>
      </c>
      <c r="BF361" s="252">
        <f>IF(N361="snížená",J361,0)</f>
        <v>0</v>
      </c>
      <c r="BG361" s="252">
        <f>IF(N361="zákl. přenesená",J361,0)</f>
        <v>0</v>
      </c>
      <c r="BH361" s="252">
        <f>IF(N361="sníž. přenesená",J361,0)</f>
        <v>0</v>
      </c>
      <c r="BI361" s="252">
        <f>IF(N361="nulová",J361,0)</f>
        <v>0</v>
      </c>
      <c r="BJ361" s="14" t="s">
        <v>84</v>
      </c>
      <c r="BK361" s="252">
        <f>ROUND(I361*H361,2)</f>
        <v>0</v>
      </c>
      <c r="BL361" s="14" t="s">
        <v>272</v>
      </c>
      <c r="BM361" s="251" t="s">
        <v>923</v>
      </c>
    </row>
    <row r="362" s="2" customFormat="1">
      <c r="A362" s="35"/>
      <c r="B362" s="36"/>
      <c r="C362" s="37"/>
      <c r="D362" s="253" t="s">
        <v>194</v>
      </c>
      <c r="E362" s="37"/>
      <c r="F362" s="254" t="s">
        <v>924</v>
      </c>
      <c r="G362" s="37"/>
      <c r="H362" s="37"/>
      <c r="I362" s="206"/>
      <c r="J362" s="37"/>
      <c r="K362" s="37"/>
      <c r="L362" s="41"/>
      <c r="M362" s="255"/>
      <c r="N362" s="256"/>
      <c r="O362" s="88"/>
      <c r="P362" s="88"/>
      <c r="Q362" s="88"/>
      <c r="R362" s="88"/>
      <c r="S362" s="88"/>
      <c r="T362" s="89"/>
      <c r="U362" s="35"/>
      <c r="V362" s="35"/>
      <c r="W362" s="35"/>
      <c r="X362" s="35"/>
      <c r="Y362" s="35"/>
      <c r="Z362" s="35"/>
      <c r="AA362" s="35"/>
      <c r="AB362" s="35"/>
      <c r="AC362" s="35"/>
      <c r="AD362" s="35"/>
      <c r="AE362" s="35"/>
      <c r="AT362" s="14" t="s">
        <v>194</v>
      </c>
      <c r="AU362" s="14" t="s">
        <v>200</v>
      </c>
    </row>
    <row r="363" s="2" customFormat="1" ht="33" customHeight="1">
      <c r="A363" s="35"/>
      <c r="B363" s="36"/>
      <c r="C363" s="257" t="s">
        <v>925</v>
      </c>
      <c r="D363" s="257" t="s">
        <v>260</v>
      </c>
      <c r="E363" s="258" t="s">
        <v>926</v>
      </c>
      <c r="F363" s="259" t="s">
        <v>927</v>
      </c>
      <c r="G363" s="260" t="s">
        <v>329</v>
      </c>
      <c r="H363" s="261">
        <v>35</v>
      </c>
      <c r="I363" s="262"/>
      <c r="J363" s="263">
        <f>ROUND(I363*H363,2)</f>
        <v>0</v>
      </c>
      <c r="K363" s="264"/>
      <c r="L363" s="265"/>
      <c r="M363" s="266" t="s">
        <v>1</v>
      </c>
      <c r="N363" s="267" t="s">
        <v>42</v>
      </c>
      <c r="O363" s="88"/>
      <c r="P363" s="249">
        <f>O363*H363</f>
        <v>0</v>
      </c>
      <c r="Q363" s="249">
        <v>0.00052999999999999998</v>
      </c>
      <c r="R363" s="249">
        <f>Q363*H363</f>
        <v>0.018550000000000001</v>
      </c>
      <c r="S363" s="249">
        <v>0</v>
      </c>
      <c r="T363" s="250">
        <f>S363*H363</f>
        <v>0</v>
      </c>
      <c r="U363" s="35"/>
      <c r="V363" s="35"/>
      <c r="W363" s="35"/>
      <c r="X363" s="35"/>
      <c r="Y363" s="35"/>
      <c r="Z363" s="35"/>
      <c r="AA363" s="35"/>
      <c r="AB363" s="35"/>
      <c r="AC363" s="35"/>
      <c r="AD363" s="35"/>
      <c r="AE363" s="35"/>
      <c r="AR363" s="251" t="s">
        <v>323</v>
      </c>
      <c r="AT363" s="251" t="s">
        <v>260</v>
      </c>
      <c r="AU363" s="251" t="s">
        <v>200</v>
      </c>
      <c r="AY363" s="14" t="s">
        <v>185</v>
      </c>
      <c r="BE363" s="252">
        <f>IF(N363="základní",J363,0)</f>
        <v>0</v>
      </c>
      <c r="BF363" s="252">
        <f>IF(N363="snížená",J363,0)</f>
        <v>0</v>
      </c>
      <c r="BG363" s="252">
        <f>IF(N363="zákl. přenesená",J363,0)</f>
        <v>0</v>
      </c>
      <c r="BH363" s="252">
        <f>IF(N363="sníž. přenesená",J363,0)</f>
        <v>0</v>
      </c>
      <c r="BI363" s="252">
        <f>IF(N363="nulová",J363,0)</f>
        <v>0</v>
      </c>
      <c r="BJ363" s="14" t="s">
        <v>84</v>
      </c>
      <c r="BK363" s="252">
        <f>ROUND(I363*H363,2)</f>
        <v>0</v>
      </c>
      <c r="BL363" s="14" t="s">
        <v>272</v>
      </c>
      <c r="BM363" s="251" t="s">
        <v>928</v>
      </c>
    </row>
    <row r="364" s="2" customFormat="1">
      <c r="A364" s="35"/>
      <c r="B364" s="36"/>
      <c r="C364" s="37"/>
      <c r="D364" s="253" t="s">
        <v>194</v>
      </c>
      <c r="E364" s="37"/>
      <c r="F364" s="254" t="s">
        <v>927</v>
      </c>
      <c r="G364" s="37"/>
      <c r="H364" s="37"/>
      <c r="I364" s="206"/>
      <c r="J364" s="37"/>
      <c r="K364" s="37"/>
      <c r="L364" s="41"/>
      <c r="M364" s="255"/>
      <c r="N364" s="256"/>
      <c r="O364" s="88"/>
      <c r="P364" s="88"/>
      <c r="Q364" s="88"/>
      <c r="R364" s="88"/>
      <c r="S364" s="88"/>
      <c r="T364" s="89"/>
      <c r="U364" s="35"/>
      <c r="V364" s="35"/>
      <c r="W364" s="35"/>
      <c r="X364" s="35"/>
      <c r="Y364" s="35"/>
      <c r="Z364" s="35"/>
      <c r="AA364" s="35"/>
      <c r="AB364" s="35"/>
      <c r="AC364" s="35"/>
      <c r="AD364" s="35"/>
      <c r="AE364" s="35"/>
      <c r="AT364" s="14" t="s">
        <v>194</v>
      </c>
      <c r="AU364" s="14" t="s">
        <v>200</v>
      </c>
    </row>
    <row r="365" s="2" customFormat="1" ht="37.8" customHeight="1">
      <c r="A365" s="35"/>
      <c r="B365" s="36"/>
      <c r="C365" s="239" t="s">
        <v>929</v>
      </c>
      <c r="D365" s="239" t="s">
        <v>188</v>
      </c>
      <c r="E365" s="240" t="s">
        <v>930</v>
      </c>
      <c r="F365" s="241" t="s">
        <v>931</v>
      </c>
      <c r="G365" s="242" t="s">
        <v>329</v>
      </c>
      <c r="H365" s="243">
        <v>35</v>
      </c>
      <c r="I365" s="244"/>
      <c r="J365" s="245">
        <f>ROUND(I365*H365,2)</f>
        <v>0</v>
      </c>
      <c r="K365" s="246"/>
      <c r="L365" s="41"/>
      <c r="M365" s="247" t="s">
        <v>1</v>
      </c>
      <c r="N365" s="248" t="s">
        <v>42</v>
      </c>
      <c r="O365" s="88"/>
      <c r="P365" s="249">
        <f>O365*H365</f>
        <v>0</v>
      </c>
      <c r="Q365" s="249">
        <v>0</v>
      </c>
      <c r="R365" s="249">
        <f>Q365*H365</f>
        <v>0</v>
      </c>
      <c r="S365" s="249">
        <v>0</v>
      </c>
      <c r="T365" s="250">
        <f>S365*H365</f>
        <v>0</v>
      </c>
      <c r="U365" s="35"/>
      <c r="V365" s="35"/>
      <c r="W365" s="35"/>
      <c r="X365" s="35"/>
      <c r="Y365" s="35"/>
      <c r="Z365" s="35"/>
      <c r="AA365" s="35"/>
      <c r="AB365" s="35"/>
      <c r="AC365" s="35"/>
      <c r="AD365" s="35"/>
      <c r="AE365" s="35"/>
      <c r="AR365" s="251" t="s">
        <v>272</v>
      </c>
      <c r="AT365" s="251" t="s">
        <v>188</v>
      </c>
      <c r="AU365" s="251" t="s">
        <v>200</v>
      </c>
      <c r="AY365" s="14" t="s">
        <v>185</v>
      </c>
      <c r="BE365" s="252">
        <f>IF(N365="základní",J365,0)</f>
        <v>0</v>
      </c>
      <c r="BF365" s="252">
        <f>IF(N365="snížená",J365,0)</f>
        <v>0</v>
      </c>
      <c r="BG365" s="252">
        <f>IF(N365="zákl. přenesená",J365,0)</f>
        <v>0</v>
      </c>
      <c r="BH365" s="252">
        <f>IF(N365="sníž. přenesená",J365,0)</f>
        <v>0</v>
      </c>
      <c r="BI365" s="252">
        <f>IF(N365="nulová",J365,0)</f>
        <v>0</v>
      </c>
      <c r="BJ365" s="14" t="s">
        <v>84</v>
      </c>
      <c r="BK365" s="252">
        <f>ROUND(I365*H365,2)</f>
        <v>0</v>
      </c>
      <c r="BL365" s="14" t="s">
        <v>272</v>
      </c>
      <c r="BM365" s="251" t="s">
        <v>932</v>
      </c>
    </row>
    <row r="366" s="2" customFormat="1">
      <c r="A366" s="35"/>
      <c r="B366" s="36"/>
      <c r="C366" s="37"/>
      <c r="D366" s="253" t="s">
        <v>194</v>
      </c>
      <c r="E366" s="37"/>
      <c r="F366" s="254" t="s">
        <v>933</v>
      </c>
      <c r="G366" s="37"/>
      <c r="H366" s="37"/>
      <c r="I366" s="206"/>
      <c r="J366" s="37"/>
      <c r="K366" s="37"/>
      <c r="L366" s="41"/>
      <c r="M366" s="255"/>
      <c r="N366" s="256"/>
      <c r="O366" s="88"/>
      <c r="P366" s="88"/>
      <c r="Q366" s="88"/>
      <c r="R366" s="88"/>
      <c r="S366" s="88"/>
      <c r="T366" s="89"/>
      <c r="U366" s="35"/>
      <c r="V366" s="35"/>
      <c r="W366" s="35"/>
      <c r="X366" s="35"/>
      <c r="Y366" s="35"/>
      <c r="Z366" s="35"/>
      <c r="AA366" s="35"/>
      <c r="AB366" s="35"/>
      <c r="AC366" s="35"/>
      <c r="AD366" s="35"/>
      <c r="AE366" s="35"/>
      <c r="AT366" s="14" t="s">
        <v>194</v>
      </c>
      <c r="AU366" s="14" t="s">
        <v>200</v>
      </c>
    </row>
    <row r="367" s="2" customFormat="1" ht="33" customHeight="1">
      <c r="A367" s="35"/>
      <c r="B367" s="36"/>
      <c r="C367" s="257" t="s">
        <v>934</v>
      </c>
      <c r="D367" s="257" t="s">
        <v>260</v>
      </c>
      <c r="E367" s="258" t="s">
        <v>935</v>
      </c>
      <c r="F367" s="259" t="s">
        <v>936</v>
      </c>
      <c r="G367" s="260" t="s">
        <v>329</v>
      </c>
      <c r="H367" s="261">
        <v>35</v>
      </c>
      <c r="I367" s="262"/>
      <c r="J367" s="263">
        <f>ROUND(I367*H367,2)</f>
        <v>0</v>
      </c>
      <c r="K367" s="264"/>
      <c r="L367" s="265"/>
      <c r="M367" s="266" t="s">
        <v>1</v>
      </c>
      <c r="N367" s="267" t="s">
        <v>42</v>
      </c>
      <c r="O367" s="88"/>
      <c r="P367" s="249">
        <f>O367*H367</f>
        <v>0</v>
      </c>
      <c r="Q367" s="249">
        <v>0.00011</v>
      </c>
      <c r="R367" s="249">
        <f>Q367*H367</f>
        <v>0.0038500000000000001</v>
      </c>
      <c r="S367" s="249">
        <v>0</v>
      </c>
      <c r="T367" s="250">
        <f>S367*H367</f>
        <v>0</v>
      </c>
      <c r="U367" s="35"/>
      <c r="V367" s="35"/>
      <c r="W367" s="35"/>
      <c r="X367" s="35"/>
      <c r="Y367" s="35"/>
      <c r="Z367" s="35"/>
      <c r="AA367" s="35"/>
      <c r="AB367" s="35"/>
      <c r="AC367" s="35"/>
      <c r="AD367" s="35"/>
      <c r="AE367" s="35"/>
      <c r="AR367" s="251" t="s">
        <v>323</v>
      </c>
      <c r="AT367" s="251" t="s">
        <v>260</v>
      </c>
      <c r="AU367" s="251" t="s">
        <v>200</v>
      </c>
      <c r="AY367" s="14" t="s">
        <v>185</v>
      </c>
      <c r="BE367" s="252">
        <f>IF(N367="základní",J367,0)</f>
        <v>0</v>
      </c>
      <c r="BF367" s="252">
        <f>IF(N367="snížená",J367,0)</f>
        <v>0</v>
      </c>
      <c r="BG367" s="252">
        <f>IF(N367="zákl. přenesená",J367,0)</f>
        <v>0</v>
      </c>
      <c r="BH367" s="252">
        <f>IF(N367="sníž. přenesená",J367,0)</f>
        <v>0</v>
      </c>
      <c r="BI367" s="252">
        <f>IF(N367="nulová",J367,0)</f>
        <v>0</v>
      </c>
      <c r="BJ367" s="14" t="s">
        <v>84</v>
      </c>
      <c r="BK367" s="252">
        <f>ROUND(I367*H367,2)</f>
        <v>0</v>
      </c>
      <c r="BL367" s="14" t="s">
        <v>272</v>
      </c>
      <c r="BM367" s="251" t="s">
        <v>937</v>
      </c>
    </row>
    <row r="368" s="2" customFormat="1">
      <c r="A368" s="35"/>
      <c r="B368" s="36"/>
      <c r="C368" s="37"/>
      <c r="D368" s="253" t="s">
        <v>194</v>
      </c>
      <c r="E368" s="37"/>
      <c r="F368" s="254" t="s">
        <v>936</v>
      </c>
      <c r="G368" s="37"/>
      <c r="H368" s="37"/>
      <c r="I368" s="206"/>
      <c r="J368" s="37"/>
      <c r="K368" s="37"/>
      <c r="L368" s="41"/>
      <c r="M368" s="255"/>
      <c r="N368" s="256"/>
      <c r="O368" s="88"/>
      <c r="P368" s="88"/>
      <c r="Q368" s="88"/>
      <c r="R368" s="88"/>
      <c r="S368" s="88"/>
      <c r="T368" s="89"/>
      <c r="U368" s="35"/>
      <c r="V368" s="35"/>
      <c r="W368" s="35"/>
      <c r="X368" s="35"/>
      <c r="Y368" s="35"/>
      <c r="Z368" s="35"/>
      <c r="AA368" s="35"/>
      <c r="AB368" s="35"/>
      <c r="AC368" s="35"/>
      <c r="AD368" s="35"/>
      <c r="AE368" s="35"/>
      <c r="AT368" s="14" t="s">
        <v>194</v>
      </c>
      <c r="AU368" s="14" t="s">
        <v>200</v>
      </c>
    </row>
    <row r="369" s="2" customFormat="1" ht="24.15" customHeight="1">
      <c r="A369" s="35"/>
      <c r="B369" s="36"/>
      <c r="C369" s="239" t="s">
        <v>938</v>
      </c>
      <c r="D369" s="239" t="s">
        <v>188</v>
      </c>
      <c r="E369" s="240" t="s">
        <v>939</v>
      </c>
      <c r="F369" s="241" t="s">
        <v>940</v>
      </c>
      <c r="G369" s="242" t="s">
        <v>263</v>
      </c>
      <c r="H369" s="243">
        <v>1</v>
      </c>
      <c r="I369" s="244"/>
      <c r="J369" s="245">
        <f>ROUND(I369*H369,2)</f>
        <v>0</v>
      </c>
      <c r="K369" s="246"/>
      <c r="L369" s="41"/>
      <c r="M369" s="247" t="s">
        <v>1</v>
      </c>
      <c r="N369" s="248" t="s">
        <v>42</v>
      </c>
      <c r="O369" s="88"/>
      <c r="P369" s="249">
        <f>O369*H369</f>
        <v>0</v>
      </c>
      <c r="Q369" s="249">
        <v>0</v>
      </c>
      <c r="R369" s="249">
        <f>Q369*H369</f>
        <v>0</v>
      </c>
      <c r="S369" s="249">
        <v>0</v>
      </c>
      <c r="T369" s="250">
        <f>S369*H369</f>
        <v>0</v>
      </c>
      <c r="U369" s="35"/>
      <c r="V369" s="35"/>
      <c r="W369" s="35"/>
      <c r="X369" s="35"/>
      <c r="Y369" s="35"/>
      <c r="Z369" s="35"/>
      <c r="AA369" s="35"/>
      <c r="AB369" s="35"/>
      <c r="AC369" s="35"/>
      <c r="AD369" s="35"/>
      <c r="AE369" s="35"/>
      <c r="AR369" s="251" t="s">
        <v>272</v>
      </c>
      <c r="AT369" s="251" t="s">
        <v>188</v>
      </c>
      <c r="AU369" s="251" t="s">
        <v>200</v>
      </c>
      <c r="AY369" s="14" t="s">
        <v>185</v>
      </c>
      <c r="BE369" s="252">
        <f>IF(N369="základní",J369,0)</f>
        <v>0</v>
      </c>
      <c r="BF369" s="252">
        <f>IF(N369="snížená",J369,0)</f>
        <v>0</v>
      </c>
      <c r="BG369" s="252">
        <f>IF(N369="zákl. přenesená",J369,0)</f>
        <v>0</v>
      </c>
      <c r="BH369" s="252">
        <f>IF(N369="sníž. přenesená",J369,0)</f>
        <v>0</v>
      </c>
      <c r="BI369" s="252">
        <f>IF(N369="nulová",J369,0)</f>
        <v>0</v>
      </c>
      <c r="BJ369" s="14" t="s">
        <v>84</v>
      </c>
      <c r="BK369" s="252">
        <f>ROUND(I369*H369,2)</f>
        <v>0</v>
      </c>
      <c r="BL369" s="14" t="s">
        <v>272</v>
      </c>
      <c r="BM369" s="251" t="s">
        <v>941</v>
      </c>
    </row>
    <row r="370" s="2" customFormat="1">
      <c r="A370" s="35"/>
      <c r="B370" s="36"/>
      <c r="C370" s="37"/>
      <c r="D370" s="253" t="s">
        <v>194</v>
      </c>
      <c r="E370" s="37"/>
      <c r="F370" s="254" t="s">
        <v>942</v>
      </c>
      <c r="G370" s="37"/>
      <c r="H370" s="37"/>
      <c r="I370" s="206"/>
      <c r="J370" s="37"/>
      <c r="K370" s="37"/>
      <c r="L370" s="41"/>
      <c r="M370" s="255"/>
      <c r="N370" s="256"/>
      <c r="O370" s="88"/>
      <c r="P370" s="88"/>
      <c r="Q370" s="88"/>
      <c r="R370" s="88"/>
      <c r="S370" s="88"/>
      <c r="T370" s="89"/>
      <c r="U370" s="35"/>
      <c r="V370" s="35"/>
      <c r="W370" s="35"/>
      <c r="X370" s="35"/>
      <c r="Y370" s="35"/>
      <c r="Z370" s="35"/>
      <c r="AA370" s="35"/>
      <c r="AB370" s="35"/>
      <c r="AC370" s="35"/>
      <c r="AD370" s="35"/>
      <c r="AE370" s="35"/>
      <c r="AT370" s="14" t="s">
        <v>194</v>
      </c>
      <c r="AU370" s="14" t="s">
        <v>200</v>
      </c>
    </row>
    <row r="371" s="2" customFormat="1" ht="24.15" customHeight="1">
      <c r="A371" s="35"/>
      <c r="B371" s="36"/>
      <c r="C371" s="257" t="s">
        <v>943</v>
      </c>
      <c r="D371" s="257" t="s">
        <v>260</v>
      </c>
      <c r="E371" s="258" t="s">
        <v>944</v>
      </c>
      <c r="F371" s="259" t="s">
        <v>945</v>
      </c>
      <c r="G371" s="260" t="s">
        <v>263</v>
      </c>
      <c r="H371" s="261">
        <v>1</v>
      </c>
      <c r="I371" s="262"/>
      <c r="J371" s="263">
        <f>ROUND(I371*H371,2)</f>
        <v>0</v>
      </c>
      <c r="K371" s="264"/>
      <c r="L371" s="265"/>
      <c r="M371" s="266" t="s">
        <v>1</v>
      </c>
      <c r="N371" s="267" t="s">
        <v>42</v>
      </c>
      <c r="O371" s="88"/>
      <c r="P371" s="249">
        <f>O371*H371</f>
        <v>0</v>
      </c>
      <c r="Q371" s="249">
        <v>0.0010499999999999999</v>
      </c>
      <c r="R371" s="249">
        <f>Q371*H371</f>
        <v>0.0010499999999999999</v>
      </c>
      <c r="S371" s="249">
        <v>0</v>
      </c>
      <c r="T371" s="250">
        <f>S371*H371</f>
        <v>0</v>
      </c>
      <c r="U371" s="35"/>
      <c r="V371" s="35"/>
      <c r="W371" s="35"/>
      <c r="X371" s="35"/>
      <c r="Y371" s="35"/>
      <c r="Z371" s="35"/>
      <c r="AA371" s="35"/>
      <c r="AB371" s="35"/>
      <c r="AC371" s="35"/>
      <c r="AD371" s="35"/>
      <c r="AE371" s="35"/>
      <c r="AR371" s="251" t="s">
        <v>323</v>
      </c>
      <c r="AT371" s="251" t="s">
        <v>260</v>
      </c>
      <c r="AU371" s="251" t="s">
        <v>200</v>
      </c>
      <c r="AY371" s="14" t="s">
        <v>185</v>
      </c>
      <c r="BE371" s="252">
        <f>IF(N371="základní",J371,0)</f>
        <v>0</v>
      </c>
      <c r="BF371" s="252">
        <f>IF(N371="snížená",J371,0)</f>
        <v>0</v>
      </c>
      <c r="BG371" s="252">
        <f>IF(N371="zákl. přenesená",J371,0)</f>
        <v>0</v>
      </c>
      <c r="BH371" s="252">
        <f>IF(N371="sníž. přenesená",J371,0)</f>
        <v>0</v>
      </c>
      <c r="BI371" s="252">
        <f>IF(N371="nulová",J371,0)</f>
        <v>0</v>
      </c>
      <c r="BJ371" s="14" t="s">
        <v>84</v>
      </c>
      <c r="BK371" s="252">
        <f>ROUND(I371*H371,2)</f>
        <v>0</v>
      </c>
      <c r="BL371" s="14" t="s">
        <v>272</v>
      </c>
      <c r="BM371" s="251" t="s">
        <v>946</v>
      </c>
    </row>
    <row r="372" s="2" customFormat="1">
      <c r="A372" s="35"/>
      <c r="B372" s="36"/>
      <c r="C372" s="37"/>
      <c r="D372" s="253" t="s">
        <v>194</v>
      </c>
      <c r="E372" s="37"/>
      <c r="F372" s="254" t="s">
        <v>945</v>
      </c>
      <c r="G372" s="37"/>
      <c r="H372" s="37"/>
      <c r="I372" s="206"/>
      <c r="J372" s="37"/>
      <c r="K372" s="37"/>
      <c r="L372" s="41"/>
      <c r="M372" s="255"/>
      <c r="N372" s="256"/>
      <c r="O372" s="88"/>
      <c r="P372" s="88"/>
      <c r="Q372" s="88"/>
      <c r="R372" s="88"/>
      <c r="S372" s="88"/>
      <c r="T372" s="89"/>
      <c r="U372" s="35"/>
      <c r="V372" s="35"/>
      <c r="W372" s="35"/>
      <c r="X372" s="35"/>
      <c r="Y372" s="35"/>
      <c r="Z372" s="35"/>
      <c r="AA372" s="35"/>
      <c r="AB372" s="35"/>
      <c r="AC372" s="35"/>
      <c r="AD372" s="35"/>
      <c r="AE372" s="35"/>
      <c r="AT372" s="14" t="s">
        <v>194</v>
      </c>
      <c r="AU372" s="14" t="s">
        <v>200</v>
      </c>
    </row>
    <row r="373" s="2" customFormat="1" ht="33" customHeight="1">
      <c r="A373" s="35"/>
      <c r="B373" s="36"/>
      <c r="C373" s="239" t="s">
        <v>947</v>
      </c>
      <c r="D373" s="239" t="s">
        <v>188</v>
      </c>
      <c r="E373" s="240" t="s">
        <v>948</v>
      </c>
      <c r="F373" s="241" t="s">
        <v>949</v>
      </c>
      <c r="G373" s="242" t="s">
        <v>263</v>
      </c>
      <c r="H373" s="243">
        <v>1</v>
      </c>
      <c r="I373" s="244"/>
      <c r="J373" s="245">
        <f>ROUND(I373*H373,2)</f>
        <v>0</v>
      </c>
      <c r="K373" s="246"/>
      <c r="L373" s="41"/>
      <c r="M373" s="247" t="s">
        <v>1</v>
      </c>
      <c r="N373" s="248" t="s">
        <v>42</v>
      </c>
      <c r="O373" s="88"/>
      <c r="P373" s="249">
        <f>O373*H373</f>
        <v>0</v>
      </c>
      <c r="Q373" s="249">
        <v>0</v>
      </c>
      <c r="R373" s="249">
        <f>Q373*H373</f>
        <v>0</v>
      </c>
      <c r="S373" s="249">
        <v>0</v>
      </c>
      <c r="T373" s="250">
        <f>S373*H373</f>
        <v>0</v>
      </c>
      <c r="U373" s="35"/>
      <c r="V373" s="35"/>
      <c r="W373" s="35"/>
      <c r="X373" s="35"/>
      <c r="Y373" s="35"/>
      <c r="Z373" s="35"/>
      <c r="AA373" s="35"/>
      <c r="AB373" s="35"/>
      <c r="AC373" s="35"/>
      <c r="AD373" s="35"/>
      <c r="AE373" s="35"/>
      <c r="AR373" s="251" t="s">
        <v>272</v>
      </c>
      <c r="AT373" s="251" t="s">
        <v>188</v>
      </c>
      <c r="AU373" s="251" t="s">
        <v>200</v>
      </c>
      <c r="AY373" s="14" t="s">
        <v>185</v>
      </c>
      <c r="BE373" s="252">
        <f>IF(N373="základní",J373,0)</f>
        <v>0</v>
      </c>
      <c r="BF373" s="252">
        <f>IF(N373="snížená",J373,0)</f>
        <v>0</v>
      </c>
      <c r="BG373" s="252">
        <f>IF(N373="zákl. přenesená",J373,0)</f>
        <v>0</v>
      </c>
      <c r="BH373" s="252">
        <f>IF(N373="sníž. přenesená",J373,0)</f>
        <v>0</v>
      </c>
      <c r="BI373" s="252">
        <f>IF(N373="nulová",J373,0)</f>
        <v>0</v>
      </c>
      <c r="BJ373" s="14" t="s">
        <v>84</v>
      </c>
      <c r="BK373" s="252">
        <f>ROUND(I373*H373,2)</f>
        <v>0</v>
      </c>
      <c r="BL373" s="14" t="s">
        <v>272</v>
      </c>
      <c r="BM373" s="251" t="s">
        <v>950</v>
      </c>
    </row>
    <row r="374" s="2" customFormat="1">
      <c r="A374" s="35"/>
      <c r="B374" s="36"/>
      <c r="C374" s="37"/>
      <c r="D374" s="253" t="s">
        <v>194</v>
      </c>
      <c r="E374" s="37"/>
      <c r="F374" s="254" t="s">
        <v>951</v>
      </c>
      <c r="G374" s="37"/>
      <c r="H374" s="37"/>
      <c r="I374" s="206"/>
      <c r="J374" s="37"/>
      <c r="K374" s="37"/>
      <c r="L374" s="41"/>
      <c r="M374" s="255"/>
      <c r="N374" s="256"/>
      <c r="O374" s="88"/>
      <c r="P374" s="88"/>
      <c r="Q374" s="88"/>
      <c r="R374" s="88"/>
      <c r="S374" s="88"/>
      <c r="T374" s="89"/>
      <c r="U374" s="35"/>
      <c r="V374" s="35"/>
      <c r="W374" s="35"/>
      <c r="X374" s="35"/>
      <c r="Y374" s="35"/>
      <c r="Z374" s="35"/>
      <c r="AA374" s="35"/>
      <c r="AB374" s="35"/>
      <c r="AC374" s="35"/>
      <c r="AD374" s="35"/>
      <c r="AE374" s="35"/>
      <c r="AT374" s="14" t="s">
        <v>194</v>
      </c>
      <c r="AU374" s="14" t="s">
        <v>200</v>
      </c>
    </row>
    <row r="375" s="2" customFormat="1" ht="24.15" customHeight="1">
      <c r="A375" s="35"/>
      <c r="B375" s="36"/>
      <c r="C375" s="257" t="s">
        <v>952</v>
      </c>
      <c r="D375" s="257" t="s">
        <v>260</v>
      </c>
      <c r="E375" s="258" t="s">
        <v>953</v>
      </c>
      <c r="F375" s="259" t="s">
        <v>954</v>
      </c>
      <c r="G375" s="260" t="s">
        <v>307</v>
      </c>
      <c r="H375" s="261">
        <v>1</v>
      </c>
      <c r="I375" s="262"/>
      <c r="J375" s="263">
        <f>ROUND(I375*H375,2)</f>
        <v>0</v>
      </c>
      <c r="K375" s="264"/>
      <c r="L375" s="265"/>
      <c r="M375" s="266" t="s">
        <v>1</v>
      </c>
      <c r="N375" s="267" t="s">
        <v>42</v>
      </c>
      <c r="O375" s="88"/>
      <c r="P375" s="249">
        <f>O375*H375</f>
        <v>0</v>
      </c>
      <c r="Q375" s="249">
        <v>0.00059999999999999995</v>
      </c>
      <c r="R375" s="249">
        <f>Q375*H375</f>
        <v>0.00059999999999999995</v>
      </c>
      <c r="S375" s="249">
        <v>0</v>
      </c>
      <c r="T375" s="250">
        <f>S375*H375</f>
        <v>0</v>
      </c>
      <c r="U375" s="35"/>
      <c r="V375" s="35"/>
      <c r="W375" s="35"/>
      <c r="X375" s="35"/>
      <c r="Y375" s="35"/>
      <c r="Z375" s="35"/>
      <c r="AA375" s="35"/>
      <c r="AB375" s="35"/>
      <c r="AC375" s="35"/>
      <c r="AD375" s="35"/>
      <c r="AE375" s="35"/>
      <c r="AR375" s="251" t="s">
        <v>323</v>
      </c>
      <c r="AT375" s="251" t="s">
        <v>260</v>
      </c>
      <c r="AU375" s="251" t="s">
        <v>200</v>
      </c>
      <c r="AY375" s="14" t="s">
        <v>185</v>
      </c>
      <c r="BE375" s="252">
        <f>IF(N375="základní",J375,0)</f>
        <v>0</v>
      </c>
      <c r="BF375" s="252">
        <f>IF(N375="snížená",J375,0)</f>
        <v>0</v>
      </c>
      <c r="BG375" s="252">
        <f>IF(N375="zákl. přenesená",J375,0)</f>
        <v>0</v>
      </c>
      <c r="BH375" s="252">
        <f>IF(N375="sníž. přenesená",J375,0)</f>
        <v>0</v>
      </c>
      <c r="BI375" s="252">
        <f>IF(N375="nulová",J375,0)</f>
        <v>0</v>
      </c>
      <c r="BJ375" s="14" t="s">
        <v>84</v>
      </c>
      <c r="BK375" s="252">
        <f>ROUND(I375*H375,2)</f>
        <v>0</v>
      </c>
      <c r="BL375" s="14" t="s">
        <v>272</v>
      </c>
      <c r="BM375" s="251" t="s">
        <v>955</v>
      </c>
    </row>
    <row r="376" s="2" customFormat="1">
      <c r="A376" s="35"/>
      <c r="B376" s="36"/>
      <c r="C376" s="37"/>
      <c r="D376" s="253" t="s">
        <v>194</v>
      </c>
      <c r="E376" s="37"/>
      <c r="F376" s="254" t="s">
        <v>954</v>
      </c>
      <c r="G376" s="37"/>
      <c r="H376" s="37"/>
      <c r="I376" s="206"/>
      <c r="J376" s="37"/>
      <c r="K376" s="37"/>
      <c r="L376" s="41"/>
      <c r="M376" s="255"/>
      <c r="N376" s="256"/>
      <c r="O376" s="88"/>
      <c r="P376" s="88"/>
      <c r="Q376" s="88"/>
      <c r="R376" s="88"/>
      <c r="S376" s="88"/>
      <c r="T376" s="89"/>
      <c r="U376" s="35"/>
      <c r="V376" s="35"/>
      <c r="W376" s="35"/>
      <c r="X376" s="35"/>
      <c r="Y376" s="35"/>
      <c r="Z376" s="35"/>
      <c r="AA376" s="35"/>
      <c r="AB376" s="35"/>
      <c r="AC376" s="35"/>
      <c r="AD376" s="35"/>
      <c r="AE376" s="35"/>
      <c r="AT376" s="14" t="s">
        <v>194</v>
      </c>
      <c r="AU376" s="14" t="s">
        <v>200</v>
      </c>
    </row>
    <row r="377" s="2" customFormat="1" ht="24.15" customHeight="1">
      <c r="A377" s="35"/>
      <c r="B377" s="36"/>
      <c r="C377" s="239" t="s">
        <v>956</v>
      </c>
      <c r="D377" s="239" t="s">
        <v>188</v>
      </c>
      <c r="E377" s="240" t="s">
        <v>957</v>
      </c>
      <c r="F377" s="241" t="s">
        <v>958</v>
      </c>
      <c r="G377" s="242" t="s">
        <v>329</v>
      </c>
      <c r="H377" s="243">
        <v>14</v>
      </c>
      <c r="I377" s="244"/>
      <c r="J377" s="245">
        <f>ROUND(I377*H377,2)</f>
        <v>0</v>
      </c>
      <c r="K377" s="246"/>
      <c r="L377" s="41"/>
      <c r="M377" s="247" t="s">
        <v>1</v>
      </c>
      <c r="N377" s="248" t="s">
        <v>42</v>
      </c>
      <c r="O377" s="88"/>
      <c r="P377" s="249">
        <f>O377*H377</f>
        <v>0</v>
      </c>
      <c r="Q377" s="249">
        <v>0</v>
      </c>
      <c r="R377" s="249">
        <f>Q377*H377</f>
        <v>0</v>
      </c>
      <c r="S377" s="249">
        <v>0</v>
      </c>
      <c r="T377" s="250">
        <f>S377*H377</f>
        <v>0</v>
      </c>
      <c r="U377" s="35"/>
      <c r="V377" s="35"/>
      <c r="W377" s="35"/>
      <c r="X377" s="35"/>
      <c r="Y377" s="35"/>
      <c r="Z377" s="35"/>
      <c r="AA377" s="35"/>
      <c r="AB377" s="35"/>
      <c r="AC377" s="35"/>
      <c r="AD377" s="35"/>
      <c r="AE377" s="35"/>
      <c r="AR377" s="251" t="s">
        <v>272</v>
      </c>
      <c r="AT377" s="251" t="s">
        <v>188</v>
      </c>
      <c r="AU377" s="251" t="s">
        <v>200</v>
      </c>
      <c r="AY377" s="14" t="s">
        <v>185</v>
      </c>
      <c r="BE377" s="252">
        <f>IF(N377="základní",J377,0)</f>
        <v>0</v>
      </c>
      <c r="BF377" s="252">
        <f>IF(N377="snížená",J377,0)</f>
        <v>0</v>
      </c>
      <c r="BG377" s="252">
        <f>IF(N377="zákl. přenesená",J377,0)</f>
        <v>0</v>
      </c>
      <c r="BH377" s="252">
        <f>IF(N377="sníž. přenesená",J377,0)</f>
        <v>0</v>
      </c>
      <c r="BI377" s="252">
        <f>IF(N377="nulová",J377,0)</f>
        <v>0</v>
      </c>
      <c r="BJ377" s="14" t="s">
        <v>84</v>
      </c>
      <c r="BK377" s="252">
        <f>ROUND(I377*H377,2)</f>
        <v>0</v>
      </c>
      <c r="BL377" s="14" t="s">
        <v>272</v>
      </c>
      <c r="BM377" s="251" t="s">
        <v>959</v>
      </c>
    </row>
    <row r="378" s="2" customFormat="1">
      <c r="A378" s="35"/>
      <c r="B378" s="36"/>
      <c r="C378" s="37"/>
      <c r="D378" s="253" t="s">
        <v>194</v>
      </c>
      <c r="E378" s="37"/>
      <c r="F378" s="254" t="s">
        <v>960</v>
      </c>
      <c r="G378" s="37"/>
      <c r="H378" s="37"/>
      <c r="I378" s="206"/>
      <c r="J378" s="37"/>
      <c r="K378" s="37"/>
      <c r="L378" s="41"/>
      <c r="M378" s="255"/>
      <c r="N378" s="256"/>
      <c r="O378" s="88"/>
      <c r="P378" s="88"/>
      <c r="Q378" s="88"/>
      <c r="R378" s="88"/>
      <c r="S378" s="88"/>
      <c r="T378" s="89"/>
      <c r="U378" s="35"/>
      <c r="V378" s="35"/>
      <c r="W378" s="35"/>
      <c r="X378" s="35"/>
      <c r="Y378" s="35"/>
      <c r="Z378" s="35"/>
      <c r="AA378" s="35"/>
      <c r="AB378" s="35"/>
      <c r="AC378" s="35"/>
      <c r="AD378" s="35"/>
      <c r="AE378" s="35"/>
      <c r="AT378" s="14" t="s">
        <v>194</v>
      </c>
      <c r="AU378" s="14" t="s">
        <v>200</v>
      </c>
    </row>
    <row r="379" s="2" customFormat="1" ht="16.5" customHeight="1">
      <c r="A379" s="35"/>
      <c r="B379" s="36"/>
      <c r="C379" s="257" t="s">
        <v>961</v>
      </c>
      <c r="D379" s="257" t="s">
        <v>260</v>
      </c>
      <c r="E379" s="258" t="s">
        <v>962</v>
      </c>
      <c r="F379" s="259" t="s">
        <v>963</v>
      </c>
      <c r="G379" s="260" t="s">
        <v>329</v>
      </c>
      <c r="H379" s="261">
        <v>14</v>
      </c>
      <c r="I379" s="262"/>
      <c r="J379" s="263">
        <f>ROUND(I379*H379,2)</f>
        <v>0</v>
      </c>
      <c r="K379" s="264"/>
      <c r="L379" s="265"/>
      <c r="M379" s="266" t="s">
        <v>1</v>
      </c>
      <c r="N379" s="267" t="s">
        <v>42</v>
      </c>
      <c r="O379" s="88"/>
      <c r="P379" s="249">
        <f>O379*H379</f>
        <v>0</v>
      </c>
      <c r="Q379" s="249">
        <v>0.00054000000000000001</v>
      </c>
      <c r="R379" s="249">
        <f>Q379*H379</f>
        <v>0.0075599999999999999</v>
      </c>
      <c r="S379" s="249">
        <v>0</v>
      </c>
      <c r="T379" s="250">
        <f>S379*H379</f>
        <v>0</v>
      </c>
      <c r="U379" s="35"/>
      <c r="V379" s="35"/>
      <c r="W379" s="35"/>
      <c r="X379" s="35"/>
      <c r="Y379" s="35"/>
      <c r="Z379" s="35"/>
      <c r="AA379" s="35"/>
      <c r="AB379" s="35"/>
      <c r="AC379" s="35"/>
      <c r="AD379" s="35"/>
      <c r="AE379" s="35"/>
      <c r="AR379" s="251" t="s">
        <v>323</v>
      </c>
      <c r="AT379" s="251" t="s">
        <v>260</v>
      </c>
      <c r="AU379" s="251" t="s">
        <v>200</v>
      </c>
      <c r="AY379" s="14" t="s">
        <v>185</v>
      </c>
      <c r="BE379" s="252">
        <f>IF(N379="základní",J379,0)</f>
        <v>0</v>
      </c>
      <c r="BF379" s="252">
        <f>IF(N379="snížená",J379,0)</f>
        <v>0</v>
      </c>
      <c r="BG379" s="252">
        <f>IF(N379="zákl. přenesená",J379,0)</f>
        <v>0</v>
      </c>
      <c r="BH379" s="252">
        <f>IF(N379="sníž. přenesená",J379,0)</f>
        <v>0</v>
      </c>
      <c r="BI379" s="252">
        <f>IF(N379="nulová",J379,0)</f>
        <v>0</v>
      </c>
      <c r="BJ379" s="14" t="s">
        <v>84</v>
      </c>
      <c r="BK379" s="252">
        <f>ROUND(I379*H379,2)</f>
        <v>0</v>
      </c>
      <c r="BL379" s="14" t="s">
        <v>272</v>
      </c>
      <c r="BM379" s="251" t="s">
        <v>964</v>
      </c>
    </row>
    <row r="380" s="2" customFormat="1">
      <c r="A380" s="35"/>
      <c r="B380" s="36"/>
      <c r="C380" s="37"/>
      <c r="D380" s="253" t="s">
        <v>194</v>
      </c>
      <c r="E380" s="37"/>
      <c r="F380" s="254" t="s">
        <v>963</v>
      </c>
      <c r="G380" s="37"/>
      <c r="H380" s="37"/>
      <c r="I380" s="206"/>
      <c r="J380" s="37"/>
      <c r="K380" s="37"/>
      <c r="L380" s="41"/>
      <c r="M380" s="255"/>
      <c r="N380" s="256"/>
      <c r="O380" s="88"/>
      <c r="P380" s="88"/>
      <c r="Q380" s="88"/>
      <c r="R380" s="88"/>
      <c r="S380" s="88"/>
      <c r="T380" s="89"/>
      <c r="U380" s="35"/>
      <c r="V380" s="35"/>
      <c r="W380" s="35"/>
      <c r="X380" s="35"/>
      <c r="Y380" s="35"/>
      <c r="Z380" s="35"/>
      <c r="AA380" s="35"/>
      <c r="AB380" s="35"/>
      <c r="AC380" s="35"/>
      <c r="AD380" s="35"/>
      <c r="AE380" s="35"/>
      <c r="AT380" s="14" t="s">
        <v>194</v>
      </c>
      <c r="AU380" s="14" t="s">
        <v>200</v>
      </c>
    </row>
    <row r="381" s="2" customFormat="1" ht="24.15" customHeight="1">
      <c r="A381" s="35"/>
      <c r="B381" s="36"/>
      <c r="C381" s="257" t="s">
        <v>965</v>
      </c>
      <c r="D381" s="257" t="s">
        <v>260</v>
      </c>
      <c r="E381" s="258" t="s">
        <v>966</v>
      </c>
      <c r="F381" s="259" t="s">
        <v>967</v>
      </c>
      <c r="G381" s="260" t="s">
        <v>263</v>
      </c>
      <c r="H381" s="261">
        <v>1</v>
      </c>
      <c r="I381" s="262"/>
      <c r="J381" s="263">
        <f>ROUND(I381*H381,2)</f>
        <v>0</v>
      </c>
      <c r="K381" s="264"/>
      <c r="L381" s="265"/>
      <c r="M381" s="266" t="s">
        <v>1</v>
      </c>
      <c r="N381" s="267" t="s">
        <v>42</v>
      </c>
      <c r="O381" s="88"/>
      <c r="P381" s="249">
        <f>O381*H381</f>
        <v>0</v>
      </c>
      <c r="Q381" s="249">
        <v>1.0000000000000001E-05</v>
      </c>
      <c r="R381" s="249">
        <f>Q381*H381</f>
        <v>1.0000000000000001E-05</v>
      </c>
      <c r="S381" s="249">
        <v>0</v>
      </c>
      <c r="T381" s="250">
        <f>S381*H381</f>
        <v>0</v>
      </c>
      <c r="U381" s="35"/>
      <c r="V381" s="35"/>
      <c r="W381" s="35"/>
      <c r="X381" s="35"/>
      <c r="Y381" s="35"/>
      <c r="Z381" s="35"/>
      <c r="AA381" s="35"/>
      <c r="AB381" s="35"/>
      <c r="AC381" s="35"/>
      <c r="AD381" s="35"/>
      <c r="AE381" s="35"/>
      <c r="AR381" s="251" t="s">
        <v>323</v>
      </c>
      <c r="AT381" s="251" t="s">
        <v>260</v>
      </c>
      <c r="AU381" s="251" t="s">
        <v>200</v>
      </c>
      <c r="AY381" s="14" t="s">
        <v>185</v>
      </c>
      <c r="BE381" s="252">
        <f>IF(N381="základní",J381,0)</f>
        <v>0</v>
      </c>
      <c r="BF381" s="252">
        <f>IF(N381="snížená",J381,0)</f>
        <v>0</v>
      </c>
      <c r="BG381" s="252">
        <f>IF(N381="zákl. přenesená",J381,0)</f>
        <v>0</v>
      </c>
      <c r="BH381" s="252">
        <f>IF(N381="sníž. přenesená",J381,0)</f>
        <v>0</v>
      </c>
      <c r="BI381" s="252">
        <f>IF(N381="nulová",J381,0)</f>
        <v>0</v>
      </c>
      <c r="BJ381" s="14" t="s">
        <v>84</v>
      </c>
      <c r="BK381" s="252">
        <f>ROUND(I381*H381,2)</f>
        <v>0</v>
      </c>
      <c r="BL381" s="14" t="s">
        <v>272</v>
      </c>
      <c r="BM381" s="251" t="s">
        <v>968</v>
      </c>
    </row>
    <row r="382" s="2" customFormat="1">
      <c r="A382" s="35"/>
      <c r="B382" s="36"/>
      <c r="C382" s="37"/>
      <c r="D382" s="253" t="s">
        <v>194</v>
      </c>
      <c r="E382" s="37"/>
      <c r="F382" s="254" t="s">
        <v>967</v>
      </c>
      <c r="G382" s="37"/>
      <c r="H382" s="37"/>
      <c r="I382" s="206"/>
      <c r="J382" s="37"/>
      <c r="K382" s="37"/>
      <c r="L382" s="41"/>
      <c r="M382" s="255"/>
      <c r="N382" s="256"/>
      <c r="O382" s="88"/>
      <c r="P382" s="88"/>
      <c r="Q382" s="88"/>
      <c r="R382" s="88"/>
      <c r="S382" s="88"/>
      <c r="T382" s="89"/>
      <c r="U382" s="35"/>
      <c r="V382" s="35"/>
      <c r="W382" s="35"/>
      <c r="X382" s="35"/>
      <c r="Y382" s="35"/>
      <c r="Z382" s="35"/>
      <c r="AA382" s="35"/>
      <c r="AB382" s="35"/>
      <c r="AC382" s="35"/>
      <c r="AD382" s="35"/>
      <c r="AE382" s="35"/>
      <c r="AT382" s="14" t="s">
        <v>194</v>
      </c>
      <c r="AU382" s="14" t="s">
        <v>200</v>
      </c>
    </row>
    <row r="383" s="2" customFormat="1" ht="24.15" customHeight="1">
      <c r="A383" s="35"/>
      <c r="B383" s="36"/>
      <c r="C383" s="257" t="s">
        <v>969</v>
      </c>
      <c r="D383" s="257" t="s">
        <v>260</v>
      </c>
      <c r="E383" s="258" t="s">
        <v>970</v>
      </c>
      <c r="F383" s="259" t="s">
        <v>971</v>
      </c>
      <c r="G383" s="260" t="s">
        <v>263</v>
      </c>
      <c r="H383" s="261">
        <v>1</v>
      </c>
      <c r="I383" s="262"/>
      <c r="J383" s="263">
        <f>ROUND(I383*H383,2)</f>
        <v>0</v>
      </c>
      <c r="K383" s="264"/>
      <c r="L383" s="265"/>
      <c r="M383" s="266" t="s">
        <v>1</v>
      </c>
      <c r="N383" s="267" t="s">
        <v>42</v>
      </c>
      <c r="O383" s="88"/>
      <c r="P383" s="249">
        <f>O383*H383</f>
        <v>0</v>
      </c>
      <c r="Q383" s="249">
        <v>1.0000000000000001E-05</v>
      </c>
      <c r="R383" s="249">
        <f>Q383*H383</f>
        <v>1.0000000000000001E-05</v>
      </c>
      <c r="S383" s="249">
        <v>0</v>
      </c>
      <c r="T383" s="250">
        <f>S383*H383</f>
        <v>0</v>
      </c>
      <c r="U383" s="35"/>
      <c r="V383" s="35"/>
      <c r="W383" s="35"/>
      <c r="X383" s="35"/>
      <c r="Y383" s="35"/>
      <c r="Z383" s="35"/>
      <c r="AA383" s="35"/>
      <c r="AB383" s="35"/>
      <c r="AC383" s="35"/>
      <c r="AD383" s="35"/>
      <c r="AE383" s="35"/>
      <c r="AR383" s="251" t="s">
        <v>323</v>
      </c>
      <c r="AT383" s="251" t="s">
        <v>260</v>
      </c>
      <c r="AU383" s="251" t="s">
        <v>200</v>
      </c>
      <c r="AY383" s="14" t="s">
        <v>185</v>
      </c>
      <c r="BE383" s="252">
        <f>IF(N383="základní",J383,0)</f>
        <v>0</v>
      </c>
      <c r="BF383" s="252">
        <f>IF(N383="snížená",J383,0)</f>
        <v>0</v>
      </c>
      <c r="BG383" s="252">
        <f>IF(N383="zákl. přenesená",J383,0)</f>
        <v>0</v>
      </c>
      <c r="BH383" s="252">
        <f>IF(N383="sníž. přenesená",J383,0)</f>
        <v>0</v>
      </c>
      <c r="BI383" s="252">
        <f>IF(N383="nulová",J383,0)</f>
        <v>0</v>
      </c>
      <c r="BJ383" s="14" t="s">
        <v>84</v>
      </c>
      <c r="BK383" s="252">
        <f>ROUND(I383*H383,2)</f>
        <v>0</v>
      </c>
      <c r="BL383" s="14" t="s">
        <v>272</v>
      </c>
      <c r="BM383" s="251" t="s">
        <v>972</v>
      </c>
    </row>
    <row r="384" s="2" customFormat="1">
      <c r="A384" s="35"/>
      <c r="B384" s="36"/>
      <c r="C384" s="37"/>
      <c r="D384" s="253" t="s">
        <v>194</v>
      </c>
      <c r="E384" s="37"/>
      <c r="F384" s="254" t="s">
        <v>971</v>
      </c>
      <c r="G384" s="37"/>
      <c r="H384" s="37"/>
      <c r="I384" s="206"/>
      <c r="J384" s="37"/>
      <c r="K384" s="37"/>
      <c r="L384" s="41"/>
      <c r="M384" s="255"/>
      <c r="N384" s="256"/>
      <c r="O384" s="88"/>
      <c r="P384" s="88"/>
      <c r="Q384" s="88"/>
      <c r="R384" s="88"/>
      <c r="S384" s="88"/>
      <c r="T384" s="89"/>
      <c r="U384" s="35"/>
      <c r="V384" s="35"/>
      <c r="W384" s="35"/>
      <c r="X384" s="35"/>
      <c r="Y384" s="35"/>
      <c r="Z384" s="35"/>
      <c r="AA384" s="35"/>
      <c r="AB384" s="35"/>
      <c r="AC384" s="35"/>
      <c r="AD384" s="35"/>
      <c r="AE384" s="35"/>
      <c r="AT384" s="14" t="s">
        <v>194</v>
      </c>
      <c r="AU384" s="14" t="s">
        <v>200</v>
      </c>
    </row>
    <row r="385" s="2" customFormat="1" ht="24.15" customHeight="1">
      <c r="A385" s="35"/>
      <c r="B385" s="36"/>
      <c r="C385" s="257" t="s">
        <v>973</v>
      </c>
      <c r="D385" s="257" t="s">
        <v>260</v>
      </c>
      <c r="E385" s="258" t="s">
        <v>974</v>
      </c>
      <c r="F385" s="259" t="s">
        <v>975</v>
      </c>
      <c r="G385" s="260" t="s">
        <v>263</v>
      </c>
      <c r="H385" s="261">
        <v>1</v>
      </c>
      <c r="I385" s="262"/>
      <c r="J385" s="263">
        <f>ROUND(I385*H385,2)</f>
        <v>0</v>
      </c>
      <c r="K385" s="264"/>
      <c r="L385" s="265"/>
      <c r="M385" s="266" t="s">
        <v>1</v>
      </c>
      <c r="N385" s="267" t="s">
        <v>42</v>
      </c>
      <c r="O385" s="88"/>
      <c r="P385" s="249">
        <f>O385*H385</f>
        <v>0</v>
      </c>
      <c r="Q385" s="249">
        <v>1.0000000000000001E-05</v>
      </c>
      <c r="R385" s="249">
        <f>Q385*H385</f>
        <v>1.0000000000000001E-05</v>
      </c>
      <c r="S385" s="249">
        <v>0</v>
      </c>
      <c r="T385" s="250">
        <f>S385*H385</f>
        <v>0</v>
      </c>
      <c r="U385" s="35"/>
      <c r="V385" s="35"/>
      <c r="W385" s="35"/>
      <c r="X385" s="35"/>
      <c r="Y385" s="35"/>
      <c r="Z385" s="35"/>
      <c r="AA385" s="35"/>
      <c r="AB385" s="35"/>
      <c r="AC385" s="35"/>
      <c r="AD385" s="35"/>
      <c r="AE385" s="35"/>
      <c r="AR385" s="251" t="s">
        <v>323</v>
      </c>
      <c r="AT385" s="251" t="s">
        <v>260</v>
      </c>
      <c r="AU385" s="251" t="s">
        <v>200</v>
      </c>
      <c r="AY385" s="14" t="s">
        <v>185</v>
      </c>
      <c r="BE385" s="252">
        <f>IF(N385="základní",J385,0)</f>
        <v>0</v>
      </c>
      <c r="BF385" s="252">
        <f>IF(N385="snížená",J385,0)</f>
        <v>0</v>
      </c>
      <c r="BG385" s="252">
        <f>IF(N385="zákl. přenesená",J385,0)</f>
        <v>0</v>
      </c>
      <c r="BH385" s="252">
        <f>IF(N385="sníž. přenesená",J385,0)</f>
        <v>0</v>
      </c>
      <c r="BI385" s="252">
        <f>IF(N385="nulová",J385,0)</f>
        <v>0</v>
      </c>
      <c r="BJ385" s="14" t="s">
        <v>84</v>
      </c>
      <c r="BK385" s="252">
        <f>ROUND(I385*H385,2)</f>
        <v>0</v>
      </c>
      <c r="BL385" s="14" t="s">
        <v>272</v>
      </c>
      <c r="BM385" s="251" t="s">
        <v>976</v>
      </c>
    </row>
    <row r="386" s="2" customFormat="1">
      <c r="A386" s="35"/>
      <c r="B386" s="36"/>
      <c r="C386" s="37"/>
      <c r="D386" s="253" t="s">
        <v>194</v>
      </c>
      <c r="E386" s="37"/>
      <c r="F386" s="254" t="s">
        <v>975</v>
      </c>
      <c r="G386" s="37"/>
      <c r="H386" s="37"/>
      <c r="I386" s="206"/>
      <c r="J386" s="37"/>
      <c r="K386" s="37"/>
      <c r="L386" s="41"/>
      <c r="M386" s="255"/>
      <c r="N386" s="256"/>
      <c r="O386" s="88"/>
      <c r="P386" s="88"/>
      <c r="Q386" s="88"/>
      <c r="R386" s="88"/>
      <c r="S386" s="88"/>
      <c r="T386" s="89"/>
      <c r="U386" s="35"/>
      <c r="V386" s="35"/>
      <c r="W386" s="35"/>
      <c r="X386" s="35"/>
      <c r="Y386" s="35"/>
      <c r="Z386" s="35"/>
      <c r="AA386" s="35"/>
      <c r="AB386" s="35"/>
      <c r="AC386" s="35"/>
      <c r="AD386" s="35"/>
      <c r="AE386" s="35"/>
      <c r="AT386" s="14" t="s">
        <v>194</v>
      </c>
      <c r="AU386" s="14" t="s">
        <v>200</v>
      </c>
    </row>
    <row r="387" s="2" customFormat="1" ht="24.15" customHeight="1">
      <c r="A387" s="35"/>
      <c r="B387" s="36"/>
      <c r="C387" s="257" t="s">
        <v>977</v>
      </c>
      <c r="D387" s="257" t="s">
        <v>260</v>
      </c>
      <c r="E387" s="258" t="s">
        <v>978</v>
      </c>
      <c r="F387" s="259" t="s">
        <v>979</v>
      </c>
      <c r="G387" s="260" t="s">
        <v>263</v>
      </c>
      <c r="H387" s="261">
        <v>7</v>
      </c>
      <c r="I387" s="262"/>
      <c r="J387" s="263">
        <f>ROUND(I387*H387,2)</f>
        <v>0</v>
      </c>
      <c r="K387" s="264"/>
      <c r="L387" s="265"/>
      <c r="M387" s="266" t="s">
        <v>1</v>
      </c>
      <c r="N387" s="267" t="s">
        <v>42</v>
      </c>
      <c r="O387" s="88"/>
      <c r="P387" s="249">
        <f>O387*H387</f>
        <v>0</v>
      </c>
      <c r="Q387" s="249">
        <v>1.0000000000000001E-05</v>
      </c>
      <c r="R387" s="249">
        <f>Q387*H387</f>
        <v>7.0000000000000007E-05</v>
      </c>
      <c r="S387" s="249">
        <v>0</v>
      </c>
      <c r="T387" s="250">
        <f>S387*H387</f>
        <v>0</v>
      </c>
      <c r="U387" s="35"/>
      <c r="V387" s="35"/>
      <c r="W387" s="35"/>
      <c r="X387" s="35"/>
      <c r="Y387" s="35"/>
      <c r="Z387" s="35"/>
      <c r="AA387" s="35"/>
      <c r="AB387" s="35"/>
      <c r="AC387" s="35"/>
      <c r="AD387" s="35"/>
      <c r="AE387" s="35"/>
      <c r="AR387" s="251" t="s">
        <v>323</v>
      </c>
      <c r="AT387" s="251" t="s">
        <v>260</v>
      </c>
      <c r="AU387" s="251" t="s">
        <v>200</v>
      </c>
      <c r="AY387" s="14" t="s">
        <v>185</v>
      </c>
      <c r="BE387" s="252">
        <f>IF(N387="základní",J387,0)</f>
        <v>0</v>
      </c>
      <c r="BF387" s="252">
        <f>IF(N387="snížená",J387,0)</f>
        <v>0</v>
      </c>
      <c r="BG387" s="252">
        <f>IF(N387="zákl. přenesená",J387,0)</f>
        <v>0</v>
      </c>
      <c r="BH387" s="252">
        <f>IF(N387="sníž. přenesená",J387,0)</f>
        <v>0</v>
      </c>
      <c r="BI387" s="252">
        <f>IF(N387="nulová",J387,0)</f>
        <v>0</v>
      </c>
      <c r="BJ387" s="14" t="s">
        <v>84</v>
      </c>
      <c r="BK387" s="252">
        <f>ROUND(I387*H387,2)</f>
        <v>0</v>
      </c>
      <c r="BL387" s="14" t="s">
        <v>272</v>
      </c>
      <c r="BM387" s="251" t="s">
        <v>980</v>
      </c>
    </row>
    <row r="388" s="2" customFormat="1">
      <c r="A388" s="35"/>
      <c r="B388" s="36"/>
      <c r="C388" s="37"/>
      <c r="D388" s="253" t="s">
        <v>194</v>
      </c>
      <c r="E388" s="37"/>
      <c r="F388" s="254" t="s">
        <v>979</v>
      </c>
      <c r="G388" s="37"/>
      <c r="H388" s="37"/>
      <c r="I388" s="206"/>
      <c r="J388" s="37"/>
      <c r="K388" s="37"/>
      <c r="L388" s="41"/>
      <c r="M388" s="255"/>
      <c r="N388" s="256"/>
      <c r="O388" s="88"/>
      <c r="P388" s="88"/>
      <c r="Q388" s="88"/>
      <c r="R388" s="88"/>
      <c r="S388" s="88"/>
      <c r="T388" s="89"/>
      <c r="U388" s="35"/>
      <c r="V388" s="35"/>
      <c r="W388" s="35"/>
      <c r="X388" s="35"/>
      <c r="Y388" s="35"/>
      <c r="Z388" s="35"/>
      <c r="AA388" s="35"/>
      <c r="AB388" s="35"/>
      <c r="AC388" s="35"/>
      <c r="AD388" s="35"/>
      <c r="AE388" s="35"/>
      <c r="AT388" s="14" t="s">
        <v>194</v>
      </c>
      <c r="AU388" s="14" t="s">
        <v>200</v>
      </c>
    </row>
    <row r="389" s="2" customFormat="1" ht="24.15" customHeight="1">
      <c r="A389" s="35"/>
      <c r="B389" s="36"/>
      <c r="C389" s="257" t="s">
        <v>981</v>
      </c>
      <c r="D389" s="257" t="s">
        <v>260</v>
      </c>
      <c r="E389" s="258" t="s">
        <v>982</v>
      </c>
      <c r="F389" s="259" t="s">
        <v>983</v>
      </c>
      <c r="G389" s="260" t="s">
        <v>263</v>
      </c>
      <c r="H389" s="261">
        <v>1</v>
      </c>
      <c r="I389" s="262"/>
      <c r="J389" s="263">
        <f>ROUND(I389*H389,2)</f>
        <v>0</v>
      </c>
      <c r="K389" s="264"/>
      <c r="L389" s="265"/>
      <c r="M389" s="266" t="s">
        <v>1</v>
      </c>
      <c r="N389" s="267" t="s">
        <v>42</v>
      </c>
      <c r="O389" s="88"/>
      <c r="P389" s="249">
        <f>O389*H389</f>
        <v>0</v>
      </c>
      <c r="Q389" s="249">
        <v>1.0000000000000001E-05</v>
      </c>
      <c r="R389" s="249">
        <f>Q389*H389</f>
        <v>1.0000000000000001E-05</v>
      </c>
      <c r="S389" s="249">
        <v>0</v>
      </c>
      <c r="T389" s="250">
        <f>S389*H389</f>
        <v>0</v>
      </c>
      <c r="U389" s="35"/>
      <c r="V389" s="35"/>
      <c r="W389" s="35"/>
      <c r="X389" s="35"/>
      <c r="Y389" s="35"/>
      <c r="Z389" s="35"/>
      <c r="AA389" s="35"/>
      <c r="AB389" s="35"/>
      <c r="AC389" s="35"/>
      <c r="AD389" s="35"/>
      <c r="AE389" s="35"/>
      <c r="AR389" s="251" t="s">
        <v>323</v>
      </c>
      <c r="AT389" s="251" t="s">
        <v>260</v>
      </c>
      <c r="AU389" s="251" t="s">
        <v>200</v>
      </c>
      <c r="AY389" s="14" t="s">
        <v>185</v>
      </c>
      <c r="BE389" s="252">
        <f>IF(N389="základní",J389,0)</f>
        <v>0</v>
      </c>
      <c r="BF389" s="252">
        <f>IF(N389="snížená",J389,0)</f>
        <v>0</v>
      </c>
      <c r="BG389" s="252">
        <f>IF(N389="zákl. přenesená",J389,0)</f>
        <v>0</v>
      </c>
      <c r="BH389" s="252">
        <f>IF(N389="sníž. přenesená",J389,0)</f>
        <v>0</v>
      </c>
      <c r="BI389" s="252">
        <f>IF(N389="nulová",J389,0)</f>
        <v>0</v>
      </c>
      <c r="BJ389" s="14" t="s">
        <v>84</v>
      </c>
      <c r="BK389" s="252">
        <f>ROUND(I389*H389,2)</f>
        <v>0</v>
      </c>
      <c r="BL389" s="14" t="s">
        <v>272</v>
      </c>
      <c r="BM389" s="251" t="s">
        <v>984</v>
      </c>
    </row>
    <row r="390" s="2" customFormat="1">
      <c r="A390" s="35"/>
      <c r="B390" s="36"/>
      <c r="C390" s="37"/>
      <c r="D390" s="253" t="s">
        <v>194</v>
      </c>
      <c r="E390" s="37"/>
      <c r="F390" s="254" t="s">
        <v>985</v>
      </c>
      <c r="G390" s="37"/>
      <c r="H390" s="37"/>
      <c r="I390" s="206"/>
      <c r="J390" s="37"/>
      <c r="K390" s="37"/>
      <c r="L390" s="41"/>
      <c r="M390" s="255"/>
      <c r="N390" s="256"/>
      <c r="O390" s="88"/>
      <c r="P390" s="88"/>
      <c r="Q390" s="88"/>
      <c r="R390" s="88"/>
      <c r="S390" s="88"/>
      <c r="T390" s="89"/>
      <c r="U390" s="35"/>
      <c r="V390" s="35"/>
      <c r="W390" s="35"/>
      <c r="X390" s="35"/>
      <c r="Y390" s="35"/>
      <c r="Z390" s="35"/>
      <c r="AA390" s="35"/>
      <c r="AB390" s="35"/>
      <c r="AC390" s="35"/>
      <c r="AD390" s="35"/>
      <c r="AE390" s="35"/>
      <c r="AT390" s="14" t="s">
        <v>194</v>
      </c>
      <c r="AU390" s="14" t="s">
        <v>200</v>
      </c>
    </row>
    <row r="391" s="2" customFormat="1" ht="24.15" customHeight="1">
      <c r="A391" s="35"/>
      <c r="B391" s="36"/>
      <c r="C391" s="239" t="s">
        <v>986</v>
      </c>
      <c r="D391" s="239" t="s">
        <v>188</v>
      </c>
      <c r="E391" s="240" t="s">
        <v>987</v>
      </c>
      <c r="F391" s="241" t="s">
        <v>988</v>
      </c>
      <c r="G391" s="242" t="s">
        <v>263</v>
      </c>
      <c r="H391" s="243">
        <v>25</v>
      </c>
      <c r="I391" s="244"/>
      <c r="J391" s="245">
        <f>ROUND(I391*H391,2)</f>
        <v>0</v>
      </c>
      <c r="K391" s="246"/>
      <c r="L391" s="41"/>
      <c r="M391" s="247" t="s">
        <v>1</v>
      </c>
      <c r="N391" s="248" t="s">
        <v>42</v>
      </c>
      <c r="O391" s="88"/>
      <c r="P391" s="249">
        <f>O391*H391</f>
        <v>0</v>
      </c>
      <c r="Q391" s="249">
        <v>0</v>
      </c>
      <c r="R391" s="249">
        <f>Q391*H391</f>
        <v>0</v>
      </c>
      <c r="S391" s="249">
        <v>0</v>
      </c>
      <c r="T391" s="250">
        <f>S391*H391</f>
        <v>0</v>
      </c>
      <c r="U391" s="35"/>
      <c r="V391" s="35"/>
      <c r="W391" s="35"/>
      <c r="X391" s="35"/>
      <c r="Y391" s="35"/>
      <c r="Z391" s="35"/>
      <c r="AA391" s="35"/>
      <c r="AB391" s="35"/>
      <c r="AC391" s="35"/>
      <c r="AD391" s="35"/>
      <c r="AE391" s="35"/>
      <c r="AR391" s="251" t="s">
        <v>272</v>
      </c>
      <c r="AT391" s="251" t="s">
        <v>188</v>
      </c>
      <c r="AU391" s="251" t="s">
        <v>200</v>
      </c>
      <c r="AY391" s="14" t="s">
        <v>185</v>
      </c>
      <c r="BE391" s="252">
        <f>IF(N391="základní",J391,0)</f>
        <v>0</v>
      </c>
      <c r="BF391" s="252">
        <f>IF(N391="snížená",J391,0)</f>
        <v>0</v>
      </c>
      <c r="BG391" s="252">
        <f>IF(N391="zákl. přenesená",J391,0)</f>
        <v>0</v>
      </c>
      <c r="BH391" s="252">
        <f>IF(N391="sníž. přenesená",J391,0)</f>
        <v>0</v>
      </c>
      <c r="BI391" s="252">
        <f>IF(N391="nulová",J391,0)</f>
        <v>0</v>
      </c>
      <c r="BJ391" s="14" t="s">
        <v>84</v>
      </c>
      <c r="BK391" s="252">
        <f>ROUND(I391*H391,2)</f>
        <v>0</v>
      </c>
      <c r="BL391" s="14" t="s">
        <v>272</v>
      </c>
      <c r="BM391" s="251" t="s">
        <v>989</v>
      </c>
    </row>
    <row r="392" s="2" customFormat="1">
      <c r="A392" s="35"/>
      <c r="B392" s="36"/>
      <c r="C392" s="37"/>
      <c r="D392" s="253" t="s">
        <v>194</v>
      </c>
      <c r="E392" s="37"/>
      <c r="F392" s="254" t="s">
        <v>990</v>
      </c>
      <c r="G392" s="37"/>
      <c r="H392" s="37"/>
      <c r="I392" s="206"/>
      <c r="J392" s="37"/>
      <c r="K392" s="37"/>
      <c r="L392" s="41"/>
      <c r="M392" s="255"/>
      <c r="N392" s="256"/>
      <c r="O392" s="88"/>
      <c r="P392" s="88"/>
      <c r="Q392" s="88"/>
      <c r="R392" s="88"/>
      <c r="S392" s="88"/>
      <c r="T392" s="89"/>
      <c r="U392" s="35"/>
      <c r="V392" s="35"/>
      <c r="W392" s="35"/>
      <c r="X392" s="35"/>
      <c r="Y392" s="35"/>
      <c r="Z392" s="35"/>
      <c r="AA392" s="35"/>
      <c r="AB392" s="35"/>
      <c r="AC392" s="35"/>
      <c r="AD392" s="35"/>
      <c r="AE392" s="35"/>
      <c r="AT392" s="14" t="s">
        <v>194</v>
      </c>
      <c r="AU392" s="14" t="s">
        <v>200</v>
      </c>
    </row>
    <row r="393" s="2" customFormat="1" ht="16.5" customHeight="1">
      <c r="A393" s="35"/>
      <c r="B393" s="36"/>
      <c r="C393" s="257" t="s">
        <v>991</v>
      </c>
      <c r="D393" s="257" t="s">
        <v>260</v>
      </c>
      <c r="E393" s="258" t="s">
        <v>992</v>
      </c>
      <c r="F393" s="259" t="s">
        <v>993</v>
      </c>
      <c r="G393" s="260" t="s">
        <v>263</v>
      </c>
      <c r="H393" s="261">
        <v>25</v>
      </c>
      <c r="I393" s="262"/>
      <c r="J393" s="263">
        <f>ROUND(I393*H393,2)</f>
        <v>0</v>
      </c>
      <c r="K393" s="264"/>
      <c r="L393" s="265"/>
      <c r="M393" s="266" t="s">
        <v>1</v>
      </c>
      <c r="N393" s="267" t="s">
        <v>42</v>
      </c>
      <c r="O393" s="88"/>
      <c r="P393" s="249">
        <f>O393*H393</f>
        <v>0</v>
      </c>
      <c r="Q393" s="249">
        <v>9.0000000000000006E-05</v>
      </c>
      <c r="R393" s="249">
        <f>Q393*H393</f>
        <v>0.0022500000000000003</v>
      </c>
      <c r="S393" s="249">
        <v>0</v>
      </c>
      <c r="T393" s="250">
        <f>S393*H393</f>
        <v>0</v>
      </c>
      <c r="U393" s="35"/>
      <c r="V393" s="35"/>
      <c r="W393" s="35"/>
      <c r="X393" s="35"/>
      <c r="Y393" s="35"/>
      <c r="Z393" s="35"/>
      <c r="AA393" s="35"/>
      <c r="AB393" s="35"/>
      <c r="AC393" s="35"/>
      <c r="AD393" s="35"/>
      <c r="AE393" s="35"/>
      <c r="AR393" s="251" t="s">
        <v>323</v>
      </c>
      <c r="AT393" s="251" t="s">
        <v>260</v>
      </c>
      <c r="AU393" s="251" t="s">
        <v>200</v>
      </c>
      <c r="AY393" s="14" t="s">
        <v>185</v>
      </c>
      <c r="BE393" s="252">
        <f>IF(N393="základní",J393,0)</f>
        <v>0</v>
      </c>
      <c r="BF393" s="252">
        <f>IF(N393="snížená",J393,0)</f>
        <v>0</v>
      </c>
      <c r="BG393" s="252">
        <f>IF(N393="zákl. přenesená",J393,0)</f>
        <v>0</v>
      </c>
      <c r="BH393" s="252">
        <f>IF(N393="sníž. přenesená",J393,0)</f>
        <v>0</v>
      </c>
      <c r="BI393" s="252">
        <f>IF(N393="nulová",J393,0)</f>
        <v>0</v>
      </c>
      <c r="BJ393" s="14" t="s">
        <v>84</v>
      </c>
      <c r="BK393" s="252">
        <f>ROUND(I393*H393,2)</f>
        <v>0</v>
      </c>
      <c r="BL393" s="14" t="s">
        <v>272</v>
      </c>
      <c r="BM393" s="251" t="s">
        <v>994</v>
      </c>
    </row>
    <row r="394" s="2" customFormat="1">
      <c r="A394" s="35"/>
      <c r="B394" s="36"/>
      <c r="C394" s="37"/>
      <c r="D394" s="253" t="s">
        <v>194</v>
      </c>
      <c r="E394" s="37"/>
      <c r="F394" s="254" t="s">
        <v>993</v>
      </c>
      <c r="G394" s="37"/>
      <c r="H394" s="37"/>
      <c r="I394" s="206"/>
      <c r="J394" s="37"/>
      <c r="K394" s="37"/>
      <c r="L394" s="41"/>
      <c r="M394" s="255"/>
      <c r="N394" s="256"/>
      <c r="O394" s="88"/>
      <c r="P394" s="88"/>
      <c r="Q394" s="88"/>
      <c r="R394" s="88"/>
      <c r="S394" s="88"/>
      <c r="T394" s="89"/>
      <c r="U394" s="35"/>
      <c r="V394" s="35"/>
      <c r="W394" s="35"/>
      <c r="X394" s="35"/>
      <c r="Y394" s="35"/>
      <c r="Z394" s="35"/>
      <c r="AA394" s="35"/>
      <c r="AB394" s="35"/>
      <c r="AC394" s="35"/>
      <c r="AD394" s="35"/>
      <c r="AE394" s="35"/>
      <c r="AT394" s="14" t="s">
        <v>194</v>
      </c>
      <c r="AU394" s="14" t="s">
        <v>200</v>
      </c>
    </row>
    <row r="395" s="12" customFormat="1" ht="20.88" customHeight="1">
      <c r="A395" s="12"/>
      <c r="B395" s="223"/>
      <c r="C395" s="224"/>
      <c r="D395" s="225" t="s">
        <v>76</v>
      </c>
      <c r="E395" s="237" t="s">
        <v>995</v>
      </c>
      <c r="F395" s="237" t="s">
        <v>996</v>
      </c>
      <c r="G395" s="224"/>
      <c r="H395" s="224"/>
      <c r="I395" s="227"/>
      <c r="J395" s="238">
        <f>BK395</f>
        <v>0</v>
      </c>
      <c r="K395" s="224"/>
      <c r="L395" s="229"/>
      <c r="M395" s="230"/>
      <c r="N395" s="231"/>
      <c r="O395" s="231"/>
      <c r="P395" s="232">
        <f>SUM(P396:P423)</f>
        <v>0</v>
      </c>
      <c r="Q395" s="231"/>
      <c r="R395" s="232">
        <f>SUM(R396:R423)</f>
        <v>0.056400000000000006</v>
      </c>
      <c r="S395" s="231"/>
      <c r="T395" s="233">
        <f>SUM(T396:T423)</f>
        <v>0.063</v>
      </c>
      <c r="U395" s="12"/>
      <c r="V395" s="12"/>
      <c r="W395" s="12"/>
      <c r="X395" s="12"/>
      <c r="Y395" s="12"/>
      <c r="Z395" s="12"/>
      <c r="AA395" s="12"/>
      <c r="AB395" s="12"/>
      <c r="AC395" s="12"/>
      <c r="AD395" s="12"/>
      <c r="AE395" s="12"/>
      <c r="AR395" s="234" t="s">
        <v>86</v>
      </c>
      <c r="AT395" s="235" t="s">
        <v>76</v>
      </c>
      <c r="AU395" s="235" t="s">
        <v>86</v>
      </c>
      <c r="AY395" s="234" t="s">
        <v>185</v>
      </c>
      <c r="BK395" s="236">
        <f>SUM(BK396:BK423)</f>
        <v>0</v>
      </c>
    </row>
    <row r="396" s="2" customFormat="1" ht="33" customHeight="1">
      <c r="A396" s="35"/>
      <c r="B396" s="36"/>
      <c r="C396" s="239" t="s">
        <v>997</v>
      </c>
      <c r="D396" s="239" t="s">
        <v>188</v>
      </c>
      <c r="E396" s="240" t="s">
        <v>609</v>
      </c>
      <c r="F396" s="241" t="s">
        <v>610</v>
      </c>
      <c r="G396" s="242" t="s">
        <v>263</v>
      </c>
      <c r="H396" s="243">
        <v>1</v>
      </c>
      <c r="I396" s="244"/>
      <c r="J396" s="245">
        <f>ROUND(I396*H396,2)</f>
        <v>0</v>
      </c>
      <c r="K396" s="246"/>
      <c r="L396" s="41"/>
      <c r="M396" s="247" t="s">
        <v>1</v>
      </c>
      <c r="N396" s="248" t="s">
        <v>42</v>
      </c>
      <c r="O396" s="88"/>
      <c r="P396" s="249">
        <f>O396*H396</f>
        <v>0</v>
      </c>
      <c r="Q396" s="249">
        <v>0</v>
      </c>
      <c r="R396" s="249">
        <f>Q396*H396</f>
        <v>0</v>
      </c>
      <c r="S396" s="249">
        <v>0</v>
      </c>
      <c r="T396" s="250">
        <f>S396*H396</f>
        <v>0</v>
      </c>
      <c r="U396" s="35"/>
      <c r="V396" s="35"/>
      <c r="W396" s="35"/>
      <c r="X396" s="35"/>
      <c r="Y396" s="35"/>
      <c r="Z396" s="35"/>
      <c r="AA396" s="35"/>
      <c r="AB396" s="35"/>
      <c r="AC396" s="35"/>
      <c r="AD396" s="35"/>
      <c r="AE396" s="35"/>
      <c r="AR396" s="251" t="s">
        <v>272</v>
      </c>
      <c r="AT396" s="251" t="s">
        <v>188</v>
      </c>
      <c r="AU396" s="251" t="s">
        <v>200</v>
      </c>
      <c r="AY396" s="14" t="s">
        <v>185</v>
      </c>
      <c r="BE396" s="252">
        <f>IF(N396="základní",J396,0)</f>
        <v>0</v>
      </c>
      <c r="BF396" s="252">
        <f>IF(N396="snížená",J396,0)</f>
        <v>0</v>
      </c>
      <c r="BG396" s="252">
        <f>IF(N396="zákl. přenesená",J396,0)</f>
        <v>0</v>
      </c>
      <c r="BH396" s="252">
        <f>IF(N396="sníž. přenesená",J396,0)</f>
        <v>0</v>
      </c>
      <c r="BI396" s="252">
        <f>IF(N396="nulová",J396,0)</f>
        <v>0</v>
      </c>
      <c r="BJ396" s="14" t="s">
        <v>84</v>
      </c>
      <c r="BK396" s="252">
        <f>ROUND(I396*H396,2)</f>
        <v>0</v>
      </c>
      <c r="BL396" s="14" t="s">
        <v>272</v>
      </c>
      <c r="BM396" s="251" t="s">
        <v>998</v>
      </c>
    </row>
    <row r="397" s="2" customFormat="1">
      <c r="A397" s="35"/>
      <c r="B397" s="36"/>
      <c r="C397" s="37"/>
      <c r="D397" s="253" t="s">
        <v>194</v>
      </c>
      <c r="E397" s="37"/>
      <c r="F397" s="254" t="s">
        <v>610</v>
      </c>
      <c r="G397" s="37"/>
      <c r="H397" s="37"/>
      <c r="I397" s="206"/>
      <c r="J397" s="37"/>
      <c r="K397" s="37"/>
      <c r="L397" s="41"/>
      <c r="M397" s="255"/>
      <c r="N397" s="256"/>
      <c r="O397" s="88"/>
      <c r="P397" s="88"/>
      <c r="Q397" s="88"/>
      <c r="R397" s="88"/>
      <c r="S397" s="88"/>
      <c r="T397" s="89"/>
      <c r="U397" s="35"/>
      <c r="V397" s="35"/>
      <c r="W397" s="35"/>
      <c r="X397" s="35"/>
      <c r="Y397" s="35"/>
      <c r="Z397" s="35"/>
      <c r="AA397" s="35"/>
      <c r="AB397" s="35"/>
      <c r="AC397" s="35"/>
      <c r="AD397" s="35"/>
      <c r="AE397" s="35"/>
      <c r="AT397" s="14" t="s">
        <v>194</v>
      </c>
      <c r="AU397" s="14" t="s">
        <v>200</v>
      </c>
    </row>
    <row r="398" s="2" customFormat="1" ht="24.15" customHeight="1">
      <c r="A398" s="35"/>
      <c r="B398" s="36"/>
      <c r="C398" s="257" t="s">
        <v>999</v>
      </c>
      <c r="D398" s="257" t="s">
        <v>260</v>
      </c>
      <c r="E398" s="258" t="s">
        <v>1000</v>
      </c>
      <c r="F398" s="259" t="s">
        <v>1001</v>
      </c>
      <c r="G398" s="260" t="s">
        <v>263</v>
      </c>
      <c r="H398" s="261">
        <v>1</v>
      </c>
      <c r="I398" s="262"/>
      <c r="J398" s="263">
        <f>ROUND(I398*H398,2)</f>
        <v>0</v>
      </c>
      <c r="K398" s="264"/>
      <c r="L398" s="265"/>
      <c r="M398" s="266" t="s">
        <v>1</v>
      </c>
      <c r="N398" s="267" t="s">
        <v>42</v>
      </c>
      <c r="O398" s="88"/>
      <c r="P398" s="249">
        <f>O398*H398</f>
        <v>0</v>
      </c>
      <c r="Q398" s="249">
        <v>0</v>
      </c>
      <c r="R398" s="249">
        <f>Q398*H398</f>
        <v>0</v>
      </c>
      <c r="S398" s="249">
        <v>0</v>
      </c>
      <c r="T398" s="250">
        <f>S398*H398</f>
        <v>0</v>
      </c>
      <c r="U398" s="35"/>
      <c r="V398" s="35"/>
      <c r="W398" s="35"/>
      <c r="X398" s="35"/>
      <c r="Y398" s="35"/>
      <c r="Z398" s="35"/>
      <c r="AA398" s="35"/>
      <c r="AB398" s="35"/>
      <c r="AC398" s="35"/>
      <c r="AD398" s="35"/>
      <c r="AE398" s="35"/>
      <c r="AR398" s="251" t="s">
        <v>323</v>
      </c>
      <c r="AT398" s="251" t="s">
        <v>260</v>
      </c>
      <c r="AU398" s="251" t="s">
        <v>200</v>
      </c>
      <c r="AY398" s="14" t="s">
        <v>185</v>
      </c>
      <c r="BE398" s="252">
        <f>IF(N398="základní",J398,0)</f>
        <v>0</v>
      </c>
      <c r="BF398" s="252">
        <f>IF(N398="snížená",J398,0)</f>
        <v>0</v>
      </c>
      <c r="BG398" s="252">
        <f>IF(N398="zákl. přenesená",J398,0)</f>
        <v>0</v>
      </c>
      <c r="BH398" s="252">
        <f>IF(N398="sníž. přenesená",J398,0)</f>
        <v>0</v>
      </c>
      <c r="BI398" s="252">
        <f>IF(N398="nulová",J398,0)</f>
        <v>0</v>
      </c>
      <c r="BJ398" s="14" t="s">
        <v>84</v>
      </c>
      <c r="BK398" s="252">
        <f>ROUND(I398*H398,2)</f>
        <v>0</v>
      </c>
      <c r="BL398" s="14" t="s">
        <v>272</v>
      </c>
      <c r="BM398" s="251" t="s">
        <v>1002</v>
      </c>
    </row>
    <row r="399" s="2" customFormat="1">
      <c r="A399" s="35"/>
      <c r="B399" s="36"/>
      <c r="C399" s="37"/>
      <c r="D399" s="253" t="s">
        <v>194</v>
      </c>
      <c r="E399" s="37"/>
      <c r="F399" s="254" t="s">
        <v>1001</v>
      </c>
      <c r="G399" s="37"/>
      <c r="H399" s="37"/>
      <c r="I399" s="206"/>
      <c r="J399" s="37"/>
      <c r="K399" s="37"/>
      <c r="L399" s="41"/>
      <c r="M399" s="255"/>
      <c r="N399" s="256"/>
      <c r="O399" s="88"/>
      <c r="P399" s="88"/>
      <c r="Q399" s="88"/>
      <c r="R399" s="88"/>
      <c r="S399" s="88"/>
      <c r="T399" s="89"/>
      <c r="U399" s="35"/>
      <c r="V399" s="35"/>
      <c r="W399" s="35"/>
      <c r="X399" s="35"/>
      <c r="Y399" s="35"/>
      <c r="Z399" s="35"/>
      <c r="AA399" s="35"/>
      <c r="AB399" s="35"/>
      <c r="AC399" s="35"/>
      <c r="AD399" s="35"/>
      <c r="AE399" s="35"/>
      <c r="AT399" s="14" t="s">
        <v>194</v>
      </c>
      <c r="AU399" s="14" t="s">
        <v>200</v>
      </c>
    </row>
    <row r="400" s="2" customFormat="1" ht="33" customHeight="1">
      <c r="A400" s="35"/>
      <c r="B400" s="36"/>
      <c r="C400" s="239" t="s">
        <v>1003</v>
      </c>
      <c r="D400" s="239" t="s">
        <v>188</v>
      </c>
      <c r="E400" s="240" t="s">
        <v>1004</v>
      </c>
      <c r="F400" s="241" t="s">
        <v>1005</v>
      </c>
      <c r="G400" s="242" t="s">
        <v>263</v>
      </c>
      <c r="H400" s="243">
        <v>15</v>
      </c>
      <c r="I400" s="244"/>
      <c r="J400" s="245">
        <f>ROUND(I400*H400,2)</f>
        <v>0</v>
      </c>
      <c r="K400" s="246"/>
      <c r="L400" s="41"/>
      <c r="M400" s="247" t="s">
        <v>1</v>
      </c>
      <c r="N400" s="248" t="s">
        <v>42</v>
      </c>
      <c r="O400" s="88"/>
      <c r="P400" s="249">
        <f>O400*H400</f>
        <v>0</v>
      </c>
      <c r="Q400" s="249">
        <v>0</v>
      </c>
      <c r="R400" s="249">
        <f>Q400*H400</f>
        <v>0</v>
      </c>
      <c r="S400" s="249">
        <v>0</v>
      </c>
      <c r="T400" s="250">
        <f>S400*H400</f>
        <v>0</v>
      </c>
      <c r="U400" s="35"/>
      <c r="V400" s="35"/>
      <c r="W400" s="35"/>
      <c r="X400" s="35"/>
      <c r="Y400" s="35"/>
      <c r="Z400" s="35"/>
      <c r="AA400" s="35"/>
      <c r="AB400" s="35"/>
      <c r="AC400" s="35"/>
      <c r="AD400" s="35"/>
      <c r="AE400" s="35"/>
      <c r="AR400" s="251" t="s">
        <v>272</v>
      </c>
      <c r="AT400" s="251" t="s">
        <v>188</v>
      </c>
      <c r="AU400" s="251" t="s">
        <v>200</v>
      </c>
      <c r="AY400" s="14" t="s">
        <v>185</v>
      </c>
      <c r="BE400" s="252">
        <f>IF(N400="základní",J400,0)</f>
        <v>0</v>
      </c>
      <c r="BF400" s="252">
        <f>IF(N400="snížená",J400,0)</f>
        <v>0</v>
      </c>
      <c r="BG400" s="252">
        <f>IF(N400="zákl. přenesená",J400,0)</f>
        <v>0</v>
      </c>
      <c r="BH400" s="252">
        <f>IF(N400="sníž. přenesená",J400,0)</f>
        <v>0</v>
      </c>
      <c r="BI400" s="252">
        <f>IF(N400="nulová",J400,0)</f>
        <v>0</v>
      </c>
      <c r="BJ400" s="14" t="s">
        <v>84</v>
      </c>
      <c r="BK400" s="252">
        <f>ROUND(I400*H400,2)</f>
        <v>0</v>
      </c>
      <c r="BL400" s="14" t="s">
        <v>272</v>
      </c>
      <c r="BM400" s="251" t="s">
        <v>1006</v>
      </c>
    </row>
    <row r="401" s="2" customFormat="1">
      <c r="A401" s="35"/>
      <c r="B401" s="36"/>
      <c r="C401" s="37"/>
      <c r="D401" s="253" t="s">
        <v>194</v>
      </c>
      <c r="E401" s="37"/>
      <c r="F401" s="254" t="s">
        <v>1007</v>
      </c>
      <c r="G401" s="37"/>
      <c r="H401" s="37"/>
      <c r="I401" s="206"/>
      <c r="J401" s="37"/>
      <c r="K401" s="37"/>
      <c r="L401" s="41"/>
      <c r="M401" s="255"/>
      <c r="N401" s="256"/>
      <c r="O401" s="88"/>
      <c r="P401" s="88"/>
      <c r="Q401" s="88"/>
      <c r="R401" s="88"/>
      <c r="S401" s="88"/>
      <c r="T401" s="89"/>
      <c r="U401" s="35"/>
      <c r="V401" s="35"/>
      <c r="W401" s="35"/>
      <c r="X401" s="35"/>
      <c r="Y401" s="35"/>
      <c r="Z401" s="35"/>
      <c r="AA401" s="35"/>
      <c r="AB401" s="35"/>
      <c r="AC401" s="35"/>
      <c r="AD401" s="35"/>
      <c r="AE401" s="35"/>
      <c r="AT401" s="14" t="s">
        <v>194</v>
      </c>
      <c r="AU401" s="14" t="s">
        <v>200</v>
      </c>
    </row>
    <row r="402" s="2" customFormat="1" ht="66.75" customHeight="1">
      <c r="A402" s="35"/>
      <c r="B402" s="36"/>
      <c r="C402" s="257" t="s">
        <v>1008</v>
      </c>
      <c r="D402" s="257" t="s">
        <v>260</v>
      </c>
      <c r="E402" s="258" t="s">
        <v>1009</v>
      </c>
      <c r="F402" s="259" t="s">
        <v>1010</v>
      </c>
      <c r="G402" s="260" t="s">
        <v>263</v>
      </c>
      <c r="H402" s="261">
        <v>15</v>
      </c>
      <c r="I402" s="262"/>
      <c r="J402" s="263">
        <f>ROUND(I402*H402,2)</f>
        <v>0</v>
      </c>
      <c r="K402" s="264"/>
      <c r="L402" s="265"/>
      <c r="M402" s="266" t="s">
        <v>1</v>
      </c>
      <c r="N402" s="267" t="s">
        <v>42</v>
      </c>
      <c r="O402" s="88"/>
      <c r="P402" s="249">
        <f>O402*H402</f>
        <v>0</v>
      </c>
      <c r="Q402" s="249">
        <v>0.0025500000000000002</v>
      </c>
      <c r="R402" s="249">
        <f>Q402*H402</f>
        <v>0.038250000000000006</v>
      </c>
      <c r="S402" s="249">
        <v>0</v>
      </c>
      <c r="T402" s="250">
        <f>S402*H402</f>
        <v>0</v>
      </c>
      <c r="U402" s="35"/>
      <c r="V402" s="35"/>
      <c r="W402" s="35"/>
      <c r="X402" s="35"/>
      <c r="Y402" s="35"/>
      <c r="Z402" s="35"/>
      <c r="AA402" s="35"/>
      <c r="AB402" s="35"/>
      <c r="AC402" s="35"/>
      <c r="AD402" s="35"/>
      <c r="AE402" s="35"/>
      <c r="AR402" s="251" t="s">
        <v>323</v>
      </c>
      <c r="AT402" s="251" t="s">
        <v>260</v>
      </c>
      <c r="AU402" s="251" t="s">
        <v>200</v>
      </c>
      <c r="AY402" s="14" t="s">
        <v>185</v>
      </c>
      <c r="BE402" s="252">
        <f>IF(N402="základní",J402,0)</f>
        <v>0</v>
      </c>
      <c r="BF402" s="252">
        <f>IF(N402="snížená",J402,0)</f>
        <v>0</v>
      </c>
      <c r="BG402" s="252">
        <f>IF(N402="zákl. přenesená",J402,0)</f>
        <v>0</v>
      </c>
      <c r="BH402" s="252">
        <f>IF(N402="sníž. přenesená",J402,0)</f>
        <v>0</v>
      </c>
      <c r="BI402" s="252">
        <f>IF(N402="nulová",J402,0)</f>
        <v>0</v>
      </c>
      <c r="BJ402" s="14" t="s">
        <v>84</v>
      </c>
      <c r="BK402" s="252">
        <f>ROUND(I402*H402,2)</f>
        <v>0</v>
      </c>
      <c r="BL402" s="14" t="s">
        <v>272</v>
      </c>
      <c r="BM402" s="251" t="s">
        <v>1011</v>
      </c>
    </row>
    <row r="403" s="2" customFormat="1">
      <c r="A403" s="35"/>
      <c r="B403" s="36"/>
      <c r="C403" s="37"/>
      <c r="D403" s="253" t="s">
        <v>194</v>
      </c>
      <c r="E403" s="37"/>
      <c r="F403" s="254" t="s">
        <v>1012</v>
      </c>
      <c r="G403" s="37"/>
      <c r="H403" s="37"/>
      <c r="I403" s="206"/>
      <c r="J403" s="37"/>
      <c r="K403" s="37"/>
      <c r="L403" s="41"/>
      <c r="M403" s="255"/>
      <c r="N403" s="256"/>
      <c r="O403" s="88"/>
      <c r="P403" s="88"/>
      <c r="Q403" s="88"/>
      <c r="R403" s="88"/>
      <c r="S403" s="88"/>
      <c r="T403" s="89"/>
      <c r="U403" s="35"/>
      <c r="V403" s="35"/>
      <c r="W403" s="35"/>
      <c r="X403" s="35"/>
      <c r="Y403" s="35"/>
      <c r="Z403" s="35"/>
      <c r="AA403" s="35"/>
      <c r="AB403" s="35"/>
      <c r="AC403" s="35"/>
      <c r="AD403" s="35"/>
      <c r="AE403" s="35"/>
      <c r="AT403" s="14" t="s">
        <v>194</v>
      </c>
      <c r="AU403" s="14" t="s">
        <v>200</v>
      </c>
    </row>
    <row r="404" s="2" customFormat="1" ht="24.15" customHeight="1">
      <c r="A404" s="35"/>
      <c r="B404" s="36"/>
      <c r="C404" s="239" t="s">
        <v>1013</v>
      </c>
      <c r="D404" s="239" t="s">
        <v>188</v>
      </c>
      <c r="E404" s="240" t="s">
        <v>1014</v>
      </c>
      <c r="F404" s="241" t="s">
        <v>1015</v>
      </c>
      <c r="G404" s="242" t="s">
        <v>263</v>
      </c>
      <c r="H404" s="243">
        <v>1</v>
      </c>
      <c r="I404" s="244"/>
      <c r="J404" s="245">
        <f>ROUND(I404*H404,2)</f>
        <v>0</v>
      </c>
      <c r="K404" s="246"/>
      <c r="L404" s="41"/>
      <c r="M404" s="247" t="s">
        <v>1</v>
      </c>
      <c r="N404" s="248" t="s">
        <v>42</v>
      </c>
      <c r="O404" s="88"/>
      <c r="P404" s="249">
        <f>O404*H404</f>
        <v>0</v>
      </c>
      <c r="Q404" s="249">
        <v>0</v>
      </c>
      <c r="R404" s="249">
        <f>Q404*H404</f>
        <v>0</v>
      </c>
      <c r="S404" s="249">
        <v>0</v>
      </c>
      <c r="T404" s="250">
        <f>S404*H404</f>
        <v>0</v>
      </c>
      <c r="U404" s="35"/>
      <c r="V404" s="35"/>
      <c r="W404" s="35"/>
      <c r="X404" s="35"/>
      <c r="Y404" s="35"/>
      <c r="Z404" s="35"/>
      <c r="AA404" s="35"/>
      <c r="AB404" s="35"/>
      <c r="AC404" s="35"/>
      <c r="AD404" s="35"/>
      <c r="AE404" s="35"/>
      <c r="AR404" s="251" t="s">
        <v>272</v>
      </c>
      <c r="AT404" s="251" t="s">
        <v>188</v>
      </c>
      <c r="AU404" s="251" t="s">
        <v>200</v>
      </c>
      <c r="AY404" s="14" t="s">
        <v>185</v>
      </c>
      <c r="BE404" s="252">
        <f>IF(N404="základní",J404,0)</f>
        <v>0</v>
      </c>
      <c r="BF404" s="252">
        <f>IF(N404="snížená",J404,0)</f>
        <v>0</v>
      </c>
      <c r="BG404" s="252">
        <f>IF(N404="zákl. přenesená",J404,0)</f>
        <v>0</v>
      </c>
      <c r="BH404" s="252">
        <f>IF(N404="sníž. přenesená",J404,0)</f>
        <v>0</v>
      </c>
      <c r="BI404" s="252">
        <f>IF(N404="nulová",J404,0)</f>
        <v>0</v>
      </c>
      <c r="BJ404" s="14" t="s">
        <v>84</v>
      </c>
      <c r="BK404" s="252">
        <f>ROUND(I404*H404,2)</f>
        <v>0</v>
      </c>
      <c r="BL404" s="14" t="s">
        <v>272</v>
      </c>
      <c r="BM404" s="251" t="s">
        <v>1016</v>
      </c>
    </row>
    <row r="405" s="2" customFormat="1">
      <c r="A405" s="35"/>
      <c r="B405" s="36"/>
      <c r="C405" s="37"/>
      <c r="D405" s="253" t="s">
        <v>194</v>
      </c>
      <c r="E405" s="37"/>
      <c r="F405" s="254" t="s">
        <v>1017</v>
      </c>
      <c r="G405" s="37"/>
      <c r="H405" s="37"/>
      <c r="I405" s="206"/>
      <c r="J405" s="37"/>
      <c r="K405" s="37"/>
      <c r="L405" s="41"/>
      <c r="M405" s="255"/>
      <c r="N405" s="256"/>
      <c r="O405" s="88"/>
      <c r="P405" s="88"/>
      <c r="Q405" s="88"/>
      <c r="R405" s="88"/>
      <c r="S405" s="88"/>
      <c r="T405" s="89"/>
      <c r="U405" s="35"/>
      <c r="V405" s="35"/>
      <c r="W405" s="35"/>
      <c r="X405" s="35"/>
      <c r="Y405" s="35"/>
      <c r="Z405" s="35"/>
      <c r="AA405" s="35"/>
      <c r="AB405" s="35"/>
      <c r="AC405" s="35"/>
      <c r="AD405" s="35"/>
      <c r="AE405" s="35"/>
      <c r="AT405" s="14" t="s">
        <v>194</v>
      </c>
      <c r="AU405" s="14" t="s">
        <v>200</v>
      </c>
    </row>
    <row r="406" s="2" customFormat="1" ht="21.75" customHeight="1">
      <c r="A406" s="35"/>
      <c r="B406" s="36"/>
      <c r="C406" s="257" t="s">
        <v>1018</v>
      </c>
      <c r="D406" s="257" t="s">
        <v>260</v>
      </c>
      <c r="E406" s="258" t="s">
        <v>1019</v>
      </c>
      <c r="F406" s="259" t="s">
        <v>1020</v>
      </c>
      <c r="G406" s="260" t="s">
        <v>263</v>
      </c>
      <c r="H406" s="261">
        <v>1</v>
      </c>
      <c r="I406" s="262"/>
      <c r="J406" s="263">
        <f>ROUND(I406*H406,2)</f>
        <v>0</v>
      </c>
      <c r="K406" s="264"/>
      <c r="L406" s="265"/>
      <c r="M406" s="266" t="s">
        <v>1</v>
      </c>
      <c r="N406" s="267" t="s">
        <v>42</v>
      </c>
      <c r="O406" s="88"/>
      <c r="P406" s="249">
        <f>O406*H406</f>
        <v>0</v>
      </c>
      <c r="Q406" s="249">
        <v>4.0000000000000003E-05</v>
      </c>
      <c r="R406" s="249">
        <f>Q406*H406</f>
        <v>4.0000000000000003E-05</v>
      </c>
      <c r="S406" s="249">
        <v>0</v>
      </c>
      <c r="T406" s="250">
        <f>S406*H406</f>
        <v>0</v>
      </c>
      <c r="U406" s="35"/>
      <c r="V406" s="35"/>
      <c r="W406" s="35"/>
      <c r="X406" s="35"/>
      <c r="Y406" s="35"/>
      <c r="Z406" s="35"/>
      <c r="AA406" s="35"/>
      <c r="AB406" s="35"/>
      <c r="AC406" s="35"/>
      <c r="AD406" s="35"/>
      <c r="AE406" s="35"/>
      <c r="AR406" s="251" t="s">
        <v>323</v>
      </c>
      <c r="AT406" s="251" t="s">
        <v>260</v>
      </c>
      <c r="AU406" s="251" t="s">
        <v>200</v>
      </c>
      <c r="AY406" s="14" t="s">
        <v>185</v>
      </c>
      <c r="BE406" s="252">
        <f>IF(N406="základní",J406,0)</f>
        <v>0</v>
      </c>
      <c r="BF406" s="252">
        <f>IF(N406="snížená",J406,0)</f>
        <v>0</v>
      </c>
      <c r="BG406" s="252">
        <f>IF(N406="zákl. přenesená",J406,0)</f>
        <v>0</v>
      </c>
      <c r="BH406" s="252">
        <f>IF(N406="sníž. přenesená",J406,0)</f>
        <v>0</v>
      </c>
      <c r="BI406" s="252">
        <f>IF(N406="nulová",J406,0)</f>
        <v>0</v>
      </c>
      <c r="BJ406" s="14" t="s">
        <v>84</v>
      </c>
      <c r="BK406" s="252">
        <f>ROUND(I406*H406,2)</f>
        <v>0</v>
      </c>
      <c r="BL406" s="14" t="s">
        <v>272</v>
      </c>
      <c r="BM406" s="251" t="s">
        <v>1021</v>
      </c>
    </row>
    <row r="407" s="2" customFormat="1">
      <c r="A407" s="35"/>
      <c r="B407" s="36"/>
      <c r="C407" s="37"/>
      <c r="D407" s="253" t="s">
        <v>194</v>
      </c>
      <c r="E407" s="37"/>
      <c r="F407" s="254" t="s">
        <v>1020</v>
      </c>
      <c r="G407" s="37"/>
      <c r="H407" s="37"/>
      <c r="I407" s="206"/>
      <c r="J407" s="37"/>
      <c r="K407" s="37"/>
      <c r="L407" s="41"/>
      <c r="M407" s="255"/>
      <c r="N407" s="256"/>
      <c r="O407" s="88"/>
      <c r="P407" s="88"/>
      <c r="Q407" s="88"/>
      <c r="R407" s="88"/>
      <c r="S407" s="88"/>
      <c r="T407" s="89"/>
      <c r="U407" s="35"/>
      <c r="V407" s="35"/>
      <c r="W407" s="35"/>
      <c r="X407" s="35"/>
      <c r="Y407" s="35"/>
      <c r="Z407" s="35"/>
      <c r="AA407" s="35"/>
      <c r="AB407" s="35"/>
      <c r="AC407" s="35"/>
      <c r="AD407" s="35"/>
      <c r="AE407" s="35"/>
      <c r="AT407" s="14" t="s">
        <v>194</v>
      </c>
      <c r="AU407" s="14" t="s">
        <v>200</v>
      </c>
    </row>
    <row r="408" s="2" customFormat="1" ht="24.15" customHeight="1">
      <c r="A408" s="35"/>
      <c r="B408" s="36"/>
      <c r="C408" s="239" t="s">
        <v>1022</v>
      </c>
      <c r="D408" s="239" t="s">
        <v>188</v>
      </c>
      <c r="E408" s="240" t="s">
        <v>1023</v>
      </c>
      <c r="F408" s="241" t="s">
        <v>1024</v>
      </c>
      <c r="G408" s="242" t="s">
        <v>263</v>
      </c>
      <c r="H408" s="243">
        <v>1</v>
      </c>
      <c r="I408" s="244"/>
      <c r="J408" s="245">
        <f>ROUND(I408*H408,2)</f>
        <v>0</v>
      </c>
      <c r="K408" s="246"/>
      <c r="L408" s="41"/>
      <c r="M408" s="247" t="s">
        <v>1</v>
      </c>
      <c r="N408" s="248" t="s">
        <v>42</v>
      </c>
      <c r="O408" s="88"/>
      <c r="P408" s="249">
        <f>O408*H408</f>
        <v>0</v>
      </c>
      <c r="Q408" s="249">
        <v>0</v>
      </c>
      <c r="R408" s="249">
        <f>Q408*H408</f>
        <v>0</v>
      </c>
      <c r="S408" s="249">
        <v>0</v>
      </c>
      <c r="T408" s="250">
        <f>S408*H408</f>
        <v>0</v>
      </c>
      <c r="U408" s="35"/>
      <c r="V408" s="35"/>
      <c r="W408" s="35"/>
      <c r="X408" s="35"/>
      <c r="Y408" s="35"/>
      <c r="Z408" s="35"/>
      <c r="AA408" s="35"/>
      <c r="AB408" s="35"/>
      <c r="AC408" s="35"/>
      <c r="AD408" s="35"/>
      <c r="AE408" s="35"/>
      <c r="AR408" s="251" t="s">
        <v>272</v>
      </c>
      <c r="AT408" s="251" t="s">
        <v>188</v>
      </c>
      <c r="AU408" s="251" t="s">
        <v>200</v>
      </c>
      <c r="AY408" s="14" t="s">
        <v>185</v>
      </c>
      <c r="BE408" s="252">
        <f>IF(N408="základní",J408,0)</f>
        <v>0</v>
      </c>
      <c r="BF408" s="252">
        <f>IF(N408="snížená",J408,0)</f>
        <v>0</v>
      </c>
      <c r="BG408" s="252">
        <f>IF(N408="zákl. přenesená",J408,0)</f>
        <v>0</v>
      </c>
      <c r="BH408" s="252">
        <f>IF(N408="sníž. přenesená",J408,0)</f>
        <v>0</v>
      </c>
      <c r="BI408" s="252">
        <f>IF(N408="nulová",J408,0)</f>
        <v>0</v>
      </c>
      <c r="BJ408" s="14" t="s">
        <v>84</v>
      </c>
      <c r="BK408" s="252">
        <f>ROUND(I408*H408,2)</f>
        <v>0</v>
      </c>
      <c r="BL408" s="14" t="s">
        <v>272</v>
      </c>
      <c r="BM408" s="251" t="s">
        <v>1025</v>
      </c>
    </row>
    <row r="409" s="2" customFormat="1">
      <c r="A409" s="35"/>
      <c r="B409" s="36"/>
      <c r="C409" s="37"/>
      <c r="D409" s="253" t="s">
        <v>194</v>
      </c>
      <c r="E409" s="37"/>
      <c r="F409" s="254" t="s">
        <v>1026</v>
      </c>
      <c r="G409" s="37"/>
      <c r="H409" s="37"/>
      <c r="I409" s="206"/>
      <c r="J409" s="37"/>
      <c r="K409" s="37"/>
      <c r="L409" s="41"/>
      <c r="M409" s="255"/>
      <c r="N409" s="256"/>
      <c r="O409" s="88"/>
      <c r="P409" s="88"/>
      <c r="Q409" s="88"/>
      <c r="R409" s="88"/>
      <c r="S409" s="88"/>
      <c r="T409" s="89"/>
      <c r="U409" s="35"/>
      <c r="V409" s="35"/>
      <c r="W409" s="35"/>
      <c r="X409" s="35"/>
      <c r="Y409" s="35"/>
      <c r="Z409" s="35"/>
      <c r="AA409" s="35"/>
      <c r="AB409" s="35"/>
      <c r="AC409" s="35"/>
      <c r="AD409" s="35"/>
      <c r="AE409" s="35"/>
      <c r="AT409" s="14" t="s">
        <v>194</v>
      </c>
      <c r="AU409" s="14" t="s">
        <v>200</v>
      </c>
    </row>
    <row r="410" s="2" customFormat="1" ht="21.75" customHeight="1">
      <c r="A410" s="35"/>
      <c r="B410" s="36"/>
      <c r="C410" s="257" t="s">
        <v>1027</v>
      </c>
      <c r="D410" s="257" t="s">
        <v>260</v>
      </c>
      <c r="E410" s="258" t="s">
        <v>1028</v>
      </c>
      <c r="F410" s="259" t="s">
        <v>1029</v>
      </c>
      <c r="G410" s="260" t="s">
        <v>263</v>
      </c>
      <c r="H410" s="261">
        <v>1</v>
      </c>
      <c r="I410" s="262"/>
      <c r="J410" s="263">
        <f>ROUND(I410*H410,2)</f>
        <v>0</v>
      </c>
      <c r="K410" s="264"/>
      <c r="L410" s="265"/>
      <c r="M410" s="266" t="s">
        <v>1</v>
      </c>
      <c r="N410" s="267" t="s">
        <v>42</v>
      </c>
      <c r="O410" s="88"/>
      <c r="P410" s="249">
        <f>O410*H410</f>
        <v>0</v>
      </c>
      <c r="Q410" s="249">
        <v>4.0000000000000003E-05</v>
      </c>
      <c r="R410" s="249">
        <f>Q410*H410</f>
        <v>4.0000000000000003E-05</v>
      </c>
      <c r="S410" s="249">
        <v>0</v>
      </c>
      <c r="T410" s="250">
        <f>S410*H410</f>
        <v>0</v>
      </c>
      <c r="U410" s="35"/>
      <c r="V410" s="35"/>
      <c r="W410" s="35"/>
      <c r="X410" s="35"/>
      <c r="Y410" s="35"/>
      <c r="Z410" s="35"/>
      <c r="AA410" s="35"/>
      <c r="AB410" s="35"/>
      <c r="AC410" s="35"/>
      <c r="AD410" s="35"/>
      <c r="AE410" s="35"/>
      <c r="AR410" s="251" t="s">
        <v>323</v>
      </c>
      <c r="AT410" s="251" t="s">
        <v>260</v>
      </c>
      <c r="AU410" s="251" t="s">
        <v>200</v>
      </c>
      <c r="AY410" s="14" t="s">
        <v>185</v>
      </c>
      <c r="BE410" s="252">
        <f>IF(N410="základní",J410,0)</f>
        <v>0</v>
      </c>
      <c r="BF410" s="252">
        <f>IF(N410="snížená",J410,0)</f>
        <v>0</v>
      </c>
      <c r="BG410" s="252">
        <f>IF(N410="zákl. přenesená",J410,0)</f>
        <v>0</v>
      </c>
      <c r="BH410" s="252">
        <f>IF(N410="sníž. přenesená",J410,0)</f>
        <v>0</v>
      </c>
      <c r="BI410" s="252">
        <f>IF(N410="nulová",J410,0)</f>
        <v>0</v>
      </c>
      <c r="BJ410" s="14" t="s">
        <v>84</v>
      </c>
      <c r="BK410" s="252">
        <f>ROUND(I410*H410,2)</f>
        <v>0</v>
      </c>
      <c r="BL410" s="14" t="s">
        <v>272</v>
      </c>
      <c r="BM410" s="251" t="s">
        <v>1030</v>
      </c>
    </row>
    <row r="411" s="2" customFormat="1">
      <c r="A411" s="35"/>
      <c r="B411" s="36"/>
      <c r="C411" s="37"/>
      <c r="D411" s="253" t="s">
        <v>194</v>
      </c>
      <c r="E411" s="37"/>
      <c r="F411" s="254" t="s">
        <v>1029</v>
      </c>
      <c r="G411" s="37"/>
      <c r="H411" s="37"/>
      <c r="I411" s="206"/>
      <c r="J411" s="37"/>
      <c r="K411" s="37"/>
      <c r="L411" s="41"/>
      <c r="M411" s="255"/>
      <c r="N411" s="256"/>
      <c r="O411" s="88"/>
      <c r="P411" s="88"/>
      <c r="Q411" s="88"/>
      <c r="R411" s="88"/>
      <c r="S411" s="88"/>
      <c r="T411" s="89"/>
      <c r="U411" s="35"/>
      <c r="V411" s="35"/>
      <c r="W411" s="35"/>
      <c r="X411" s="35"/>
      <c r="Y411" s="35"/>
      <c r="Z411" s="35"/>
      <c r="AA411" s="35"/>
      <c r="AB411" s="35"/>
      <c r="AC411" s="35"/>
      <c r="AD411" s="35"/>
      <c r="AE411" s="35"/>
      <c r="AT411" s="14" t="s">
        <v>194</v>
      </c>
      <c r="AU411" s="14" t="s">
        <v>200</v>
      </c>
    </row>
    <row r="412" s="2" customFormat="1" ht="33" customHeight="1">
      <c r="A412" s="35"/>
      <c r="B412" s="36"/>
      <c r="C412" s="239" t="s">
        <v>1031</v>
      </c>
      <c r="D412" s="239" t="s">
        <v>188</v>
      </c>
      <c r="E412" s="240" t="s">
        <v>1032</v>
      </c>
      <c r="F412" s="241" t="s">
        <v>1033</v>
      </c>
      <c r="G412" s="242" t="s">
        <v>263</v>
      </c>
      <c r="H412" s="243">
        <v>1</v>
      </c>
      <c r="I412" s="244"/>
      <c r="J412" s="245">
        <f>ROUND(I412*H412,2)</f>
        <v>0</v>
      </c>
      <c r="K412" s="246"/>
      <c r="L412" s="41"/>
      <c r="M412" s="247" t="s">
        <v>1</v>
      </c>
      <c r="N412" s="248" t="s">
        <v>42</v>
      </c>
      <c r="O412" s="88"/>
      <c r="P412" s="249">
        <f>O412*H412</f>
        <v>0</v>
      </c>
      <c r="Q412" s="249">
        <v>0</v>
      </c>
      <c r="R412" s="249">
        <f>Q412*H412</f>
        <v>0</v>
      </c>
      <c r="S412" s="249">
        <v>0</v>
      </c>
      <c r="T412" s="250">
        <f>S412*H412</f>
        <v>0</v>
      </c>
      <c r="U412" s="35"/>
      <c r="V412" s="35"/>
      <c r="W412" s="35"/>
      <c r="X412" s="35"/>
      <c r="Y412" s="35"/>
      <c r="Z412" s="35"/>
      <c r="AA412" s="35"/>
      <c r="AB412" s="35"/>
      <c r="AC412" s="35"/>
      <c r="AD412" s="35"/>
      <c r="AE412" s="35"/>
      <c r="AR412" s="251" t="s">
        <v>272</v>
      </c>
      <c r="AT412" s="251" t="s">
        <v>188</v>
      </c>
      <c r="AU412" s="251" t="s">
        <v>200</v>
      </c>
      <c r="AY412" s="14" t="s">
        <v>185</v>
      </c>
      <c r="BE412" s="252">
        <f>IF(N412="základní",J412,0)</f>
        <v>0</v>
      </c>
      <c r="BF412" s="252">
        <f>IF(N412="snížená",J412,0)</f>
        <v>0</v>
      </c>
      <c r="BG412" s="252">
        <f>IF(N412="zákl. přenesená",J412,0)</f>
        <v>0</v>
      </c>
      <c r="BH412" s="252">
        <f>IF(N412="sníž. přenesená",J412,0)</f>
        <v>0</v>
      </c>
      <c r="BI412" s="252">
        <f>IF(N412="nulová",J412,0)</f>
        <v>0</v>
      </c>
      <c r="BJ412" s="14" t="s">
        <v>84</v>
      </c>
      <c r="BK412" s="252">
        <f>ROUND(I412*H412,2)</f>
        <v>0</v>
      </c>
      <c r="BL412" s="14" t="s">
        <v>272</v>
      </c>
      <c r="BM412" s="251" t="s">
        <v>1034</v>
      </c>
    </row>
    <row r="413" s="2" customFormat="1">
      <c r="A413" s="35"/>
      <c r="B413" s="36"/>
      <c r="C413" s="37"/>
      <c r="D413" s="253" t="s">
        <v>194</v>
      </c>
      <c r="E413" s="37"/>
      <c r="F413" s="254" t="s">
        <v>1035</v>
      </c>
      <c r="G413" s="37"/>
      <c r="H413" s="37"/>
      <c r="I413" s="206"/>
      <c r="J413" s="37"/>
      <c r="K413" s="37"/>
      <c r="L413" s="41"/>
      <c r="M413" s="255"/>
      <c r="N413" s="256"/>
      <c r="O413" s="88"/>
      <c r="P413" s="88"/>
      <c r="Q413" s="88"/>
      <c r="R413" s="88"/>
      <c r="S413" s="88"/>
      <c r="T413" s="89"/>
      <c r="U413" s="35"/>
      <c r="V413" s="35"/>
      <c r="W413" s="35"/>
      <c r="X413" s="35"/>
      <c r="Y413" s="35"/>
      <c r="Z413" s="35"/>
      <c r="AA413" s="35"/>
      <c r="AB413" s="35"/>
      <c r="AC413" s="35"/>
      <c r="AD413" s="35"/>
      <c r="AE413" s="35"/>
      <c r="AT413" s="14" t="s">
        <v>194</v>
      </c>
      <c r="AU413" s="14" t="s">
        <v>200</v>
      </c>
    </row>
    <row r="414" s="2" customFormat="1" ht="24.15" customHeight="1">
      <c r="A414" s="35"/>
      <c r="B414" s="36"/>
      <c r="C414" s="257" t="s">
        <v>1036</v>
      </c>
      <c r="D414" s="257" t="s">
        <v>260</v>
      </c>
      <c r="E414" s="258" t="s">
        <v>1037</v>
      </c>
      <c r="F414" s="259" t="s">
        <v>1038</v>
      </c>
      <c r="G414" s="260" t="s">
        <v>263</v>
      </c>
      <c r="H414" s="261">
        <v>1</v>
      </c>
      <c r="I414" s="262"/>
      <c r="J414" s="263">
        <f>ROUND(I414*H414,2)</f>
        <v>0</v>
      </c>
      <c r="K414" s="264"/>
      <c r="L414" s="265"/>
      <c r="M414" s="266" t="s">
        <v>1</v>
      </c>
      <c r="N414" s="267" t="s">
        <v>42</v>
      </c>
      <c r="O414" s="88"/>
      <c r="P414" s="249">
        <f>O414*H414</f>
        <v>0</v>
      </c>
      <c r="Q414" s="249">
        <v>5.0000000000000002E-05</v>
      </c>
      <c r="R414" s="249">
        <f>Q414*H414</f>
        <v>5.0000000000000002E-05</v>
      </c>
      <c r="S414" s="249">
        <v>0</v>
      </c>
      <c r="T414" s="250">
        <f>S414*H414</f>
        <v>0</v>
      </c>
      <c r="U414" s="35"/>
      <c r="V414" s="35"/>
      <c r="W414" s="35"/>
      <c r="X414" s="35"/>
      <c r="Y414" s="35"/>
      <c r="Z414" s="35"/>
      <c r="AA414" s="35"/>
      <c r="AB414" s="35"/>
      <c r="AC414" s="35"/>
      <c r="AD414" s="35"/>
      <c r="AE414" s="35"/>
      <c r="AR414" s="251" t="s">
        <v>323</v>
      </c>
      <c r="AT414" s="251" t="s">
        <v>260</v>
      </c>
      <c r="AU414" s="251" t="s">
        <v>200</v>
      </c>
      <c r="AY414" s="14" t="s">
        <v>185</v>
      </c>
      <c r="BE414" s="252">
        <f>IF(N414="základní",J414,0)</f>
        <v>0</v>
      </c>
      <c r="BF414" s="252">
        <f>IF(N414="snížená",J414,0)</f>
        <v>0</v>
      </c>
      <c r="BG414" s="252">
        <f>IF(N414="zákl. přenesená",J414,0)</f>
        <v>0</v>
      </c>
      <c r="BH414" s="252">
        <f>IF(N414="sníž. přenesená",J414,0)</f>
        <v>0</v>
      </c>
      <c r="BI414" s="252">
        <f>IF(N414="nulová",J414,0)</f>
        <v>0</v>
      </c>
      <c r="BJ414" s="14" t="s">
        <v>84</v>
      </c>
      <c r="BK414" s="252">
        <f>ROUND(I414*H414,2)</f>
        <v>0</v>
      </c>
      <c r="BL414" s="14" t="s">
        <v>272</v>
      </c>
      <c r="BM414" s="251" t="s">
        <v>1039</v>
      </c>
    </row>
    <row r="415" s="2" customFormat="1">
      <c r="A415" s="35"/>
      <c r="B415" s="36"/>
      <c r="C415" s="37"/>
      <c r="D415" s="253" t="s">
        <v>194</v>
      </c>
      <c r="E415" s="37"/>
      <c r="F415" s="254" t="s">
        <v>1038</v>
      </c>
      <c r="G415" s="37"/>
      <c r="H415" s="37"/>
      <c r="I415" s="206"/>
      <c r="J415" s="37"/>
      <c r="K415" s="37"/>
      <c r="L415" s="41"/>
      <c r="M415" s="255"/>
      <c r="N415" s="256"/>
      <c r="O415" s="88"/>
      <c r="P415" s="88"/>
      <c r="Q415" s="88"/>
      <c r="R415" s="88"/>
      <c r="S415" s="88"/>
      <c r="T415" s="89"/>
      <c r="U415" s="35"/>
      <c r="V415" s="35"/>
      <c r="W415" s="35"/>
      <c r="X415" s="35"/>
      <c r="Y415" s="35"/>
      <c r="Z415" s="35"/>
      <c r="AA415" s="35"/>
      <c r="AB415" s="35"/>
      <c r="AC415" s="35"/>
      <c r="AD415" s="35"/>
      <c r="AE415" s="35"/>
      <c r="AT415" s="14" t="s">
        <v>194</v>
      </c>
      <c r="AU415" s="14" t="s">
        <v>200</v>
      </c>
    </row>
    <row r="416" s="2" customFormat="1" ht="24.15" customHeight="1">
      <c r="A416" s="35"/>
      <c r="B416" s="36"/>
      <c r="C416" s="257" t="s">
        <v>1040</v>
      </c>
      <c r="D416" s="257" t="s">
        <v>260</v>
      </c>
      <c r="E416" s="258" t="s">
        <v>1041</v>
      </c>
      <c r="F416" s="259" t="s">
        <v>1042</v>
      </c>
      <c r="G416" s="260" t="s">
        <v>263</v>
      </c>
      <c r="H416" s="261">
        <v>1</v>
      </c>
      <c r="I416" s="262"/>
      <c r="J416" s="263">
        <f>ROUND(I416*H416,2)</f>
        <v>0</v>
      </c>
      <c r="K416" s="264"/>
      <c r="L416" s="265"/>
      <c r="M416" s="266" t="s">
        <v>1</v>
      </c>
      <c r="N416" s="267" t="s">
        <v>42</v>
      </c>
      <c r="O416" s="88"/>
      <c r="P416" s="249">
        <f>O416*H416</f>
        <v>0</v>
      </c>
      <c r="Q416" s="249">
        <v>2.0000000000000002E-05</v>
      </c>
      <c r="R416" s="249">
        <f>Q416*H416</f>
        <v>2.0000000000000002E-05</v>
      </c>
      <c r="S416" s="249">
        <v>0</v>
      </c>
      <c r="T416" s="250">
        <f>S416*H416</f>
        <v>0</v>
      </c>
      <c r="U416" s="35"/>
      <c r="V416" s="35"/>
      <c r="W416" s="35"/>
      <c r="X416" s="35"/>
      <c r="Y416" s="35"/>
      <c r="Z416" s="35"/>
      <c r="AA416" s="35"/>
      <c r="AB416" s="35"/>
      <c r="AC416" s="35"/>
      <c r="AD416" s="35"/>
      <c r="AE416" s="35"/>
      <c r="AR416" s="251" t="s">
        <v>323</v>
      </c>
      <c r="AT416" s="251" t="s">
        <v>260</v>
      </c>
      <c r="AU416" s="251" t="s">
        <v>200</v>
      </c>
      <c r="AY416" s="14" t="s">
        <v>185</v>
      </c>
      <c r="BE416" s="252">
        <f>IF(N416="základní",J416,0)</f>
        <v>0</v>
      </c>
      <c r="BF416" s="252">
        <f>IF(N416="snížená",J416,0)</f>
        <v>0</v>
      </c>
      <c r="BG416" s="252">
        <f>IF(N416="zákl. přenesená",J416,0)</f>
        <v>0</v>
      </c>
      <c r="BH416" s="252">
        <f>IF(N416="sníž. přenesená",J416,0)</f>
        <v>0</v>
      </c>
      <c r="BI416" s="252">
        <f>IF(N416="nulová",J416,0)</f>
        <v>0</v>
      </c>
      <c r="BJ416" s="14" t="s">
        <v>84</v>
      </c>
      <c r="BK416" s="252">
        <f>ROUND(I416*H416,2)</f>
        <v>0</v>
      </c>
      <c r="BL416" s="14" t="s">
        <v>272</v>
      </c>
      <c r="BM416" s="251" t="s">
        <v>1043</v>
      </c>
    </row>
    <row r="417" s="2" customFormat="1">
      <c r="A417" s="35"/>
      <c r="B417" s="36"/>
      <c r="C417" s="37"/>
      <c r="D417" s="253" t="s">
        <v>194</v>
      </c>
      <c r="E417" s="37"/>
      <c r="F417" s="254" t="s">
        <v>1042</v>
      </c>
      <c r="G417" s="37"/>
      <c r="H417" s="37"/>
      <c r="I417" s="206"/>
      <c r="J417" s="37"/>
      <c r="K417" s="37"/>
      <c r="L417" s="41"/>
      <c r="M417" s="255"/>
      <c r="N417" s="256"/>
      <c r="O417" s="88"/>
      <c r="P417" s="88"/>
      <c r="Q417" s="88"/>
      <c r="R417" s="88"/>
      <c r="S417" s="88"/>
      <c r="T417" s="89"/>
      <c r="U417" s="35"/>
      <c r="V417" s="35"/>
      <c r="W417" s="35"/>
      <c r="X417" s="35"/>
      <c r="Y417" s="35"/>
      <c r="Z417" s="35"/>
      <c r="AA417" s="35"/>
      <c r="AB417" s="35"/>
      <c r="AC417" s="35"/>
      <c r="AD417" s="35"/>
      <c r="AE417" s="35"/>
      <c r="AT417" s="14" t="s">
        <v>194</v>
      </c>
      <c r="AU417" s="14" t="s">
        <v>200</v>
      </c>
    </row>
    <row r="418" s="2" customFormat="1" ht="24.15" customHeight="1">
      <c r="A418" s="35"/>
      <c r="B418" s="36"/>
      <c r="C418" s="239" t="s">
        <v>1044</v>
      </c>
      <c r="D418" s="239" t="s">
        <v>188</v>
      </c>
      <c r="E418" s="240" t="s">
        <v>1045</v>
      </c>
      <c r="F418" s="241" t="s">
        <v>1046</v>
      </c>
      <c r="G418" s="242" t="s">
        <v>329</v>
      </c>
      <c r="H418" s="243">
        <v>150</v>
      </c>
      <c r="I418" s="244"/>
      <c r="J418" s="245">
        <f>ROUND(I418*H418,2)</f>
        <v>0</v>
      </c>
      <c r="K418" s="246"/>
      <c r="L418" s="41"/>
      <c r="M418" s="247" t="s">
        <v>1</v>
      </c>
      <c r="N418" s="248" t="s">
        <v>42</v>
      </c>
      <c r="O418" s="88"/>
      <c r="P418" s="249">
        <f>O418*H418</f>
        <v>0</v>
      </c>
      <c r="Q418" s="249">
        <v>0</v>
      </c>
      <c r="R418" s="249">
        <f>Q418*H418</f>
        <v>0</v>
      </c>
      <c r="S418" s="249">
        <v>0</v>
      </c>
      <c r="T418" s="250">
        <f>S418*H418</f>
        <v>0</v>
      </c>
      <c r="U418" s="35"/>
      <c r="V418" s="35"/>
      <c r="W418" s="35"/>
      <c r="X418" s="35"/>
      <c r="Y418" s="35"/>
      <c r="Z418" s="35"/>
      <c r="AA418" s="35"/>
      <c r="AB418" s="35"/>
      <c r="AC418" s="35"/>
      <c r="AD418" s="35"/>
      <c r="AE418" s="35"/>
      <c r="AR418" s="251" t="s">
        <v>272</v>
      </c>
      <c r="AT418" s="251" t="s">
        <v>188</v>
      </c>
      <c r="AU418" s="251" t="s">
        <v>200</v>
      </c>
      <c r="AY418" s="14" t="s">
        <v>185</v>
      </c>
      <c r="BE418" s="252">
        <f>IF(N418="základní",J418,0)</f>
        <v>0</v>
      </c>
      <c r="BF418" s="252">
        <f>IF(N418="snížená",J418,0)</f>
        <v>0</v>
      </c>
      <c r="BG418" s="252">
        <f>IF(N418="zákl. přenesená",J418,0)</f>
        <v>0</v>
      </c>
      <c r="BH418" s="252">
        <f>IF(N418="sníž. přenesená",J418,0)</f>
        <v>0</v>
      </c>
      <c r="BI418" s="252">
        <f>IF(N418="nulová",J418,0)</f>
        <v>0</v>
      </c>
      <c r="BJ418" s="14" t="s">
        <v>84</v>
      </c>
      <c r="BK418" s="252">
        <f>ROUND(I418*H418,2)</f>
        <v>0</v>
      </c>
      <c r="BL418" s="14" t="s">
        <v>272</v>
      </c>
      <c r="BM418" s="251" t="s">
        <v>1047</v>
      </c>
    </row>
    <row r="419" s="2" customFormat="1">
      <c r="A419" s="35"/>
      <c r="B419" s="36"/>
      <c r="C419" s="37"/>
      <c r="D419" s="253" t="s">
        <v>194</v>
      </c>
      <c r="E419" s="37"/>
      <c r="F419" s="254" t="s">
        <v>1048</v>
      </c>
      <c r="G419" s="37"/>
      <c r="H419" s="37"/>
      <c r="I419" s="206"/>
      <c r="J419" s="37"/>
      <c r="K419" s="37"/>
      <c r="L419" s="41"/>
      <c r="M419" s="255"/>
      <c r="N419" s="256"/>
      <c r="O419" s="88"/>
      <c r="P419" s="88"/>
      <c r="Q419" s="88"/>
      <c r="R419" s="88"/>
      <c r="S419" s="88"/>
      <c r="T419" s="89"/>
      <c r="U419" s="35"/>
      <c r="V419" s="35"/>
      <c r="W419" s="35"/>
      <c r="X419" s="35"/>
      <c r="Y419" s="35"/>
      <c r="Z419" s="35"/>
      <c r="AA419" s="35"/>
      <c r="AB419" s="35"/>
      <c r="AC419" s="35"/>
      <c r="AD419" s="35"/>
      <c r="AE419" s="35"/>
      <c r="AT419" s="14" t="s">
        <v>194</v>
      </c>
      <c r="AU419" s="14" t="s">
        <v>200</v>
      </c>
    </row>
    <row r="420" s="2" customFormat="1" ht="24.15" customHeight="1">
      <c r="A420" s="35"/>
      <c r="B420" s="36"/>
      <c r="C420" s="257" t="s">
        <v>1049</v>
      </c>
      <c r="D420" s="257" t="s">
        <v>260</v>
      </c>
      <c r="E420" s="258" t="s">
        <v>1050</v>
      </c>
      <c r="F420" s="259" t="s">
        <v>1051</v>
      </c>
      <c r="G420" s="260" t="s">
        <v>329</v>
      </c>
      <c r="H420" s="261">
        <v>150</v>
      </c>
      <c r="I420" s="262"/>
      <c r="J420" s="263">
        <f>ROUND(I420*H420,2)</f>
        <v>0</v>
      </c>
      <c r="K420" s="264"/>
      <c r="L420" s="265"/>
      <c r="M420" s="266" t="s">
        <v>1</v>
      </c>
      <c r="N420" s="267" t="s">
        <v>42</v>
      </c>
      <c r="O420" s="88"/>
      <c r="P420" s="249">
        <f>O420*H420</f>
        <v>0</v>
      </c>
      <c r="Q420" s="249">
        <v>0.00012</v>
      </c>
      <c r="R420" s="249">
        <f>Q420*H420</f>
        <v>0.018000000000000002</v>
      </c>
      <c r="S420" s="249">
        <v>0</v>
      </c>
      <c r="T420" s="250">
        <f>S420*H420</f>
        <v>0</v>
      </c>
      <c r="U420" s="35"/>
      <c r="V420" s="35"/>
      <c r="W420" s="35"/>
      <c r="X420" s="35"/>
      <c r="Y420" s="35"/>
      <c r="Z420" s="35"/>
      <c r="AA420" s="35"/>
      <c r="AB420" s="35"/>
      <c r="AC420" s="35"/>
      <c r="AD420" s="35"/>
      <c r="AE420" s="35"/>
      <c r="AR420" s="251" t="s">
        <v>323</v>
      </c>
      <c r="AT420" s="251" t="s">
        <v>260</v>
      </c>
      <c r="AU420" s="251" t="s">
        <v>200</v>
      </c>
      <c r="AY420" s="14" t="s">
        <v>185</v>
      </c>
      <c r="BE420" s="252">
        <f>IF(N420="základní",J420,0)</f>
        <v>0</v>
      </c>
      <c r="BF420" s="252">
        <f>IF(N420="snížená",J420,0)</f>
        <v>0</v>
      </c>
      <c r="BG420" s="252">
        <f>IF(N420="zákl. přenesená",J420,0)</f>
        <v>0</v>
      </c>
      <c r="BH420" s="252">
        <f>IF(N420="sníž. přenesená",J420,0)</f>
        <v>0</v>
      </c>
      <c r="BI420" s="252">
        <f>IF(N420="nulová",J420,0)</f>
        <v>0</v>
      </c>
      <c r="BJ420" s="14" t="s">
        <v>84</v>
      </c>
      <c r="BK420" s="252">
        <f>ROUND(I420*H420,2)</f>
        <v>0</v>
      </c>
      <c r="BL420" s="14" t="s">
        <v>272</v>
      </c>
      <c r="BM420" s="251" t="s">
        <v>1052</v>
      </c>
    </row>
    <row r="421" s="2" customFormat="1">
      <c r="A421" s="35"/>
      <c r="B421" s="36"/>
      <c r="C421" s="37"/>
      <c r="D421" s="253" t="s">
        <v>194</v>
      </c>
      <c r="E421" s="37"/>
      <c r="F421" s="254" t="s">
        <v>1051</v>
      </c>
      <c r="G421" s="37"/>
      <c r="H421" s="37"/>
      <c r="I421" s="206"/>
      <c r="J421" s="37"/>
      <c r="K421" s="37"/>
      <c r="L421" s="41"/>
      <c r="M421" s="255"/>
      <c r="N421" s="256"/>
      <c r="O421" s="88"/>
      <c r="P421" s="88"/>
      <c r="Q421" s="88"/>
      <c r="R421" s="88"/>
      <c r="S421" s="88"/>
      <c r="T421" s="89"/>
      <c r="U421" s="35"/>
      <c r="V421" s="35"/>
      <c r="W421" s="35"/>
      <c r="X421" s="35"/>
      <c r="Y421" s="35"/>
      <c r="Z421" s="35"/>
      <c r="AA421" s="35"/>
      <c r="AB421" s="35"/>
      <c r="AC421" s="35"/>
      <c r="AD421" s="35"/>
      <c r="AE421" s="35"/>
      <c r="AT421" s="14" t="s">
        <v>194</v>
      </c>
      <c r="AU421" s="14" t="s">
        <v>200</v>
      </c>
    </row>
    <row r="422" s="2" customFormat="1" ht="24.15" customHeight="1">
      <c r="A422" s="35"/>
      <c r="B422" s="36"/>
      <c r="C422" s="239" t="s">
        <v>1053</v>
      </c>
      <c r="D422" s="239" t="s">
        <v>188</v>
      </c>
      <c r="E422" s="240" t="s">
        <v>1054</v>
      </c>
      <c r="F422" s="241" t="s">
        <v>1055</v>
      </c>
      <c r="G422" s="242" t="s">
        <v>263</v>
      </c>
      <c r="H422" s="243">
        <v>21</v>
      </c>
      <c r="I422" s="244"/>
      <c r="J422" s="245">
        <f>ROUND(I422*H422,2)</f>
        <v>0</v>
      </c>
      <c r="K422" s="246"/>
      <c r="L422" s="41"/>
      <c r="M422" s="247" t="s">
        <v>1</v>
      </c>
      <c r="N422" s="248" t="s">
        <v>42</v>
      </c>
      <c r="O422" s="88"/>
      <c r="P422" s="249">
        <f>O422*H422</f>
        <v>0</v>
      </c>
      <c r="Q422" s="249">
        <v>0</v>
      </c>
      <c r="R422" s="249">
        <f>Q422*H422</f>
        <v>0</v>
      </c>
      <c r="S422" s="249">
        <v>0.0030000000000000001</v>
      </c>
      <c r="T422" s="250">
        <f>S422*H422</f>
        <v>0.063</v>
      </c>
      <c r="U422" s="35"/>
      <c r="V422" s="35"/>
      <c r="W422" s="35"/>
      <c r="X422" s="35"/>
      <c r="Y422" s="35"/>
      <c r="Z422" s="35"/>
      <c r="AA422" s="35"/>
      <c r="AB422" s="35"/>
      <c r="AC422" s="35"/>
      <c r="AD422" s="35"/>
      <c r="AE422" s="35"/>
      <c r="AR422" s="251" t="s">
        <v>272</v>
      </c>
      <c r="AT422" s="251" t="s">
        <v>188</v>
      </c>
      <c r="AU422" s="251" t="s">
        <v>200</v>
      </c>
      <c r="AY422" s="14" t="s">
        <v>185</v>
      </c>
      <c r="BE422" s="252">
        <f>IF(N422="základní",J422,0)</f>
        <v>0</v>
      </c>
      <c r="BF422" s="252">
        <f>IF(N422="snížená",J422,0)</f>
        <v>0</v>
      </c>
      <c r="BG422" s="252">
        <f>IF(N422="zákl. přenesená",J422,0)</f>
        <v>0</v>
      </c>
      <c r="BH422" s="252">
        <f>IF(N422="sníž. přenesená",J422,0)</f>
        <v>0</v>
      </c>
      <c r="BI422" s="252">
        <f>IF(N422="nulová",J422,0)</f>
        <v>0</v>
      </c>
      <c r="BJ422" s="14" t="s">
        <v>84</v>
      </c>
      <c r="BK422" s="252">
        <f>ROUND(I422*H422,2)</f>
        <v>0</v>
      </c>
      <c r="BL422" s="14" t="s">
        <v>272</v>
      </c>
      <c r="BM422" s="251" t="s">
        <v>1056</v>
      </c>
    </row>
    <row r="423" s="2" customFormat="1">
      <c r="A423" s="35"/>
      <c r="B423" s="36"/>
      <c r="C423" s="37"/>
      <c r="D423" s="253" t="s">
        <v>194</v>
      </c>
      <c r="E423" s="37"/>
      <c r="F423" s="254" t="s">
        <v>1057</v>
      </c>
      <c r="G423" s="37"/>
      <c r="H423" s="37"/>
      <c r="I423" s="206"/>
      <c r="J423" s="37"/>
      <c r="K423" s="37"/>
      <c r="L423" s="41"/>
      <c r="M423" s="255"/>
      <c r="N423" s="256"/>
      <c r="O423" s="88"/>
      <c r="P423" s="88"/>
      <c r="Q423" s="88"/>
      <c r="R423" s="88"/>
      <c r="S423" s="88"/>
      <c r="T423" s="89"/>
      <c r="U423" s="35"/>
      <c r="V423" s="35"/>
      <c r="W423" s="35"/>
      <c r="X423" s="35"/>
      <c r="Y423" s="35"/>
      <c r="Z423" s="35"/>
      <c r="AA423" s="35"/>
      <c r="AB423" s="35"/>
      <c r="AC423" s="35"/>
      <c r="AD423" s="35"/>
      <c r="AE423" s="35"/>
      <c r="AT423" s="14" t="s">
        <v>194</v>
      </c>
      <c r="AU423" s="14" t="s">
        <v>200</v>
      </c>
    </row>
    <row r="424" s="12" customFormat="1" ht="20.88" customHeight="1">
      <c r="A424" s="12"/>
      <c r="B424" s="223"/>
      <c r="C424" s="224"/>
      <c r="D424" s="225" t="s">
        <v>76</v>
      </c>
      <c r="E424" s="237" t="s">
        <v>1058</v>
      </c>
      <c r="F424" s="237" t="s">
        <v>1059</v>
      </c>
      <c r="G424" s="224"/>
      <c r="H424" s="224"/>
      <c r="I424" s="227"/>
      <c r="J424" s="238">
        <f>BK424</f>
        <v>0</v>
      </c>
      <c r="K424" s="224"/>
      <c r="L424" s="229"/>
      <c r="M424" s="230"/>
      <c r="N424" s="231"/>
      <c r="O424" s="231"/>
      <c r="P424" s="232">
        <f>SUM(P425:P444)</f>
        <v>0</v>
      </c>
      <c r="Q424" s="231"/>
      <c r="R424" s="232">
        <f>SUM(R425:R444)</f>
        <v>0.015240000000000002</v>
      </c>
      <c r="S424" s="231"/>
      <c r="T424" s="233">
        <f>SUM(T425:T444)</f>
        <v>0</v>
      </c>
      <c r="U424" s="12"/>
      <c r="V424" s="12"/>
      <c r="W424" s="12"/>
      <c r="X424" s="12"/>
      <c r="Y424" s="12"/>
      <c r="Z424" s="12"/>
      <c r="AA424" s="12"/>
      <c r="AB424" s="12"/>
      <c r="AC424" s="12"/>
      <c r="AD424" s="12"/>
      <c r="AE424" s="12"/>
      <c r="AR424" s="234" t="s">
        <v>86</v>
      </c>
      <c r="AT424" s="235" t="s">
        <v>76</v>
      </c>
      <c r="AU424" s="235" t="s">
        <v>86</v>
      </c>
      <c r="AY424" s="234" t="s">
        <v>185</v>
      </c>
      <c r="BK424" s="236">
        <f>SUM(BK425:BK444)</f>
        <v>0</v>
      </c>
    </row>
    <row r="425" s="2" customFormat="1" ht="33" customHeight="1">
      <c r="A425" s="35"/>
      <c r="B425" s="36"/>
      <c r="C425" s="239" t="s">
        <v>1060</v>
      </c>
      <c r="D425" s="239" t="s">
        <v>188</v>
      </c>
      <c r="E425" s="240" t="s">
        <v>609</v>
      </c>
      <c r="F425" s="241" t="s">
        <v>610</v>
      </c>
      <c r="G425" s="242" t="s">
        <v>263</v>
      </c>
      <c r="H425" s="243">
        <v>1</v>
      </c>
      <c r="I425" s="244"/>
      <c r="J425" s="245">
        <f>ROUND(I425*H425,2)</f>
        <v>0</v>
      </c>
      <c r="K425" s="246"/>
      <c r="L425" s="41"/>
      <c r="M425" s="247" t="s">
        <v>1</v>
      </c>
      <c r="N425" s="248" t="s">
        <v>42</v>
      </c>
      <c r="O425" s="88"/>
      <c r="P425" s="249">
        <f>O425*H425</f>
        <v>0</v>
      </c>
      <c r="Q425" s="249">
        <v>0</v>
      </c>
      <c r="R425" s="249">
        <f>Q425*H425</f>
        <v>0</v>
      </c>
      <c r="S425" s="249">
        <v>0</v>
      </c>
      <c r="T425" s="250">
        <f>S425*H425</f>
        <v>0</v>
      </c>
      <c r="U425" s="35"/>
      <c r="V425" s="35"/>
      <c r="W425" s="35"/>
      <c r="X425" s="35"/>
      <c r="Y425" s="35"/>
      <c r="Z425" s="35"/>
      <c r="AA425" s="35"/>
      <c r="AB425" s="35"/>
      <c r="AC425" s="35"/>
      <c r="AD425" s="35"/>
      <c r="AE425" s="35"/>
      <c r="AR425" s="251" t="s">
        <v>272</v>
      </c>
      <c r="AT425" s="251" t="s">
        <v>188</v>
      </c>
      <c r="AU425" s="251" t="s">
        <v>200</v>
      </c>
      <c r="AY425" s="14" t="s">
        <v>185</v>
      </c>
      <c r="BE425" s="252">
        <f>IF(N425="základní",J425,0)</f>
        <v>0</v>
      </c>
      <c r="BF425" s="252">
        <f>IF(N425="snížená",J425,0)</f>
        <v>0</v>
      </c>
      <c r="BG425" s="252">
        <f>IF(N425="zákl. přenesená",J425,0)</f>
        <v>0</v>
      </c>
      <c r="BH425" s="252">
        <f>IF(N425="sníž. přenesená",J425,0)</f>
        <v>0</v>
      </c>
      <c r="BI425" s="252">
        <f>IF(N425="nulová",J425,0)</f>
        <v>0</v>
      </c>
      <c r="BJ425" s="14" t="s">
        <v>84</v>
      </c>
      <c r="BK425" s="252">
        <f>ROUND(I425*H425,2)</f>
        <v>0</v>
      </c>
      <c r="BL425" s="14" t="s">
        <v>272</v>
      </c>
      <c r="BM425" s="251" t="s">
        <v>1061</v>
      </c>
    </row>
    <row r="426" s="2" customFormat="1">
      <c r="A426" s="35"/>
      <c r="B426" s="36"/>
      <c r="C426" s="37"/>
      <c r="D426" s="253" t="s">
        <v>194</v>
      </c>
      <c r="E426" s="37"/>
      <c r="F426" s="254" t="s">
        <v>610</v>
      </c>
      <c r="G426" s="37"/>
      <c r="H426" s="37"/>
      <c r="I426" s="206"/>
      <c r="J426" s="37"/>
      <c r="K426" s="37"/>
      <c r="L426" s="41"/>
      <c r="M426" s="255"/>
      <c r="N426" s="256"/>
      <c r="O426" s="88"/>
      <c r="P426" s="88"/>
      <c r="Q426" s="88"/>
      <c r="R426" s="88"/>
      <c r="S426" s="88"/>
      <c r="T426" s="89"/>
      <c r="U426" s="35"/>
      <c r="V426" s="35"/>
      <c r="W426" s="35"/>
      <c r="X426" s="35"/>
      <c r="Y426" s="35"/>
      <c r="Z426" s="35"/>
      <c r="AA426" s="35"/>
      <c r="AB426" s="35"/>
      <c r="AC426" s="35"/>
      <c r="AD426" s="35"/>
      <c r="AE426" s="35"/>
      <c r="AT426" s="14" t="s">
        <v>194</v>
      </c>
      <c r="AU426" s="14" t="s">
        <v>200</v>
      </c>
    </row>
    <row r="427" s="2" customFormat="1" ht="24.15" customHeight="1">
      <c r="A427" s="35"/>
      <c r="B427" s="36"/>
      <c r="C427" s="257" t="s">
        <v>1062</v>
      </c>
      <c r="D427" s="257" t="s">
        <v>260</v>
      </c>
      <c r="E427" s="258" t="s">
        <v>1000</v>
      </c>
      <c r="F427" s="259" t="s">
        <v>1001</v>
      </c>
      <c r="G427" s="260" t="s">
        <v>263</v>
      </c>
      <c r="H427" s="261">
        <v>1</v>
      </c>
      <c r="I427" s="262"/>
      <c r="J427" s="263">
        <f>ROUND(I427*H427,2)</f>
        <v>0</v>
      </c>
      <c r="K427" s="264"/>
      <c r="L427" s="265"/>
      <c r="M427" s="266" t="s">
        <v>1</v>
      </c>
      <c r="N427" s="267" t="s">
        <v>42</v>
      </c>
      <c r="O427" s="88"/>
      <c r="P427" s="249">
        <f>O427*H427</f>
        <v>0</v>
      </c>
      <c r="Q427" s="249">
        <v>0</v>
      </c>
      <c r="R427" s="249">
        <f>Q427*H427</f>
        <v>0</v>
      </c>
      <c r="S427" s="249">
        <v>0</v>
      </c>
      <c r="T427" s="250">
        <f>S427*H427</f>
        <v>0</v>
      </c>
      <c r="U427" s="35"/>
      <c r="V427" s="35"/>
      <c r="W427" s="35"/>
      <c r="X427" s="35"/>
      <c r="Y427" s="35"/>
      <c r="Z427" s="35"/>
      <c r="AA427" s="35"/>
      <c r="AB427" s="35"/>
      <c r="AC427" s="35"/>
      <c r="AD427" s="35"/>
      <c r="AE427" s="35"/>
      <c r="AR427" s="251" t="s">
        <v>323</v>
      </c>
      <c r="AT427" s="251" t="s">
        <v>260</v>
      </c>
      <c r="AU427" s="251" t="s">
        <v>200</v>
      </c>
      <c r="AY427" s="14" t="s">
        <v>185</v>
      </c>
      <c r="BE427" s="252">
        <f>IF(N427="základní",J427,0)</f>
        <v>0</v>
      </c>
      <c r="BF427" s="252">
        <f>IF(N427="snížená",J427,0)</f>
        <v>0</v>
      </c>
      <c r="BG427" s="252">
        <f>IF(N427="zákl. přenesená",J427,0)</f>
        <v>0</v>
      </c>
      <c r="BH427" s="252">
        <f>IF(N427="sníž. přenesená",J427,0)</f>
        <v>0</v>
      </c>
      <c r="BI427" s="252">
        <f>IF(N427="nulová",J427,0)</f>
        <v>0</v>
      </c>
      <c r="BJ427" s="14" t="s">
        <v>84</v>
      </c>
      <c r="BK427" s="252">
        <f>ROUND(I427*H427,2)</f>
        <v>0</v>
      </c>
      <c r="BL427" s="14" t="s">
        <v>272</v>
      </c>
      <c r="BM427" s="251" t="s">
        <v>1063</v>
      </c>
    </row>
    <row r="428" s="2" customFormat="1">
      <c r="A428" s="35"/>
      <c r="B428" s="36"/>
      <c r="C428" s="37"/>
      <c r="D428" s="253" t="s">
        <v>194</v>
      </c>
      <c r="E428" s="37"/>
      <c r="F428" s="254" t="s">
        <v>1001</v>
      </c>
      <c r="G428" s="37"/>
      <c r="H428" s="37"/>
      <c r="I428" s="206"/>
      <c r="J428" s="37"/>
      <c r="K428" s="37"/>
      <c r="L428" s="41"/>
      <c r="M428" s="255"/>
      <c r="N428" s="256"/>
      <c r="O428" s="88"/>
      <c r="P428" s="88"/>
      <c r="Q428" s="88"/>
      <c r="R428" s="88"/>
      <c r="S428" s="88"/>
      <c r="T428" s="89"/>
      <c r="U428" s="35"/>
      <c r="V428" s="35"/>
      <c r="W428" s="35"/>
      <c r="X428" s="35"/>
      <c r="Y428" s="35"/>
      <c r="Z428" s="35"/>
      <c r="AA428" s="35"/>
      <c r="AB428" s="35"/>
      <c r="AC428" s="35"/>
      <c r="AD428" s="35"/>
      <c r="AE428" s="35"/>
      <c r="AT428" s="14" t="s">
        <v>194</v>
      </c>
      <c r="AU428" s="14" t="s">
        <v>200</v>
      </c>
    </row>
    <row r="429" s="2" customFormat="1" ht="24.15" customHeight="1">
      <c r="A429" s="35"/>
      <c r="B429" s="36"/>
      <c r="C429" s="239" t="s">
        <v>1064</v>
      </c>
      <c r="D429" s="239" t="s">
        <v>188</v>
      </c>
      <c r="E429" s="240" t="s">
        <v>1065</v>
      </c>
      <c r="F429" s="241" t="s">
        <v>1066</v>
      </c>
      <c r="G429" s="242" t="s">
        <v>329</v>
      </c>
      <c r="H429" s="243">
        <v>90</v>
      </c>
      <c r="I429" s="244"/>
      <c r="J429" s="245">
        <f>ROUND(I429*H429,2)</f>
        <v>0</v>
      </c>
      <c r="K429" s="246"/>
      <c r="L429" s="41"/>
      <c r="M429" s="247" t="s">
        <v>1</v>
      </c>
      <c r="N429" s="248" t="s">
        <v>42</v>
      </c>
      <c r="O429" s="88"/>
      <c r="P429" s="249">
        <f>O429*H429</f>
        <v>0</v>
      </c>
      <c r="Q429" s="249">
        <v>0</v>
      </c>
      <c r="R429" s="249">
        <f>Q429*H429</f>
        <v>0</v>
      </c>
      <c r="S429" s="249">
        <v>0</v>
      </c>
      <c r="T429" s="250">
        <f>S429*H429</f>
        <v>0</v>
      </c>
      <c r="U429" s="35"/>
      <c r="V429" s="35"/>
      <c r="W429" s="35"/>
      <c r="X429" s="35"/>
      <c r="Y429" s="35"/>
      <c r="Z429" s="35"/>
      <c r="AA429" s="35"/>
      <c r="AB429" s="35"/>
      <c r="AC429" s="35"/>
      <c r="AD429" s="35"/>
      <c r="AE429" s="35"/>
      <c r="AR429" s="251" t="s">
        <v>272</v>
      </c>
      <c r="AT429" s="251" t="s">
        <v>188</v>
      </c>
      <c r="AU429" s="251" t="s">
        <v>200</v>
      </c>
      <c r="AY429" s="14" t="s">
        <v>185</v>
      </c>
      <c r="BE429" s="252">
        <f>IF(N429="základní",J429,0)</f>
        <v>0</v>
      </c>
      <c r="BF429" s="252">
        <f>IF(N429="snížená",J429,0)</f>
        <v>0</v>
      </c>
      <c r="BG429" s="252">
        <f>IF(N429="zákl. přenesená",J429,0)</f>
        <v>0</v>
      </c>
      <c r="BH429" s="252">
        <f>IF(N429="sníž. přenesená",J429,0)</f>
        <v>0</v>
      </c>
      <c r="BI429" s="252">
        <f>IF(N429="nulová",J429,0)</f>
        <v>0</v>
      </c>
      <c r="BJ429" s="14" t="s">
        <v>84</v>
      </c>
      <c r="BK429" s="252">
        <f>ROUND(I429*H429,2)</f>
        <v>0</v>
      </c>
      <c r="BL429" s="14" t="s">
        <v>272</v>
      </c>
      <c r="BM429" s="251" t="s">
        <v>1067</v>
      </c>
    </row>
    <row r="430" s="2" customFormat="1">
      <c r="A430" s="35"/>
      <c r="B430" s="36"/>
      <c r="C430" s="37"/>
      <c r="D430" s="253" t="s">
        <v>194</v>
      </c>
      <c r="E430" s="37"/>
      <c r="F430" s="254" t="s">
        <v>1068</v>
      </c>
      <c r="G430" s="37"/>
      <c r="H430" s="37"/>
      <c r="I430" s="206"/>
      <c r="J430" s="37"/>
      <c r="K430" s="37"/>
      <c r="L430" s="41"/>
      <c r="M430" s="255"/>
      <c r="N430" s="256"/>
      <c r="O430" s="88"/>
      <c r="P430" s="88"/>
      <c r="Q430" s="88"/>
      <c r="R430" s="88"/>
      <c r="S430" s="88"/>
      <c r="T430" s="89"/>
      <c r="U430" s="35"/>
      <c r="V430" s="35"/>
      <c r="W430" s="35"/>
      <c r="X430" s="35"/>
      <c r="Y430" s="35"/>
      <c r="Z430" s="35"/>
      <c r="AA430" s="35"/>
      <c r="AB430" s="35"/>
      <c r="AC430" s="35"/>
      <c r="AD430" s="35"/>
      <c r="AE430" s="35"/>
      <c r="AT430" s="14" t="s">
        <v>194</v>
      </c>
      <c r="AU430" s="14" t="s">
        <v>200</v>
      </c>
    </row>
    <row r="431" s="2" customFormat="1" ht="33" customHeight="1">
      <c r="A431" s="35"/>
      <c r="B431" s="36"/>
      <c r="C431" s="257" t="s">
        <v>1069</v>
      </c>
      <c r="D431" s="257" t="s">
        <v>260</v>
      </c>
      <c r="E431" s="258" t="s">
        <v>1070</v>
      </c>
      <c r="F431" s="259" t="s">
        <v>1071</v>
      </c>
      <c r="G431" s="260" t="s">
        <v>329</v>
      </c>
      <c r="H431" s="261">
        <v>90</v>
      </c>
      <c r="I431" s="262"/>
      <c r="J431" s="263">
        <f>ROUND(I431*H431,2)</f>
        <v>0</v>
      </c>
      <c r="K431" s="264"/>
      <c r="L431" s="265"/>
      <c r="M431" s="266" t="s">
        <v>1</v>
      </c>
      <c r="N431" s="267" t="s">
        <v>42</v>
      </c>
      <c r="O431" s="88"/>
      <c r="P431" s="249">
        <f>O431*H431</f>
        <v>0</v>
      </c>
      <c r="Q431" s="249">
        <v>0.00016000000000000001</v>
      </c>
      <c r="R431" s="249">
        <f>Q431*H431</f>
        <v>0.014400000000000001</v>
      </c>
      <c r="S431" s="249">
        <v>0</v>
      </c>
      <c r="T431" s="250">
        <f>S431*H431</f>
        <v>0</v>
      </c>
      <c r="U431" s="35"/>
      <c r="V431" s="35"/>
      <c r="W431" s="35"/>
      <c r="X431" s="35"/>
      <c r="Y431" s="35"/>
      <c r="Z431" s="35"/>
      <c r="AA431" s="35"/>
      <c r="AB431" s="35"/>
      <c r="AC431" s="35"/>
      <c r="AD431" s="35"/>
      <c r="AE431" s="35"/>
      <c r="AR431" s="251" t="s">
        <v>323</v>
      </c>
      <c r="AT431" s="251" t="s">
        <v>260</v>
      </c>
      <c r="AU431" s="251" t="s">
        <v>200</v>
      </c>
      <c r="AY431" s="14" t="s">
        <v>185</v>
      </c>
      <c r="BE431" s="252">
        <f>IF(N431="základní",J431,0)</f>
        <v>0</v>
      </c>
      <c r="BF431" s="252">
        <f>IF(N431="snížená",J431,0)</f>
        <v>0</v>
      </c>
      <c r="BG431" s="252">
        <f>IF(N431="zákl. přenesená",J431,0)</f>
        <v>0</v>
      </c>
      <c r="BH431" s="252">
        <f>IF(N431="sníž. přenesená",J431,0)</f>
        <v>0</v>
      </c>
      <c r="BI431" s="252">
        <f>IF(N431="nulová",J431,0)</f>
        <v>0</v>
      </c>
      <c r="BJ431" s="14" t="s">
        <v>84</v>
      </c>
      <c r="BK431" s="252">
        <f>ROUND(I431*H431,2)</f>
        <v>0</v>
      </c>
      <c r="BL431" s="14" t="s">
        <v>272</v>
      </c>
      <c r="BM431" s="251" t="s">
        <v>1072</v>
      </c>
    </row>
    <row r="432" s="2" customFormat="1">
      <c r="A432" s="35"/>
      <c r="B432" s="36"/>
      <c r="C432" s="37"/>
      <c r="D432" s="253" t="s">
        <v>194</v>
      </c>
      <c r="E432" s="37"/>
      <c r="F432" s="254" t="s">
        <v>1071</v>
      </c>
      <c r="G432" s="37"/>
      <c r="H432" s="37"/>
      <c r="I432" s="206"/>
      <c r="J432" s="37"/>
      <c r="K432" s="37"/>
      <c r="L432" s="41"/>
      <c r="M432" s="255"/>
      <c r="N432" s="256"/>
      <c r="O432" s="88"/>
      <c r="P432" s="88"/>
      <c r="Q432" s="88"/>
      <c r="R432" s="88"/>
      <c r="S432" s="88"/>
      <c r="T432" s="89"/>
      <c r="U432" s="35"/>
      <c r="V432" s="35"/>
      <c r="W432" s="35"/>
      <c r="X432" s="35"/>
      <c r="Y432" s="35"/>
      <c r="Z432" s="35"/>
      <c r="AA432" s="35"/>
      <c r="AB432" s="35"/>
      <c r="AC432" s="35"/>
      <c r="AD432" s="35"/>
      <c r="AE432" s="35"/>
      <c r="AT432" s="14" t="s">
        <v>194</v>
      </c>
      <c r="AU432" s="14" t="s">
        <v>200</v>
      </c>
    </row>
    <row r="433" s="2" customFormat="1" ht="33" customHeight="1">
      <c r="A433" s="35"/>
      <c r="B433" s="36"/>
      <c r="C433" s="239" t="s">
        <v>1073</v>
      </c>
      <c r="D433" s="239" t="s">
        <v>188</v>
      </c>
      <c r="E433" s="240" t="s">
        <v>1074</v>
      </c>
      <c r="F433" s="241" t="s">
        <v>1075</v>
      </c>
      <c r="G433" s="242" t="s">
        <v>263</v>
      </c>
      <c r="H433" s="243">
        <v>4</v>
      </c>
      <c r="I433" s="244"/>
      <c r="J433" s="245">
        <f>ROUND(I433*H433,2)</f>
        <v>0</v>
      </c>
      <c r="K433" s="246"/>
      <c r="L433" s="41"/>
      <c r="M433" s="247" t="s">
        <v>1</v>
      </c>
      <c r="N433" s="248" t="s">
        <v>42</v>
      </c>
      <c r="O433" s="88"/>
      <c r="P433" s="249">
        <f>O433*H433</f>
        <v>0</v>
      </c>
      <c r="Q433" s="249">
        <v>0</v>
      </c>
      <c r="R433" s="249">
        <f>Q433*H433</f>
        <v>0</v>
      </c>
      <c r="S433" s="249">
        <v>0</v>
      </c>
      <c r="T433" s="250">
        <f>S433*H433</f>
        <v>0</v>
      </c>
      <c r="U433" s="35"/>
      <c r="V433" s="35"/>
      <c r="W433" s="35"/>
      <c r="X433" s="35"/>
      <c r="Y433" s="35"/>
      <c r="Z433" s="35"/>
      <c r="AA433" s="35"/>
      <c r="AB433" s="35"/>
      <c r="AC433" s="35"/>
      <c r="AD433" s="35"/>
      <c r="AE433" s="35"/>
      <c r="AR433" s="251" t="s">
        <v>272</v>
      </c>
      <c r="AT433" s="251" t="s">
        <v>188</v>
      </c>
      <c r="AU433" s="251" t="s">
        <v>200</v>
      </c>
      <c r="AY433" s="14" t="s">
        <v>185</v>
      </c>
      <c r="BE433" s="252">
        <f>IF(N433="základní",J433,0)</f>
        <v>0</v>
      </c>
      <c r="BF433" s="252">
        <f>IF(N433="snížená",J433,0)</f>
        <v>0</v>
      </c>
      <c r="BG433" s="252">
        <f>IF(N433="zákl. přenesená",J433,0)</f>
        <v>0</v>
      </c>
      <c r="BH433" s="252">
        <f>IF(N433="sníž. přenesená",J433,0)</f>
        <v>0</v>
      </c>
      <c r="BI433" s="252">
        <f>IF(N433="nulová",J433,0)</f>
        <v>0</v>
      </c>
      <c r="BJ433" s="14" t="s">
        <v>84</v>
      </c>
      <c r="BK433" s="252">
        <f>ROUND(I433*H433,2)</f>
        <v>0</v>
      </c>
      <c r="BL433" s="14" t="s">
        <v>272</v>
      </c>
      <c r="BM433" s="251" t="s">
        <v>1076</v>
      </c>
    </row>
    <row r="434" s="2" customFormat="1">
      <c r="A434" s="35"/>
      <c r="B434" s="36"/>
      <c r="C434" s="37"/>
      <c r="D434" s="253" t="s">
        <v>194</v>
      </c>
      <c r="E434" s="37"/>
      <c r="F434" s="254" t="s">
        <v>1077</v>
      </c>
      <c r="G434" s="37"/>
      <c r="H434" s="37"/>
      <c r="I434" s="206"/>
      <c r="J434" s="37"/>
      <c r="K434" s="37"/>
      <c r="L434" s="41"/>
      <c r="M434" s="255"/>
      <c r="N434" s="256"/>
      <c r="O434" s="88"/>
      <c r="P434" s="88"/>
      <c r="Q434" s="88"/>
      <c r="R434" s="88"/>
      <c r="S434" s="88"/>
      <c r="T434" s="89"/>
      <c r="U434" s="35"/>
      <c r="V434" s="35"/>
      <c r="W434" s="35"/>
      <c r="X434" s="35"/>
      <c r="Y434" s="35"/>
      <c r="Z434" s="35"/>
      <c r="AA434" s="35"/>
      <c r="AB434" s="35"/>
      <c r="AC434" s="35"/>
      <c r="AD434" s="35"/>
      <c r="AE434" s="35"/>
      <c r="AT434" s="14" t="s">
        <v>194</v>
      </c>
      <c r="AU434" s="14" t="s">
        <v>200</v>
      </c>
    </row>
    <row r="435" s="2" customFormat="1" ht="33" customHeight="1">
      <c r="A435" s="35"/>
      <c r="B435" s="36"/>
      <c r="C435" s="257" t="s">
        <v>1078</v>
      </c>
      <c r="D435" s="257" t="s">
        <v>260</v>
      </c>
      <c r="E435" s="258" t="s">
        <v>1079</v>
      </c>
      <c r="F435" s="259" t="s">
        <v>1080</v>
      </c>
      <c r="G435" s="260" t="s">
        <v>263</v>
      </c>
      <c r="H435" s="261">
        <v>4</v>
      </c>
      <c r="I435" s="262"/>
      <c r="J435" s="263">
        <f>ROUND(I435*H435,2)</f>
        <v>0</v>
      </c>
      <c r="K435" s="264"/>
      <c r="L435" s="265"/>
      <c r="M435" s="266" t="s">
        <v>1</v>
      </c>
      <c r="N435" s="267" t="s">
        <v>42</v>
      </c>
      <c r="O435" s="88"/>
      <c r="P435" s="249">
        <f>O435*H435</f>
        <v>0</v>
      </c>
      <c r="Q435" s="249">
        <v>3.0000000000000001E-05</v>
      </c>
      <c r="R435" s="249">
        <f>Q435*H435</f>
        <v>0.00012</v>
      </c>
      <c r="S435" s="249">
        <v>0</v>
      </c>
      <c r="T435" s="250">
        <f>S435*H435</f>
        <v>0</v>
      </c>
      <c r="U435" s="35"/>
      <c r="V435" s="35"/>
      <c r="W435" s="35"/>
      <c r="X435" s="35"/>
      <c r="Y435" s="35"/>
      <c r="Z435" s="35"/>
      <c r="AA435" s="35"/>
      <c r="AB435" s="35"/>
      <c r="AC435" s="35"/>
      <c r="AD435" s="35"/>
      <c r="AE435" s="35"/>
      <c r="AR435" s="251" t="s">
        <v>323</v>
      </c>
      <c r="AT435" s="251" t="s">
        <v>260</v>
      </c>
      <c r="AU435" s="251" t="s">
        <v>200</v>
      </c>
      <c r="AY435" s="14" t="s">
        <v>185</v>
      </c>
      <c r="BE435" s="252">
        <f>IF(N435="základní",J435,0)</f>
        <v>0</v>
      </c>
      <c r="BF435" s="252">
        <f>IF(N435="snížená",J435,0)</f>
        <v>0</v>
      </c>
      <c r="BG435" s="252">
        <f>IF(N435="zákl. přenesená",J435,0)</f>
        <v>0</v>
      </c>
      <c r="BH435" s="252">
        <f>IF(N435="sníž. přenesená",J435,0)</f>
        <v>0</v>
      </c>
      <c r="BI435" s="252">
        <f>IF(N435="nulová",J435,0)</f>
        <v>0</v>
      </c>
      <c r="BJ435" s="14" t="s">
        <v>84</v>
      </c>
      <c r="BK435" s="252">
        <f>ROUND(I435*H435,2)</f>
        <v>0</v>
      </c>
      <c r="BL435" s="14" t="s">
        <v>272</v>
      </c>
      <c r="BM435" s="251" t="s">
        <v>1081</v>
      </c>
    </row>
    <row r="436" s="2" customFormat="1">
      <c r="A436" s="35"/>
      <c r="B436" s="36"/>
      <c r="C436" s="37"/>
      <c r="D436" s="253" t="s">
        <v>194</v>
      </c>
      <c r="E436" s="37"/>
      <c r="F436" s="254" t="s">
        <v>1082</v>
      </c>
      <c r="G436" s="37"/>
      <c r="H436" s="37"/>
      <c r="I436" s="206"/>
      <c r="J436" s="37"/>
      <c r="K436" s="37"/>
      <c r="L436" s="41"/>
      <c r="M436" s="255"/>
      <c r="N436" s="256"/>
      <c r="O436" s="88"/>
      <c r="P436" s="88"/>
      <c r="Q436" s="88"/>
      <c r="R436" s="88"/>
      <c r="S436" s="88"/>
      <c r="T436" s="89"/>
      <c r="U436" s="35"/>
      <c r="V436" s="35"/>
      <c r="W436" s="35"/>
      <c r="X436" s="35"/>
      <c r="Y436" s="35"/>
      <c r="Z436" s="35"/>
      <c r="AA436" s="35"/>
      <c r="AB436" s="35"/>
      <c r="AC436" s="35"/>
      <c r="AD436" s="35"/>
      <c r="AE436" s="35"/>
      <c r="AT436" s="14" t="s">
        <v>194</v>
      </c>
      <c r="AU436" s="14" t="s">
        <v>200</v>
      </c>
    </row>
    <row r="437" s="2" customFormat="1" ht="24.15" customHeight="1">
      <c r="A437" s="35"/>
      <c r="B437" s="36"/>
      <c r="C437" s="239" t="s">
        <v>1083</v>
      </c>
      <c r="D437" s="239" t="s">
        <v>188</v>
      </c>
      <c r="E437" s="240" t="s">
        <v>1084</v>
      </c>
      <c r="F437" s="241" t="s">
        <v>1085</v>
      </c>
      <c r="G437" s="242" t="s">
        <v>263</v>
      </c>
      <c r="H437" s="243">
        <v>4</v>
      </c>
      <c r="I437" s="244"/>
      <c r="J437" s="245">
        <f>ROUND(I437*H437,2)</f>
        <v>0</v>
      </c>
      <c r="K437" s="246"/>
      <c r="L437" s="41"/>
      <c r="M437" s="247" t="s">
        <v>1</v>
      </c>
      <c r="N437" s="248" t="s">
        <v>42</v>
      </c>
      <c r="O437" s="88"/>
      <c r="P437" s="249">
        <f>O437*H437</f>
        <v>0</v>
      </c>
      <c r="Q437" s="249">
        <v>0</v>
      </c>
      <c r="R437" s="249">
        <f>Q437*H437</f>
        <v>0</v>
      </c>
      <c r="S437" s="249">
        <v>0</v>
      </c>
      <c r="T437" s="250">
        <f>S437*H437</f>
        <v>0</v>
      </c>
      <c r="U437" s="35"/>
      <c r="V437" s="35"/>
      <c r="W437" s="35"/>
      <c r="X437" s="35"/>
      <c r="Y437" s="35"/>
      <c r="Z437" s="35"/>
      <c r="AA437" s="35"/>
      <c r="AB437" s="35"/>
      <c r="AC437" s="35"/>
      <c r="AD437" s="35"/>
      <c r="AE437" s="35"/>
      <c r="AR437" s="251" t="s">
        <v>272</v>
      </c>
      <c r="AT437" s="251" t="s">
        <v>188</v>
      </c>
      <c r="AU437" s="251" t="s">
        <v>200</v>
      </c>
      <c r="AY437" s="14" t="s">
        <v>185</v>
      </c>
      <c r="BE437" s="252">
        <f>IF(N437="základní",J437,0)</f>
        <v>0</v>
      </c>
      <c r="BF437" s="252">
        <f>IF(N437="snížená",J437,0)</f>
        <v>0</v>
      </c>
      <c r="BG437" s="252">
        <f>IF(N437="zákl. přenesená",J437,0)</f>
        <v>0</v>
      </c>
      <c r="BH437" s="252">
        <f>IF(N437="sníž. přenesená",J437,0)</f>
        <v>0</v>
      </c>
      <c r="BI437" s="252">
        <f>IF(N437="nulová",J437,0)</f>
        <v>0</v>
      </c>
      <c r="BJ437" s="14" t="s">
        <v>84</v>
      </c>
      <c r="BK437" s="252">
        <f>ROUND(I437*H437,2)</f>
        <v>0</v>
      </c>
      <c r="BL437" s="14" t="s">
        <v>272</v>
      </c>
      <c r="BM437" s="251" t="s">
        <v>1086</v>
      </c>
    </row>
    <row r="438" s="2" customFormat="1">
      <c r="A438" s="35"/>
      <c r="B438" s="36"/>
      <c r="C438" s="37"/>
      <c r="D438" s="253" t="s">
        <v>194</v>
      </c>
      <c r="E438" s="37"/>
      <c r="F438" s="254" t="s">
        <v>1087</v>
      </c>
      <c r="G438" s="37"/>
      <c r="H438" s="37"/>
      <c r="I438" s="206"/>
      <c r="J438" s="37"/>
      <c r="K438" s="37"/>
      <c r="L438" s="41"/>
      <c r="M438" s="255"/>
      <c r="N438" s="256"/>
      <c r="O438" s="88"/>
      <c r="P438" s="88"/>
      <c r="Q438" s="88"/>
      <c r="R438" s="88"/>
      <c r="S438" s="88"/>
      <c r="T438" s="89"/>
      <c r="U438" s="35"/>
      <c r="V438" s="35"/>
      <c r="W438" s="35"/>
      <c r="X438" s="35"/>
      <c r="Y438" s="35"/>
      <c r="Z438" s="35"/>
      <c r="AA438" s="35"/>
      <c r="AB438" s="35"/>
      <c r="AC438" s="35"/>
      <c r="AD438" s="35"/>
      <c r="AE438" s="35"/>
      <c r="AT438" s="14" t="s">
        <v>194</v>
      </c>
      <c r="AU438" s="14" t="s">
        <v>200</v>
      </c>
    </row>
    <row r="439" s="2" customFormat="1" ht="24.15" customHeight="1">
      <c r="A439" s="35"/>
      <c r="B439" s="36"/>
      <c r="C439" s="257" t="s">
        <v>1088</v>
      </c>
      <c r="D439" s="257" t="s">
        <v>260</v>
      </c>
      <c r="E439" s="258" t="s">
        <v>1089</v>
      </c>
      <c r="F439" s="259" t="s">
        <v>1090</v>
      </c>
      <c r="G439" s="260" t="s">
        <v>263</v>
      </c>
      <c r="H439" s="261">
        <v>4</v>
      </c>
      <c r="I439" s="262"/>
      <c r="J439" s="263">
        <f>ROUND(I439*H439,2)</f>
        <v>0</v>
      </c>
      <c r="K439" s="264"/>
      <c r="L439" s="265"/>
      <c r="M439" s="266" t="s">
        <v>1</v>
      </c>
      <c r="N439" s="267" t="s">
        <v>42</v>
      </c>
      <c r="O439" s="88"/>
      <c r="P439" s="249">
        <f>O439*H439</f>
        <v>0</v>
      </c>
      <c r="Q439" s="249">
        <v>0.00014999999999999999</v>
      </c>
      <c r="R439" s="249">
        <f>Q439*H439</f>
        <v>0.00059999999999999995</v>
      </c>
      <c r="S439" s="249">
        <v>0</v>
      </c>
      <c r="T439" s="250">
        <f>S439*H439</f>
        <v>0</v>
      </c>
      <c r="U439" s="35"/>
      <c r="V439" s="35"/>
      <c r="W439" s="35"/>
      <c r="X439" s="35"/>
      <c r="Y439" s="35"/>
      <c r="Z439" s="35"/>
      <c r="AA439" s="35"/>
      <c r="AB439" s="35"/>
      <c r="AC439" s="35"/>
      <c r="AD439" s="35"/>
      <c r="AE439" s="35"/>
      <c r="AR439" s="251" t="s">
        <v>323</v>
      </c>
      <c r="AT439" s="251" t="s">
        <v>260</v>
      </c>
      <c r="AU439" s="251" t="s">
        <v>200</v>
      </c>
      <c r="AY439" s="14" t="s">
        <v>185</v>
      </c>
      <c r="BE439" s="252">
        <f>IF(N439="základní",J439,0)</f>
        <v>0</v>
      </c>
      <c r="BF439" s="252">
        <f>IF(N439="snížená",J439,0)</f>
        <v>0</v>
      </c>
      <c r="BG439" s="252">
        <f>IF(N439="zákl. přenesená",J439,0)</f>
        <v>0</v>
      </c>
      <c r="BH439" s="252">
        <f>IF(N439="sníž. přenesená",J439,0)</f>
        <v>0</v>
      </c>
      <c r="BI439" s="252">
        <f>IF(N439="nulová",J439,0)</f>
        <v>0</v>
      </c>
      <c r="BJ439" s="14" t="s">
        <v>84</v>
      </c>
      <c r="BK439" s="252">
        <f>ROUND(I439*H439,2)</f>
        <v>0</v>
      </c>
      <c r="BL439" s="14" t="s">
        <v>272</v>
      </c>
      <c r="BM439" s="251" t="s">
        <v>1091</v>
      </c>
    </row>
    <row r="440" s="2" customFormat="1">
      <c r="A440" s="35"/>
      <c r="B440" s="36"/>
      <c r="C440" s="37"/>
      <c r="D440" s="253" t="s">
        <v>194</v>
      </c>
      <c r="E440" s="37"/>
      <c r="F440" s="254" t="s">
        <v>1090</v>
      </c>
      <c r="G440" s="37"/>
      <c r="H440" s="37"/>
      <c r="I440" s="206"/>
      <c r="J440" s="37"/>
      <c r="K440" s="37"/>
      <c r="L440" s="41"/>
      <c r="M440" s="255"/>
      <c r="N440" s="256"/>
      <c r="O440" s="88"/>
      <c r="P440" s="88"/>
      <c r="Q440" s="88"/>
      <c r="R440" s="88"/>
      <c r="S440" s="88"/>
      <c r="T440" s="89"/>
      <c r="U440" s="35"/>
      <c r="V440" s="35"/>
      <c r="W440" s="35"/>
      <c r="X440" s="35"/>
      <c r="Y440" s="35"/>
      <c r="Z440" s="35"/>
      <c r="AA440" s="35"/>
      <c r="AB440" s="35"/>
      <c r="AC440" s="35"/>
      <c r="AD440" s="35"/>
      <c r="AE440" s="35"/>
      <c r="AT440" s="14" t="s">
        <v>194</v>
      </c>
      <c r="AU440" s="14" t="s">
        <v>200</v>
      </c>
    </row>
    <row r="441" s="2" customFormat="1" ht="24.15" customHeight="1">
      <c r="A441" s="35"/>
      <c r="B441" s="36"/>
      <c r="C441" s="239" t="s">
        <v>1092</v>
      </c>
      <c r="D441" s="239" t="s">
        <v>188</v>
      </c>
      <c r="E441" s="240" t="s">
        <v>1093</v>
      </c>
      <c r="F441" s="241" t="s">
        <v>1094</v>
      </c>
      <c r="G441" s="242" t="s">
        <v>263</v>
      </c>
      <c r="H441" s="243">
        <v>4</v>
      </c>
      <c r="I441" s="244"/>
      <c r="J441" s="245">
        <f>ROUND(I441*H441,2)</f>
        <v>0</v>
      </c>
      <c r="K441" s="246"/>
      <c r="L441" s="41"/>
      <c r="M441" s="247" t="s">
        <v>1</v>
      </c>
      <c r="N441" s="248" t="s">
        <v>42</v>
      </c>
      <c r="O441" s="88"/>
      <c r="P441" s="249">
        <f>O441*H441</f>
        <v>0</v>
      </c>
      <c r="Q441" s="249">
        <v>0</v>
      </c>
      <c r="R441" s="249">
        <f>Q441*H441</f>
        <v>0</v>
      </c>
      <c r="S441" s="249">
        <v>0</v>
      </c>
      <c r="T441" s="250">
        <f>S441*H441</f>
        <v>0</v>
      </c>
      <c r="U441" s="35"/>
      <c r="V441" s="35"/>
      <c r="W441" s="35"/>
      <c r="X441" s="35"/>
      <c r="Y441" s="35"/>
      <c r="Z441" s="35"/>
      <c r="AA441" s="35"/>
      <c r="AB441" s="35"/>
      <c r="AC441" s="35"/>
      <c r="AD441" s="35"/>
      <c r="AE441" s="35"/>
      <c r="AR441" s="251" t="s">
        <v>272</v>
      </c>
      <c r="AT441" s="251" t="s">
        <v>188</v>
      </c>
      <c r="AU441" s="251" t="s">
        <v>200</v>
      </c>
      <c r="AY441" s="14" t="s">
        <v>185</v>
      </c>
      <c r="BE441" s="252">
        <f>IF(N441="základní",J441,0)</f>
        <v>0</v>
      </c>
      <c r="BF441" s="252">
        <f>IF(N441="snížená",J441,0)</f>
        <v>0</v>
      </c>
      <c r="BG441" s="252">
        <f>IF(N441="zákl. přenesená",J441,0)</f>
        <v>0</v>
      </c>
      <c r="BH441" s="252">
        <f>IF(N441="sníž. přenesená",J441,0)</f>
        <v>0</v>
      </c>
      <c r="BI441" s="252">
        <f>IF(N441="nulová",J441,0)</f>
        <v>0</v>
      </c>
      <c r="BJ441" s="14" t="s">
        <v>84</v>
      </c>
      <c r="BK441" s="252">
        <f>ROUND(I441*H441,2)</f>
        <v>0</v>
      </c>
      <c r="BL441" s="14" t="s">
        <v>272</v>
      </c>
      <c r="BM441" s="251" t="s">
        <v>1095</v>
      </c>
    </row>
    <row r="442" s="2" customFormat="1">
      <c r="A442" s="35"/>
      <c r="B442" s="36"/>
      <c r="C442" s="37"/>
      <c r="D442" s="253" t="s">
        <v>194</v>
      </c>
      <c r="E442" s="37"/>
      <c r="F442" s="254" t="s">
        <v>1094</v>
      </c>
      <c r="G442" s="37"/>
      <c r="H442" s="37"/>
      <c r="I442" s="206"/>
      <c r="J442" s="37"/>
      <c r="K442" s="37"/>
      <c r="L442" s="41"/>
      <c r="M442" s="255"/>
      <c r="N442" s="256"/>
      <c r="O442" s="88"/>
      <c r="P442" s="88"/>
      <c r="Q442" s="88"/>
      <c r="R442" s="88"/>
      <c r="S442" s="88"/>
      <c r="T442" s="89"/>
      <c r="U442" s="35"/>
      <c r="V442" s="35"/>
      <c r="W442" s="35"/>
      <c r="X442" s="35"/>
      <c r="Y442" s="35"/>
      <c r="Z442" s="35"/>
      <c r="AA442" s="35"/>
      <c r="AB442" s="35"/>
      <c r="AC442" s="35"/>
      <c r="AD442" s="35"/>
      <c r="AE442" s="35"/>
      <c r="AT442" s="14" t="s">
        <v>194</v>
      </c>
      <c r="AU442" s="14" t="s">
        <v>200</v>
      </c>
    </row>
    <row r="443" s="2" customFormat="1" ht="24.15" customHeight="1">
      <c r="A443" s="35"/>
      <c r="B443" s="36"/>
      <c r="C443" s="257" t="s">
        <v>1096</v>
      </c>
      <c r="D443" s="257" t="s">
        <v>260</v>
      </c>
      <c r="E443" s="258" t="s">
        <v>1097</v>
      </c>
      <c r="F443" s="259" t="s">
        <v>1098</v>
      </c>
      <c r="G443" s="260" t="s">
        <v>263</v>
      </c>
      <c r="H443" s="261">
        <v>4</v>
      </c>
      <c r="I443" s="262"/>
      <c r="J443" s="263">
        <f>ROUND(I443*H443,2)</f>
        <v>0</v>
      </c>
      <c r="K443" s="264"/>
      <c r="L443" s="265"/>
      <c r="M443" s="266" t="s">
        <v>1</v>
      </c>
      <c r="N443" s="267" t="s">
        <v>42</v>
      </c>
      <c r="O443" s="88"/>
      <c r="P443" s="249">
        <f>O443*H443</f>
        <v>0</v>
      </c>
      <c r="Q443" s="249">
        <v>3.0000000000000001E-05</v>
      </c>
      <c r="R443" s="249">
        <f>Q443*H443</f>
        <v>0.00012</v>
      </c>
      <c r="S443" s="249">
        <v>0</v>
      </c>
      <c r="T443" s="250">
        <f>S443*H443</f>
        <v>0</v>
      </c>
      <c r="U443" s="35"/>
      <c r="V443" s="35"/>
      <c r="W443" s="35"/>
      <c r="X443" s="35"/>
      <c r="Y443" s="35"/>
      <c r="Z443" s="35"/>
      <c r="AA443" s="35"/>
      <c r="AB443" s="35"/>
      <c r="AC443" s="35"/>
      <c r="AD443" s="35"/>
      <c r="AE443" s="35"/>
      <c r="AR443" s="251" t="s">
        <v>323</v>
      </c>
      <c r="AT443" s="251" t="s">
        <v>260</v>
      </c>
      <c r="AU443" s="251" t="s">
        <v>200</v>
      </c>
      <c r="AY443" s="14" t="s">
        <v>185</v>
      </c>
      <c r="BE443" s="252">
        <f>IF(N443="základní",J443,0)</f>
        <v>0</v>
      </c>
      <c r="BF443" s="252">
        <f>IF(N443="snížená",J443,0)</f>
        <v>0</v>
      </c>
      <c r="BG443" s="252">
        <f>IF(N443="zákl. přenesená",J443,0)</f>
        <v>0</v>
      </c>
      <c r="BH443" s="252">
        <f>IF(N443="sníž. přenesená",J443,0)</f>
        <v>0</v>
      </c>
      <c r="BI443" s="252">
        <f>IF(N443="nulová",J443,0)</f>
        <v>0</v>
      </c>
      <c r="BJ443" s="14" t="s">
        <v>84</v>
      </c>
      <c r="BK443" s="252">
        <f>ROUND(I443*H443,2)</f>
        <v>0</v>
      </c>
      <c r="BL443" s="14" t="s">
        <v>272</v>
      </c>
      <c r="BM443" s="251" t="s">
        <v>1099</v>
      </c>
    </row>
    <row r="444" s="2" customFormat="1">
      <c r="A444" s="35"/>
      <c r="B444" s="36"/>
      <c r="C444" s="37"/>
      <c r="D444" s="253" t="s">
        <v>194</v>
      </c>
      <c r="E444" s="37"/>
      <c r="F444" s="254" t="s">
        <v>1098</v>
      </c>
      <c r="G444" s="37"/>
      <c r="H444" s="37"/>
      <c r="I444" s="206"/>
      <c r="J444" s="37"/>
      <c r="K444" s="37"/>
      <c r="L444" s="41"/>
      <c r="M444" s="255"/>
      <c r="N444" s="256"/>
      <c r="O444" s="88"/>
      <c r="P444" s="88"/>
      <c r="Q444" s="88"/>
      <c r="R444" s="88"/>
      <c r="S444" s="88"/>
      <c r="T444" s="89"/>
      <c r="U444" s="35"/>
      <c r="V444" s="35"/>
      <c r="W444" s="35"/>
      <c r="X444" s="35"/>
      <c r="Y444" s="35"/>
      <c r="Z444" s="35"/>
      <c r="AA444" s="35"/>
      <c r="AB444" s="35"/>
      <c r="AC444" s="35"/>
      <c r="AD444" s="35"/>
      <c r="AE444" s="35"/>
      <c r="AT444" s="14" t="s">
        <v>194</v>
      </c>
      <c r="AU444" s="14" t="s">
        <v>200</v>
      </c>
    </row>
    <row r="445" s="12" customFormat="1" ht="22.8" customHeight="1">
      <c r="A445" s="12"/>
      <c r="B445" s="223"/>
      <c r="C445" s="224"/>
      <c r="D445" s="225" t="s">
        <v>76</v>
      </c>
      <c r="E445" s="237" t="s">
        <v>1100</v>
      </c>
      <c r="F445" s="237" t="s">
        <v>1101</v>
      </c>
      <c r="G445" s="224"/>
      <c r="H445" s="224"/>
      <c r="I445" s="227"/>
      <c r="J445" s="238">
        <f>BK445</f>
        <v>0</v>
      </c>
      <c r="K445" s="224"/>
      <c r="L445" s="229"/>
      <c r="M445" s="230"/>
      <c r="N445" s="231"/>
      <c r="O445" s="231"/>
      <c r="P445" s="232">
        <f>P446+P525</f>
        <v>0</v>
      </c>
      <c r="Q445" s="231"/>
      <c r="R445" s="232">
        <f>R446+R525</f>
        <v>0.011709999999999998</v>
      </c>
      <c r="S445" s="231"/>
      <c r="T445" s="233">
        <f>T446+T525</f>
        <v>0.0075999999999999991</v>
      </c>
      <c r="U445" s="12"/>
      <c r="V445" s="12"/>
      <c r="W445" s="12"/>
      <c r="X445" s="12"/>
      <c r="Y445" s="12"/>
      <c r="Z445" s="12"/>
      <c r="AA445" s="12"/>
      <c r="AB445" s="12"/>
      <c r="AC445" s="12"/>
      <c r="AD445" s="12"/>
      <c r="AE445" s="12"/>
      <c r="AR445" s="234" t="s">
        <v>86</v>
      </c>
      <c r="AT445" s="235" t="s">
        <v>76</v>
      </c>
      <c r="AU445" s="235" t="s">
        <v>84</v>
      </c>
      <c r="AY445" s="234" t="s">
        <v>185</v>
      </c>
      <c r="BK445" s="236">
        <f>BK446+BK525</f>
        <v>0</v>
      </c>
    </row>
    <row r="446" s="12" customFormat="1" ht="20.88" customHeight="1">
      <c r="A446" s="12"/>
      <c r="B446" s="223"/>
      <c r="C446" s="224"/>
      <c r="D446" s="225" t="s">
        <v>76</v>
      </c>
      <c r="E446" s="237" t="s">
        <v>1102</v>
      </c>
      <c r="F446" s="237" t="s">
        <v>1103</v>
      </c>
      <c r="G446" s="224"/>
      <c r="H446" s="224"/>
      <c r="I446" s="227"/>
      <c r="J446" s="238">
        <f>BK446</f>
        <v>0</v>
      </c>
      <c r="K446" s="224"/>
      <c r="L446" s="229"/>
      <c r="M446" s="230"/>
      <c r="N446" s="231"/>
      <c r="O446" s="231"/>
      <c r="P446" s="232">
        <f>SUM(P447:P524)</f>
        <v>0</v>
      </c>
      <c r="Q446" s="231"/>
      <c r="R446" s="232">
        <f>SUM(R447:R524)</f>
        <v>0.010259999999999998</v>
      </c>
      <c r="S446" s="231"/>
      <c r="T446" s="233">
        <f>SUM(T447:T524)</f>
        <v>0.0075999999999999991</v>
      </c>
      <c r="U446" s="12"/>
      <c r="V446" s="12"/>
      <c r="W446" s="12"/>
      <c r="X446" s="12"/>
      <c r="Y446" s="12"/>
      <c r="Z446" s="12"/>
      <c r="AA446" s="12"/>
      <c r="AB446" s="12"/>
      <c r="AC446" s="12"/>
      <c r="AD446" s="12"/>
      <c r="AE446" s="12"/>
      <c r="AR446" s="234" t="s">
        <v>86</v>
      </c>
      <c r="AT446" s="235" t="s">
        <v>76</v>
      </c>
      <c r="AU446" s="235" t="s">
        <v>86</v>
      </c>
      <c r="AY446" s="234" t="s">
        <v>185</v>
      </c>
      <c r="BK446" s="236">
        <f>SUM(BK447:BK524)</f>
        <v>0</v>
      </c>
    </row>
    <row r="447" s="2" customFormat="1" ht="24.15" customHeight="1">
      <c r="A447" s="35"/>
      <c r="B447" s="36"/>
      <c r="C447" s="239" t="s">
        <v>1104</v>
      </c>
      <c r="D447" s="239" t="s">
        <v>188</v>
      </c>
      <c r="E447" s="240" t="s">
        <v>1105</v>
      </c>
      <c r="F447" s="241" t="s">
        <v>1106</v>
      </c>
      <c r="G447" s="242" t="s">
        <v>263</v>
      </c>
      <c r="H447" s="243">
        <v>6</v>
      </c>
      <c r="I447" s="244"/>
      <c r="J447" s="245">
        <f>ROUND(I447*H447,2)</f>
        <v>0</v>
      </c>
      <c r="K447" s="246"/>
      <c r="L447" s="41"/>
      <c r="M447" s="247" t="s">
        <v>1</v>
      </c>
      <c r="N447" s="248" t="s">
        <v>42</v>
      </c>
      <c r="O447" s="88"/>
      <c r="P447" s="249">
        <f>O447*H447</f>
        <v>0</v>
      </c>
      <c r="Q447" s="249">
        <v>0</v>
      </c>
      <c r="R447" s="249">
        <f>Q447*H447</f>
        <v>0</v>
      </c>
      <c r="S447" s="249">
        <v>0</v>
      </c>
      <c r="T447" s="250">
        <f>S447*H447</f>
        <v>0</v>
      </c>
      <c r="U447" s="35"/>
      <c r="V447" s="35"/>
      <c r="W447" s="35"/>
      <c r="X447" s="35"/>
      <c r="Y447" s="35"/>
      <c r="Z447" s="35"/>
      <c r="AA447" s="35"/>
      <c r="AB447" s="35"/>
      <c r="AC447" s="35"/>
      <c r="AD447" s="35"/>
      <c r="AE447" s="35"/>
      <c r="AR447" s="251" t="s">
        <v>272</v>
      </c>
      <c r="AT447" s="251" t="s">
        <v>188</v>
      </c>
      <c r="AU447" s="251" t="s">
        <v>200</v>
      </c>
      <c r="AY447" s="14" t="s">
        <v>185</v>
      </c>
      <c r="BE447" s="252">
        <f>IF(N447="základní",J447,0)</f>
        <v>0</v>
      </c>
      <c r="BF447" s="252">
        <f>IF(N447="snížená",J447,0)</f>
        <v>0</v>
      </c>
      <c r="BG447" s="252">
        <f>IF(N447="zákl. přenesená",J447,0)</f>
        <v>0</v>
      </c>
      <c r="BH447" s="252">
        <f>IF(N447="sníž. přenesená",J447,0)</f>
        <v>0</v>
      </c>
      <c r="BI447" s="252">
        <f>IF(N447="nulová",J447,0)</f>
        <v>0</v>
      </c>
      <c r="BJ447" s="14" t="s">
        <v>84</v>
      </c>
      <c r="BK447" s="252">
        <f>ROUND(I447*H447,2)</f>
        <v>0</v>
      </c>
      <c r="BL447" s="14" t="s">
        <v>272</v>
      </c>
      <c r="BM447" s="251" t="s">
        <v>1107</v>
      </c>
    </row>
    <row r="448" s="2" customFormat="1">
      <c r="A448" s="35"/>
      <c r="B448" s="36"/>
      <c r="C448" s="37"/>
      <c r="D448" s="253" t="s">
        <v>194</v>
      </c>
      <c r="E448" s="37"/>
      <c r="F448" s="254" t="s">
        <v>1106</v>
      </c>
      <c r="G448" s="37"/>
      <c r="H448" s="37"/>
      <c r="I448" s="206"/>
      <c r="J448" s="37"/>
      <c r="K448" s="37"/>
      <c r="L448" s="41"/>
      <c r="M448" s="255"/>
      <c r="N448" s="256"/>
      <c r="O448" s="88"/>
      <c r="P448" s="88"/>
      <c r="Q448" s="88"/>
      <c r="R448" s="88"/>
      <c r="S448" s="88"/>
      <c r="T448" s="89"/>
      <c r="U448" s="35"/>
      <c r="V448" s="35"/>
      <c r="W448" s="35"/>
      <c r="X448" s="35"/>
      <c r="Y448" s="35"/>
      <c r="Z448" s="35"/>
      <c r="AA448" s="35"/>
      <c r="AB448" s="35"/>
      <c r="AC448" s="35"/>
      <c r="AD448" s="35"/>
      <c r="AE448" s="35"/>
      <c r="AT448" s="14" t="s">
        <v>194</v>
      </c>
      <c r="AU448" s="14" t="s">
        <v>200</v>
      </c>
    </row>
    <row r="449" s="2" customFormat="1" ht="24.15" customHeight="1">
      <c r="A449" s="35"/>
      <c r="B449" s="36"/>
      <c r="C449" s="257" t="s">
        <v>1108</v>
      </c>
      <c r="D449" s="257" t="s">
        <v>260</v>
      </c>
      <c r="E449" s="258" t="s">
        <v>1109</v>
      </c>
      <c r="F449" s="259" t="s">
        <v>1110</v>
      </c>
      <c r="G449" s="260" t="s">
        <v>263</v>
      </c>
      <c r="H449" s="261">
        <v>6</v>
      </c>
      <c r="I449" s="262"/>
      <c r="J449" s="263">
        <f>ROUND(I449*H449,2)</f>
        <v>0</v>
      </c>
      <c r="K449" s="264"/>
      <c r="L449" s="265"/>
      <c r="M449" s="266" t="s">
        <v>1</v>
      </c>
      <c r="N449" s="267" t="s">
        <v>42</v>
      </c>
      <c r="O449" s="88"/>
      <c r="P449" s="249">
        <f>O449*H449</f>
        <v>0</v>
      </c>
      <c r="Q449" s="249">
        <v>2.0000000000000002E-05</v>
      </c>
      <c r="R449" s="249">
        <f>Q449*H449</f>
        <v>0.00012000000000000002</v>
      </c>
      <c r="S449" s="249">
        <v>0</v>
      </c>
      <c r="T449" s="250">
        <f>S449*H449</f>
        <v>0</v>
      </c>
      <c r="U449" s="35"/>
      <c r="V449" s="35"/>
      <c r="W449" s="35"/>
      <c r="X449" s="35"/>
      <c r="Y449" s="35"/>
      <c r="Z449" s="35"/>
      <c r="AA449" s="35"/>
      <c r="AB449" s="35"/>
      <c r="AC449" s="35"/>
      <c r="AD449" s="35"/>
      <c r="AE449" s="35"/>
      <c r="AR449" s="251" t="s">
        <v>323</v>
      </c>
      <c r="AT449" s="251" t="s">
        <v>260</v>
      </c>
      <c r="AU449" s="251" t="s">
        <v>200</v>
      </c>
      <c r="AY449" s="14" t="s">
        <v>185</v>
      </c>
      <c r="BE449" s="252">
        <f>IF(N449="základní",J449,0)</f>
        <v>0</v>
      </c>
      <c r="BF449" s="252">
        <f>IF(N449="snížená",J449,0)</f>
        <v>0</v>
      </c>
      <c r="BG449" s="252">
        <f>IF(N449="zákl. přenesená",J449,0)</f>
        <v>0</v>
      </c>
      <c r="BH449" s="252">
        <f>IF(N449="sníž. přenesená",J449,0)</f>
        <v>0</v>
      </c>
      <c r="BI449" s="252">
        <f>IF(N449="nulová",J449,0)</f>
        <v>0</v>
      </c>
      <c r="BJ449" s="14" t="s">
        <v>84</v>
      </c>
      <c r="BK449" s="252">
        <f>ROUND(I449*H449,2)</f>
        <v>0</v>
      </c>
      <c r="BL449" s="14" t="s">
        <v>272</v>
      </c>
      <c r="BM449" s="251" t="s">
        <v>1111</v>
      </c>
    </row>
    <row r="450" s="2" customFormat="1">
      <c r="A450" s="35"/>
      <c r="B450" s="36"/>
      <c r="C450" s="37"/>
      <c r="D450" s="253" t="s">
        <v>194</v>
      </c>
      <c r="E450" s="37"/>
      <c r="F450" s="254" t="s">
        <v>1110</v>
      </c>
      <c r="G450" s="37"/>
      <c r="H450" s="37"/>
      <c r="I450" s="206"/>
      <c r="J450" s="37"/>
      <c r="K450" s="37"/>
      <c r="L450" s="41"/>
      <c r="M450" s="255"/>
      <c r="N450" s="256"/>
      <c r="O450" s="88"/>
      <c r="P450" s="88"/>
      <c r="Q450" s="88"/>
      <c r="R450" s="88"/>
      <c r="S450" s="88"/>
      <c r="T450" s="89"/>
      <c r="U450" s="35"/>
      <c r="V450" s="35"/>
      <c r="W450" s="35"/>
      <c r="X450" s="35"/>
      <c r="Y450" s="35"/>
      <c r="Z450" s="35"/>
      <c r="AA450" s="35"/>
      <c r="AB450" s="35"/>
      <c r="AC450" s="35"/>
      <c r="AD450" s="35"/>
      <c r="AE450" s="35"/>
      <c r="AT450" s="14" t="s">
        <v>194</v>
      </c>
      <c r="AU450" s="14" t="s">
        <v>200</v>
      </c>
    </row>
    <row r="451" s="2" customFormat="1" ht="24.15" customHeight="1">
      <c r="A451" s="35"/>
      <c r="B451" s="36"/>
      <c r="C451" s="239" t="s">
        <v>1112</v>
      </c>
      <c r="D451" s="239" t="s">
        <v>188</v>
      </c>
      <c r="E451" s="240" t="s">
        <v>1113</v>
      </c>
      <c r="F451" s="241" t="s">
        <v>1114</v>
      </c>
      <c r="G451" s="242" t="s">
        <v>263</v>
      </c>
      <c r="H451" s="243">
        <v>12</v>
      </c>
      <c r="I451" s="244"/>
      <c r="J451" s="245">
        <f>ROUND(I451*H451,2)</f>
        <v>0</v>
      </c>
      <c r="K451" s="246"/>
      <c r="L451" s="41"/>
      <c r="M451" s="247" t="s">
        <v>1</v>
      </c>
      <c r="N451" s="248" t="s">
        <v>42</v>
      </c>
      <c r="O451" s="88"/>
      <c r="P451" s="249">
        <f>O451*H451</f>
        <v>0</v>
      </c>
      <c r="Q451" s="249">
        <v>0</v>
      </c>
      <c r="R451" s="249">
        <f>Q451*H451</f>
        <v>0</v>
      </c>
      <c r="S451" s="249">
        <v>0</v>
      </c>
      <c r="T451" s="250">
        <f>S451*H451</f>
        <v>0</v>
      </c>
      <c r="U451" s="35"/>
      <c r="V451" s="35"/>
      <c r="W451" s="35"/>
      <c r="X451" s="35"/>
      <c r="Y451" s="35"/>
      <c r="Z451" s="35"/>
      <c r="AA451" s="35"/>
      <c r="AB451" s="35"/>
      <c r="AC451" s="35"/>
      <c r="AD451" s="35"/>
      <c r="AE451" s="35"/>
      <c r="AR451" s="251" t="s">
        <v>272</v>
      </c>
      <c r="AT451" s="251" t="s">
        <v>188</v>
      </c>
      <c r="AU451" s="251" t="s">
        <v>200</v>
      </c>
      <c r="AY451" s="14" t="s">
        <v>185</v>
      </c>
      <c r="BE451" s="252">
        <f>IF(N451="základní",J451,0)</f>
        <v>0</v>
      </c>
      <c r="BF451" s="252">
        <f>IF(N451="snížená",J451,0)</f>
        <v>0</v>
      </c>
      <c r="BG451" s="252">
        <f>IF(N451="zákl. přenesená",J451,0)</f>
        <v>0</v>
      </c>
      <c r="BH451" s="252">
        <f>IF(N451="sníž. přenesená",J451,0)</f>
        <v>0</v>
      </c>
      <c r="BI451" s="252">
        <f>IF(N451="nulová",J451,0)</f>
        <v>0</v>
      </c>
      <c r="BJ451" s="14" t="s">
        <v>84</v>
      </c>
      <c r="BK451" s="252">
        <f>ROUND(I451*H451,2)</f>
        <v>0</v>
      </c>
      <c r="BL451" s="14" t="s">
        <v>272</v>
      </c>
      <c r="BM451" s="251" t="s">
        <v>1115</v>
      </c>
    </row>
    <row r="452" s="2" customFormat="1">
      <c r="A452" s="35"/>
      <c r="B452" s="36"/>
      <c r="C452" s="37"/>
      <c r="D452" s="253" t="s">
        <v>194</v>
      </c>
      <c r="E452" s="37"/>
      <c r="F452" s="254" t="s">
        <v>1114</v>
      </c>
      <c r="G452" s="37"/>
      <c r="H452" s="37"/>
      <c r="I452" s="206"/>
      <c r="J452" s="37"/>
      <c r="K452" s="37"/>
      <c r="L452" s="41"/>
      <c r="M452" s="255"/>
      <c r="N452" s="256"/>
      <c r="O452" s="88"/>
      <c r="P452" s="88"/>
      <c r="Q452" s="88"/>
      <c r="R452" s="88"/>
      <c r="S452" s="88"/>
      <c r="T452" s="89"/>
      <c r="U452" s="35"/>
      <c r="V452" s="35"/>
      <c r="W452" s="35"/>
      <c r="X452" s="35"/>
      <c r="Y452" s="35"/>
      <c r="Z452" s="35"/>
      <c r="AA452" s="35"/>
      <c r="AB452" s="35"/>
      <c r="AC452" s="35"/>
      <c r="AD452" s="35"/>
      <c r="AE452" s="35"/>
      <c r="AT452" s="14" t="s">
        <v>194</v>
      </c>
      <c r="AU452" s="14" t="s">
        <v>200</v>
      </c>
    </row>
    <row r="453" s="2" customFormat="1" ht="24.15" customHeight="1">
      <c r="A453" s="35"/>
      <c r="B453" s="36"/>
      <c r="C453" s="239" t="s">
        <v>1116</v>
      </c>
      <c r="D453" s="239" t="s">
        <v>188</v>
      </c>
      <c r="E453" s="240" t="s">
        <v>1117</v>
      </c>
      <c r="F453" s="241" t="s">
        <v>1118</v>
      </c>
      <c r="G453" s="242" t="s">
        <v>263</v>
      </c>
      <c r="H453" s="243">
        <v>4</v>
      </c>
      <c r="I453" s="244"/>
      <c r="J453" s="245">
        <f>ROUND(I453*H453,2)</f>
        <v>0</v>
      </c>
      <c r="K453" s="246"/>
      <c r="L453" s="41"/>
      <c r="M453" s="247" t="s">
        <v>1</v>
      </c>
      <c r="N453" s="248" t="s">
        <v>42</v>
      </c>
      <c r="O453" s="88"/>
      <c r="P453" s="249">
        <f>O453*H453</f>
        <v>0</v>
      </c>
      <c r="Q453" s="249">
        <v>0</v>
      </c>
      <c r="R453" s="249">
        <f>Q453*H453</f>
        <v>0</v>
      </c>
      <c r="S453" s="249">
        <v>0</v>
      </c>
      <c r="T453" s="250">
        <f>S453*H453</f>
        <v>0</v>
      </c>
      <c r="U453" s="35"/>
      <c r="V453" s="35"/>
      <c r="W453" s="35"/>
      <c r="X453" s="35"/>
      <c r="Y453" s="35"/>
      <c r="Z453" s="35"/>
      <c r="AA453" s="35"/>
      <c r="AB453" s="35"/>
      <c r="AC453" s="35"/>
      <c r="AD453" s="35"/>
      <c r="AE453" s="35"/>
      <c r="AR453" s="251" t="s">
        <v>272</v>
      </c>
      <c r="AT453" s="251" t="s">
        <v>188</v>
      </c>
      <c r="AU453" s="251" t="s">
        <v>200</v>
      </c>
      <c r="AY453" s="14" t="s">
        <v>185</v>
      </c>
      <c r="BE453" s="252">
        <f>IF(N453="základní",J453,0)</f>
        <v>0</v>
      </c>
      <c r="BF453" s="252">
        <f>IF(N453="snížená",J453,0)</f>
        <v>0</v>
      </c>
      <c r="BG453" s="252">
        <f>IF(N453="zákl. přenesená",J453,0)</f>
        <v>0</v>
      </c>
      <c r="BH453" s="252">
        <f>IF(N453="sníž. přenesená",J453,0)</f>
        <v>0</v>
      </c>
      <c r="BI453" s="252">
        <f>IF(N453="nulová",J453,0)</f>
        <v>0</v>
      </c>
      <c r="BJ453" s="14" t="s">
        <v>84</v>
      </c>
      <c r="BK453" s="252">
        <f>ROUND(I453*H453,2)</f>
        <v>0</v>
      </c>
      <c r="BL453" s="14" t="s">
        <v>272</v>
      </c>
      <c r="BM453" s="251" t="s">
        <v>1119</v>
      </c>
    </row>
    <row r="454" s="2" customFormat="1">
      <c r="A454" s="35"/>
      <c r="B454" s="36"/>
      <c r="C454" s="37"/>
      <c r="D454" s="253" t="s">
        <v>194</v>
      </c>
      <c r="E454" s="37"/>
      <c r="F454" s="254" t="s">
        <v>1118</v>
      </c>
      <c r="G454" s="37"/>
      <c r="H454" s="37"/>
      <c r="I454" s="206"/>
      <c r="J454" s="37"/>
      <c r="K454" s="37"/>
      <c r="L454" s="41"/>
      <c r="M454" s="255"/>
      <c r="N454" s="256"/>
      <c r="O454" s="88"/>
      <c r="P454" s="88"/>
      <c r="Q454" s="88"/>
      <c r="R454" s="88"/>
      <c r="S454" s="88"/>
      <c r="T454" s="89"/>
      <c r="U454" s="35"/>
      <c r="V454" s="35"/>
      <c r="W454" s="35"/>
      <c r="X454" s="35"/>
      <c r="Y454" s="35"/>
      <c r="Z454" s="35"/>
      <c r="AA454" s="35"/>
      <c r="AB454" s="35"/>
      <c r="AC454" s="35"/>
      <c r="AD454" s="35"/>
      <c r="AE454" s="35"/>
      <c r="AT454" s="14" t="s">
        <v>194</v>
      </c>
      <c r="AU454" s="14" t="s">
        <v>200</v>
      </c>
    </row>
    <row r="455" s="2" customFormat="1" ht="24.15" customHeight="1">
      <c r="A455" s="35"/>
      <c r="B455" s="36"/>
      <c r="C455" s="257" t="s">
        <v>1120</v>
      </c>
      <c r="D455" s="257" t="s">
        <v>260</v>
      </c>
      <c r="E455" s="258" t="s">
        <v>1121</v>
      </c>
      <c r="F455" s="259" t="s">
        <v>1122</v>
      </c>
      <c r="G455" s="260" t="s">
        <v>263</v>
      </c>
      <c r="H455" s="261">
        <v>4</v>
      </c>
      <c r="I455" s="262"/>
      <c r="J455" s="263">
        <f>ROUND(I455*H455,2)</f>
        <v>0</v>
      </c>
      <c r="K455" s="264"/>
      <c r="L455" s="265"/>
      <c r="M455" s="266" t="s">
        <v>1</v>
      </c>
      <c r="N455" s="267" t="s">
        <v>42</v>
      </c>
      <c r="O455" s="88"/>
      <c r="P455" s="249">
        <f>O455*H455</f>
        <v>0</v>
      </c>
      <c r="Q455" s="249">
        <v>0</v>
      </c>
      <c r="R455" s="249">
        <f>Q455*H455</f>
        <v>0</v>
      </c>
      <c r="S455" s="249">
        <v>0</v>
      </c>
      <c r="T455" s="250">
        <f>S455*H455</f>
        <v>0</v>
      </c>
      <c r="U455" s="35"/>
      <c r="V455" s="35"/>
      <c r="W455" s="35"/>
      <c r="X455" s="35"/>
      <c r="Y455" s="35"/>
      <c r="Z455" s="35"/>
      <c r="AA455" s="35"/>
      <c r="AB455" s="35"/>
      <c r="AC455" s="35"/>
      <c r="AD455" s="35"/>
      <c r="AE455" s="35"/>
      <c r="AR455" s="251" t="s">
        <v>323</v>
      </c>
      <c r="AT455" s="251" t="s">
        <v>260</v>
      </c>
      <c r="AU455" s="251" t="s">
        <v>200</v>
      </c>
      <c r="AY455" s="14" t="s">
        <v>185</v>
      </c>
      <c r="BE455" s="252">
        <f>IF(N455="základní",J455,0)</f>
        <v>0</v>
      </c>
      <c r="BF455" s="252">
        <f>IF(N455="snížená",J455,0)</f>
        <v>0</v>
      </c>
      <c r="BG455" s="252">
        <f>IF(N455="zákl. přenesená",J455,0)</f>
        <v>0</v>
      </c>
      <c r="BH455" s="252">
        <f>IF(N455="sníž. přenesená",J455,0)</f>
        <v>0</v>
      </c>
      <c r="BI455" s="252">
        <f>IF(N455="nulová",J455,0)</f>
        <v>0</v>
      </c>
      <c r="BJ455" s="14" t="s">
        <v>84</v>
      </c>
      <c r="BK455" s="252">
        <f>ROUND(I455*H455,2)</f>
        <v>0</v>
      </c>
      <c r="BL455" s="14" t="s">
        <v>272</v>
      </c>
      <c r="BM455" s="251" t="s">
        <v>1123</v>
      </c>
    </row>
    <row r="456" s="2" customFormat="1">
      <c r="A456" s="35"/>
      <c r="B456" s="36"/>
      <c r="C456" s="37"/>
      <c r="D456" s="253" t="s">
        <v>194</v>
      </c>
      <c r="E456" s="37"/>
      <c r="F456" s="254" t="s">
        <v>1122</v>
      </c>
      <c r="G456" s="37"/>
      <c r="H456" s="37"/>
      <c r="I456" s="206"/>
      <c r="J456" s="37"/>
      <c r="K456" s="37"/>
      <c r="L456" s="41"/>
      <c r="M456" s="255"/>
      <c r="N456" s="256"/>
      <c r="O456" s="88"/>
      <c r="P456" s="88"/>
      <c r="Q456" s="88"/>
      <c r="R456" s="88"/>
      <c r="S456" s="88"/>
      <c r="T456" s="89"/>
      <c r="U456" s="35"/>
      <c r="V456" s="35"/>
      <c r="W456" s="35"/>
      <c r="X456" s="35"/>
      <c r="Y456" s="35"/>
      <c r="Z456" s="35"/>
      <c r="AA456" s="35"/>
      <c r="AB456" s="35"/>
      <c r="AC456" s="35"/>
      <c r="AD456" s="35"/>
      <c r="AE456" s="35"/>
      <c r="AT456" s="14" t="s">
        <v>194</v>
      </c>
      <c r="AU456" s="14" t="s">
        <v>200</v>
      </c>
    </row>
    <row r="457" s="2" customFormat="1" ht="24.15" customHeight="1">
      <c r="A457" s="35"/>
      <c r="B457" s="36"/>
      <c r="C457" s="239" t="s">
        <v>1124</v>
      </c>
      <c r="D457" s="239" t="s">
        <v>188</v>
      </c>
      <c r="E457" s="240" t="s">
        <v>1125</v>
      </c>
      <c r="F457" s="241" t="s">
        <v>1126</v>
      </c>
      <c r="G457" s="242" t="s">
        <v>263</v>
      </c>
      <c r="H457" s="243">
        <v>1</v>
      </c>
      <c r="I457" s="244"/>
      <c r="J457" s="245">
        <f>ROUND(I457*H457,2)</f>
        <v>0</v>
      </c>
      <c r="K457" s="246"/>
      <c r="L457" s="41"/>
      <c r="M457" s="247" t="s">
        <v>1</v>
      </c>
      <c r="N457" s="248" t="s">
        <v>42</v>
      </c>
      <c r="O457" s="88"/>
      <c r="P457" s="249">
        <f>O457*H457</f>
        <v>0</v>
      </c>
      <c r="Q457" s="249">
        <v>0</v>
      </c>
      <c r="R457" s="249">
        <f>Q457*H457</f>
        <v>0</v>
      </c>
      <c r="S457" s="249">
        <v>0</v>
      </c>
      <c r="T457" s="250">
        <f>S457*H457</f>
        <v>0</v>
      </c>
      <c r="U457" s="35"/>
      <c r="V457" s="35"/>
      <c r="W457" s="35"/>
      <c r="X457" s="35"/>
      <c r="Y457" s="35"/>
      <c r="Z457" s="35"/>
      <c r="AA457" s="35"/>
      <c r="AB457" s="35"/>
      <c r="AC457" s="35"/>
      <c r="AD457" s="35"/>
      <c r="AE457" s="35"/>
      <c r="AR457" s="251" t="s">
        <v>272</v>
      </c>
      <c r="AT457" s="251" t="s">
        <v>188</v>
      </c>
      <c r="AU457" s="251" t="s">
        <v>200</v>
      </c>
      <c r="AY457" s="14" t="s">
        <v>185</v>
      </c>
      <c r="BE457" s="252">
        <f>IF(N457="základní",J457,0)</f>
        <v>0</v>
      </c>
      <c r="BF457" s="252">
        <f>IF(N457="snížená",J457,0)</f>
        <v>0</v>
      </c>
      <c r="BG457" s="252">
        <f>IF(N457="zákl. přenesená",J457,0)</f>
        <v>0</v>
      </c>
      <c r="BH457" s="252">
        <f>IF(N457="sníž. přenesená",J457,0)</f>
        <v>0</v>
      </c>
      <c r="BI457" s="252">
        <f>IF(N457="nulová",J457,0)</f>
        <v>0</v>
      </c>
      <c r="BJ457" s="14" t="s">
        <v>84</v>
      </c>
      <c r="BK457" s="252">
        <f>ROUND(I457*H457,2)</f>
        <v>0</v>
      </c>
      <c r="BL457" s="14" t="s">
        <v>272</v>
      </c>
      <c r="BM457" s="251" t="s">
        <v>1127</v>
      </c>
    </row>
    <row r="458" s="2" customFormat="1">
      <c r="A458" s="35"/>
      <c r="B458" s="36"/>
      <c r="C458" s="37"/>
      <c r="D458" s="253" t="s">
        <v>194</v>
      </c>
      <c r="E458" s="37"/>
      <c r="F458" s="254" t="s">
        <v>1126</v>
      </c>
      <c r="G458" s="37"/>
      <c r="H458" s="37"/>
      <c r="I458" s="206"/>
      <c r="J458" s="37"/>
      <c r="K458" s="37"/>
      <c r="L458" s="41"/>
      <c r="M458" s="255"/>
      <c r="N458" s="256"/>
      <c r="O458" s="88"/>
      <c r="P458" s="88"/>
      <c r="Q458" s="88"/>
      <c r="R458" s="88"/>
      <c r="S458" s="88"/>
      <c r="T458" s="89"/>
      <c r="U458" s="35"/>
      <c r="V458" s="35"/>
      <c r="W458" s="35"/>
      <c r="X458" s="35"/>
      <c r="Y458" s="35"/>
      <c r="Z458" s="35"/>
      <c r="AA458" s="35"/>
      <c r="AB458" s="35"/>
      <c r="AC458" s="35"/>
      <c r="AD458" s="35"/>
      <c r="AE458" s="35"/>
      <c r="AT458" s="14" t="s">
        <v>194</v>
      </c>
      <c r="AU458" s="14" t="s">
        <v>200</v>
      </c>
    </row>
    <row r="459" s="2" customFormat="1" ht="24.15" customHeight="1">
      <c r="A459" s="35"/>
      <c r="B459" s="36"/>
      <c r="C459" s="257" t="s">
        <v>1128</v>
      </c>
      <c r="D459" s="257" t="s">
        <v>260</v>
      </c>
      <c r="E459" s="258" t="s">
        <v>1129</v>
      </c>
      <c r="F459" s="259" t="s">
        <v>1130</v>
      </c>
      <c r="G459" s="260" t="s">
        <v>263</v>
      </c>
      <c r="H459" s="261">
        <v>1</v>
      </c>
      <c r="I459" s="262"/>
      <c r="J459" s="263">
        <f>ROUND(I459*H459,2)</f>
        <v>0</v>
      </c>
      <c r="K459" s="264"/>
      <c r="L459" s="265"/>
      <c r="M459" s="266" t="s">
        <v>1</v>
      </c>
      <c r="N459" s="267" t="s">
        <v>42</v>
      </c>
      <c r="O459" s="88"/>
      <c r="P459" s="249">
        <f>O459*H459</f>
        <v>0</v>
      </c>
      <c r="Q459" s="249">
        <v>0.00010000000000000001</v>
      </c>
      <c r="R459" s="249">
        <f>Q459*H459</f>
        <v>0.00010000000000000001</v>
      </c>
      <c r="S459" s="249">
        <v>0</v>
      </c>
      <c r="T459" s="250">
        <f>S459*H459</f>
        <v>0</v>
      </c>
      <c r="U459" s="35"/>
      <c r="V459" s="35"/>
      <c r="W459" s="35"/>
      <c r="X459" s="35"/>
      <c r="Y459" s="35"/>
      <c r="Z459" s="35"/>
      <c r="AA459" s="35"/>
      <c r="AB459" s="35"/>
      <c r="AC459" s="35"/>
      <c r="AD459" s="35"/>
      <c r="AE459" s="35"/>
      <c r="AR459" s="251" t="s">
        <v>323</v>
      </c>
      <c r="AT459" s="251" t="s">
        <v>260</v>
      </c>
      <c r="AU459" s="251" t="s">
        <v>200</v>
      </c>
      <c r="AY459" s="14" t="s">
        <v>185</v>
      </c>
      <c r="BE459" s="252">
        <f>IF(N459="základní",J459,0)</f>
        <v>0</v>
      </c>
      <c r="BF459" s="252">
        <f>IF(N459="snížená",J459,0)</f>
        <v>0</v>
      </c>
      <c r="BG459" s="252">
        <f>IF(N459="zákl. přenesená",J459,0)</f>
        <v>0</v>
      </c>
      <c r="BH459" s="252">
        <f>IF(N459="sníž. přenesená",J459,0)</f>
        <v>0</v>
      </c>
      <c r="BI459" s="252">
        <f>IF(N459="nulová",J459,0)</f>
        <v>0</v>
      </c>
      <c r="BJ459" s="14" t="s">
        <v>84</v>
      </c>
      <c r="BK459" s="252">
        <f>ROUND(I459*H459,2)</f>
        <v>0</v>
      </c>
      <c r="BL459" s="14" t="s">
        <v>272</v>
      </c>
      <c r="BM459" s="251" t="s">
        <v>1131</v>
      </c>
    </row>
    <row r="460" s="2" customFormat="1">
      <c r="A460" s="35"/>
      <c r="B460" s="36"/>
      <c r="C460" s="37"/>
      <c r="D460" s="253" t="s">
        <v>194</v>
      </c>
      <c r="E460" s="37"/>
      <c r="F460" s="254" t="s">
        <v>1130</v>
      </c>
      <c r="G460" s="37"/>
      <c r="H460" s="37"/>
      <c r="I460" s="206"/>
      <c r="J460" s="37"/>
      <c r="K460" s="37"/>
      <c r="L460" s="41"/>
      <c r="M460" s="255"/>
      <c r="N460" s="256"/>
      <c r="O460" s="88"/>
      <c r="P460" s="88"/>
      <c r="Q460" s="88"/>
      <c r="R460" s="88"/>
      <c r="S460" s="88"/>
      <c r="T460" s="89"/>
      <c r="U460" s="35"/>
      <c r="V460" s="35"/>
      <c r="W460" s="35"/>
      <c r="X460" s="35"/>
      <c r="Y460" s="35"/>
      <c r="Z460" s="35"/>
      <c r="AA460" s="35"/>
      <c r="AB460" s="35"/>
      <c r="AC460" s="35"/>
      <c r="AD460" s="35"/>
      <c r="AE460" s="35"/>
      <c r="AT460" s="14" t="s">
        <v>194</v>
      </c>
      <c r="AU460" s="14" t="s">
        <v>200</v>
      </c>
    </row>
    <row r="461" s="2" customFormat="1" ht="24.15" customHeight="1">
      <c r="A461" s="35"/>
      <c r="B461" s="36"/>
      <c r="C461" s="239" t="s">
        <v>1132</v>
      </c>
      <c r="D461" s="239" t="s">
        <v>188</v>
      </c>
      <c r="E461" s="240" t="s">
        <v>1133</v>
      </c>
      <c r="F461" s="241" t="s">
        <v>1134</v>
      </c>
      <c r="G461" s="242" t="s">
        <v>329</v>
      </c>
      <c r="H461" s="243">
        <v>90</v>
      </c>
      <c r="I461" s="244"/>
      <c r="J461" s="245">
        <f>ROUND(I461*H461,2)</f>
        <v>0</v>
      </c>
      <c r="K461" s="246"/>
      <c r="L461" s="41"/>
      <c r="M461" s="247" t="s">
        <v>1</v>
      </c>
      <c r="N461" s="248" t="s">
        <v>42</v>
      </c>
      <c r="O461" s="88"/>
      <c r="P461" s="249">
        <f>O461*H461</f>
        <v>0</v>
      </c>
      <c r="Q461" s="249">
        <v>0</v>
      </c>
      <c r="R461" s="249">
        <f>Q461*H461</f>
        <v>0</v>
      </c>
      <c r="S461" s="249">
        <v>0</v>
      </c>
      <c r="T461" s="250">
        <f>S461*H461</f>
        <v>0</v>
      </c>
      <c r="U461" s="35"/>
      <c r="V461" s="35"/>
      <c r="W461" s="35"/>
      <c r="X461" s="35"/>
      <c r="Y461" s="35"/>
      <c r="Z461" s="35"/>
      <c r="AA461" s="35"/>
      <c r="AB461" s="35"/>
      <c r="AC461" s="35"/>
      <c r="AD461" s="35"/>
      <c r="AE461" s="35"/>
      <c r="AR461" s="251" t="s">
        <v>272</v>
      </c>
      <c r="AT461" s="251" t="s">
        <v>188</v>
      </c>
      <c r="AU461" s="251" t="s">
        <v>200</v>
      </c>
      <c r="AY461" s="14" t="s">
        <v>185</v>
      </c>
      <c r="BE461" s="252">
        <f>IF(N461="základní",J461,0)</f>
        <v>0</v>
      </c>
      <c r="BF461" s="252">
        <f>IF(N461="snížená",J461,0)</f>
        <v>0</v>
      </c>
      <c r="BG461" s="252">
        <f>IF(N461="zákl. přenesená",J461,0)</f>
        <v>0</v>
      </c>
      <c r="BH461" s="252">
        <f>IF(N461="sníž. přenesená",J461,0)</f>
        <v>0</v>
      </c>
      <c r="BI461" s="252">
        <f>IF(N461="nulová",J461,0)</f>
        <v>0</v>
      </c>
      <c r="BJ461" s="14" t="s">
        <v>84</v>
      </c>
      <c r="BK461" s="252">
        <f>ROUND(I461*H461,2)</f>
        <v>0</v>
      </c>
      <c r="BL461" s="14" t="s">
        <v>272</v>
      </c>
      <c r="BM461" s="251" t="s">
        <v>1135</v>
      </c>
    </row>
    <row r="462" s="2" customFormat="1">
      <c r="A462" s="35"/>
      <c r="B462" s="36"/>
      <c r="C462" s="37"/>
      <c r="D462" s="253" t="s">
        <v>194</v>
      </c>
      <c r="E462" s="37"/>
      <c r="F462" s="254" t="s">
        <v>1134</v>
      </c>
      <c r="G462" s="37"/>
      <c r="H462" s="37"/>
      <c r="I462" s="206"/>
      <c r="J462" s="37"/>
      <c r="K462" s="37"/>
      <c r="L462" s="41"/>
      <c r="M462" s="255"/>
      <c r="N462" s="256"/>
      <c r="O462" s="88"/>
      <c r="P462" s="88"/>
      <c r="Q462" s="88"/>
      <c r="R462" s="88"/>
      <c r="S462" s="88"/>
      <c r="T462" s="89"/>
      <c r="U462" s="35"/>
      <c r="V462" s="35"/>
      <c r="W462" s="35"/>
      <c r="X462" s="35"/>
      <c r="Y462" s="35"/>
      <c r="Z462" s="35"/>
      <c r="AA462" s="35"/>
      <c r="AB462" s="35"/>
      <c r="AC462" s="35"/>
      <c r="AD462" s="35"/>
      <c r="AE462" s="35"/>
      <c r="AT462" s="14" t="s">
        <v>194</v>
      </c>
      <c r="AU462" s="14" t="s">
        <v>200</v>
      </c>
    </row>
    <row r="463" s="2" customFormat="1" ht="24.15" customHeight="1">
      <c r="A463" s="35"/>
      <c r="B463" s="36"/>
      <c r="C463" s="257" t="s">
        <v>1136</v>
      </c>
      <c r="D463" s="257" t="s">
        <v>260</v>
      </c>
      <c r="E463" s="258" t="s">
        <v>1137</v>
      </c>
      <c r="F463" s="259" t="s">
        <v>1138</v>
      </c>
      <c r="G463" s="260" t="s">
        <v>329</v>
      </c>
      <c r="H463" s="261">
        <v>90</v>
      </c>
      <c r="I463" s="262"/>
      <c r="J463" s="263">
        <f>ROUND(I463*H463,2)</f>
        <v>0</v>
      </c>
      <c r="K463" s="264"/>
      <c r="L463" s="265"/>
      <c r="M463" s="266" t="s">
        <v>1</v>
      </c>
      <c r="N463" s="267" t="s">
        <v>42</v>
      </c>
      <c r="O463" s="88"/>
      <c r="P463" s="249">
        <f>O463*H463</f>
        <v>0</v>
      </c>
      <c r="Q463" s="249">
        <v>4.0000000000000003E-05</v>
      </c>
      <c r="R463" s="249">
        <f>Q463*H463</f>
        <v>0.0036000000000000003</v>
      </c>
      <c r="S463" s="249">
        <v>0</v>
      </c>
      <c r="T463" s="250">
        <f>S463*H463</f>
        <v>0</v>
      </c>
      <c r="U463" s="35"/>
      <c r="V463" s="35"/>
      <c r="W463" s="35"/>
      <c r="X463" s="35"/>
      <c r="Y463" s="35"/>
      <c r="Z463" s="35"/>
      <c r="AA463" s="35"/>
      <c r="AB463" s="35"/>
      <c r="AC463" s="35"/>
      <c r="AD463" s="35"/>
      <c r="AE463" s="35"/>
      <c r="AR463" s="251" t="s">
        <v>323</v>
      </c>
      <c r="AT463" s="251" t="s">
        <v>260</v>
      </c>
      <c r="AU463" s="251" t="s">
        <v>200</v>
      </c>
      <c r="AY463" s="14" t="s">
        <v>185</v>
      </c>
      <c r="BE463" s="252">
        <f>IF(N463="základní",J463,0)</f>
        <v>0</v>
      </c>
      <c r="BF463" s="252">
        <f>IF(N463="snížená",J463,0)</f>
        <v>0</v>
      </c>
      <c r="BG463" s="252">
        <f>IF(N463="zákl. přenesená",J463,0)</f>
        <v>0</v>
      </c>
      <c r="BH463" s="252">
        <f>IF(N463="sníž. přenesená",J463,0)</f>
        <v>0</v>
      </c>
      <c r="BI463" s="252">
        <f>IF(N463="nulová",J463,0)</f>
        <v>0</v>
      </c>
      <c r="BJ463" s="14" t="s">
        <v>84</v>
      </c>
      <c r="BK463" s="252">
        <f>ROUND(I463*H463,2)</f>
        <v>0</v>
      </c>
      <c r="BL463" s="14" t="s">
        <v>272</v>
      </c>
      <c r="BM463" s="251" t="s">
        <v>1139</v>
      </c>
    </row>
    <row r="464" s="2" customFormat="1">
      <c r="A464" s="35"/>
      <c r="B464" s="36"/>
      <c r="C464" s="37"/>
      <c r="D464" s="253" t="s">
        <v>194</v>
      </c>
      <c r="E464" s="37"/>
      <c r="F464" s="254" t="s">
        <v>1138</v>
      </c>
      <c r="G464" s="37"/>
      <c r="H464" s="37"/>
      <c r="I464" s="206"/>
      <c r="J464" s="37"/>
      <c r="K464" s="37"/>
      <c r="L464" s="41"/>
      <c r="M464" s="255"/>
      <c r="N464" s="256"/>
      <c r="O464" s="88"/>
      <c r="P464" s="88"/>
      <c r="Q464" s="88"/>
      <c r="R464" s="88"/>
      <c r="S464" s="88"/>
      <c r="T464" s="89"/>
      <c r="U464" s="35"/>
      <c r="V464" s="35"/>
      <c r="W464" s="35"/>
      <c r="X464" s="35"/>
      <c r="Y464" s="35"/>
      <c r="Z464" s="35"/>
      <c r="AA464" s="35"/>
      <c r="AB464" s="35"/>
      <c r="AC464" s="35"/>
      <c r="AD464" s="35"/>
      <c r="AE464" s="35"/>
      <c r="AT464" s="14" t="s">
        <v>194</v>
      </c>
      <c r="AU464" s="14" t="s">
        <v>200</v>
      </c>
    </row>
    <row r="465" s="2" customFormat="1" ht="24.15" customHeight="1">
      <c r="A465" s="35"/>
      <c r="B465" s="36"/>
      <c r="C465" s="239" t="s">
        <v>1140</v>
      </c>
      <c r="D465" s="239" t="s">
        <v>188</v>
      </c>
      <c r="E465" s="240" t="s">
        <v>1141</v>
      </c>
      <c r="F465" s="241" t="s">
        <v>1142</v>
      </c>
      <c r="G465" s="242" t="s">
        <v>263</v>
      </c>
      <c r="H465" s="243">
        <v>6</v>
      </c>
      <c r="I465" s="244"/>
      <c r="J465" s="245">
        <f>ROUND(I465*H465,2)</f>
        <v>0</v>
      </c>
      <c r="K465" s="246"/>
      <c r="L465" s="41"/>
      <c r="M465" s="247" t="s">
        <v>1</v>
      </c>
      <c r="N465" s="248" t="s">
        <v>42</v>
      </c>
      <c r="O465" s="88"/>
      <c r="P465" s="249">
        <f>O465*H465</f>
        <v>0</v>
      </c>
      <c r="Q465" s="249">
        <v>0</v>
      </c>
      <c r="R465" s="249">
        <f>Q465*H465</f>
        <v>0</v>
      </c>
      <c r="S465" s="249">
        <v>0</v>
      </c>
      <c r="T465" s="250">
        <f>S465*H465</f>
        <v>0</v>
      </c>
      <c r="U465" s="35"/>
      <c r="V465" s="35"/>
      <c r="W465" s="35"/>
      <c r="X465" s="35"/>
      <c r="Y465" s="35"/>
      <c r="Z465" s="35"/>
      <c r="AA465" s="35"/>
      <c r="AB465" s="35"/>
      <c r="AC465" s="35"/>
      <c r="AD465" s="35"/>
      <c r="AE465" s="35"/>
      <c r="AR465" s="251" t="s">
        <v>272</v>
      </c>
      <c r="AT465" s="251" t="s">
        <v>188</v>
      </c>
      <c r="AU465" s="251" t="s">
        <v>200</v>
      </c>
      <c r="AY465" s="14" t="s">
        <v>185</v>
      </c>
      <c r="BE465" s="252">
        <f>IF(N465="základní",J465,0)</f>
        <v>0</v>
      </c>
      <c r="BF465" s="252">
        <f>IF(N465="snížená",J465,0)</f>
        <v>0</v>
      </c>
      <c r="BG465" s="252">
        <f>IF(N465="zákl. přenesená",J465,0)</f>
        <v>0</v>
      </c>
      <c r="BH465" s="252">
        <f>IF(N465="sníž. přenesená",J465,0)</f>
        <v>0</v>
      </c>
      <c r="BI465" s="252">
        <f>IF(N465="nulová",J465,0)</f>
        <v>0</v>
      </c>
      <c r="BJ465" s="14" t="s">
        <v>84</v>
      </c>
      <c r="BK465" s="252">
        <f>ROUND(I465*H465,2)</f>
        <v>0</v>
      </c>
      <c r="BL465" s="14" t="s">
        <v>272</v>
      </c>
      <c r="BM465" s="251" t="s">
        <v>1143</v>
      </c>
    </row>
    <row r="466" s="2" customFormat="1">
      <c r="A466" s="35"/>
      <c r="B466" s="36"/>
      <c r="C466" s="37"/>
      <c r="D466" s="253" t="s">
        <v>194</v>
      </c>
      <c r="E466" s="37"/>
      <c r="F466" s="254" t="s">
        <v>1144</v>
      </c>
      <c r="G466" s="37"/>
      <c r="H466" s="37"/>
      <c r="I466" s="206"/>
      <c r="J466" s="37"/>
      <c r="K466" s="37"/>
      <c r="L466" s="41"/>
      <c r="M466" s="255"/>
      <c r="N466" s="256"/>
      <c r="O466" s="88"/>
      <c r="P466" s="88"/>
      <c r="Q466" s="88"/>
      <c r="R466" s="88"/>
      <c r="S466" s="88"/>
      <c r="T466" s="89"/>
      <c r="U466" s="35"/>
      <c r="V466" s="35"/>
      <c r="W466" s="35"/>
      <c r="X466" s="35"/>
      <c r="Y466" s="35"/>
      <c r="Z466" s="35"/>
      <c r="AA466" s="35"/>
      <c r="AB466" s="35"/>
      <c r="AC466" s="35"/>
      <c r="AD466" s="35"/>
      <c r="AE466" s="35"/>
      <c r="AT466" s="14" t="s">
        <v>194</v>
      </c>
      <c r="AU466" s="14" t="s">
        <v>200</v>
      </c>
    </row>
    <row r="467" s="2" customFormat="1" ht="16.5" customHeight="1">
      <c r="A467" s="35"/>
      <c r="B467" s="36"/>
      <c r="C467" s="239" t="s">
        <v>1145</v>
      </c>
      <c r="D467" s="239" t="s">
        <v>188</v>
      </c>
      <c r="E467" s="240" t="s">
        <v>1146</v>
      </c>
      <c r="F467" s="241" t="s">
        <v>1147</v>
      </c>
      <c r="G467" s="242" t="s">
        <v>263</v>
      </c>
      <c r="H467" s="243">
        <v>1</v>
      </c>
      <c r="I467" s="244"/>
      <c r="J467" s="245">
        <f>ROUND(I467*H467,2)</f>
        <v>0</v>
      </c>
      <c r="K467" s="246"/>
      <c r="L467" s="41"/>
      <c r="M467" s="247" t="s">
        <v>1</v>
      </c>
      <c r="N467" s="248" t="s">
        <v>42</v>
      </c>
      <c r="O467" s="88"/>
      <c r="P467" s="249">
        <f>O467*H467</f>
        <v>0</v>
      </c>
      <c r="Q467" s="249">
        <v>0</v>
      </c>
      <c r="R467" s="249">
        <f>Q467*H467</f>
        <v>0</v>
      </c>
      <c r="S467" s="249">
        <v>0</v>
      </c>
      <c r="T467" s="250">
        <f>S467*H467</f>
        <v>0</v>
      </c>
      <c r="U467" s="35"/>
      <c r="V467" s="35"/>
      <c r="W467" s="35"/>
      <c r="X467" s="35"/>
      <c r="Y467" s="35"/>
      <c r="Z467" s="35"/>
      <c r="AA467" s="35"/>
      <c r="AB467" s="35"/>
      <c r="AC467" s="35"/>
      <c r="AD467" s="35"/>
      <c r="AE467" s="35"/>
      <c r="AR467" s="251" t="s">
        <v>272</v>
      </c>
      <c r="AT467" s="251" t="s">
        <v>188</v>
      </c>
      <c r="AU467" s="251" t="s">
        <v>200</v>
      </c>
      <c r="AY467" s="14" t="s">
        <v>185</v>
      </c>
      <c r="BE467" s="252">
        <f>IF(N467="základní",J467,0)</f>
        <v>0</v>
      </c>
      <c r="BF467" s="252">
        <f>IF(N467="snížená",J467,0)</f>
        <v>0</v>
      </c>
      <c r="BG467" s="252">
        <f>IF(N467="zákl. přenesená",J467,0)</f>
        <v>0</v>
      </c>
      <c r="BH467" s="252">
        <f>IF(N467="sníž. přenesená",J467,0)</f>
        <v>0</v>
      </c>
      <c r="BI467" s="252">
        <f>IF(N467="nulová",J467,0)</f>
        <v>0</v>
      </c>
      <c r="BJ467" s="14" t="s">
        <v>84</v>
      </c>
      <c r="BK467" s="252">
        <f>ROUND(I467*H467,2)</f>
        <v>0</v>
      </c>
      <c r="BL467" s="14" t="s">
        <v>272</v>
      </c>
      <c r="BM467" s="251" t="s">
        <v>1148</v>
      </c>
    </row>
    <row r="468" s="2" customFormat="1">
      <c r="A468" s="35"/>
      <c r="B468" s="36"/>
      <c r="C468" s="37"/>
      <c r="D468" s="253" t="s">
        <v>194</v>
      </c>
      <c r="E468" s="37"/>
      <c r="F468" s="254" t="s">
        <v>1149</v>
      </c>
      <c r="G468" s="37"/>
      <c r="H468" s="37"/>
      <c r="I468" s="206"/>
      <c r="J468" s="37"/>
      <c r="K468" s="37"/>
      <c r="L468" s="41"/>
      <c r="M468" s="255"/>
      <c r="N468" s="256"/>
      <c r="O468" s="88"/>
      <c r="P468" s="88"/>
      <c r="Q468" s="88"/>
      <c r="R468" s="88"/>
      <c r="S468" s="88"/>
      <c r="T468" s="89"/>
      <c r="U468" s="35"/>
      <c r="V468" s="35"/>
      <c r="W468" s="35"/>
      <c r="X468" s="35"/>
      <c r="Y468" s="35"/>
      <c r="Z468" s="35"/>
      <c r="AA468" s="35"/>
      <c r="AB468" s="35"/>
      <c r="AC468" s="35"/>
      <c r="AD468" s="35"/>
      <c r="AE468" s="35"/>
      <c r="AT468" s="14" t="s">
        <v>194</v>
      </c>
      <c r="AU468" s="14" t="s">
        <v>200</v>
      </c>
    </row>
    <row r="469" s="2" customFormat="1" ht="24.15" customHeight="1">
      <c r="A469" s="35"/>
      <c r="B469" s="36"/>
      <c r="C469" s="257" t="s">
        <v>1150</v>
      </c>
      <c r="D469" s="257" t="s">
        <v>260</v>
      </c>
      <c r="E469" s="258" t="s">
        <v>1151</v>
      </c>
      <c r="F469" s="259" t="s">
        <v>1152</v>
      </c>
      <c r="G469" s="260" t="s">
        <v>263</v>
      </c>
      <c r="H469" s="261">
        <v>1</v>
      </c>
      <c r="I469" s="262"/>
      <c r="J469" s="263">
        <f>ROUND(I469*H469,2)</f>
        <v>0</v>
      </c>
      <c r="K469" s="264"/>
      <c r="L469" s="265"/>
      <c r="M469" s="266" t="s">
        <v>1</v>
      </c>
      <c r="N469" s="267" t="s">
        <v>42</v>
      </c>
      <c r="O469" s="88"/>
      <c r="P469" s="249">
        <f>O469*H469</f>
        <v>0</v>
      </c>
      <c r="Q469" s="249">
        <v>0.00010000000000000001</v>
      </c>
      <c r="R469" s="249">
        <f>Q469*H469</f>
        <v>0.00010000000000000001</v>
      </c>
      <c r="S469" s="249">
        <v>0</v>
      </c>
      <c r="T469" s="250">
        <f>S469*H469</f>
        <v>0</v>
      </c>
      <c r="U469" s="35"/>
      <c r="V469" s="35"/>
      <c r="W469" s="35"/>
      <c r="X469" s="35"/>
      <c r="Y469" s="35"/>
      <c r="Z469" s="35"/>
      <c r="AA469" s="35"/>
      <c r="AB469" s="35"/>
      <c r="AC469" s="35"/>
      <c r="AD469" s="35"/>
      <c r="AE469" s="35"/>
      <c r="AR469" s="251" t="s">
        <v>323</v>
      </c>
      <c r="AT469" s="251" t="s">
        <v>260</v>
      </c>
      <c r="AU469" s="251" t="s">
        <v>200</v>
      </c>
      <c r="AY469" s="14" t="s">
        <v>185</v>
      </c>
      <c r="BE469" s="252">
        <f>IF(N469="základní",J469,0)</f>
        <v>0</v>
      </c>
      <c r="BF469" s="252">
        <f>IF(N469="snížená",J469,0)</f>
        <v>0</v>
      </c>
      <c r="BG469" s="252">
        <f>IF(N469="zákl. přenesená",J469,0)</f>
        <v>0</v>
      </c>
      <c r="BH469" s="252">
        <f>IF(N469="sníž. přenesená",J469,0)</f>
        <v>0</v>
      </c>
      <c r="BI469" s="252">
        <f>IF(N469="nulová",J469,0)</f>
        <v>0</v>
      </c>
      <c r="BJ469" s="14" t="s">
        <v>84</v>
      </c>
      <c r="BK469" s="252">
        <f>ROUND(I469*H469,2)</f>
        <v>0</v>
      </c>
      <c r="BL469" s="14" t="s">
        <v>272</v>
      </c>
      <c r="BM469" s="251" t="s">
        <v>1153</v>
      </c>
    </row>
    <row r="470" s="2" customFormat="1">
      <c r="A470" s="35"/>
      <c r="B470" s="36"/>
      <c r="C470" s="37"/>
      <c r="D470" s="253" t="s">
        <v>194</v>
      </c>
      <c r="E470" s="37"/>
      <c r="F470" s="254" t="s">
        <v>1152</v>
      </c>
      <c r="G470" s="37"/>
      <c r="H470" s="37"/>
      <c r="I470" s="206"/>
      <c r="J470" s="37"/>
      <c r="K470" s="37"/>
      <c r="L470" s="41"/>
      <c r="M470" s="255"/>
      <c r="N470" s="256"/>
      <c r="O470" s="88"/>
      <c r="P470" s="88"/>
      <c r="Q470" s="88"/>
      <c r="R470" s="88"/>
      <c r="S470" s="88"/>
      <c r="T470" s="89"/>
      <c r="U470" s="35"/>
      <c r="V470" s="35"/>
      <c r="W470" s="35"/>
      <c r="X470" s="35"/>
      <c r="Y470" s="35"/>
      <c r="Z470" s="35"/>
      <c r="AA470" s="35"/>
      <c r="AB470" s="35"/>
      <c r="AC470" s="35"/>
      <c r="AD470" s="35"/>
      <c r="AE470" s="35"/>
      <c r="AT470" s="14" t="s">
        <v>194</v>
      </c>
      <c r="AU470" s="14" t="s">
        <v>200</v>
      </c>
    </row>
    <row r="471" s="2" customFormat="1" ht="33" customHeight="1">
      <c r="A471" s="35"/>
      <c r="B471" s="36"/>
      <c r="C471" s="239" t="s">
        <v>1154</v>
      </c>
      <c r="D471" s="239" t="s">
        <v>188</v>
      </c>
      <c r="E471" s="240" t="s">
        <v>1155</v>
      </c>
      <c r="F471" s="241" t="s">
        <v>1156</v>
      </c>
      <c r="G471" s="242" t="s">
        <v>884</v>
      </c>
      <c r="H471" s="243">
        <v>1</v>
      </c>
      <c r="I471" s="244"/>
      <c r="J471" s="245">
        <f>ROUND(I471*H471,2)</f>
        <v>0</v>
      </c>
      <c r="K471" s="246"/>
      <c r="L471" s="41"/>
      <c r="M471" s="247" t="s">
        <v>1</v>
      </c>
      <c r="N471" s="248" t="s">
        <v>42</v>
      </c>
      <c r="O471" s="88"/>
      <c r="P471" s="249">
        <f>O471*H471</f>
        <v>0</v>
      </c>
      <c r="Q471" s="249">
        <v>0</v>
      </c>
      <c r="R471" s="249">
        <f>Q471*H471</f>
        <v>0</v>
      </c>
      <c r="S471" s="249">
        <v>0</v>
      </c>
      <c r="T471" s="250">
        <f>S471*H471</f>
        <v>0</v>
      </c>
      <c r="U471" s="35"/>
      <c r="V471" s="35"/>
      <c r="W471" s="35"/>
      <c r="X471" s="35"/>
      <c r="Y471" s="35"/>
      <c r="Z471" s="35"/>
      <c r="AA471" s="35"/>
      <c r="AB471" s="35"/>
      <c r="AC471" s="35"/>
      <c r="AD471" s="35"/>
      <c r="AE471" s="35"/>
      <c r="AR471" s="251" t="s">
        <v>272</v>
      </c>
      <c r="AT471" s="251" t="s">
        <v>188</v>
      </c>
      <c r="AU471" s="251" t="s">
        <v>200</v>
      </c>
      <c r="AY471" s="14" t="s">
        <v>185</v>
      </c>
      <c r="BE471" s="252">
        <f>IF(N471="základní",J471,0)</f>
        <v>0</v>
      </c>
      <c r="BF471" s="252">
        <f>IF(N471="snížená",J471,0)</f>
        <v>0</v>
      </c>
      <c r="BG471" s="252">
        <f>IF(N471="zákl. přenesená",J471,0)</f>
        <v>0</v>
      </c>
      <c r="BH471" s="252">
        <f>IF(N471="sníž. přenesená",J471,0)</f>
        <v>0</v>
      </c>
      <c r="BI471" s="252">
        <f>IF(N471="nulová",J471,0)</f>
        <v>0</v>
      </c>
      <c r="BJ471" s="14" t="s">
        <v>84</v>
      </c>
      <c r="BK471" s="252">
        <f>ROUND(I471*H471,2)</f>
        <v>0</v>
      </c>
      <c r="BL471" s="14" t="s">
        <v>272</v>
      </c>
      <c r="BM471" s="251" t="s">
        <v>1157</v>
      </c>
    </row>
    <row r="472" s="2" customFormat="1">
      <c r="A472" s="35"/>
      <c r="B472" s="36"/>
      <c r="C472" s="37"/>
      <c r="D472" s="253" t="s">
        <v>194</v>
      </c>
      <c r="E472" s="37"/>
      <c r="F472" s="254" t="s">
        <v>1158</v>
      </c>
      <c r="G472" s="37"/>
      <c r="H472" s="37"/>
      <c r="I472" s="206"/>
      <c r="J472" s="37"/>
      <c r="K472" s="37"/>
      <c r="L472" s="41"/>
      <c r="M472" s="255"/>
      <c r="N472" s="256"/>
      <c r="O472" s="88"/>
      <c r="P472" s="88"/>
      <c r="Q472" s="88"/>
      <c r="R472" s="88"/>
      <c r="S472" s="88"/>
      <c r="T472" s="89"/>
      <c r="U472" s="35"/>
      <c r="V472" s="35"/>
      <c r="W472" s="35"/>
      <c r="X472" s="35"/>
      <c r="Y472" s="35"/>
      <c r="Z472" s="35"/>
      <c r="AA472" s="35"/>
      <c r="AB472" s="35"/>
      <c r="AC472" s="35"/>
      <c r="AD472" s="35"/>
      <c r="AE472" s="35"/>
      <c r="AT472" s="14" t="s">
        <v>194</v>
      </c>
      <c r="AU472" s="14" t="s">
        <v>200</v>
      </c>
    </row>
    <row r="473" s="2" customFormat="1" ht="24.15" customHeight="1">
      <c r="A473" s="35"/>
      <c r="B473" s="36"/>
      <c r="C473" s="239" t="s">
        <v>1159</v>
      </c>
      <c r="D473" s="239" t="s">
        <v>188</v>
      </c>
      <c r="E473" s="240" t="s">
        <v>1160</v>
      </c>
      <c r="F473" s="241" t="s">
        <v>1161</v>
      </c>
      <c r="G473" s="242" t="s">
        <v>263</v>
      </c>
      <c r="H473" s="243">
        <v>1</v>
      </c>
      <c r="I473" s="244"/>
      <c r="J473" s="245">
        <f>ROUND(I473*H473,2)</f>
        <v>0</v>
      </c>
      <c r="K473" s="246"/>
      <c r="L473" s="41"/>
      <c r="M473" s="247" t="s">
        <v>1</v>
      </c>
      <c r="N473" s="248" t="s">
        <v>42</v>
      </c>
      <c r="O473" s="88"/>
      <c r="P473" s="249">
        <f>O473*H473</f>
        <v>0</v>
      </c>
      <c r="Q473" s="249">
        <v>0</v>
      </c>
      <c r="R473" s="249">
        <f>Q473*H473</f>
        <v>0</v>
      </c>
      <c r="S473" s="249">
        <v>0</v>
      </c>
      <c r="T473" s="250">
        <f>S473*H473</f>
        <v>0</v>
      </c>
      <c r="U473" s="35"/>
      <c r="V473" s="35"/>
      <c r="W473" s="35"/>
      <c r="X473" s="35"/>
      <c r="Y473" s="35"/>
      <c r="Z473" s="35"/>
      <c r="AA473" s="35"/>
      <c r="AB473" s="35"/>
      <c r="AC473" s="35"/>
      <c r="AD473" s="35"/>
      <c r="AE473" s="35"/>
      <c r="AR473" s="251" t="s">
        <v>272</v>
      </c>
      <c r="AT473" s="251" t="s">
        <v>188</v>
      </c>
      <c r="AU473" s="251" t="s">
        <v>200</v>
      </c>
      <c r="AY473" s="14" t="s">
        <v>185</v>
      </c>
      <c r="BE473" s="252">
        <f>IF(N473="základní",J473,0)</f>
        <v>0</v>
      </c>
      <c r="BF473" s="252">
        <f>IF(N473="snížená",J473,0)</f>
        <v>0</v>
      </c>
      <c r="BG473" s="252">
        <f>IF(N473="zákl. přenesená",J473,0)</f>
        <v>0</v>
      </c>
      <c r="BH473" s="252">
        <f>IF(N473="sníž. přenesená",J473,0)</f>
        <v>0</v>
      </c>
      <c r="BI473" s="252">
        <f>IF(N473="nulová",J473,0)</f>
        <v>0</v>
      </c>
      <c r="BJ473" s="14" t="s">
        <v>84</v>
      </c>
      <c r="BK473" s="252">
        <f>ROUND(I473*H473,2)</f>
        <v>0</v>
      </c>
      <c r="BL473" s="14" t="s">
        <v>272</v>
      </c>
      <c r="BM473" s="251" t="s">
        <v>1162</v>
      </c>
    </row>
    <row r="474" s="2" customFormat="1">
      <c r="A474" s="35"/>
      <c r="B474" s="36"/>
      <c r="C474" s="37"/>
      <c r="D474" s="253" t="s">
        <v>194</v>
      </c>
      <c r="E474" s="37"/>
      <c r="F474" s="254" t="s">
        <v>1161</v>
      </c>
      <c r="G474" s="37"/>
      <c r="H474" s="37"/>
      <c r="I474" s="206"/>
      <c r="J474" s="37"/>
      <c r="K474" s="37"/>
      <c r="L474" s="41"/>
      <c r="M474" s="255"/>
      <c r="N474" s="256"/>
      <c r="O474" s="88"/>
      <c r="P474" s="88"/>
      <c r="Q474" s="88"/>
      <c r="R474" s="88"/>
      <c r="S474" s="88"/>
      <c r="T474" s="89"/>
      <c r="U474" s="35"/>
      <c r="V474" s="35"/>
      <c r="W474" s="35"/>
      <c r="X474" s="35"/>
      <c r="Y474" s="35"/>
      <c r="Z474" s="35"/>
      <c r="AA474" s="35"/>
      <c r="AB474" s="35"/>
      <c r="AC474" s="35"/>
      <c r="AD474" s="35"/>
      <c r="AE474" s="35"/>
      <c r="AT474" s="14" t="s">
        <v>194</v>
      </c>
      <c r="AU474" s="14" t="s">
        <v>200</v>
      </c>
    </row>
    <row r="475" s="2" customFormat="1" ht="24.15" customHeight="1">
      <c r="A475" s="35"/>
      <c r="B475" s="36"/>
      <c r="C475" s="257" t="s">
        <v>1163</v>
      </c>
      <c r="D475" s="257" t="s">
        <v>260</v>
      </c>
      <c r="E475" s="258" t="s">
        <v>1164</v>
      </c>
      <c r="F475" s="259" t="s">
        <v>1165</v>
      </c>
      <c r="G475" s="260" t="s">
        <v>263</v>
      </c>
      <c r="H475" s="261">
        <v>1</v>
      </c>
      <c r="I475" s="262"/>
      <c r="J475" s="263">
        <f>ROUND(I475*H475,2)</f>
        <v>0</v>
      </c>
      <c r="K475" s="264"/>
      <c r="L475" s="265"/>
      <c r="M475" s="266" t="s">
        <v>1</v>
      </c>
      <c r="N475" s="267" t="s">
        <v>42</v>
      </c>
      <c r="O475" s="88"/>
      <c r="P475" s="249">
        <f>O475*H475</f>
        <v>0</v>
      </c>
      <c r="Q475" s="249">
        <v>0.00010000000000000001</v>
      </c>
      <c r="R475" s="249">
        <f>Q475*H475</f>
        <v>0.00010000000000000001</v>
      </c>
      <c r="S475" s="249">
        <v>0</v>
      </c>
      <c r="T475" s="250">
        <f>S475*H475</f>
        <v>0</v>
      </c>
      <c r="U475" s="35"/>
      <c r="V475" s="35"/>
      <c r="W475" s="35"/>
      <c r="X475" s="35"/>
      <c r="Y475" s="35"/>
      <c r="Z475" s="35"/>
      <c r="AA475" s="35"/>
      <c r="AB475" s="35"/>
      <c r="AC475" s="35"/>
      <c r="AD475" s="35"/>
      <c r="AE475" s="35"/>
      <c r="AR475" s="251" t="s">
        <v>323</v>
      </c>
      <c r="AT475" s="251" t="s">
        <v>260</v>
      </c>
      <c r="AU475" s="251" t="s">
        <v>200</v>
      </c>
      <c r="AY475" s="14" t="s">
        <v>185</v>
      </c>
      <c r="BE475" s="252">
        <f>IF(N475="základní",J475,0)</f>
        <v>0</v>
      </c>
      <c r="BF475" s="252">
        <f>IF(N475="snížená",J475,0)</f>
        <v>0</v>
      </c>
      <c r="BG475" s="252">
        <f>IF(N475="zákl. přenesená",J475,0)</f>
        <v>0</v>
      </c>
      <c r="BH475" s="252">
        <f>IF(N475="sníž. přenesená",J475,0)</f>
        <v>0</v>
      </c>
      <c r="BI475" s="252">
        <f>IF(N475="nulová",J475,0)</f>
        <v>0</v>
      </c>
      <c r="BJ475" s="14" t="s">
        <v>84</v>
      </c>
      <c r="BK475" s="252">
        <f>ROUND(I475*H475,2)</f>
        <v>0</v>
      </c>
      <c r="BL475" s="14" t="s">
        <v>272</v>
      </c>
      <c r="BM475" s="251" t="s">
        <v>1166</v>
      </c>
    </row>
    <row r="476" s="2" customFormat="1">
      <c r="A476" s="35"/>
      <c r="B476" s="36"/>
      <c r="C476" s="37"/>
      <c r="D476" s="253" t="s">
        <v>194</v>
      </c>
      <c r="E476" s="37"/>
      <c r="F476" s="254" t="s">
        <v>1165</v>
      </c>
      <c r="G476" s="37"/>
      <c r="H476" s="37"/>
      <c r="I476" s="206"/>
      <c r="J476" s="37"/>
      <c r="K476" s="37"/>
      <c r="L476" s="41"/>
      <c r="M476" s="255"/>
      <c r="N476" s="256"/>
      <c r="O476" s="88"/>
      <c r="P476" s="88"/>
      <c r="Q476" s="88"/>
      <c r="R476" s="88"/>
      <c r="S476" s="88"/>
      <c r="T476" s="89"/>
      <c r="U476" s="35"/>
      <c r="V476" s="35"/>
      <c r="W476" s="35"/>
      <c r="X476" s="35"/>
      <c r="Y476" s="35"/>
      <c r="Z476" s="35"/>
      <c r="AA476" s="35"/>
      <c r="AB476" s="35"/>
      <c r="AC476" s="35"/>
      <c r="AD476" s="35"/>
      <c r="AE476" s="35"/>
      <c r="AT476" s="14" t="s">
        <v>194</v>
      </c>
      <c r="AU476" s="14" t="s">
        <v>200</v>
      </c>
    </row>
    <row r="477" s="2" customFormat="1" ht="24.15" customHeight="1">
      <c r="A477" s="35"/>
      <c r="B477" s="36"/>
      <c r="C477" s="239" t="s">
        <v>1167</v>
      </c>
      <c r="D477" s="239" t="s">
        <v>188</v>
      </c>
      <c r="E477" s="240" t="s">
        <v>1168</v>
      </c>
      <c r="F477" s="241" t="s">
        <v>1169</v>
      </c>
      <c r="G477" s="242" t="s">
        <v>329</v>
      </c>
      <c r="H477" s="243">
        <v>55</v>
      </c>
      <c r="I477" s="244"/>
      <c r="J477" s="245">
        <f>ROUND(I477*H477,2)</f>
        <v>0</v>
      </c>
      <c r="K477" s="246"/>
      <c r="L477" s="41"/>
      <c r="M477" s="247" t="s">
        <v>1</v>
      </c>
      <c r="N477" s="248" t="s">
        <v>42</v>
      </c>
      <c r="O477" s="88"/>
      <c r="P477" s="249">
        <f>O477*H477</f>
        <v>0</v>
      </c>
      <c r="Q477" s="249">
        <v>0</v>
      </c>
      <c r="R477" s="249">
        <f>Q477*H477</f>
        <v>0</v>
      </c>
      <c r="S477" s="249">
        <v>0</v>
      </c>
      <c r="T477" s="250">
        <f>S477*H477</f>
        <v>0</v>
      </c>
      <c r="U477" s="35"/>
      <c r="V477" s="35"/>
      <c r="W477" s="35"/>
      <c r="X477" s="35"/>
      <c r="Y477" s="35"/>
      <c r="Z477" s="35"/>
      <c r="AA477" s="35"/>
      <c r="AB477" s="35"/>
      <c r="AC477" s="35"/>
      <c r="AD477" s="35"/>
      <c r="AE477" s="35"/>
      <c r="AR477" s="251" t="s">
        <v>272</v>
      </c>
      <c r="AT477" s="251" t="s">
        <v>188</v>
      </c>
      <c r="AU477" s="251" t="s">
        <v>200</v>
      </c>
      <c r="AY477" s="14" t="s">
        <v>185</v>
      </c>
      <c r="BE477" s="252">
        <f>IF(N477="základní",J477,0)</f>
        <v>0</v>
      </c>
      <c r="BF477" s="252">
        <f>IF(N477="snížená",J477,0)</f>
        <v>0</v>
      </c>
      <c r="BG477" s="252">
        <f>IF(N477="zákl. přenesená",J477,0)</f>
        <v>0</v>
      </c>
      <c r="BH477" s="252">
        <f>IF(N477="sníž. přenesená",J477,0)</f>
        <v>0</v>
      </c>
      <c r="BI477" s="252">
        <f>IF(N477="nulová",J477,0)</f>
        <v>0</v>
      </c>
      <c r="BJ477" s="14" t="s">
        <v>84</v>
      </c>
      <c r="BK477" s="252">
        <f>ROUND(I477*H477,2)</f>
        <v>0</v>
      </c>
      <c r="BL477" s="14" t="s">
        <v>272</v>
      </c>
      <c r="BM477" s="251" t="s">
        <v>1170</v>
      </c>
    </row>
    <row r="478" s="2" customFormat="1">
      <c r="A478" s="35"/>
      <c r="B478" s="36"/>
      <c r="C478" s="37"/>
      <c r="D478" s="253" t="s">
        <v>194</v>
      </c>
      <c r="E478" s="37"/>
      <c r="F478" s="254" t="s">
        <v>1171</v>
      </c>
      <c r="G478" s="37"/>
      <c r="H478" s="37"/>
      <c r="I478" s="206"/>
      <c r="J478" s="37"/>
      <c r="K478" s="37"/>
      <c r="L478" s="41"/>
      <c r="M478" s="255"/>
      <c r="N478" s="256"/>
      <c r="O478" s="88"/>
      <c r="P478" s="88"/>
      <c r="Q478" s="88"/>
      <c r="R478" s="88"/>
      <c r="S478" s="88"/>
      <c r="T478" s="89"/>
      <c r="U478" s="35"/>
      <c r="V478" s="35"/>
      <c r="W478" s="35"/>
      <c r="X478" s="35"/>
      <c r="Y478" s="35"/>
      <c r="Z478" s="35"/>
      <c r="AA478" s="35"/>
      <c r="AB478" s="35"/>
      <c r="AC478" s="35"/>
      <c r="AD478" s="35"/>
      <c r="AE478" s="35"/>
      <c r="AT478" s="14" t="s">
        <v>194</v>
      </c>
      <c r="AU478" s="14" t="s">
        <v>200</v>
      </c>
    </row>
    <row r="479" s="2" customFormat="1" ht="37.8" customHeight="1">
      <c r="A479" s="35"/>
      <c r="B479" s="36"/>
      <c r="C479" s="239" t="s">
        <v>1172</v>
      </c>
      <c r="D479" s="239" t="s">
        <v>188</v>
      </c>
      <c r="E479" s="240" t="s">
        <v>1173</v>
      </c>
      <c r="F479" s="241" t="s">
        <v>1174</v>
      </c>
      <c r="G479" s="242" t="s">
        <v>307</v>
      </c>
      <c r="H479" s="243">
        <v>1</v>
      </c>
      <c r="I479" s="244"/>
      <c r="J479" s="245">
        <f>ROUND(I479*H479,2)</f>
        <v>0</v>
      </c>
      <c r="K479" s="246"/>
      <c r="L479" s="41"/>
      <c r="M479" s="247" t="s">
        <v>1</v>
      </c>
      <c r="N479" s="248" t="s">
        <v>42</v>
      </c>
      <c r="O479" s="88"/>
      <c r="P479" s="249">
        <f>O479*H479</f>
        <v>0</v>
      </c>
      <c r="Q479" s="249">
        <v>0</v>
      </c>
      <c r="R479" s="249">
        <f>Q479*H479</f>
        <v>0</v>
      </c>
      <c r="S479" s="249">
        <v>0</v>
      </c>
      <c r="T479" s="250">
        <f>S479*H479</f>
        <v>0</v>
      </c>
      <c r="U479" s="35"/>
      <c r="V479" s="35"/>
      <c r="W479" s="35"/>
      <c r="X479" s="35"/>
      <c r="Y479" s="35"/>
      <c r="Z479" s="35"/>
      <c r="AA479" s="35"/>
      <c r="AB479" s="35"/>
      <c r="AC479" s="35"/>
      <c r="AD479" s="35"/>
      <c r="AE479" s="35"/>
      <c r="AR479" s="251" t="s">
        <v>272</v>
      </c>
      <c r="AT479" s="251" t="s">
        <v>188</v>
      </c>
      <c r="AU479" s="251" t="s">
        <v>200</v>
      </c>
      <c r="AY479" s="14" t="s">
        <v>185</v>
      </c>
      <c r="BE479" s="252">
        <f>IF(N479="základní",J479,0)</f>
        <v>0</v>
      </c>
      <c r="BF479" s="252">
        <f>IF(N479="snížená",J479,0)</f>
        <v>0</v>
      </c>
      <c r="BG479" s="252">
        <f>IF(N479="zákl. přenesená",J479,0)</f>
        <v>0</v>
      </c>
      <c r="BH479" s="252">
        <f>IF(N479="sníž. přenesená",J479,0)</f>
        <v>0</v>
      </c>
      <c r="BI479" s="252">
        <f>IF(N479="nulová",J479,0)</f>
        <v>0</v>
      </c>
      <c r="BJ479" s="14" t="s">
        <v>84</v>
      </c>
      <c r="BK479" s="252">
        <f>ROUND(I479*H479,2)</f>
        <v>0</v>
      </c>
      <c r="BL479" s="14" t="s">
        <v>272</v>
      </c>
      <c r="BM479" s="251" t="s">
        <v>1175</v>
      </c>
    </row>
    <row r="480" s="2" customFormat="1">
      <c r="A480" s="35"/>
      <c r="B480" s="36"/>
      <c r="C480" s="37"/>
      <c r="D480" s="253" t="s">
        <v>194</v>
      </c>
      <c r="E480" s="37"/>
      <c r="F480" s="254" t="s">
        <v>1174</v>
      </c>
      <c r="G480" s="37"/>
      <c r="H480" s="37"/>
      <c r="I480" s="206"/>
      <c r="J480" s="37"/>
      <c r="K480" s="37"/>
      <c r="L480" s="41"/>
      <c r="M480" s="255"/>
      <c r="N480" s="256"/>
      <c r="O480" s="88"/>
      <c r="P480" s="88"/>
      <c r="Q480" s="88"/>
      <c r="R480" s="88"/>
      <c r="S480" s="88"/>
      <c r="T480" s="89"/>
      <c r="U480" s="35"/>
      <c r="V480" s="35"/>
      <c r="W480" s="35"/>
      <c r="X480" s="35"/>
      <c r="Y480" s="35"/>
      <c r="Z480" s="35"/>
      <c r="AA480" s="35"/>
      <c r="AB480" s="35"/>
      <c r="AC480" s="35"/>
      <c r="AD480" s="35"/>
      <c r="AE480" s="35"/>
      <c r="AT480" s="14" t="s">
        <v>194</v>
      </c>
      <c r="AU480" s="14" t="s">
        <v>200</v>
      </c>
    </row>
    <row r="481" s="2" customFormat="1" ht="24.15" customHeight="1">
      <c r="A481" s="35"/>
      <c r="B481" s="36"/>
      <c r="C481" s="257" t="s">
        <v>1176</v>
      </c>
      <c r="D481" s="257" t="s">
        <v>260</v>
      </c>
      <c r="E481" s="258" t="s">
        <v>1177</v>
      </c>
      <c r="F481" s="259" t="s">
        <v>880</v>
      </c>
      <c r="G481" s="260" t="s">
        <v>329</v>
      </c>
      <c r="H481" s="261">
        <v>15</v>
      </c>
      <c r="I481" s="262"/>
      <c r="J481" s="263">
        <f>ROUND(I481*H481,2)</f>
        <v>0</v>
      </c>
      <c r="K481" s="264"/>
      <c r="L481" s="265"/>
      <c r="M481" s="266" t="s">
        <v>1</v>
      </c>
      <c r="N481" s="267" t="s">
        <v>42</v>
      </c>
      <c r="O481" s="88"/>
      <c r="P481" s="249">
        <f>O481*H481</f>
        <v>0</v>
      </c>
      <c r="Q481" s="249">
        <v>6.9999999999999994E-05</v>
      </c>
      <c r="R481" s="249">
        <f>Q481*H481</f>
        <v>0.0010499999999999999</v>
      </c>
      <c r="S481" s="249">
        <v>0</v>
      </c>
      <c r="T481" s="250">
        <f>S481*H481</f>
        <v>0</v>
      </c>
      <c r="U481" s="35"/>
      <c r="V481" s="35"/>
      <c r="W481" s="35"/>
      <c r="X481" s="35"/>
      <c r="Y481" s="35"/>
      <c r="Z481" s="35"/>
      <c r="AA481" s="35"/>
      <c r="AB481" s="35"/>
      <c r="AC481" s="35"/>
      <c r="AD481" s="35"/>
      <c r="AE481" s="35"/>
      <c r="AR481" s="251" t="s">
        <v>323</v>
      </c>
      <c r="AT481" s="251" t="s">
        <v>260</v>
      </c>
      <c r="AU481" s="251" t="s">
        <v>200</v>
      </c>
      <c r="AY481" s="14" t="s">
        <v>185</v>
      </c>
      <c r="BE481" s="252">
        <f>IF(N481="základní",J481,0)</f>
        <v>0</v>
      </c>
      <c r="BF481" s="252">
        <f>IF(N481="snížená",J481,0)</f>
        <v>0</v>
      </c>
      <c r="BG481" s="252">
        <f>IF(N481="zákl. přenesená",J481,0)</f>
        <v>0</v>
      </c>
      <c r="BH481" s="252">
        <f>IF(N481="sníž. přenesená",J481,0)</f>
        <v>0</v>
      </c>
      <c r="BI481" s="252">
        <f>IF(N481="nulová",J481,0)</f>
        <v>0</v>
      </c>
      <c r="BJ481" s="14" t="s">
        <v>84</v>
      </c>
      <c r="BK481" s="252">
        <f>ROUND(I481*H481,2)</f>
        <v>0</v>
      </c>
      <c r="BL481" s="14" t="s">
        <v>272</v>
      </c>
      <c r="BM481" s="251" t="s">
        <v>1178</v>
      </c>
    </row>
    <row r="482" s="2" customFormat="1">
      <c r="A482" s="35"/>
      <c r="B482" s="36"/>
      <c r="C482" s="37"/>
      <c r="D482" s="253" t="s">
        <v>194</v>
      </c>
      <c r="E482" s="37"/>
      <c r="F482" s="254" t="s">
        <v>880</v>
      </c>
      <c r="G482" s="37"/>
      <c r="H482" s="37"/>
      <c r="I482" s="206"/>
      <c r="J482" s="37"/>
      <c r="K482" s="37"/>
      <c r="L482" s="41"/>
      <c r="M482" s="255"/>
      <c r="N482" s="256"/>
      <c r="O482" s="88"/>
      <c r="P482" s="88"/>
      <c r="Q482" s="88"/>
      <c r="R482" s="88"/>
      <c r="S482" s="88"/>
      <c r="T482" s="89"/>
      <c r="U482" s="35"/>
      <c r="V482" s="35"/>
      <c r="W482" s="35"/>
      <c r="X482" s="35"/>
      <c r="Y482" s="35"/>
      <c r="Z482" s="35"/>
      <c r="AA482" s="35"/>
      <c r="AB482" s="35"/>
      <c r="AC482" s="35"/>
      <c r="AD482" s="35"/>
      <c r="AE482" s="35"/>
      <c r="AT482" s="14" t="s">
        <v>194</v>
      </c>
      <c r="AU482" s="14" t="s">
        <v>200</v>
      </c>
    </row>
    <row r="483" s="2" customFormat="1" ht="24.15" customHeight="1">
      <c r="A483" s="35"/>
      <c r="B483" s="36"/>
      <c r="C483" s="257" t="s">
        <v>1179</v>
      </c>
      <c r="D483" s="257" t="s">
        <v>260</v>
      </c>
      <c r="E483" s="258" t="s">
        <v>859</v>
      </c>
      <c r="F483" s="259" t="s">
        <v>860</v>
      </c>
      <c r="G483" s="260" t="s">
        <v>329</v>
      </c>
      <c r="H483" s="261">
        <v>40</v>
      </c>
      <c r="I483" s="262"/>
      <c r="J483" s="263">
        <f>ROUND(I483*H483,2)</f>
        <v>0</v>
      </c>
      <c r="K483" s="264"/>
      <c r="L483" s="265"/>
      <c r="M483" s="266" t="s">
        <v>1</v>
      </c>
      <c r="N483" s="267" t="s">
        <v>42</v>
      </c>
      <c r="O483" s="88"/>
      <c r="P483" s="249">
        <f>O483*H483</f>
        <v>0</v>
      </c>
      <c r="Q483" s="249">
        <v>6.9999999999999994E-05</v>
      </c>
      <c r="R483" s="249">
        <f>Q483*H483</f>
        <v>0.0027999999999999995</v>
      </c>
      <c r="S483" s="249">
        <v>0</v>
      </c>
      <c r="T483" s="250">
        <f>S483*H483</f>
        <v>0</v>
      </c>
      <c r="U483" s="35"/>
      <c r="V483" s="35"/>
      <c r="W483" s="35"/>
      <c r="X483" s="35"/>
      <c r="Y483" s="35"/>
      <c r="Z483" s="35"/>
      <c r="AA483" s="35"/>
      <c r="AB483" s="35"/>
      <c r="AC483" s="35"/>
      <c r="AD483" s="35"/>
      <c r="AE483" s="35"/>
      <c r="AR483" s="251" t="s">
        <v>323</v>
      </c>
      <c r="AT483" s="251" t="s">
        <v>260</v>
      </c>
      <c r="AU483" s="251" t="s">
        <v>200</v>
      </c>
      <c r="AY483" s="14" t="s">
        <v>185</v>
      </c>
      <c r="BE483" s="252">
        <f>IF(N483="základní",J483,0)</f>
        <v>0</v>
      </c>
      <c r="BF483" s="252">
        <f>IF(N483="snížená",J483,0)</f>
        <v>0</v>
      </c>
      <c r="BG483" s="252">
        <f>IF(N483="zákl. přenesená",J483,0)</f>
        <v>0</v>
      </c>
      <c r="BH483" s="252">
        <f>IF(N483="sníž. přenesená",J483,0)</f>
        <v>0</v>
      </c>
      <c r="BI483" s="252">
        <f>IF(N483="nulová",J483,0)</f>
        <v>0</v>
      </c>
      <c r="BJ483" s="14" t="s">
        <v>84</v>
      </c>
      <c r="BK483" s="252">
        <f>ROUND(I483*H483,2)</f>
        <v>0</v>
      </c>
      <c r="BL483" s="14" t="s">
        <v>272</v>
      </c>
      <c r="BM483" s="251" t="s">
        <v>1180</v>
      </c>
    </row>
    <row r="484" s="2" customFormat="1">
      <c r="A484" s="35"/>
      <c r="B484" s="36"/>
      <c r="C484" s="37"/>
      <c r="D484" s="253" t="s">
        <v>194</v>
      </c>
      <c r="E484" s="37"/>
      <c r="F484" s="254" t="s">
        <v>860</v>
      </c>
      <c r="G484" s="37"/>
      <c r="H484" s="37"/>
      <c r="I484" s="206"/>
      <c r="J484" s="37"/>
      <c r="K484" s="37"/>
      <c r="L484" s="41"/>
      <c r="M484" s="255"/>
      <c r="N484" s="256"/>
      <c r="O484" s="88"/>
      <c r="P484" s="88"/>
      <c r="Q484" s="88"/>
      <c r="R484" s="88"/>
      <c r="S484" s="88"/>
      <c r="T484" s="89"/>
      <c r="U484" s="35"/>
      <c r="V484" s="35"/>
      <c r="W484" s="35"/>
      <c r="X484" s="35"/>
      <c r="Y484" s="35"/>
      <c r="Z484" s="35"/>
      <c r="AA484" s="35"/>
      <c r="AB484" s="35"/>
      <c r="AC484" s="35"/>
      <c r="AD484" s="35"/>
      <c r="AE484" s="35"/>
      <c r="AT484" s="14" t="s">
        <v>194</v>
      </c>
      <c r="AU484" s="14" t="s">
        <v>200</v>
      </c>
    </row>
    <row r="485" s="2" customFormat="1" ht="24.15" customHeight="1">
      <c r="A485" s="35"/>
      <c r="B485" s="36"/>
      <c r="C485" s="239" t="s">
        <v>1181</v>
      </c>
      <c r="D485" s="239" t="s">
        <v>188</v>
      </c>
      <c r="E485" s="240" t="s">
        <v>1182</v>
      </c>
      <c r="F485" s="241" t="s">
        <v>1183</v>
      </c>
      <c r="G485" s="242" t="s">
        <v>263</v>
      </c>
      <c r="H485" s="243">
        <v>1</v>
      </c>
      <c r="I485" s="244"/>
      <c r="J485" s="245">
        <f>ROUND(I485*H485,2)</f>
        <v>0</v>
      </c>
      <c r="K485" s="246"/>
      <c r="L485" s="41"/>
      <c r="M485" s="247" t="s">
        <v>1</v>
      </c>
      <c r="N485" s="248" t="s">
        <v>42</v>
      </c>
      <c r="O485" s="88"/>
      <c r="P485" s="249">
        <f>O485*H485</f>
        <v>0</v>
      </c>
      <c r="Q485" s="249">
        <v>0</v>
      </c>
      <c r="R485" s="249">
        <f>Q485*H485</f>
        <v>0</v>
      </c>
      <c r="S485" s="249">
        <v>0</v>
      </c>
      <c r="T485" s="250">
        <f>S485*H485</f>
        <v>0</v>
      </c>
      <c r="U485" s="35"/>
      <c r="V485" s="35"/>
      <c r="W485" s="35"/>
      <c r="X485" s="35"/>
      <c r="Y485" s="35"/>
      <c r="Z485" s="35"/>
      <c r="AA485" s="35"/>
      <c r="AB485" s="35"/>
      <c r="AC485" s="35"/>
      <c r="AD485" s="35"/>
      <c r="AE485" s="35"/>
      <c r="AR485" s="251" t="s">
        <v>272</v>
      </c>
      <c r="AT485" s="251" t="s">
        <v>188</v>
      </c>
      <c r="AU485" s="251" t="s">
        <v>200</v>
      </c>
      <c r="AY485" s="14" t="s">
        <v>185</v>
      </c>
      <c r="BE485" s="252">
        <f>IF(N485="základní",J485,0)</f>
        <v>0</v>
      </c>
      <c r="BF485" s="252">
        <f>IF(N485="snížená",J485,0)</f>
        <v>0</v>
      </c>
      <c r="BG485" s="252">
        <f>IF(N485="zákl. přenesená",J485,0)</f>
        <v>0</v>
      </c>
      <c r="BH485" s="252">
        <f>IF(N485="sníž. přenesená",J485,0)</f>
        <v>0</v>
      </c>
      <c r="BI485" s="252">
        <f>IF(N485="nulová",J485,0)</f>
        <v>0</v>
      </c>
      <c r="BJ485" s="14" t="s">
        <v>84</v>
      </c>
      <c r="BK485" s="252">
        <f>ROUND(I485*H485,2)</f>
        <v>0</v>
      </c>
      <c r="BL485" s="14" t="s">
        <v>272</v>
      </c>
      <c r="BM485" s="251" t="s">
        <v>1184</v>
      </c>
    </row>
    <row r="486" s="2" customFormat="1">
      <c r="A486" s="35"/>
      <c r="B486" s="36"/>
      <c r="C486" s="37"/>
      <c r="D486" s="253" t="s">
        <v>194</v>
      </c>
      <c r="E486" s="37"/>
      <c r="F486" s="254" t="s">
        <v>1183</v>
      </c>
      <c r="G486" s="37"/>
      <c r="H486" s="37"/>
      <c r="I486" s="206"/>
      <c r="J486" s="37"/>
      <c r="K486" s="37"/>
      <c r="L486" s="41"/>
      <c r="M486" s="255"/>
      <c r="N486" s="256"/>
      <c r="O486" s="88"/>
      <c r="P486" s="88"/>
      <c r="Q486" s="88"/>
      <c r="R486" s="88"/>
      <c r="S486" s="88"/>
      <c r="T486" s="89"/>
      <c r="U486" s="35"/>
      <c r="V486" s="35"/>
      <c r="W486" s="35"/>
      <c r="X486" s="35"/>
      <c r="Y486" s="35"/>
      <c r="Z486" s="35"/>
      <c r="AA486" s="35"/>
      <c r="AB486" s="35"/>
      <c r="AC486" s="35"/>
      <c r="AD486" s="35"/>
      <c r="AE486" s="35"/>
      <c r="AT486" s="14" t="s">
        <v>194</v>
      </c>
      <c r="AU486" s="14" t="s">
        <v>200</v>
      </c>
    </row>
    <row r="487" s="2" customFormat="1" ht="24.15" customHeight="1">
      <c r="A487" s="35"/>
      <c r="B487" s="36"/>
      <c r="C487" s="239" t="s">
        <v>1185</v>
      </c>
      <c r="D487" s="239" t="s">
        <v>188</v>
      </c>
      <c r="E487" s="240" t="s">
        <v>1186</v>
      </c>
      <c r="F487" s="241" t="s">
        <v>1187</v>
      </c>
      <c r="G487" s="242" t="s">
        <v>263</v>
      </c>
      <c r="H487" s="243">
        <v>1</v>
      </c>
      <c r="I487" s="244"/>
      <c r="J487" s="245">
        <f>ROUND(I487*H487,2)</f>
        <v>0</v>
      </c>
      <c r="K487" s="246"/>
      <c r="L487" s="41"/>
      <c r="M487" s="247" t="s">
        <v>1</v>
      </c>
      <c r="N487" s="248" t="s">
        <v>42</v>
      </c>
      <c r="O487" s="88"/>
      <c r="P487" s="249">
        <f>O487*H487</f>
        <v>0</v>
      </c>
      <c r="Q487" s="249">
        <v>0</v>
      </c>
      <c r="R487" s="249">
        <f>Q487*H487</f>
        <v>0</v>
      </c>
      <c r="S487" s="249">
        <v>0</v>
      </c>
      <c r="T487" s="250">
        <f>S487*H487</f>
        <v>0</v>
      </c>
      <c r="U487" s="35"/>
      <c r="V487" s="35"/>
      <c r="W487" s="35"/>
      <c r="X487" s="35"/>
      <c r="Y487" s="35"/>
      <c r="Z487" s="35"/>
      <c r="AA487" s="35"/>
      <c r="AB487" s="35"/>
      <c r="AC487" s="35"/>
      <c r="AD487" s="35"/>
      <c r="AE487" s="35"/>
      <c r="AR487" s="251" t="s">
        <v>272</v>
      </c>
      <c r="AT487" s="251" t="s">
        <v>188</v>
      </c>
      <c r="AU487" s="251" t="s">
        <v>200</v>
      </c>
      <c r="AY487" s="14" t="s">
        <v>185</v>
      </c>
      <c r="BE487" s="252">
        <f>IF(N487="základní",J487,0)</f>
        <v>0</v>
      </c>
      <c r="BF487" s="252">
        <f>IF(N487="snížená",J487,0)</f>
        <v>0</v>
      </c>
      <c r="BG487" s="252">
        <f>IF(N487="zákl. přenesená",J487,0)</f>
        <v>0</v>
      </c>
      <c r="BH487" s="252">
        <f>IF(N487="sníž. přenesená",J487,0)</f>
        <v>0</v>
      </c>
      <c r="BI487" s="252">
        <f>IF(N487="nulová",J487,0)</f>
        <v>0</v>
      </c>
      <c r="BJ487" s="14" t="s">
        <v>84</v>
      </c>
      <c r="BK487" s="252">
        <f>ROUND(I487*H487,2)</f>
        <v>0</v>
      </c>
      <c r="BL487" s="14" t="s">
        <v>272</v>
      </c>
      <c r="BM487" s="251" t="s">
        <v>1188</v>
      </c>
    </row>
    <row r="488" s="2" customFormat="1">
      <c r="A488" s="35"/>
      <c r="B488" s="36"/>
      <c r="C488" s="37"/>
      <c r="D488" s="253" t="s">
        <v>194</v>
      </c>
      <c r="E488" s="37"/>
      <c r="F488" s="254" t="s">
        <v>1189</v>
      </c>
      <c r="G488" s="37"/>
      <c r="H488" s="37"/>
      <c r="I488" s="206"/>
      <c r="J488" s="37"/>
      <c r="K488" s="37"/>
      <c r="L488" s="41"/>
      <c r="M488" s="255"/>
      <c r="N488" s="256"/>
      <c r="O488" s="88"/>
      <c r="P488" s="88"/>
      <c r="Q488" s="88"/>
      <c r="R488" s="88"/>
      <c r="S488" s="88"/>
      <c r="T488" s="89"/>
      <c r="U488" s="35"/>
      <c r="V488" s="35"/>
      <c r="W488" s="35"/>
      <c r="X488" s="35"/>
      <c r="Y488" s="35"/>
      <c r="Z488" s="35"/>
      <c r="AA488" s="35"/>
      <c r="AB488" s="35"/>
      <c r="AC488" s="35"/>
      <c r="AD488" s="35"/>
      <c r="AE488" s="35"/>
      <c r="AT488" s="14" t="s">
        <v>194</v>
      </c>
      <c r="AU488" s="14" t="s">
        <v>200</v>
      </c>
    </row>
    <row r="489" s="2" customFormat="1" ht="16.5" customHeight="1">
      <c r="A489" s="35"/>
      <c r="B489" s="36"/>
      <c r="C489" s="257" t="s">
        <v>1190</v>
      </c>
      <c r="D489" s="257" t="s">
        <v>260</v>
      </c>
      <c r="E489" s="258" t="s">
        <v>1191</v>
      </c>
      <c r="F489" s="259" t="s">
        <v>1192</v>
      </c>
      <c r="G489" s="260" t="s">
        <v>263</v>
      </c>
      <c r="H489" s="261">
        <v>1</v>
      </c>
      <c r="I489" s="262"/>
      <c r="J489" s="263">
        <f>ROUND(I489*H489,2)</f>
        <v>0</v>
      </c>
      <c r="K489" s="264"/>
      <c r="L489" s="265"/>
      <c r="M489" s="266" t="s">
        <v>1</v>
      </c>
      <c r="N489" s="267" t="s">
        <v>42</v>
      </c>
      <c r="O489" s="88"/>
      <c r="P489" s="249">
        <f>O489*H489</f>
        <v>0</v>
      </c>
      <c r="Q489" s="249">
        <v>0.00147</v>
      </c>
      <c r="R489" s="249">
        <f>Q489*H489</f>
        <v>0.00147</v>
      </c>
      <c r="S489" s="249">
        <v>0</v>
      </c>
      <c r="T489" s="250">
        <f>S489*H489</f>
        <v>0</v>
      </c>
      <c r="U489" s="35"/>
      <c r="V489" s="35"/>
      <c r="W489" s="35"/>
      <c r="X489" s="35"/>
      <c r="Y489" s="35"/>
      <c r="Z489" s="35"/>
      <c r="AA489" s="35"/>
      <c r="AB489" s="35"/>
      <c r="AC489" s="35"/>
      <c r="AD489" s="35"/>
      <c r="AE489" s="35"/>
      <c r="AR489" s="251" t="s">
        <v>323</v>
      </c>
      <c r="AT489" s="251" t="s">
        <v>260</v>
      </c>
      <c r="AU489" s="251" t="s">
        <v>200</v>
      </c>
      <c r="AY489" s="14" t="s">
        <v>185</v>
      </c>
      <c r="BE489" s="252">
        <f>IF(N489="základní",J489,0)</f>
        <v>0</v>
      </c>
      <c r="BF489" s="252">
        <f>IF(N489="snížená",J489,0)</f>
        <v>0</v>
      </c>
      <c r="BG489" s="252">
        <f>IF(N489="zákl. přenesená",J489,0)</f>
        <v>0</v>
      </c>
      <c r="BH489" s="252">
        <f>IF(N489="sníž. přenesená",J489,0)</f>
        <v>0</v>
      </c>
      <c r="BI489" s="252">
        <f>IF(N489="nulová",J489,0)</f>
        <v>0</v>
      </c>
      <c r="BJ489" s="14" t="s">
        <v>84</v>
      </c>
      <c r="BK489" s="252">
        <f>ROUND(I489*H489,2)</f>
        <v>0</v>
      </c>
      <c r="BL489" s="14" t="s">
        <v>272</v>
      </c>
      <c r="BM489" s="251" t="s">
        <v>1193</v>
      </c>
    </row>
    <row r="490" s="2" customFormat="1">
      <c r="A490" s="35"/>
      <c r="B490" s="36"/>
      <c r="C490" s="37"/>
      <c r="D490" s="253" t="s">
        <v>194</v>
      </c>
      <c r="E490" s="37"/>
      <c r="F490" s="254" t="s">
        <v>1192</v>
      </c>
      <c r="G490" s="37"/>
      <c r="H490" s="37"/>
      <c r="I490" s="206"/>
      <c r="J490" s="37"/>
      <c r="K490" s="37"/>
      <c r="L490" s="41"/>
      <c r="M490" s="255"/>
      <c r="N490" s="256"/>
      <c r="O490" s="88"/>
      <c r="P490" s="88"/>
      <c r="Q490" s="88"/>
      <c r="R490" s="88"/>
      <c r="S490" s="88"/>
      <c r="T490" s="89"/>
      <c r="U490" s="35"/>
      <c r="V490" s="35"/>
      <c r="W490" s="35"/>
      <c r="X490" s="35"/>
      <c r="Y490" s="35"/>
      <c r="Z490" s="35"/>
      <c r="AA490" s="35"/>
      <c r="AB490" s="35"/>
      <c r="AC490" s="35"/>
      <c r="AD490" s="35"/>
      <c r="AE490" s="35"/>
      <c r="AT490" s="14" t="s">
        <v>194</v>
      </c>
      <c r="AU490" s="14" t="s">
        <v>200</v>
      </c>
    </row>
    <row r="491" s="2" customFormat="1" ht="24.15" customHeight="1">
      <c r="A491" s="35"/>
      <c r="B491" s="36"/>
      <c r="C491" s="239" t="s">
        <v>1194</v>
      </c>
      <c r="D491" s="239" t="s">
        <v>188</v>
      </c>
      <c r="E491" s="240" t="s">
        <v>1195</v>
      </c>
      <c r="F491" s="241" t="s">
        <v>1196</v>
      </c>
      <c r="G491" s="242" t="s">
        <v>263</v>
      </c>
      <c r="H491" s="243">
        <v>1</v>
      </c>
      <c r="I491" s="244"/>
      <c r="J491" s="245">
        <f>ROUND(I491*H491,2)</f>
        <v>0</v>
      </c>
      <c r="K491" s="246"/>
      <c r="L491" s="41"/>
      <c r="M491" s="247" t="s">
        <v>1</v>
      </c>
      <c r="N491" s="248" t="s">
        <v>42</v>
      </c>
      <c r="O491" s="88"/>
      <c r="P491" s="249">
        <f>O491*H491</f>
        <v>0</v>
      </c>
      <c r="Q491" s="249">
        <v>0</v>
      </c>
      <c r="R491" s="249">
        <f>Q491*H491</f>
        <v>0</v>
      </c>
      <c r="S491" s="249">
        <v>0</v>
      </c>
      <c r="T491" s="250">
        <f>S491*H491</f>
        <v>0</v>
      </c>
      <c r="U491" s="35"/>
      <c r="V491" s="35"/>
      <c r="W491" s="35"/>
      <c r="X491" s="35"/>
      <c r="Y491" s="35"/>
      <c r="Z491" s="35"/>
      <c r="AA491" s="35"/>
      <c r="AB491" s="35"/>
      <c r="AC491" s="35"/>
      <c r="AD491" s="35"/>
      <c r="AE491" s="35"/>
      <c r="AR491" s="251" t="s">
        <v>272</v>
      </c>
      <c r="AT491" s="251" t="s">
        <v>188</v>
      </c>
      <c r="AU491" s="251" t="s">
        <v>200</v>
      </c>
      <c r="AY491" s="14" t="s">
        <v>185</v>
      </c>
      <c r="BE491" s="252">
        <f>IF(N491="základní",J491,0)</f>
        <v>0</v>
      </c>
      <c r="BF491" s="252">
        <f>IF(N491="snížená",J491,0)</f>
        <v>0</v>
      </c>
      <c r="BG491" s="252">
        <f>IF(N491="zákl. přenesená",J491,0)</f>
        <v>0</v>
      </c>
      <c r="BH491" s="252">
        <f>IF(N491="sníž. přenesená",J491,0)</f>
        <v>0</v>
      </c>
      <c r="BI491" s="252">
        <f>IF(N491="nulová",J491,0)</f>
        <v>0</v>
      </c>
      <c r="BJ491" s="14" t="s">
        <v>84</v>
      </c>
      <c r="BK491" s="252">
        <f>ROUND(I491*H491,2)</f>
        <v>0</v>
      </c>
      <c r="BL491" s="14" t="s">
        <v>272</v>
      </c>
      <c r="BM491" s="251" t="s">
        <v>1197</v>
      </c>
    </row>
    <row r="492" s="2" customFormat="1">
      <c r="A492" s="35"/>
      <c r="B492" s="36"/>
      <c r="C492" s="37"/>
      <c r="D492" s="253" t="s">
        <v>194</v>
      </c>
      <c r="E492" s="37"/>
      <c r="F492" s="254" t="s">
        <v>1198</v>
      </c>
      <c r="G492" s="37"/>
      <c r="H492" s="37"/>
      <c r="I492" s="206"/>
      <c r="J492" s="37"/>
      <c r="K492" s="37"/>
      <c r="L492" s="41"/>
      <c r="M492" s="255"/>
      <c r="N492" s="256"/>
      <c r="O492" s="88"/>
      <c r="P492" s="88"/>
      <c r="Q492" s="88"/>
      <c r="R492" s="88"/>
      <c r="S492" s="88"/>
      <c r="T492" s="89"/>
      <c r="U492" s="35"/>
      <c r="V492" s="35"/>
      <c r="W492" s="35"/>
      <c r="X492" s="35"/>
      <c r="Y492" s="35"/>
      <c r="Z492" s="35"/>
      <c r="AA492" s="35"/>
      <c r="AB492" s="35"/>
      <c r="AC492" s="35"/>
      <c r="AD492" s="35"/>
      <c r="AE492" s="35"/>
      <c r="AT492" s="14" t="s">
        <v>194</v>
      </c>
      <c r="AU492" s="14" t="s">
        <v>200</v>
      </c>
    </row>
    <row r="493" s="2" customFormat="1" ht="24.15" customHeight="1">
      <c r="A493" s="35"/>
      <c r="B493" s="36"/>
      <c r="C493" s="239" t="s">
        <v>1199</v>
      </c>
      <c r="D493" s="239" t="s">
        <v>188</v>
      </c>
      <c r="E493" s="240" t="s">
        <v>1200</v>
      </c>
      <c r="F493" s="241" t="s">
        <v>1201</v>
      </c>
      <c r="G493" s="242" t="s">
        <v>263</v>
      </c>
      <c r="H493" s="243">
        <v>4</v>
      </c>
      <c r="I493" s="244"/>
      <c r="J493" s="245">
        <f>ROUND(I493*H493,2)</f>
        <v>0</v>
      </c>
      <c r="K493" s="246"/>
      <c r="L493" s="41"/>
      <c r="M493" s="247" t="s">
        <v>1</v>
      </c>
      <c r="N493" s="248" t="s">
        <v>42</v>
      </c>
      <c r="O493" s="88"/>
      <c r="P493" s="249">
        <f>O493*H493</f>
        <v>0</v>
      </c>
      <c r="Q493" s="249">
        <v>0</v>
      </c>
      <c r="R493" s="249">
        <f>Q493*H493</f>
        <v>0</v>
      </c>
      <c r="S493" s="249">
        <v>0</v>
      </c>
      <c r="T493" s="250">
        <f>S493*H493</f>
        <v>0</v>
      </c>
      <c r="U493" s="35"/>
      <c r="V493" s="35"/>
      <c r="W493" s="35"/>
      <c r="X493" s="35"/>
      <c r="Y493" s="35"/>
      <c r="Z493" s="35"/>
      <c r="AA493" s="35"/>
      <c r="AB493" s="35"/>
      <c r="AC493" s="35"/>
      <c r="AD493" s="35"/>
      <c r="AE493" s="35"/>
      <c r="AR493" s="251" t="s">
        <v>272</v>
      </c>
      <c r="AT493" s="251" t="s">
        <v>188</v>
      </c>
      <c r="AU493" s="251" t="s">
        <v>200</v>
      </c>
      <c r="AY493" s="14" t="s">
        <v>185</v>
      </c>
      <c r="BE493" s="252">
        <f>IF(N493="základní",J493,0)</f>
        <v>0</v>
      </c>
      <c r="BF493" s="252">
        <f>IF(N493="snížená",J493,0)</f>
        <v>0</v>
      </c>
      <c r="BG493" s="252">
        <f>IF(N493="zákl. přenesená",J493,0)</f>
        <v>0</v>
      </c>
      <c r="BH493" s="252">
        <f>IF(N493="sníž. přenesená",J493,0)</f>
        <v>0</v>
      </c>
      <c r="BI493" s="252">
        <f>IF(N493="nulová",J493,0)</f>
        <v>0</v>
      </c>
      <c r="BJ493" s="14" t="s">
        <v>84</v>
      </c>
      <c r="BK493" s="252">
        <f>ROUND(I493*H493,2)</f>
        <v>0</v>
      </c>
      <c r="BL493" s="14" t="s">
        <v>272</v>
      </c>
      <c r="BM493" s="251" t="s">
        <v>1202</v>
      </c>
    </row>
    <row r="494" s="2" customFormat="1">
      <c r="A494" s="35"/>
      <c r="B494" s="36"/>
      <c r="C494" s="37"/>
      <c r="D494" s="253" t="s">
        <v>194</v>
      </c>
      <c r="E494" s="37"/>
      <c r="F494" s="254" t="s">
        <v>1203</v>
      </c>
      <c r="G494" s="37"/>
      <c r="H494" s="37"/>
      <c r="I494" s="206"/>
      <c r="J494" s="37"/>
      <c r="K494" s="37"/>
      <c r="L494" s="41"/>
      <c r="M494" s="255"/>
      <c r="N494" s="256"/>
      <c r="O494" s="88"/>
      <c r="P494" s="88"/>
      <c r="Q494" s="88"/>
      <c r="R494" s="88"/>
      <c r="S494" s="88"/>
      <c r="T494" s="89"/>
      <c r="U494" s="35"/>
      <c r="V494" s="35"/>
      <c r="W494" s="35"/>
      <c r="X494" s="35"/>
      <c r="Y494" s="35"/>
      <c r="Z494" s="35"/>
      <c r="AA494" s="35"/>
      <c r="AB494" s="35"/>
      <c r="AC494" s="35"/>
      <c r="AD494" s="35"/>
      <c r="AE494" s="35"/>
      <c r="AT494" s="14" t="s">
        <v>194</v>
      </c>
      <c r="AU494" s="14" t="s">
        <v>200</v>
      </c>
    </row>
    <row r="495" s="2" customFormat="1" ht="24.15" customHeight="1">
      <c r="A495" s="35"/>
      <c r="B495" s="36"/>
      <c r="C495" s="239" t="s">
        <v>1204</v>
      </c>
      <c r="D495" s="239" t="s">
        <v>188</v>
      </c>
      <c r="E495" s="240" t="s">
        <v>1205</v>
      </c>
      <c r="F495" s="241" t="s">
        <v>1206</v>
      </c>
      <c r="G495" s="242" t="s">
        <v>263</v>
      </c>
      <c r="H495" s="243">
        <v>3</v>
      </c>
      <c r="I495" s="244"/>
      <c r="J495" s="245">
        <f>ROUND(I495*H495,2)</f>
        <v>0</v>
      </c>
      <c r="K495" s="246"/>
      <c r="L495" s="41"/>
      <c r="M495" s="247" t="s">
        <v>1</v>
      </c>
      <c r="N495" s="248" t="s">
        <v>42</v>
      </c>
      <c r="O495" s="88"/>
      <c r="P495" s="249">
        <f>O495*H495</f>
        <v>0</v>
      </c>
      <c r="Q495" s="249">
        <v>0</v>
      </c>
      <c r="R495" s="249">
        <f>Q495*H495</f>
        <v>0</v>
      </c>
      <c r="S495" s="249">
        <v>0</v>
      </c>
      <c r="T495" s="250">
        <f>S495*H495</f>
        <v>0</v>
      </c>
      <c r="U495" s="35"/>
      <c r="V495" s="35"/>
      <c r="W495" s="35"/>
      <c r="X495" s="35"/>
      <c r="Y495" s="35"/>
      <c r="Z495" s="35"/>
      <c r="AA495" s="35"/>
      <c r="AB495" s="35"/>
      <c r="AC495" s="35"/>
      <c r="AD495" s="35"/>
      <c r="AE495" s="35"/>
      <c r="AR495" s="251" t="s">
        <v>272</v>
      </c>
      <c r="AT495" s="251" t="s">
        <v>188</v>
      </c>
      <c r="AU495" s="251" t="s">
        <v>200</v>
      </c>
      <c r="AY495" s="14" t="s">
        <v>185</v>
      </c>
      <c r="BE495" s="252">
        <f>IF(N495="základní",J495,0)</f>
        <v>0</v>
      </c>
      <c r="BF495" s="252">
        <f>IF(N495="snížená",J495,0)</f>
        <v>0</v>
      </c>
      <c r="BG495" s="252">
        <f>IF(N495="zákl. přenesená",J495,0)</f>
        <v>0</v>
      </c>
      <c r="BH495" s="252">
        <f>IF(N495="sníž. přenesená",J495,0)</f>
        <v>0</v>
      </c>
      <c r="BI495" s="252">
        <f>IF(N495="nulová",J495,0)</f>
        <v>0</v>
      </c>
      <c r="BJ495" s="14" t="s">
        <v>84</v>
      </c>
      <c r="BK495" s="252">
        <f>ROUND(I495*H495,2)</f>
        <v>0</v>
      </c>
      <c r="BL495" s="14" t="s">
        <v>272</v>
      </c>
      <c r="BM495" s="251" t="s">
        <v>1207</v>
      </c>
    </row>
    <row r="496" s="2" customFormat="1">
      <c r="A496" s="35"/>
      <c r="B496" s="36"/>
      <c r="C496" s="37"/>
      <c r="D496" s="253" t="s">
        <v>194</v>
      </c>
      <c r="E496" s="37"/>
      <c r="F496" s="254" t="s">
        <v>1208</v>
      </c>
      <c r="G496" s="37"/>
      <c r="H496" s="37"/>
      <c r="I496" s="206"/>
      <c r="J496" s="37"/>
      <c r="K496" s="37"/>
      <c r="L496" s="41"/>
      <c r="M496" s="255"/>
      <c r="N496" s="256"/>
      <c r="O496" s="88"/>
      <c r="P496" s="88"/>
      <c r="Q496" s="88"/>
      <c r="R496" s="88"/>
      <c r="S496" s="88"/>
      <c r="T496" s="89"/>
      <c r="U496" s="35"/>
      <c r="V496" s="35"/>
      <c r="W496" s="35"/>
      <c r="X496" s="35"/>
      <c r="Y496" s="35"/>
      <c r="Z496" s="35"/>
      <c r="AA496" s="35"/>
      <c r="AB496" s="35"/>
      <c r="AC496" s="35"/>
      <c r="AD496" s="35"/>
      <c r="AE496" s="35"/>
      <c r="AT496" s="14" t="s">
        <v>194</v>
      </c>
      <c r="AU496" s="14" t="s">
        <v>200</v>
      </c>
    </row>
    <row r="497" s="2" customFormat="1" ht="24.15" customHeight="1">
      <c r="A497" s="35"/>
      <c r="B497" s="36"/>
      <c r="C497" s="257" t="s">
        <v>1209</v>
      </c>
      <c r="D497" s="257" t="s">
        <v>260</v>
      </c>
      <c r="E497" s="258" t="s">
        <v>1210</v>
      </c>
      <c r="F497" s="259" t="s">
        <v>1211</v>
      </c>
      <c r="G497" s="260" t="s">
        <v>263</v>
      </c>
      <c r="H497" s="261">
        <v>3</v>
      </c>
      <c r="I497" s="262"/>
      <c r="J497" s="263">
        <f>ROUND(I497*H497,2)</f>
        <v>0</v>
      </c>
      <c r="K497" s="264"/>
      <c r="L497" s="265"/>
      <c r="M497" s="266" t="s">
        <v>1</v>
      </c>
      <c r="N497" s="267" t="s">
        <v>42</v>
      </c>
      <c r="O497" s="88"/>
      <c r="P497" s="249">
        <f>O497*H497</f>
        <v>0</v>
      </c>
      <c r="Q497" s="249">
        <v>0.00023000000000000001</v>
      </c>
      <c r="R497" s="249">
        <f>Q497*H497</f>
        <v>0.00069000000000000008</v>
      </c>
      <c r="S497" s="249">
        <v>0</v>
      </c>
      <c r="T497" s="250">
        <f>S497*H497</f>
        <v>0</v>
      </c>
      <c r="U497" s="35"/>
      <c r="V497" s="35"/>
      <c r="W497" s="35"/>
      <c r="X497" s="35"/>
      <c r="Y497" s="35"/>
      <c r="Z497" s="35"/>
      <c r="AA497" s="35"/>
      <c r="AB497" s="35"/>
      <c r="AC497" s="35"/>
      <c r="AD497" s="35"/>
      <c r="AE497" s="35"/>
      <c r="AR497" s="251" t="s">
        <v>323</v>
      </c>
      <c r="AT497" s="251" t="s">
        <v>260</v>
      </c>
      <c r="AU497" s="251" t="s">
        <v>200</v>
      </c>
      <c r="AY497" s="14" t="s">
        <v>185</v>
      </c>
      <c r="BE497" s="252">
        <f>IF(N497="základní",J497,0)</f>
        <v>0</v>
      </c>
      <c r="BF497" s="252">
        <f>IF(N497="snížená",J497,0)</f>
        <v>0</v>
      </c>
      <c r="BG497" s="252">
        <f>IF(N497="zákl. přenesená",J497,0)</f>
        <v>0</v>
      </c>
      <c r="BH497" s="252">
        <f>IF(N497="sníž. přenesená",J497,0)</f>
        <v>0</v>
      </c>
      <c r="BI497" s="252">
        <f>IF(N497="nulová",J497,0)</f>
        <v>0</v>
      </c>
      <c r="BJ497" s="14" t="s">
        <v>84</v>
      </c>
      <c r="BK497" s="252">
        <f>ROUND(I497*H497,2)</f>
        <v>0</v>
      </c>
      <c r="BL497" s="14" t="s">
        <v>272</v>
      </c>
      <c r="BM497" s="251" t="s">
        <v>1212</v>
      </c>
    </row>
    <row r="498" s="2" customFormat="1">
      <c r="A498" s="35"/>
      <c r="B498" s="36"/>
      <c r="C498" s="37"/>
      <c r="D498" s="253" t="s">
        <v>194</v>
      </c>
      <c r="E498" s="37"/>
      <c r="F498" s="254" t="s">
        <v>1211</v>
      </c>
      <c r="G498" s="37"/>
      <c r="H498" s="37"/>
      <c r="I498" s="206"/>
      <c r="J498" s="37"/>
      <c r="K498" s="37"/>
      <c r="L498" s="41"/>
      <c r="M498" s="255"/>
      <c r="N498" s="256"/>
      <c r="O498" s="88"/>
      <c r="P498" s="88"/>
      <c r="Q498" s="88"/>
      <c r="R498" s="88"/>
      <c r="S498" s="88"/>
      <c r="T498" s="89"/>
      <c r="U498" s="35"/>
      <c r="V498" s="35"/>
      <c r="W498" s="35"/>
      <c r="X498" s="35"/>
      <c r="Y498" s="35"/>
      <c r="Z498" s="35"/>
      <c r="AA498" s="35"/>
      <c r="AB498" s="35"/>
      <c r="AC498" s="35"/>
      <c r="AD498" s="35"/>
      <c r="AE498" s="35"/>
      <c r="AT498" s="14" t="s">
        <v>194</v>
      </c>
      <c r="AU498" s="14" t="s">
        <v>200</v>
      </c>
    </row>
    <row r="499" s="2" customFormat="1" ht="24.15" customHeight="1">
      <c r="A499" s="35"/>
      <c r="B499" s="36"/>
      <c r="C499" s="257" t="s">
        <v>1213</v>
      </c>
      <c r="D499" s="257" t="s">
        <v>260</v>
      </c>
      <c r="E499" s="258" t="s">
        <v>801</v>
      </c>
      <c r="F499" s="259" t="s">
        <v>802</v>
      </c>
      <c r="G499" s="260" t="s">
        <v>263</v>
      </c>
      <c r="H499" s="261">
        <v>4</v>
      </c>
      <c r="I499" s="262"/>
      <c r="J499" s="263">
        <f>ROUND(I499*H499,2)</f>
        <v>0</v>
      </c>
      <c r="K499" s="264"/>
      <c r="L499" s="265"/>
      <c r="M499" s="266" t="s">
        <v>1</v>
      </c>
      <c r="N499" s="267" t="s">
        <v>42</v>
      </c>
      <c r="O499" s="88"/>
      <c r="P499" s="249">
        <f>O499*H499</f>
        <v>0</v>
      </c>
      <c r="Q499" s="249">
        <v>5.0000000000000002E-05</v>
      </c>
      <c r="R499" s="249">
        <f>Q499*H499</f>
        <v>0.00020000000000000001</v>
      </c>
      <c r="S499" s="249">
        <v>0</v>
      </c>
      <c r="T499" s="250">
        <f>S499*H499</f>
        <v>0</v>
      </c>
      <c r="U499" s="35"/>
      <c r="V499" s="35"/>
      <c r="W499" s="35"/>
      <c r="X499" s="35"/>
      <c r="Y499" s="35"/>
      <c r="Z499" s="35"/>
      <c r="AA499" s="35"/>
      <c r="AB499" s="35"/>
      <c r="AC499" s="35"/>
      <c r="AD499" s="35"/>
      <c r="AE499" s="35"/>
      <c r="AR499" s="251" t="s">
        <v>323</v>
      </c>
      <c r="AT499" s="251" t="s">
        <v>260</v>
      </c>
      <c r="AU499" s="251" t="s">
        <v>200</v>
      </c>
      <c r="AY499" s="14" t="s">
        <v>185</v>
      </c>
      <c r="BE499" s="252">
        <f>IF(N499="základní",J499,0)</f>
        <v>0</v>
      </c>
      <c r="BF499" s="252">
        <f>IF(N499="snížená",J499,0)</f>
        <v>0</v>
      </c>
      <c r="BG499" s="252">
        <f>IF(N499="zákl. přenesená",J499,0)</f>
        <v>0</v>
      </c>
      <c r="BH499" s="252">
        <f>IF(N499="sníž. přenesená",J499,0)</f>
        <v>0</v>
      </c>
      <c r="BI499" s="252">
        <f>IF(N499="nulová",J499,0)</f>
        <v>0</v>
      </c>
      <c r="BJ499" s="14" t="s">
        <v>84</v>
      </c>
      <c r="BK499" s="252">
        <f>ROUND(I499*H499,2)</f>
        <v>0</v>
      </c>
      <c r="BL499" s="14" t="s">
        <v>272</v>
      </c>
      <c r="BM499" s="251" t="s">
        <v>1214</v>
      </c>
    </row>
    <row r="500" s="2" customFormat="1">
      <c r="A500" s="35"/>
      <c r="B500" s="36"/>
      <c r="C500" s="37"/>
      <c r="D500" s="253" t="s">
        <v>194</v>
      </c>
      <c r="E500" s="37"/>
      <c r="F500" s="254" t="s">
        <v>802</v>
      </c>
      <c r="G500" s="37"/>
      <c r="H500" s="37"/>
      <c r="I500" s="206"/>
      <c r="J500" s="37"/>
      <c r="K500" s="37"/>
      <c r="L500" s="41"/>
      <c r="M500" s="255"/>
      <c r="N500" s="256"/>
      <c r="O500" s="88"/>
      <c r="P500" s="88"/>
      <c r="Q500" s="88"/>
      <c r="R500" s="88"/>
      <c r="S500" s="88"/>
      <c r="T500" s="89"/>
      <c r="U500" s="35"/>
      <c r="V500" s="35"/>
      <c r="W500" s="35"/>
      <c r="X500" s="35"/>
      <c r="Y500" s="35"/>
      <c r="Z500" s="35"/>
      <c r="AA500" s="35"/>
      <c r="AB500" s="35"/>
      <c r="AC500" s="35"/>
      <c r="AD500" s="35"/>
      <c r="AE500" s="35"/>
      <c r="AT500" s="14" t="s">
        <v>194</v>
      </c>
      <c r="AU500" s="14" t="s">
        <v>200</v>
      </c>
    </row>
    <row r="501" s="2" customFormat="1" ht="24.15" customHeight="1">
      <c r="A501" s="35"/>
      <c r="B501" s="36"/>
      <c r="C501" s="257" t="s">
        <v>1215</v>
      </c>
      <c r="D501" s="257" t="s">
        <v>260</v>
      </c>
      <c r="E501" s="258" t="s">
        <v>779</v>
      </c>
      <c r="F501" s="259" t="s">
        <v>780</v>
      </c>
      <c r="G501" s="260" t="s">
        <v>263</v>
      </c>
      <c r="H501" s="261">
        <v>3</v>
      </c>
      <c r="I501" s="262"/>
      <c r="J501" s="263">
        <f>ROUND(I501*H501,2)</f>
        <v>0</v>
      </c>
      <c r="K501" s="264"/>
      <c r="L501" s="265"/>
      <c r="M501" s="266" t="s">
        <v>1</v>
      </c>
      <c r="N501" s="267" t="s">
        <v>42</v>
      </c>
      <c r="O501" s="88"/>
      <c r="P501" s="249">
        <f>O501*H501</f>
        <v>0</v>
      </c>
      <c r="Q501" s="249">
        <v>1.0000000000000001E-05</v>
      </c>
      <c r="R501" s="249">
        <f>Q501*H501</f>
        <v>3.0000000000000004E-05</v>
      </c>
      <c r="S501" s="249">
        <v>0</v>
      </c>
      <c r="T501" s="250">
        <f>S501*H501</f>
        <v>0</v>
      </c>
      <c r="U501" s="35"/>
      <c r="V501" s="35"/>
      <c r="W501" s="35"/>
      <c r="X501" s="35"/>
      <c r="Y501" s="35"/>
      <c r="Z501" s="35"/>
      <c r="AA501" s="35"/>
      <c r="AB501" s="35"/>
      <c r="AC501" s="35"/>
      <c r="AD501" s="35"/>
      <c r="AE501" s="35"/>
      <c r="AR501" s="251" t="s">
        <v>323</v>
      </c>
      <c r="AT501" s="251" t="s">
        <v>260</v>
      </c>
      <c r="AU501" s="251" t="s">
        <v>200</v>
      </c>
      <c r="AY501" s="14" t="s">
        <v>185</v>
      </c>
      <c r="BE501" s="252">
        <f>IF(N501="základní",J501,0)</f>
        <v>0</v>
      </c>
      <c r="BF501" s="252">
        <f>IF(N501="snížená",J501,0)</f>
        <v>0</v>
      </c>
      <c r="BG501" s="252">
        <f>IF(N501="zákl. přenesená",J501,0)</f>
        <v>0</v>
      </c>
      <c r="BH501" s="252">
        <f>IF(N501="sníž. přenesená",J501,0)</f>
        <v>0</v>
      </c>
      <c r="BI501" s="252">
        <f>IF(N501="nulová",J501,0)</f>
        <v>0</v>
      </c>
      <c r="BJ501" s="14" t="s">
        <v>84</v>
      </c>
      <c r="BK501" s="252">
        <f>ROUND(I501*H501,2)</f>
        <v>0</v>
      </c>
      <c r="BL501" s="14" t="s">
        <v>272</v>
      </c>
      <c r="BM501" s="251" t="s">
        <v>1216</v>
      </c>
    </row>
    <row r="502" s="2" customFormat="1">
      <c r="A502" s="35"/>
      <c r="B502" s="36"/>
      <c r="C502" s="37"/>
      <c r="D502" s="253" t="s">
        <v>194</v>
      </c>
      <c r="E502" s="37"/>
      <c r="F502" s="254" t="s">
        <v>780</v>
      </c>
      <c r="G502" s="37"/>
      <c r="H502" s="37"/>
      <c r="I502" s="206"/>
      <c r="J502" s="37"/>
      <c r="K502" s="37"/>
      <c r="L502" s="41"/>
      <c r="M502" s="255"/>
      <c r="N502" s="256"/>
      <c r="O502" s="88"/>
      <c r="P502" s="88"/>
      <c r="Q502" s="88"/>
      <c r="R502" s="88"/>
      <c r="S502" s="88"/>
      <c r="T502" s="89"/>
      <c r="U502" s="35"/>
      <c r="V502" s="35"/>
      <c r="W502" s="35"/>
      <c r="X502" s="35"/>
      <c r="Y502" s="35"/>
      <c r="Z502" s="35"/>
      <c r="AA502" s="35"/>
      <c r="AB502" s="35"/>
      <c r="AC502" s="35"/>
      <c r="AD502" s="35"/>
      <c r="AE502" s="35"/>
      <c r="AT502" s="14" t="s">
        <v>194</v>
      </c>
      <c r="AU502" s="14" t="s">
        <v>200</v>
      </c>
    </row>
    <row r="503" s="2" customFormat="1" ht="24.15" customHeight="1">
      <c r="A503" s="35"/>
      <c r="B503" s="36"/>
      <c r="C503" s="239" t="s">
        <v>1217</v>
      </c>
      <c r="D503" s="239" t="s">
        <v>188</v>
      </c>
      <c r="E503" s="240" t="s">
        <v>1218</v>
      </c>
      <c r="F503" s="241" t="s">
        <v>1219</v>
      </c>
      <c r="G503" s="242" t="s">
        <v>263</v>
      </c>
      <c r="H503" s="243">
        <v>1</v>
      </c>
      <c r="I503" s="244"/>
      <c r="J503" s="245">
        <f>ROUND(I503*H503,2)</f>
        <v>0</v>
      </c>
      <c r="K503" s="246"/>
      <c r="L503" s="41"/>
      <c r="M503" s="247" t="s">
        <v>1</v>
      </c>
      <c r="N503" s="248" t="s">
        <v>42</v>
      </c>
      <c r="O503" s="88"/>
      <c r="P503" s="249">
        <f>O503*H503</f>
        <v>0</v>
      </c>
      <c r="Q503" s="249">
        <v>0</v>
      </c>
      <c r="R503" s="249">
        <f>Q503*H503</f>
        <v>0</v>
      </c>
      <c r="S503" s="249">
        <v>0.0025000000000000001</v>
      </c>
      <c r="T503" s="250">
        <f>S503*H503</f>
        <v>0.0025000000000000001</v>
      </c>
      <c r="U503" s="35"/>
      <c r="V503" s="35"/>
      <c r="W503" s="35"/>
      <c r="X503" s="35"/>
      <c r="Y503" s="35"/>
      <c r="Z503" s="35"/>
      <c r="AA503" s="35"/>
      <c r="AB503" s="35"/>
      <c r="AC503" s="35"/>
      <c r="AD503" s="35"/>
      <c r="AE503" s="35"/>
      <c r="AR503" s="251" t="s">
        <v>272</v>
      </c>
      <c r="AT503" s="251" t="s">
        <v>188</v>
      </c>
      <c r="AU503" s="251" t="s">
        <v>200</v>
      </c>
      <c r="AY503" s="14" t="s">
        <v>185</v>
      </c>
      <c r="BE503" s="252">
        <f>IF(N503="základní",J503,0)</f>
        <v>0</v>
      </c>
      <c r="BF503" s="252">
        <f>IF(N503="snížená",J503,0)</f>
        <v>0</v>
      </c>
      <c r="BG503" s="252">
        <f>IF(N503="zákl. přenesená",J503,0)</f>
        <v>0</v>
      </c>
      <c r="BH503" s="252">
        <f>IF(N503="sníž. přenesená",J503,0)</f>
        <v>0</v>
      </c>
      <c r="BI503" s="252">
        <f>IF(N503="nulová",J503,0)</f>
        <v>0</v>
      </c>
      <c r="BJ503" s="14" t="s">
        <v>84</v>
      </c>
      <c r="BK503" s="252">
        <f>ROUND(I503*H503,2)</f>
        <v>0</v>
      </c>
      <c r="BL503" s="14" t="s">
        <v>272</v>
      </c>
      <c r="BM503" s="251" t="s">
        <v>1220</v>
      </c>
    </row>
    <row r="504" s="2" customFormat="1">
      <c r="A504" s="35"/>
      <c r="B504" s="36"/>
      <c r="C504" s="37"/>
      <c r="D504" s="253" t="s">
        <v>194</v>
      </c>
      <c r="E504" s="37"/>
      <c r="F504" s="254" t="s">
        <v>1221</v>
      </c>
      <c r="G504" s="37"/>
      <c r="H504" s="37"/>
      <c r="I504" s="206"/>
      <c r="J504" s="37"/>
      <c r="K504" s="37"/>
      <c r="L504" s="41"/>
      <c r="M504" s="255"/>
      <c r="N504" s="256"/>
      <c r="O504" s="88"/>
      <c r="P504" s="88"/>
      <c r="Q504" s="88"/>
      <c r="R504" s="88"/>
      <c r="S504" s="88"/>
      <c r="T504" s="89"/>
      <c r="U504" s="35"/>
      <c r="V504" s="35"/>
      <c r="W504" s="35"/>
      <c r="X504" s="35"/>
      <c r="Y504" s="35"/>
      <c r="Z504" s="35"/>
      <c r="AA504" s="35"/>
      <c r="AB504" s="35"/>
      <c r="AC504" s="35"/>
      <c r="AD504" s="35"/>
      <c r="AE504" s="35"/>
      <c r="AT504" s="14" t="s">
        <v>194</v>
      </c>
      <c r="AU504" s="14" t="s">
        <v>200</v>
      </c>
    </row>
    <row r="505" s="2" customFormat="1" ht="24.15" customHeight="1">
      <c r="A505" s="35"/>
      <c r="B505" s="36"/>
      <c r="C505" s="239" t="s">
        <v>1222</v>
      </c>
      <c r="D505" s="239" t="s">
        <v>188</v>
      </c>
      <c r="E505" s="240" t="s">
        <v>1223</v>
      </c>
      <c r="F505" s="241" t="s">
        <v>1224</v>
      </c>
      <c r="G505" s="242" t="s">
        <v>263</v>
      </c>
      <c r="H505" s="243">
        <v>1</v>
      </c>
      <c r="I505" s="244"/>
      <c r="J505" s="245">
        <f>ROUND(I505*H505,2)</f>
        <v>0</v>
      </c>
      <c r="K505" s="246"/>
      <c r="L505" s="41"/>
      <c r="M505" s="247" t="s">
        <v>1</v>
      </c>
      <c r="N505" s="248" t="s">
        <v>42</v>
      </c>
      <c r="O505" s="88"/>
      <c r="P505" s="249">
        <f>O505*H505</f>
        <v>0</v>
      </c>
      <c r="Q505" s="249">
        <v>0</v>
      </c>
      <c r="R505" s="249">
        <f>Q505*H505</f>
        <v>0</v>
      </c>
      <c r="S505" s="249">
        <v>0.0025000000000000001</v>
      </c>
      <c r="T505" s="250">
        <f>S505*H505</f>
        <v>0.0025000000000000001</v>
      </c>
      <c r="U505" s="35"/>
      <c r="V505" s="35"/>
      <c r="W505" s="35"/>
      <c r="X505" s="35"/>
      <c r="Y505" s="35"/>
      <c r="Z505" s="35"/>
      <c r="AA505" s="35"/>
      <c r="AB505" s="35"/>
      <c r="AC505" s="35"/>
      <c r="AD505" s="35"/>
      <c r="AE505" s="35"/>
      <c r="AR505" s="251" t="s">
        <v>272</v>
      </c>
      <c r="AT505" s="251" t="s">
        <v>188</v>
      </c>
      <c r="AU505" s="251" t="s">
        <v>200</v>
      </c>
      <c r="AY505" s="14" t="s">
        <v>185</v>
      </c>
      <c r="BE505" s="252">
        <f>IF(N505="základní",J505,0)</f>
        <v>0</v>
      </c>
      <c r="BF505" s="252">
        <f>IF(N505="snížená",J505,0)</f>
        <v>0</v>
      </c>
      <c r="BG505" s="252">
        <f>IF(N505="zákl. přenesená",J505,0)</f>
        <v>0</v>
      </c>
      <c r="BH505" s="252">
        <f>IF(N505="sníž. přenesená",J505,0)</f>
        <v>0</v>
      </c>
      <c r="BI505" s="252">
        <f>IF(N505="nulová",J505,0)</f>
        <v>0</v>
      </c>
      <c r="BJ505" s="14" t="s">
        <v>84</v>
      </c>
      <c r="BK505" s="252">
        <f>ROUND(I505*H505,2)</f>
        <v>0</v>
      </c>
      <c r="BL505" s="14" t="s">
        <v>272</v>
      </c>
      <c r="BM505" s="251" t="s">
        <v>1225</v>
      </c>
    </row>
    <row r="506" s="2" customFormat="1">
      <c r="A506" s="35"/>
      <c r="B506" s="36"/>
      <c r="C506" s="37"/>
      <c r="D506" s="253" t="s">
        <v>194</v>
      </c>
      <c r="E506" s="37"/>
      <c r="F506" s="254" t="s">
        <v>1224</v>
      </c>
      <c r="G506" s="37"/>
      <c r="H506" s="37"/>
      <c r="I506" s="206"/>
      <c r="J506" s="37"/>
      <c r="K506" s="37"/>
      <c r="L506" s="41"/>
      <c r="M506" s="255"/>
      <c r="N506" s="256"/>
      <c r="O506" s="88"/>
      <c r="P506" s="88"/>
      <c r="Q506" s="88"/>
      <c r="R506" s="88"/>
      <c r="S506" s="88"/>
      <c r="T506" s="89"/>
      <c r="U506" s="35"/>
      <c r="V506" s="35"/>
      <c r="W506" s="35"/>
      <c r="X506" s="35"/>
      <c r="Y506" s="35"/>
      <c r="Z506" s="35"/>
      <c r="AA506" s="35"/>
      <c r="AB506" s="35"/>
      <c r="AC506" s="35"/>
      <c r="AD506" s="35"/>
      <c r="AE506" s="35"/>
      <c r="AT506" s="14" t="s">
        <v>194</v>
      </c>
      <c r="AU506" s="14" t="s">
        <v>200</v>
      </c>
    </row>
    <row r="507" s="2" customFormat="1" ht="24.15" customHeight="1">
      <c r="A507" s="35"/>
      <c r="B507" s="36"/>
      <c r="C507" s="239" t="s">
        <v>1226</v>
      </c>
      <c r="D507" s="239" t="s">
        <v>188</v>
      </c>
      <c r="E507" s="240" t="s">
        <v>1227</v>
      </c>
      <c r="F507" s="241" t="s">
        <v>1228</v>
      </c>
      <c r="G507" s="242" t="s">
        <v>263</v>
      </c>
      <c r="H507" s="243">
        <v>1</v>
      </c>
      <c r="I507" s="244"/>
      <c r="J507" s="245">
        <f>ROUND(I507*H507,2)</f>
        <v>0</v>
      </c>
      <c r="K507" s="246"/>
      <c r="L507" s="41"/>
      <c r="M507" s="247" t="s">
        <v>1</v>
      </c>
      <c r="N507" s="248" t="s">
        <v>42</v>
      </c>
      <c r="O507" s="88"/>
      <c r="P507" s="249">
        <f>O507*H507</f>
        <v>0</v>
      </c>
      <c r="Q507" s="249">
        <v>0</v>
      </c>
      <c r="R507" s="249">
        <f>Q507*H507</f>
        <v>0</v>
      </c>
      <c r="S507" s="249">
        <v>0</v>
      </c>
      <c r="T507" s="250">
        <f>S507*H507</f>
        <v>0</v>
      </c>
      <c r="U507" s="35"/>
      <c r="V507" s="35"/>
      <c r="W507" s="35"/>
      <c r="X507" s="35"/>
      <c r="Y507" s="35"/>
      <c r="Z507" s="35"/>
      <c r="AA507" s="35"/>
      <c r="AB507" s="35"/>
      <c r="AC507" s="35"/>
      <c r="AD507" s="35"/>
      <c r="AE507" s="35"/>
      <c r="AR507" s="251" t="s">
        <v>272</v>
      </c>
      <c r="AT507" s="251" t="s">
        <v>188</v>
      </c>
      <c r="AU507" s="251" t="s">
        <v>200</v>
      </c>
      <c r="AY507" s="14" t="s">
        <v>185</v>
      </c>
      <c r="BE507" s="252">
        <f>IF(N507="základní",J507,0)</f>
        <v>0</v>
      </c>
      <c r="BF507" s="252">
        <f>IF(N507="snížená",J507,0)</f>
        <v>0</v>
      </c>
      <c r="BG507" s="252">
        <f>IF(N507="zákl. přenesená",J507,0)</f>
        <v>0</v>
      </c>
      <c r="BH507" s="252">
        <f>IF(N507="sníž. přenesená",J507,0)</f>
        <v>0</v>
      </c>
      <c r="BI507" s="252">
        <f>IF(N507="nulová",J507,0)</f>
        <v>0</v>
      </c>
      <c r="BJ507" s="14" t="s">
        <v>84</v>
      </c>
      <c r="BK507" s="252">
        <f>ROUND(I507*H507,2)</f>
        <v>0</v>
      </c>
      <c r="BL507" s="14" t="s">
        <v>272</v>
      </c>
      <c r="BM507" s="251" t="s">
        <v>1229</v>
      </c>
    </row>
    <row r="508" s="2" customFormat="1">
      <c r="A508" s="35"/>
      <c r="B508" s="36"/>
      <c r="C508" s="37"/>
      <c r="D508" s="253" t="s">
        <v>194</v>
      </c>
      <c r="E508" s="37"/>
      <c r="F508" s="254" t="s">
        <v>1228</v>
      </c>
      <c r="G508" s="37"/>
      <c r="H508" s="37"/>
      <c r="I508" s="206"/>
      <c r="J508" s="37"/>
      <c r="K508" s="37"/>
      <c r="L508" s="41"/>
      <c r="M508" s="255"/>
      <c r="N508" s="256"/>
      <c r="O508" s="88"/>
      <c r="P508" s="88"/>
      <c r="Q508" s="88"/>
      <c r="R508" s="88"/>
      <c r="S508" s="88"/>
      <c r="T508" s="89"/>
      <c r="U508" s="35"/>
      <c r="V508" s="35"/>
      <c r="W508" s="35"/>
      <c r="X508" s="35"/>
      <c r="Y508" s="35"/>
      <c r="Z508" s="35"/>
      <c r="AA508" s="35"/>
      <c r="AB508" s="35"/>
      <c r="AC508" s="35"/>
      <c r="AD508" s="35"/>
      <c r="AE508" s="35"/>
      <c r="AT508" s="14" t="s">
        <v>194</v>
      </c>
      <c r="AU508" s="14" t="s">
        <v>200</v>
      </c>
    </row>
    <row r="509" s="2" customFormat="1" ht="16.5" customHeight="1">
      <c r="A509" s="35"/>
      <c r="B509" s="36"/>
      <c r="C509" s="239" t="s">
        <v>1230</v>
      </c>
      <c r="D509" s="239" t="s">
        <v>188</v>
      </c>
      <c r="E509" s="240" t="s">
        <v>1231</v>
      </c>
      <c r="F509" s="241" t="s">
        <v>1232</v>
      </c>
      <c r="G509" s="242" t="s">
        <v>263</v>
      </c>
      <c r="H509" s="243">
        <v>1</v>
      </c>
      <c r="I509" s="244"/>
      <c r="J509" s="245">
        <f>ROUND(I509*H509,2)</f>
        <v>0</v>
      </c>
      <c r="K509" s="246"/>
      <c r="L509" s="41"/>
      <c r="M509" s="247" t="s">
        <v>1</v>
      </c>
      <c r="N509" s="248" t="s">
        <v>42</v>
      </c>
      <c r="O509" s="88"/>
      <c r="P509" s="249">
        <f>O509*H509</f>
        <v>0</v>
      </c>
      <c r="Q509" s="249">
        <v>0</v>
      </c>
      <c r="R509" s="249">
        <f>Q509*H509</f>
        <v>0</v>
      </c>
      <c r="S509" s="249">
        <v>0</v>
      </c>
      <c r="T509" s="250">
        <f>S509*H509</f>
        <v>0</v>
      </c>
      <c r="U509" s="35"/>
      <c r="V509" s="35"/>
      <c r="W509" s="35"/>
      <c r="X509" s="35"/>
      <c r="Y509" s="35"/>
      <c r="Z509" s="35"/>
      <c r="AA509" s="35"/>
      <c r="AB509" s="35"/>
      <c r="AC509" s="35"/>
      <c r="AD509" s="35"/>
      <c r="AE509" s="35"/>
      <c r="AR509" s="251" t="s">
        <v>272</v>
      </c>
      <c r="AT509" s="251" t="s">
        <v>188</v>
      </c>
      <c r="AU509" s="251" t="s">
        <v>200</v>
      </c>
      <c r="AY509" s="14" t="s">
        <v>185</v>
      </c>
      <c r="BE509" s="252">
        <f>IF(N509="základní",J509,0)</f>
        <v>0</v>
      </c>
      <c r="BF509" s="252">
        <f>IF(N509="snížená",J509,0)</f>
        <v>0</v>
      </c>
      <c r="BG509" s="252">
        <f>IF(N509="zákl. přenesená",J509,0)</f>
        <v>0</v>
      </c>
      <c r="BH509" s="252">
        <f>IF(N509="sníž. přenesená",J509,0)</f>
        <v>0</v>
      </c>
      <c r="BI509" s="252">
        <f>IF(N509="nulová",J509,0)</f>
        <v>0</v>
      </c>
      <c r="BJ509" s="14" t="s">
        <v>84</v>
      </c>
      <c r="BK509" s="252">
        <f>ROUND(I509*H509,2)</f>
        <v>0</v>
      </c>
      <c r="BL509" s="14" t="s">
        <v>272</v>
      </c>
      <c r="BM509" s="251" t="s">
        <v>1233</v>
      </c>
    </row>
    <row r="510" s="2" customFormat="1">
      <c r="A510" s="35"/>
      <c r="B510" s="36"/>
      <c r="C510" s="37"/>
      <c r="D510" s="253" t="s">
        <v>194</v>
      </c>
      <c r="E510" s="37"/>
      <c r="F510" s="254" t="s">
        <v>1234</v>
      </c>
      <c r="G510" s="37"/>
      <c r="H510" s="37"/>
      <c r="I510" s="206"/>
      <c r="J510" s="37"/>
      <c r="K510" s="37"/>
      <c r="L510" s="41"/>
      <c r="M510" s="255"/>
      <c r="N510" s="256"/>
      <c r="O510" s="88"/>
      <c r="P510" s="88"/>
      <c r="Q510" s="88"/>
      <c r="R510" s="88"/>
      <c r="S510" s="88"/>
      <c r="T510" s="89"/>
      <c r="U510" s="35"/>
      <c r="V510" s="35"/>
      <c r="W510" s="35"/>
      <c r="X510" s="35"/>
      <c r="Y510" s="35"/>
      <c r="Z510" s="35"/>
      <c r="AA510" s="35"/>
      <c r="AB510" s="35"/>
      <c r="AC510" s="35"/>
      <c r="AD510" s="35"/>
      <c r="AE510" s="35"/>
      <c r="AT510" s="14" t="s">
        <v>194</v>
      </c>
      <c r="AU510" s="14" t="s">
        <v>200</v>
      </c>
    </row>
    <row r="511" s="2" customFormat="1" ht="21.75" customHeight="1">
      <c r="A511" s="35"/>
      <c r="B511" s="36"/>
      <c r="C511" s="257" t="s">
        <v>1235</v>
      </c>
      <c r="D511" s="257" t="s">
        <v>260</v>
      </c>
      <c r="E511" s="258" t="s">
        <v>1236</v>
      </c>
      <c r="F511" s="259" t="s">
        <v>1237</v>
      </c>
      <c r="G511" s="260" t="s">
        <v>263</v>
      </c>
      <c r="H511" s="261">
        <v>1</v>
      </c>
      <c r="I511" s="262"/>
      <c r="J511" s="263">
        <f>ROUND(I511*H511,2)</f>
        <v>0</v>
      </c>
      <c r="K511" s="264"/>
      <c r="L511" s="265"/>
      <c r="M511" s="266" t="s">
        <v>1</v>
      </c>
      <c r="N511" s="267" t="s">
        <v>42</v>
      </c>
      <c r="O511" s="88"/>
      <c r="P511" s="249">
        <f>O511*H511</f>
        <v>0</v>
      </c>
      <c r="Q511" s="249">
        <v>0</v>
      </c>
      <c r="R511" s="249">
        <f>Q511*H511</f>
        <v>0</v>
      </c>
      <c r="S511" s="249">
        <v>0</v>
      </c>
      <c r="T511" s="250">
        <f>S511*H511</f>
        <v>0</v>
      </c>
      <c r="U511" s="35"/>
      <c r="V511" s="35"/>
      <c r="W511" s="35"/>
      <c r="X511" s="35"/>
      <c r="Y511" s="35"/>
      <c r="Z511" s="35"/>
      <c r="AA511" s="35"/>
      <c r="AB511" s="35"/>
      <c r="AC511" s="35"/>
      <c r="AD511" s="35"/>
      <c r="AE511" s="35"/>
      <c r="AR511" s="251" t="s">
        <v>323</v>
      </c>
      <c r="AT511" s="251" t="s">
        <v>260</v>
      </c>
      <c r="AU511" s="251" t="s">
        <v>200</v>
      </c>
      <c r="AY511" s="14" t="s">
        <v>185</v>
      </c>
      <c r="BE511" s="252">
        <f>IF(N511="základní",J511,0)</f>
        <v>0</v>
      </c>
      <c r="BF511" s="252">
        <f>IF(N511="snížená",J511,0)</f>
        <v>0</v>
      </c>
      <c r="BG511" s="252">
        <f>IF(N511="zákl. přenesená",J511,0)</f>
        <v>0</v>
      </c>
      <c r="BH511" s="252">
        <f>IF(N511="sníž. přenesená",J511,0)</f>
        <v>0</v>
      </c>
      <c r="BI511" s="252">
        <f>IF(N511="nulová",J511,0)</f>
        <v>0</v>
      </c>
      <c r="BJ511" s="14" t="s">
        <v>84</v>
      </c>
      <c r="BK511" s="252">
        <f>ROUND(I511*H511,2)</f>
        <v>0</v>
      </c>
      <c r="BL511" s="14" t="s">
        <v>272</v>
      </c>
      <c r="BM511" s="251" t="s">
        <v>1238</v>
      </c>
    </row>
    <row r="512" s="2" customFormat="1">
      <c r="A512" s="35"/>
      <c r="B512" s="36"/>
      <c r="C512" s="37"/>
      <c r="D512" s="253" t="s">
        <v>194</v>
      </c>
      <c r="E512" s="37"/>
      <c r="F512" s="254" t="s">
        <v>1237</v>
      </c>
      <c r="G512" s="37"/>
      <c r="H512" s="37"/>
      <c r="I512" s="206"/>
      <c r="J512" s="37"/>
      <c r="K512" s="37"/>
      <c r="L512" s="41"/>
      <c r="M512" s="255"/>
      <c r="N512" s="256"/>
      <c r="O512" s="88"/>
      <c r="P512" s="88"/>
      <c r="Q512" s="88"/>
      <c r="R512" s="88"/>
      <c r="S512" s="88"/>
      <c r="T512" s="89"/>
      <c r="U512" s="35"/>
      <c r="V512" s="35"/>
      <c r="W512" s="35"/>
      <c r="X512" s="35"/>
      <c r="Y512" s="35"/>
      <c r="Z512" s="35"/>
      <c r="AA512" s="35"/>
      <c r="AB512" s="35"/>
      <c r="AC512" s="35"/>
      <c r="AD512" s="35"/>
      <c r="AE512" s="35"/>
      <c r="AT512" s="14" t="s">
        <v>194</v>
      </c>
      <c r="AU512" s="14" t="s">
        <v>200</v>
      </c>
    </row>
    <row r="513" s="2" customFormat="1" ht="16.5" customHeight="1">
      <c r="A513" s="35"/>
      <c r="B513" s="36"/>
      <c r="C513" s="239" t="s">
        <v>1239</v>
      </c>
      <c r="D513" s="239" t="s">
        <v>188</v>
      </c>
      <c r="E513" s="240" t="s">
        <v>1240</v>
      </c>
      <c r="F513" s="241" t="s">
        <v>1241</v>
      </c>
      <c r="G513" s="242" t="s">
        <v>263</v>
      </c>
      <c r="H513" s="243">
        <v>1</v>
      </c>
      <c r="I513" s="244"/>
      <c r="J513" s="245">
        <f>ROUND(I513*H513,2)</f>
        <v>0</v>
      </c>
      <c r="K513" s="246"/>
      <c r="L513" s="41"/>
      <c r="M513" s="247" t="s">
        <v>1</v>
      </c>
      <c r="N513" s="248" t="s">
        <v>42</v>
      </c>
      <c r="O513" s="88"/>
      <c r="P513" s="249">
        <f>O513*H513</f>
        <v>0</v>
      </c>
      <c r="Q513" s="249">
        <v>0</v>
      </c>
      <c r="R513" s="249">
        <f>Q513*H513</f>
        <v>0</v>
      </c>
      <c r="S513" s="249">
        <v>0</v>
      </c>
      <c r="T513" s="250">
        <f>S513*H513</f>
        <v>0</v>
      </c>
      <c r="U513" s="35"/>
      <c r="V513" s="35"/>
      <c r="W513" s="35"/>
      <c r="X513" s="35"/>
      <c r="Y513" s="35"/>
      <c r="Z513" s="35"/>
      <c r="AA513" s="35"/>
      <c r="AB513" s="35"/>
      <c r="AC513" s="35"/>
      <c r="AD513" s="35"/>
      <c r="AE513" s="35"/>
      <c r="AR513" s="251" t="s">
        <v>272</v>
      </c>
      <c r="AT513" s="251" t="s">
        <v>188</v>
      </c>
      <c r="AU513" s="251" t="s">
        <v>200</v>
      </c>
      <c r="AY513" s="14" t="s">
        <v>185</v>
      </c>
      <c r="BE513" s="252">
        <f>IF(N513="základní",J513,0)</f>
        <v>0</v>
      </c>
      <c r="BF513" s="252">
        <f>IF(N513="snížená",J513,0)</f>
        <v>0</v>
      </c>
      <c r="BG513" s="252">
        <f>IF(N513="zákl. přenesená",J513,0)</f>
        <v>0</v>
      </c>
      <c r="BH513" s="252">
        <f>IF(N513="sníž. přenesená",J513,0)</f>
        <v>0</v>
      </c>
      <c r="BI513" s="252">
        <f>IF(N513="nulová",J513,0)</f>
        <v>0</v>
      </c>
      <c r="BJ513" s="14" t="s">
        <v>84</v>
      </c>
      <c r="BK513" s="252">
        <f>ROUND(I513*H513,2)</f>
        <v>0</v>
      </c>
      <c r="BL513" s="14" t="s">
        <v>272</v>
      </c>
      <c r="BM513" s="251" t="s">
        <v>1242</v>
      </c>
    </row>
    <row r="514" s="2" customFormat="1">
      <c r="A514" s="35"/>
      <c r="B514" s="36"/>
      <c r="C514" s="37"/>
      <c r="D514" s="253" t="s">
        <v>194</v>
      </c>
      <c r="E514" s="37"/>
      <c r="F514" s="254" t="s">
        <v>1241</v>
      </c>
      <c r="G514" s="37"/>
      <c r="H514" s="37"/>
      <c r="I514" s="206"/>
      <c r="J514" s="37"/>
      <c r="K514" s="37"/>
      <c r="L514" s="41"/>
      <c r="M514" s="255"/>
      <c r="N514" s="256"/>
      <c r="O514" s="88"/>
      <c r="P514" s="88"/>
      <c r="Q514" s="88"/>
      <c r="R514" s="88"/>
      <c r="S514" s="88"/>
      <c r="T514" s="89"/>
      <c r="U514" s="35"/>
      <c r="V514" s="35"/>
      <c r="W514" s="35"/>
      <c r="X514" s="35"/>
      <c r="Y514" s="35"/>
      <c r="Z514" s="35"/>
      <c r="AA514" s="35"/>
      <c r="AB514" s="35"/>
      <c r="AC514" s="35"/>
      <c r="AD514" s="35"/>
      <c r="AE514" s="35"/>
      <c r="AT514" s="14" t="s">
        <v>194</v>
      </c>
      <c r="AU514" s="14" t="s">
        <v>200</v>
      </c>
    </row>
    <row r="515" s="2" customFormat="1" ht="16.5" customHeight="1">
      <c r="A515" s="35"/>
      <c r="B515" s="36"/>
      <c r="C515" s="239" t="s">
        <v>1243</v>
      </c>
      <c r="D515" s="239" t="s">
        <v>188</v>
      </c>
      <c r="E515" s="240" t="s">
        <v>1244</v>
      </c>
      <c r="F515" s="241" t="s">
        <v>1245</v>
      </c>
      <c r="G515" s="242" t="s">
        <v>263</v>
      </c>
      <c r="H515" s="243">
        <v>1</v>
      </c>
      <c r="I515" s="244"/>
      <c r="J515" s="245">
        <f>ROUND(I515*H515,2)</f>
        <v>0</v>
      </c>
      <c r="K515" s="246"/>
      <c r="L515" s="41"/>
      <c r="M515" s="247" t="s">
        <v>1</v>
      </c>
      <c r="N515" s="248" t="s">
        <v>42</v>
      </c>
      <c r="O515" s="88"/>
      <c r="P515" s="249">
        <f>O515*H515</f>
        <v>0</v>
      </c>
      <c r="Q515" s="249">
        <v>0</v>
      </c>
      <c r="R515" s="249">
        <f>Q515*H515</f>
        <v>0</v>
      </c>
      <c r="S515" s="249">
        <v>0</v>
      </c>
      <c r="T515" s="250">
        <f>S515*H515</f>
        <v>0</v>
      </c>
      <c r="U515" s="35"/>
      <c r="V515" s="35"/>
      <c r="W515" s="35"/>
      <c r="X515" s="35"/>
      <c r="Y515" s="35"/>
      <c r="Z515" s="35"/>
      <c r="AA515" s="35"/>
      <c r="AB515" s="35"/>
      <c r="AC515" s="35"/>
      <c r="AD515" s="35"/>
      <c r="AE515" s="35"/>
      <c r="AR515" s="251" t="s">
        <v>272</v>
      </c>
      <c r="AT515" s="251" t="s">
        <v>188</v>
      </c>
      <c r="AU515" s="251" t="s">
        <v>200</v>
      </c>
      <c r="AY515" s="14" t="s">
        <v>185</v>
      </c>
      <c r="BE515" s="252">
        <f>IF(N515="základní",J515,0)</f>
        <v>0</v>
      </c>
      <c r="BF515" s="252">
        <f>IF(N515="snížená",J515,0)</f>
        <v>0</v>
      </c>
      <c r="BG515" s="252">
        <f>IF(N515="zákl. přenesená",J515,0)</f>
        <v>0</v>
      </c>
      <c r="BH515" s="252">
        <f>IF(N515="sníž. přenesená",J515,0)</f>
        <v>0</v>
      </c>
      <c r="BI515" s="252">
        <f>IF(N515="nulová",J515,0)</f>
        <v>0</v>
      </c>
      <c r="BJ515" s="14" t="s">
        <v>84</v>
      </c>
      <c r="BK515" s="252">
        <f>ROUND(I515*H515,2)</f>
        <v>0</v>
      </c>
      <c r="BL515" s="14" t="s">
        <v>272</v>
      </c>
      <c r="BM515" s="251" t="s">
        <v>1246</v>
      </c>
    </row>
    <row r="516" s="2" customFormat="1">
      <c r="A516" s="35"/>
      <c r="B516" s="36"/>
      <c r="C516" s="37"/>
      <c r="D516" s="253" t="s">
        <v>194</v>
      </c>
      <c r="E516" s="37"/>
      <c r="F516" s="254" t="s">
        <v>1247</v>
      </c>
      <c r="G516" s="37"/>
      <c r="H516" s="37"/>
      <c r="I516" s="206"/>
      <c r="J516" s="37"/>
      <c r="K516" s="37"/>
      <c r="L516" s="41"/>
      <c r="M516" s="255"/>
      <c r="N516" s="256"/>
      <c r="O516" s="88"/>
      <c r="P516" s="88"/>
      <c r="Q516" s="88"/>
      <c r="R516" s="88"/>
      <c r="S516" s="88"/>
      <c r="T516" s="89"/>
      <c r="U516" s="35"/>
      <c r="V516" s="35"/>
      <c r="W516" s="35"/>
      <c r="X516" s="35"/>
      <c r="Y516" s="35"/>
      <c r="Z516" s="35"/>
      <c r="AA516" s="35"/>
      <c r="AB516" s="35"/>
      <c r="AC516" s="35"/>
      <c r="AD516" s="35"/>
      <c r="AE516" s="35"/>
      <c r="AT516" s="14" t="s">
        <v>194</v>
      </c>
      <c r="AU516" s="14" t="s">
        <v>200</v>
      </c>
    </row>
    <row r="517" s="2" customFormat="1" ht="24.15" customHeight="1">
      <c r="A517" s="35"/>
      <c r="B517" s="36"/>
      <c r="C517" s="239" t="s">
        <v>1248</v>
      </c>
      <c r="D517" s="239" t="s">
        <v>188</v>
      </c>
      <c r="E517" s="240" t="s">
        <v>1249</v>
      </c>
      <c r="F517" s="241" t="s">
        <v>1250</v>
      </c>
      <c r="G517" s="242" t="s">
        <v>263</v>
      </c>
      <c r="H517" s="243">
        <v>1</v>
      </c>
      <c r="I517" s="244"/>
      <c r="J517" s="245">
        <f>ROUND(I517*H517,2)</f>
        <v>0</v>
      </c>
      <c r="K517" s="246"/>
      <c r="L517" s="41"/>
      <c r="M517" s="247" t="s">
        <v>1</v>
      </c>
      <c r="N517" s="248" t="s">
        <v>42</v>
      </c>
      <c r="O517" s="88"/>
      <c r="P517" s="249">
        <f>O517*H517</f>
        <v>0</v>
      </c>
      <c r="Q517" s="249">
        <v>0</v>
      </c>
      <c r="R517" s="249">
        <f>Q517*H517</f>
        <v>0</v>
      </c>
      <c r="S517" s="249">
        <v>0</v>
      </c>
      <c r="T517" s="250">
        <f>S517*H517</f>
        <v>0</v>
      </c>
      <c r="U517" s="35"/>
      <c r="V517" s="35"/>
      <c r="W517" s="35"/>
      <c r="X517" s="35"/>
      <c r="Y517" s="35"/>
      <c r="Z517" s="35"/>
      <c r="AA517" s="35"/>
      <c r="AB517" s="35"/>
      <c r="AC517" s="35"/>
      <c r="AD517" s="35"/>
      <c r="AE517" s="35"/>
      <c r="AR517" s="251" t="s">
        <v>272</v>
      </c>
      <c r="AT517" s="251" t="s">
        <v>188</v>
      </c>
      <c r="AU517" s="251" t="s">
        <v>200</v>
      </c>
      <c r="AY517" s="14" t="s">
        <v>185</v>
      </c>
      <c r="BE517" s="252">
        <f>IF(N517="základní",J517,0)</f>
        <v>0</v>
      </c>
      <c r="BF517" s="252">
        <f>IF(N517="snížená",J517,0)</f>
        <v>0</v>
      </c>
      <c r="BG517" s="252">
        <f>IF(N517="zákl. přenesená",J517,0)</f>
        <v>0</v>
      </c>
      <c r="BH517" s="252">
        <f>IF(N517="sníž. přenesená",J517,0)</f>
        <v>0</v>
      </c>
      <c r="BI517" s="252">
        <f>IF(N517="nulová",J517,0)</f>
        <v>0</v>
      </c>
      <c r="BJ517" s="14" t="s">
        <v>84</v>
      </c>
      <c r="BK517" s="252">
        <f>ROUND(I517*H517,2)</f>
        <v>0</v>
      </c>
      <c r="BL517" s="14" t="s">
        <v>272</v>
      </c>
      <c r="BM517" s="251" t="s">
        <v>1251</v>
      </c>
    </row>
    <row r="518" s="2" customFormat="1">
      <c r="A518" s="35"/>
      <c r="B518" s="36"/>
      <c r="C518" s="37"/>
      <c r="D518" s="253" t="s">
        <v>194</v>
      </c>
      <c r="E518" s="37"/>
      <c r="F518" s="254" t="s">
        <v>1250</v>
      </c>
      <c r="G518" s="37"/>
      <c r="H518" s="37"/>
      <c r="I518" s="206"/>
      <c r="J518" s="37"/>
      <c r="K518" s="37"/>
      <c r="L518" s="41"/>
      <c r="M518" s="255"/>
      <c r="N518" s="256"/>
      <c r="O518" s="88"/>
      <c r="P518" s="88"/>
      <c r="Q518" s="88"/>
      <c r="R518" s="88"/>
      <c r="S518" s="88"/>
      <c r="T518" s="89"/>
      <c r="U518" s="35"/>
      <c r="V518" s="35"/>
      <c r="W518" s="35"/>
      <c r="X518" s="35"/>
      <c r="Y518" s="35"/>
      <c r="Z518" s="35"/>
      <c r="AA518" s="35"/>
      <c r="AB518" s="35"/>
      <c r="AC518" s="35"/>
      <c r="AD518" s="35"/>
      <c r="AE518" s="35"/>
      <c r="AT518" s="14" t="s">
        <v>194</v>
      </c>
      <c r="AU518" s="14" t="s">
        <v>200</v>
      </c>
    </row>
    <row r="519" s="2" customFormat="1" ht="37.8" customHeight="1">
      <c r="A519" s="35"/>
      <c r="B519" s="36"/>
      <c r="C519" s="239" t="s">
        <v>1252</v>
      </c>
      <c r="D519" s="239" t="s">
        <v>188</v>
      </c>
      <c r="E519" s="240" t="s">
        <v>1253</v>
      </c>
      <c r="F519" s="241" t="s">
        <v>1254</v>
      </c>
      <c r="G519" s="242" t="s">
        <v>263</v>
      </c>
      <c r="H519" s="243">
        <v>1</v>
      </c>
      <c r="I519" s="244"/>
      <c r="J519" s="245">
        <f>ROUND(I519*H519,2)</f>
        <v>0</v>
      </c>
      <c r="K519" s="246"/>
      <c r="L519" s="41"/>
      <c r="M519" s="247" t="s">
        <v>1</v>
      </c>
      <c r="N519" s="248" t="s">
        <v>42</v>
      </c>
      <c r="O519" s="88"/>
      <c r="P519" s="249">
        <f>O519*H519</f>
        <v>0</v>
      </c>
      <c r="Q519" s="249">
        <v>0</v>
      </c>
      <c r="R519" s="249">
        <f>Q519*H519</f>
        <v>0</v>
      </c>
      <c r="S519" s="249">
        <v>0.0025000000000000001</v>
      </c>
      <c r="T519" s="250">
        <f>S519*H519</f>
        <v>0.0025000000000000001</v>
      </c>
      <c r="U519" s="35"/>
      <c r="V519" s="35"/>
      <c r="W519" s="35"/>
      <c r="X519" s="35"/>
      <c r="Y519" s="35"/>
      <c r="Z519" s="35"/>
      <c r="AA519" s="35"/>
      <c r="AB519" s="35"/>
      <c r="AC519" s="35"/>
      <c r="AD519" s="35"/>
      <c r="AE519" s="35"/>
      <c r="AR519" s="251" t="s">
        <v>272</v>
      </c>
      <c r="AT519" s="251" t="s">
        <v>188</v>
      </c>
      <c r="AU519" s="251" t="s">
        <v>200</v>
      </c>
      <c r="AY519" s="14" t="s">
        <v>185</v>
      </c>
      <c r="BE519" s="252">
        <f>IF(N519="základní",J519,0)</f>
        <v>0</v>
      </c>
      <c r="BF519" s="252">
        <f>IF(N519="snížená",J519,0)</f>
        <v>0</v>
      </c>
      <c r="BG519" s="252">
        <f>IF(N519="zákl. přenesená",J519,0)</f>
        <v>0</v>
      </c>
      <c r="BH519" s="252">
        <f>IF(N519="sníž. přenesená",J519,0)</f>
        <v>0</v>
      </c>
      <c r="BI519" s="252">
        <f>IF(N519="nulová",J519,0)</f>
        <v>0</v>
      </c>
      <c r="BJ519" s="14" t="s">
        <v>84</v>
      </c>
      <c r="BK519" s="252">
        <f>ROUND(I519*H519,2)</f>
        <v>0</v>
      </c>
      <c r="BL519" s="14" t="s">
        <v>272</v>
      </c>
      <c r="BM519" s="251" t="s">
        <v>1255</v>
      </c>
    </row>
    <row r="520" s="2" customFormat="1">
      <c r="A520" s="35"/>
      <c r="B520" s="36"/>
      <c r="C520" s="37"/>
      <c r="D520" s="253" t="s">
        <v>194</v>
      </c>
      <c r="E520" s="37"/>
      <c r="F520" s="254" t="s">
        <v>1254</v>
      </c>
      <c r="G520" s="37"/>
      <c r="H520" s="37"/>
      <c r="I520" s="206"/>
      <c r="J520" s="37"/>
      <c r="K520" s="37"/>
      <c r="L520" s="41"/>
      <c r="M520" s="255"/>
      <c r="N520" s="256"/>
      <c r="O520" s="88"/>
      <c r="P520" s="88"/>
      <c r="Q520" s="88"/>
      <c r="R520" s="88"/>
      <c r="S520" s="88"/>
      <c r="T520" s="89"/>
      <c r="U520" s="35"/>
      <c r="V520" s="35"/>
      <c r="W520" s="35"/>
      <c r="X520" s="35"/>
      <c r="Y520" s="35"/>
      <c r="Z520" s="35"/>
      <c r="AA520" s="35"/>
      <c r="AB520" s="35"/>
      <c r="AC520" s="35"/>
      <c r="AD520" s="35"/>
      <c r="AE520" s="35"/>
      <c r="AT520" s="14" t="s">
        <v>194</v>
      </c>
      <c r="AU520" s="14" t="s">
        <v>200</v>
      </c>
    </row>
    <row r="521" s="2" customFormat="1" ht="24.15" customHeight="1">
      <c r="A521" s="35"/>
      <c r="B521" s="36"/>
      <c r="C521" s="239" t="s">
        <v>1256</v>
      </c>
      <c r="D521" s="239" t="s">
        <v>188</v>
      </c>
      <c r="E521" s="240" t="s">
        <v>1257</v>
      </c>
      <c r="F521" s="241" t="s">
        <v>1258</v>
      </c>
      <c r="G521" s="242" t="s">
        <v>263</v>
      </c>
      <c r="H521" s="243">
        <v>1</v>
      </c>
      <c r="I521" s="244"/>
      <c r="J521" s="245">
        <f>ROUND(I521*H521,2)</f>
        <v>0</v>
      </c>
      <c r="K521" s="246"/>
      <c r="L521" s="41"/>
      <c r="M521" s="247" t="s">
        <v>1</v>
      </c>
      <c r="N521" s="248" t="s">
        <v>42</v>
      </c>
      <c r="O521" s="88"/>
      <c r="P521" s="249">
        <f>O521*H521</f>
        <v>0</v>
      </c>
      <c r="Q521" s="249">
        <v>0</v>
      </c>
      <c r="R521" s="249">
        <f>Q521*H521</f>
        <v>0</v>
      </c>
      <c r="S521" s="249">
        <v>5.0000000000000002E-05</v>
      </c>
      <c r="T521" s="250">
        <f>S521*H521</f>
        <v>5.0000000000000002E-05</v>
      </c>
      <c r="U521" s="35"/>
      <c r="V521" s="35"/>
      <c r="W521" s="35"/>
      <c r="X521" s="35"/>
      <c r="Y521" s="35"/>
      <c r="Z521" s="35"/>
      <c r="AA521" s="35"/>
      <c r="AB521" s="35"/>
      <c r="AC521" s="35"/>
      <c r="AD521" s="35"/>
      <c r="AE521" s="35"/>
      <c r="AR521" s="251" t="s">
        <v>272</v>
      </c>
      <c r="AT521" s="251" t="s">
        <v>188</v>
      </c>
      <c r="AU521" s="251" t="s">
        <v>200</v>
      </c>
      <c r="AY521" s="14" t="s">
        <v>185</v>
      </c>
      <c r="BE521" s="252">
        <f>IF(N521="základní",J521,0)</f>
        <v>0</v>
      </c>
      <c r="BF521" s="252">
        <f>IF(N521="snížená",J521,0)</f>
        <v>0</v>
      </c>
      <c r="BG521" s="252">
        <f>IF(N521="zákl. přenesená",J521,0)</f>
        <v>0</v>
      </c>
      <c r="BH521" s="252">
        <f>IF(N521="sníž. přenesená",J521,0)</f>
        <v>0</v>
      </c>
      <c r="BI521" s="252">
        <f>IF(N521="nulová",J521,0)</f>
        <v>0</v>
      </c>
      <c r="BJ521" s="14" t="s">
        <v>84</v>
      </c>
      <c r="BK521" s="252">
        <f>ROUND(I521*H521,2)</f>
        <v>0</v>
      </c>
      <c r="BL521" s="14" t="s">
        <v>272</v>
      </c>
      <c r="BM521" s="251" t="s">
        <v>1259</v>
      </c>
    </row>
    <row r="522" s="2" customFormat="1">
      <c r="A522" s="35"/>
      <c r="B522" s="36"/>
      <c r="C522" s="37"/>
      <c r="D522" s="253" t="s">
        <v>194</v>
      </c>
      <c r="E522" s="37"/>
      <c r="F522" s="254" t="s">
        <v>1260</v>
      </c>
      <c r="G522" s="37"/>
      <c r="H522" s="37"/>
      <c r="I522" s="206"/>
      <c r="J522" s="37"/>
      <c r="K522" s="37"/>
      <c r="L522" s="41"/>
      <c r="M522" s="255"/>
      <c r="N522" s="256"/>
      <c r="O522" s="88"/>
      <c r="P522" s="88"/>
      <c r="Q522" s="88"/>
      <c r="R522" s="88"/>
      <c r="S522" s="88"/>
      <c r="T522" s="89"/>
      <c r="U522" s="35"/>
      <c r="V522" s="35"/>
      <c r="W522" s="35"/>
      <c r="X522" s="35"/>
      <c r="Y522" s="35"/>
      <c r="Z522" s="35"/>
      <c r="AA522" s="35"/>
      <c r="AB522" s="35"/>
      <c r="AC522" s="35"/>
      <c r="AD522" s="35"/>
      <c r="AE522" s="35"/>
      <c r="AT522" s="14" t="s">
        <v>194</v>
      </c>
      <c r="AU522" s="14" t="s">
        <v>200</v>
      </c>
    </row>
    <row r="523" s="2" customFormat="1" ht="37.8" customHeight="1">
      <c r="A523" s="35"/>
      <c r="B523" s="36"/>
      <c r="C523" s="239" t="s">
        <v>1261</v>
      </c>
      <c r="D523" s="239" t="s">
        <v>188</v>
      </c>
      <c r="E523" s="240" t="s">
        <v>1262</v>
      </c>
      <c r="F523" s="241" t="s">
        <v>1263</v>
      </c>
      <c r="G523" s="242" t="s">
        <v>263</v>
      </c>
      <c r="H523" s="243">
        <v>1</v>
      </c>
      <c r="I523" s="244"/>
      <c r="J523" s="245">
        <f>ROUND(I523*H523,2)</f>
        <v>0</v>
      </c>
      <c r="K523" s="246"/>
      <c r="L523" s="41"/>
      <c r="M523" s="247" t="s">
        <v>1</v>
      </c>
      <c r="N523" s="248" t="s">
        <v>42</v>
      </c>
      <c r="O523" s="88"/>
      <c r="P523" s="249">
        <f>O523*H523</f>
        <v>0</v>
      </c>
      <c r="Q523" s="249">
        <v>0</v>
      </c>
      <c r="R523" s="249">
        <f>Q523*H523</f>
        <v>0</v>
      </c>
      <c r="S523" s="249">
        <v>5.0000000000000002E-05</v>
      </c>
      <c r="T523" s="250">
        <f>S523*H523</f>
        <v>5.0000000000000002E-05</v>
      </c>
      <c r="U523" s="35"/>
      <c r="V523" s="35"/>
      <c r="W523" s="35"/>
      <c r="X523" s="35"/>
      <c r="Y523" s="35"/>
      <c r="Z523" s="35"/>
      <c r="AA523" s="35"/>
      <c r="AB523" s="35"/>
      <c r="AC523" s="35"/>
      <c r="AD523" s="35"/>
      <c r="AE523" s="35"/>
      <c r="AR523" s="251" t="s">
        <v>272</v>
      </c>
      <c r="AT523" s="251" t="s">
        <v>188</v>
      </c>
      <c r="AU523" s="251" t="s">
        <v>200</v>
      </c>
      <c r="AY523" s="14" t="s">
        <v>185</v>
      </c>
      <c r="BE523" s="252">
        <f>IF(N523="základní",J523,0)</f>
        <v>0</v>
      </c>
      <c r="BF523" s="252">
        <f>IF(N523="snížená",J523,0)</f>
        <v>0</v>
      </c>
      <c r="BG523" s="252">
        <f>IF(N523="zákl. přenesená",J523,0)</f>
        <v>0</v>
      </c>
      <c r="BH523" s="252">
        <f>IF(N523="sníž. přenesená",J523,0)</f>
        <v>0</v>
      </c>
      <c r="BI523" s="252">
        <f>IF(N523="nulová",J523,0)</f>
        <v>0</v>
      </c>
      <c r="BJ523" s="14" t="s">
        <v>84</v>
      </c>
      <c r="BK523" s="252">
        <f>ROUND(I523*H523,2)</f>
        <v>0</v>
      </c>
      <c r="BL523" s="14" t="s">
        <v>272</v>
      </c>
      <c r="BM523" s="251" t="s">
        <v>1264</v>
      </c>
    </row>
    <row r="524" s="2" customFormat="1">
      <c r="A524" s="35"/>
      <c r="B524" s="36"/>
      <c r="C524" s="37"/>
      <c r="D524" s="253" t="s">
        <v>194</v>
      </c>
      <c r="E524" s="37"/>
      <c r="F524" s="254" t="s">
        <v>1265</v>
      </c>
      <c r="G524" s="37"/>
      <c r="H524" s="37"/>
      <c r="I524" s="206"/>
      <c r="J524" s="37"/>
      <c r="K524" s="37"/>
      <c r="L524" s="41"/>
      <c r="M524" s="255"/>
      <c r="N524" s="256"/>
      <c r="O524" s="88"/>
      <c r="P524" s="88"/>
      <c r="Q524" s="88"/>
      <c r="R524" s="88"/>
      <c r="S524" s="88"/>
      <c r="T524" s="89"/>
      <c r="U524" s="35"/>
      <c r="V524" s="35"/>
      <c r="W524" s="35"/>
      <c r="X524" s="35"/>
      <c r="Y524" s="35"/>
      <c r="Z524" s="35"/>
      <c r="AA524" s="35"/>
      <c r="AB524" s="35"/>
      <c r="AC524" s="35"/>
      <c r="AD524" s="35"/>
      <c r="AE524" s="35"/>
      <c r="AT524" s="14" t="s">
        <v>194</v>
      </c>
      <c r="AU524" s="14" t="s">
        <v>200</v>
      </c>
    </row>
    <row r="525" s="12" customFormat="1" ht="20.88" customHeight="1">
      <c r="A525" s="12"/>
      <c r="B525" s="223"/>
      <c r="C525" s="224"/>
      <c r="D525" s="225" t="s">
        <v>76</v>
      </c>
      <c r="E525" s="237" t="s">
        <v>1266</v>
      </c>
      <c r="F525" s="237" t="s">
        <v>1267</v>
      </c>
      <c r="G525" s="224"/>
      <c r="H525" s="224"/>
      <c r="I525" s="227"/>
      <c r="J525" s="238">
        <f>BK525</f>
        <v>0</v>
      </c>
      <c r="K525" s="224"/>
      <c r="L525" s="229"/>
      <c r="M525" s="230"/>
      <c r="N525" s="231"/>
      <c r="O525" s="231"/>
      <c r="P525" s="232">
        <f>SUM(P526:P537)</f>
        <v>0</v>
      </c>
      <c r="Q525" s="231"/>
      <c r="R525" s="232">
        <f>SUM(R526:R537)</f>
        <v>0.0014500000000000001</v>
      </c>
      <c r="S525" s="231"/>
      <c r="T525" s="233">
        <f>SUM(T526:T537)</f>
        <v>0</v>
      </c>
      <c r="U525" s="12"/>
      <c r="V525" s="12"/>
      <c r="W525" s="12"/>
      <c r="X525" s="12"/>
      <c r="Y525" s="12"/>
      <c r="Z525" s="12"/>
      <c r="AA525" s="12"/>
      <c r="AB525" s="12"/>
      <c r="AC525" s="12"/>
      <c r="AD525" s="12"/>
      <c r="AE525" s="12"/>
      <c r="AR525" s="234" t="s">
        <v>86</v>
      </c>
      <c r="AT525" s="235" t="s">
        <v>76</v>
      </c>
      <c r="AU525" s="235" t="s">
        <v>86</v>
      </c>
      <c r="AY525" s="234" t="s">
        <v>185</v>
      </c>
      <c r="BK525" s="236">
        <f>SUM(BK526:BK537)</f>
        <v>0</v>
      </c>
    </row>
    <row r="526" s="2" customFormat="1" ht="37.8" customHeight="1">
      <c r="A526" s="35"/>
      <c r="B526" s="36"/>
      <c r="C526" s="239" t="s">
        <v>1268</v>
      </c>
      <c r="D526" s="239" t="s">
        <v>188</v>
      </c>
      <c r="E526" s="240" t="s">
        <v>1269</v>
      </c>
      <c r="F526" s="241" t="s">
        <v>1270</v>
      </c>
      <c r="G526" s="242" t="s">
        <v>263</v>
      </c>
      <c r="H526" s="243">
        <v>1</v>
      </c>
      <c r="I526" s="244"/>
      <c r="J526" s="245">
        <f>ROUND(I526*H526,2)</f>
        <v>0</v>
      </c>
      <c r="K526" s="246"/>
      <c r="L526" s="41"/>
      <c r="M526" s="247" t="s">
        <v>1</v>
      </c>
      <c r="N526" s="248" t="s">
        <v>42</v>
      </c>
      <c r="O526" s="88"/>
      <c r="P526" s="249">
        <f>O526*H526</f>
        <v>0</v>
      </c>
      <c r="Q526" s="249">
        <v>0</v>
      </c>
      <c r="R526" s="249">
        <f>Q526*H526</f>
        <v>0</v>
      </c>
      <c r="S526" s="249">
        <v>0</v>
      </c>
      <c r="T526" s="250">
        <f>S526*H526</f>
        <v>0</v>
      </c>
      <c r="U526" s="35"/>
      <c r="V526" s="35"/>
      <c r="W526" s="35"/>
      <c r="X526" s="35"/>
      <c r="Y526" s="35"/>
      <c r="Z526" s="35"/>
      <c r="AA526" s="35"/>
      <c r="AB526" s="35"/>
      <c r="AC526" s="35"/>
      <c r="AD526" s="35"/>
      <c r="AE526" s="35"/>
      <c r="AR526" s="251" t="s">
        <v>272</v>
      </c>
      <c r="AT526" s="251" t="s">
        <v>188</v>
      </c>
      <c r="AU526" s="251" t="s">
        <v>200</v>
      </c>
      <c r="AY526" s="14" t="s">
        <v>185</v>
      </c>
      <c r="BE526" s="252">
        <f>IF(N526="základní",J526,0)</f>
        <v>0</v>
      </c>
      <c r="BF526" s="252">
        <f>IF(N526="snížená",J526,0)</f>
        <v>0</v>
      </c>
      <c r="BG526" s="252">
        <f>IF(N526="zákl. přenesená",J526,0)</f>
        <v>0</v>
      </c>
      <c r="BH526" s="252">
        <f>IF(N526="sníž. přenesená",J526,0)</f>
        <v>0</v>
      </c>
      <c r="BI526" s="252">
        <f>IF(N526="nulová",J526,0)</f>
        <v>0</v>
      </c>
      <c r="BJ526" s="14" t="s">
        <v>84</v>
      </c>
      <c r="BK526" s="252">
        <f>ROUND(I526*H526,2)</f>
        <v>0</v>
      </c>
      <c r="BL526" s="14" t="s">
        <v>272</v>
      </c>
      <c r="BM526" s="251" t="s">
        <v>1271</v>
      </c>
    </row>
    <row r="527" s="2" customFormat="1">
      <c r="A527" s="35"/>
      <c r="B527" s="36"/>
      <c r="C527" s="37"/>
      <c r="D527" s="253" t="s">
        <v>194</v>
      </c>
      <c r="E527" s="37"/>
      <c r="F527" s="254" t="s">
        <v>1270</v>
      </c>
      <c r="G527" s="37"/>
      <c r="H527" s="37"/>
      <c r="I527" s="206"/>
      <c r="J527" s="37"/>
      <c r="K527" s="37"/>
      <c r="L527" s="41"/>
      <c r="M527" s="255"/>
      <c r="N527" s="256"/>
      <c r="O527" s="88"/>
      <c r="P527" s="88"/>
      <c r="Q527" s="88"/>
      <c r="R527" s="88"/>
      <c r="S527" s="88"/>
      <c r="T527" s="89"/>
      <c r="U527" s="35"/>
      <c r="V527" s="35"/>
      <c r="W527" s="35"/>
      <c r="X527" s="35"/>
      <c r="Y527" s="35"/>
      <c r="Z527" s="35"/>
      <c r="AA527" s="35"/>
      <c r="AB527" s="35"/>
      <c r="AC527" s="35"/>
      <c r="AD527" s="35"/>
      <c r="AE527" s="35"/>
      <c r="AT527" s="14" t="s">
        <v>194</v>
      </c>
      <c r="AU527" s="14" t="s">
        <v>200</v>
      </c>
    </row>
    <row r="528" s="2" customFormat="1" ht="55.5" customHeight="1">
      <c r="A528" s="35"/>
      <c r="B528" s="36"/>
      <c r="C528" s="257" t="s">
        <v>1272</v>
      </c>
      <c r="D528" s="257" t="s">
        <v>260</v>
      </c>
      <c r="E528" s="258" t="s">
        <v>1273</v>
      </c>
      <c r="F528" s="259" t="s">
        <v>1274</v>
      </c>
      <c r="G528" s="260" t="s">
        <v>263</v>
      </c>
      <c r="H528" s="261">
        <v>1</v>
      </c>
      <c r="I528" s="262"/>
      <c r="J528" s="263">
        <f>ROUND(I528*H528,2)</f>
        <v>0</v>
      </c>
      <c r="K528" s="264"/>
      <c r="L528" s="265"/>
      <c r="M528" s="266" t="s">
        <v>1</v>
      </c>
      <c r="N528" s="267" t="s">
        <v>42</v>
      </c>
      <c r="O528" s="88"/>
      <c r="P528" s="249">
        <f>O528*H528</f>
        <v>0</v>
      </c>
      <c r="Q528" s="249">
        <v>0.00010000000000000001</v>
      </c>
      <c r="R528" s="249">
        <f>Q528*H528</f>
        <v>0.00010000000000000001</v>
      </c>
      <c r="S528" s="249">
        <v>0</v>
      </c>
      <c r="T528" s="250">
        <f>S528*H528</f>
        <v>0</v>
      </c>
      <c r="U528" s="35"/>
      <c r="V528" s="35"/>
      <c r="W528" s="35"/>
      <c r="X528" s="35"/>
      <c r="Y528" s="35"/>
      <c r="Z528" s="35"/>
      <c r="AA528" s="35"/>
      <c r="AB528" s="35"/>
      <c r="AC528" s="35"/>
      <c r="AD528" s="35"/>
      <c r="AE528" s="35"/>
      <c r="AR528" s="251" t="s">
        <v>323</v>
      </c>
      <c r="AT528" s="251" t="s">
        <v>260</v>
      </c>
      <c r="AU528" s="251" t="s">
        <v>200</v>
      </c>
      <c r="AY528" s="14" t="s">
        <v>185</v>
      </c>
      <c r="BE528" s="252">
        <f>IF(N528="základní",J528,0)</f>
        <v>0</v>
      </c>
      <c r="BF528" s="252">
        <f>IF(N528="snížená",J528,0)</f>
        <v>0</v>
      </c>
      <c r="BG528" s="252">
        <f>IF(N528="zákl. přenesená",J528,0)</f>
        <v>0</v>
      </c>
      <c r="BH528" s="252">
        <f>IF(N528="sníž. přenesená",J528,0)</f>
        <v>0</v>
      </c>
      <c r="BI528" s="252">
        <f>IF(N528="nulová",J528,0)</f>
        <v>0</v>
      </c>
      <c r="BJ528" s="14" t="s">
        <v>84</v>
      </c>
      <c r="BK528" s="252">
        <f>ROUND(I528*H528,2)</f>
        <v>0</v>
      </c>
      <c r="BL528" s="14" t="s">
        <v>272</v>
      </c>
      <c r="BM528" s="251" t="s">
        <v>1275</v>
      </c>
    </row>
    <row r="529" s="2" customFormat="1">
      <c r="A529" s="35"/>
      <c r="B529" s="36"/>
      <c r="C529" s="37"/>
      <c r="D529" s="253" t="s">
        <v>194</v>
      </c>
      <c r="E529" s="37"/>
      <c r="F529" s="254" t="s">
        <v>1274</v>
      </c>
      <c r="G529" s="37"/>
      <c r="H529" s="37"/>
      <c r="I529" s="206"/>
      <c r="J529" s="37"/>
      <c r="K529" s="37"/>
      <c r="L529" s="41"/>
      <c r="M529" s="255"/>
      <c r="N529" s="256"/>
      <c r="O529" s="88"/>
      <c r="P529" s="88"/>
      <c r="Q529" s="88"/>
      <c r="R529" s="88"/>
      <c r="S529" s="88"/>
      <c r="T529" s="89"/>
      <c r="U529" s="35"/>
      <c r="V529" s="35"/>
      <c r="W529" s="35"/>
      <c r="X529" s="35"/>
      <c r="Y529" s="35"/>
      <c r="Z529" s="35"/>
      <c r="AA529" s="35"/>
      <c r="AB529" s="35"/>
      <c r="AC529" s="35"/>
      <c r="AD529" s="35"/>
      <c r="AE529" s="35"/>
      <c r="AT529" s="14" t="s">
        <v>194</v>
      </c>
      <c r="AU529" s="14" t="s">
        <v>200</v>
      </c>
    </row>
    <row r="530" s="2" customFormat="1" ht="24.15" customHeight="1">
      <c r="A530" s="35"/>
      <c r="B530" s="36"/>
      <c r="C530" s="239" t="s">
        <v>1276</v>
      </c>
      <c r="D530" s="239" t="s">
        <v>188</v>
      </c>
      <c r="E530" s="240" t="s">
        <v>1277</v>
      </c>
      <c r="F530" s="241" t="s">
        <v>1278</v>
      </c>
      <c r="G530" s="242" t="s">
        <v>884</v>
      </c>
      <c r="H530" s="243">
        <v>1</v>
      </c>
      <c r="I530" s="244"/>
      <c r="J530" s="245">
        <f>ROUND(I530*H530,2)</f>
        <v>0</v>
      </c>
      <c r="K530" s="246"/>
      <c r="L530" s="41"/>
      <c r="M530" s="247" t="s">
        <v>1</v>
      </c>
      <c r="N530" s="248" t="s">
        <v>42</v>
      </c>
      <c r="O530" s="88"/>
      <c r="P530" s="249">
        <f>O530*H530</f>
        <v>0</v>
      </c>
      <c r="Q530" s="249">
        <v>0</v>
      </c>
      <c r="R530" s="249">
        <f>Q530*H530</f>
        <v>0</v>
      </c>
      <c r="S530" s="249">
        <v>0</v>
      </c>
      <c r="T530" s="250">
        <f>S530*H530</f>
        <v>0</v>
      </c>
      <c r="U530" s="35"/>
      <c r="V530" s="35"/>
      <c r="W530" s="35"/>
      <c r="X530" s="35"/>
      <c r="Y530" s="35"/>
      <c r="Z530" s="35"/>
      <c r="AA530" s="35"/>
      <c r="AB530" s="35"/>
      <c r="AC530" s="35"/>
      <c r="AD530" s="35"/>
      <c r="AE530" s="35"/>
      <c r="AR530" s="251" t="s">
        <v>272</v>
      </c>
      <c r="AT530" s="251" t="s">
        <v>188</v>
      </c>
      <c r="AU530" s="251" t="s">
        <v>200</v>
      </c>
      <c r="AY530" s="14" t="s">
        <v>185</v>
      </c>
      <c r="BE530" s="252">
        <f>IF(N530="základní",J530,0)</f>
        <v>0</v>
      </c>
      <c r="BF530" s="252">
        <f>IF(N530="snížená",J530,0)</f>
        <v>0</v>
      </c>
      <c r="BG530" s="252">
        <f>IF(N530="zákl. přenesená",J530,0)</f>
        <v>0</v>
      </c>
      <c r="BH530" s="252">
        <f>IF(N530="sníž. přenesená",J530,0)</f>
        <v>0</v>
      </c>
      <c r="BI530" s="252">
        <f>IF(N530="nulová",J530,0)</f>
        <v>0</v>
      </c>
      <c r="BJ530" s="14" t="s">
        <v>84</v>
      </c>
      <c r="BK530" s="252">
        <f>ROUND(I530*H530,2)</f>
        <v>0</v>
      </c>
      <c r="BL530" s="14" t="s">
        <v>272</v>
      </c>
      <c r="BM530" s="251" t="s">
        <v>1279</v>
      </c>
    </row>
    <row r="531" s="2" customFormat="1">
      <c r="A531" s="35"/>
      <c r="B531" s="36"/>
      <c r="C531" s="37"/>
      <c r="D531" s="253" t="s">
        <v>194</v>
      </c>
      <c r="E531" s="37"/>
      <c r="F531" s="254" t="s">
        <v>1278</v>
      </c>
      <c r="G531" s="37"/>
      <c r="H531" s="37"/>
      <c r="I531" s="206"/>
      <c r="J531" s="37"/>
      <c r="K531" s="37"/>
      <c r="L531" s="41"/>
      <c r="M531" s="255"/>
      <c r="N531" s="256"/>
      <c r="O531" s="88"/>
      <c r="P531" s="88"/>
      <c r="Q531" s="88"/>
      <c r="R531" s="88"/>
      <c r="S531" s="88"/>
      <c r="T531" s="89"/>
      <c r="U531" s="35"/>
      <c r="V531" s="35"/>
      <c r="W531" s="35"/>
      <c r="X531" s="35"/>
      <c r="Y531" s="35"/>
      <c r="Z531" s="35"/>
      <c r="AA531" s="35"/>
      <c r="AB531" s="35"/>
      <c r="AC531" s="35"/>
      <c r="AD531" s="35"/>
      <c r="AE531" s="35"/>
      <c r="AT531" s="14" t="s">
        <v>194</v>
      </c>
      <c r="AU531" s="14" t="s">
        <v>200</v>
      </c>
    </row>
    <row r="532" s="2" customFormat="1" ht="21.75" customHeight="1">
      <c r="A532" s="35"/>
      <c r="B532" s="36"/>
      <c r="C532" s="239" t="s">
        <v>1280</v>
      </c>
      <c r="D532" s="239" t="s">
        <v>188</v>
      </c>
      <c r="E532" s="240" t="s">
        <v>1281</v>
      </c>
      <c r="F532" s="241" t="s">
        <v>1282</v>
      </c>
      <c r="G532" s="242" t="s">
        <v>263</v>
      </c>
      <c r="H532" s="243">
        <v>2</v>
      </c>
      <c r="I532" s="244"/>
      <c r="J532" s="245">
        <f>ROUND(I532*H532,2)</f>
        <v>0</v>
      </c>
      <c r="K532" s="246"/>
      <c r="L532" s="41"/>
      <c r="M532" s="247" t="s">
        <v>1</v>
      </c>
      <c r="N532" s="248" t="s">
        <v>42</v>
      </c>
      <c r="O532" s="88"/>
      <c r="P532" s="249">
        <f>O532*H532</f>
        <v>0</v>
      </c>
      <c r="Q532" s="249">
        <v>0</v>
      </c>
      <c r="R532" s="249">
        <f>Q532*H532</f>
        <v>0</v>
      </c>
      <c r="S532" s="249">
        <v>0</v>
      </c>
      <c r="T532" s="250">
        <f>S532*H532</f>
        <v>0</v>
      </c>
      <c r="U532" s="35"/>
      <c r="V532" s="35"/>
      <c r="W532" s="35"/>
      <c r="X532" s="35"/>
      <c r="Y532" s="35"/>
      <c r="Z532" s="35"/>
      <c r="AA532" s="35"/>
      <c r="AB532" s="35"/>
      <c r="AC532" s="35"/>
      <c r="AD532" s="35"/>
      <c r="AE532" s="35"/>
      <c r="AR532" s="251" t="s">
        <v>272</v>
      </c>
      <c r="AT532" s="251" t="s">
        <v>188</v>
      </c>
      <c r="AU532" s="251" t="s">
        <v>200</v>
      </c>
      <c r="AY532" s="14" t="s">
        <v>185</v>
      </c>
      <c r="BE532" s="252">
        <f>IF(N532="základní",J532,0)</f>
        <v>0</v>
      </c>
      <c r="BF532" s="252">
        <f>IF(N532="snížená",J532,0)</f>
        <v>0</v>
      </c>
      <c r="BG532" s="252">
        <f>IF(N532="zákl. přenesená",J532,0)</f>
        <v>0</v>
      </c>
      <c r="BH532" s="252">
        <f>IF(N532="sníž. přenesená",J532,0)</f>
        <v>0</v>
      </c>
      <c r="BI532" s="252">
        <f>IF(N532="nulová",J532,0)</f>
        <v>0</v>
      </c>
      <c r="BJ532" s="14" t="s">
        <v>84</v>
      </c>
      <c r="BK532" s="252">
        <f>ROUND(I532*H532,2)</f>
        <v>0</v>
      </c>
      <c r="BL532" s="14" t="s">
        <v>272</v>
      </c>
      <c r="BM532" s="251" t="s">
        <v>1283</v>
      </c>
    </row>
    <row r="533" s="2" customFormat="1">
      <c r="A533" s="35"/>
      <c r="B533" s="36"/>
      <c r="C533" s="37"/>
      <c r="D533" s="253" t="s">
        <v>194</v>
      </c>
      <c r="E533" s="37"/>
      <c r="F533" s="254" t="s">
        <v>1284</v>
      </c>
      <c r="G533" s="37"/>
      <c r="H533" s="37"/>
      <c r="I533" s="206"/>
      <c r="J533" s="37"/>
      <c r="K533" s="37"/>
      <c r="L533" s="41"/>
      <c r="M533" s="255"/>
      <c r="N533" s="256"/>
      <c r="O533" s="88"/>
      <c r="P533" s="88"/>
      <c r="Q533" s="88"/>
      <c r="R533" s="88"/>
      <c r="S533" s="88"/>
      <c r="T533" s="89"/>
      <c r="U533" s="35"/>
      <c r="V533" s="35"/>
      <c r="W533" s="35"/>
      <c r="X533" s="35"/>
      <c r="Y533" s="35"/>
      <c r="Z533" s="35"/>
      <c r="AA533" s="35"/>
      <c r="AB533" s="35"/>
      <c r="AC533" s="35"/>
      <c r="AD533" s="35"/>
      <c r="AE533" s="35"/>
      <c r="AT533" s="14" t="s">
        <v>194</v>
      </c>
      <c r="AU533" s="14" t="s">
        <v>200</v>
      </c>
    </row>
    <row r="534" s="2" customFormat="1" ht="21.75" customHeight="1">
      <c r="A534" s="35"/>
      <c r="B534" s="36"/>
      <c r="C534" s="239" t="s">
        <v>1285</v>
      </c>
      <c r="D534" s="239" t="s">
        <v>188</v>
      </c>
      <c r="E534" s="240" t="s">
        <v>1286</v>
      </c>
      <c r="F534" s="241" t="s">
        <v>1287</v>
      </c>
      <c r="G534" s="242" t="s">
        <v>263</v>
      </c>
      <c r="H534" s="243">
        <v>15</v>
      </c>
      <c r="I534" s="244"/>
      <c r="J534" s="245">
        <f>ROUND(I534*H534,2)</f>
        <v>0</v>
      </c>
      <c r="K534" s="246"/>
      <c r="L534" s="41"/>
      <c r="M534" s="247" t="s">
        <v>1</v>
      </c>
      <c r="N534" s="248" t="s">
        <v>42</v>
      </c>
      <c r="O534" s="88"/>
      <c r="P534" s="249">
        <f>O534*H534</f>
        <v>0</v>
      </c>
      <c r="Q534" s="249">
        <v>0</v>
      </c>
      <c r="R534" s="249">
        <f>Q534*H534</f>
        <v>0</v>
      </c>
      <c r="S534" s="249">
        <v>0</v>
      </c>
      <c r="T534" s="250">
        <f>S534*H534</f>
        <v>0</v>
      </c>
      <c r="U534" s="35"/>
      <c r="V534" s="35"/>
      <c r="W534" s="35"/>
      <c r="X534" s="35"/>
      <c r="Y534" s="35"/>
      <c r="Z534" s="35"/>
      <c r="AA534" s="35"/>
      <c r="AB534" s="35"/>
      <c r="AC534" s="35"/>
      <c r="AD534" s="35"/>
      <c r="AE534" s="35"/>
      <c r="AR534" s="251" t="s">
        <v>272</v>
      </c>
      <c r="AT534" s="251" t="s">
        <v>188</v>
      </c>
      <c r="AU534" s="251" t="s">
        <v>200</v>
      </c>
      <c r="AY534" s="14" t="s">
        <v>185</v>
      </c>
      <c r="BE534" s="252">
        <f>IF(N534="základní",J534,0)</f>
        <v>0</v>
      </c>
      <c r="BF534" s="252">
        <f>IF(N534="snížená",J534,0)</f>
        <v>0</v>
      </c>
      <c r="BG534" s="252">
        <f>IF(N534="zákl. přenesená",J534,0)</f>
        <v>0</v>
      </c>
      <c r="BH534" s="252">
        <f>IF(N534="sníž. přenesená",J534,0)</f>
        <v>0</v>
      </c>
      <c r="BI534" s="252">
        <f>IF(N534="nulová",J534,0)</f>
        <v>0</v>
      </c>
      <c r="BJ534" s="14" t="s">
        <v>84</v>
      </c>
      <c r="BK534" s="252">
        <f>ROUND(I534*H534,2)</f>
        <v>0</v>
      </c>
      <c r="BL534" s="14" t="s">
        <v>272</v>
      </c>
      <c r="BM534" s="251" t="s">
        <v>1288</v>
      </c>
    </row>
    <row r="535" s="2" customFormat="1">
      <c r="A535" s="35"/>
      <c r="B535" s="36"/>
      <c r="C535" s="37"/>
      <c r="D535" s="253" t="s">
        <v>194</v>
      </c>
      <c r="E535" s="37"/>
      <c r="F535" s="254" t="s">
        <v>1289</v>
      </c>
      <c r="G535" s="37"/>
      <c r="H535" s="37"/>
      <c r="I535" s="206"/>
      <c r="J535" s="37"/>
      <c r="K535" s="37"/>
      <c r="L535" s="41"/>
      <c r="M535" s="255"/>
      <c r="N535" s="256"/>
      <c r="O535" s="88"/>
      <c r="P535" s="88"/>
      <c r="Q535" s="88"/>
      <c r="R535" s="88"/>
      <c r="S535" s="88"/>
      <c r="T535" s="89"/>
      <c r="U535" s="35"/>
      <c r="V535" s="35"/>
      <c r="W535" s="35"/>
      <c r="X535" s="35"/>
      <c r="Y535" s="35"/>
      <c r="Z535" s="35"/>
      <c r="AA535" s="35"/>
      <c r="AB535" s="35"/>
      <c r="AC535" s="35"/>
      <c r="AD535" s="35"/>
      <c r="AE535" s="35"/>
      <c r="AT535" s="14" t="s">
        <v>194</v>
      </c>
      <c r="AU535" s="14" t="s">
        <v>200</v>
      </c>
    </row>
    <row r="536" s="2" customFormat="1" ht="16.5" customHeight="1">
      <c r="A536" s="35"/>
      <c r="B536" s="36"/>
      <c r="C536" s="257" t="s">
        <v>1290</v>
      </c>
      <c r="D536" s="257" t="s">
        <v>260</v>
      </c>
      <c r="E536" s="258" t="s">
        <v>992</v>
      </c>
      <c r="F536" s="259" t="s">
        <v>993</v>
      </c>
      <c r="G536" s="260" t="s">
        <v>263</v>
      </c>
      <c r="H536" s="261">
        <v>15</v>
      </c>
      <c r="I536" s="262"/>
      <c r="J536" s="263">
        <f>ROUND(I536*H536,2)</f>
        <v>0</v>
      </c>
      <c r="K536" s="264"/>
      <c r="L536" s="265"/>
      <c r="M536" s="266" t="s">
        <v>1</v>
      </c>
      <c r="N536" s="267" t="s">
        <v>42</v>
      </c>
      <c r="O536" s="88"/>
      <c r="P536" s="249">
        <f>O536*H536</f>
        <v>0</v>
      </c>
      <c r="Q536" s="249">
        <v>9.0000000000000006E-05</v>
      </c>
      <c r="R536" s="249">
        <f>Q536*H536</f>
        <v>0.0013500000000000001</v>
      </c>
      <c r="S536" s="249">
        <v>0</v>
      </c>
      <c r="T536" s="250">
        <f>S536*H536</f>
        <v>0</v>
      </c>
      <c r="U536" s="35"/>
      <c r="V536" s="35"/>
      <c r="W536" s="35"/>
      <c r="X536" s="35"/>
      <c r="Y536" s="35"/>
      <c r="Z536" s="35"/>
      <c r="AA536" s="35"/>
      <c r="AB536" s="35"/>
      <c r="AC536" s="35"/>
      <c r="AD536" s="35"/>
      <c r="AE536" s="35"/>
      <c r="AR536" s="251" t="s">
        <v>323</v>
      </c>
      <c r="AT536" s="251" t="s">
        <v>260</v>
      </c>
      <c r="AU536" s="251" t="s">
        <v>200</v>
      </c>
      <c r="AY536" s="14" t="s">
        <v>185</v>
      </c>
      <c r="BE536" s="252">
        <f>IF(N536="základní",J536,0)</f>
        <v>0</v>
      </c>
      <c r="BF536" s="252">
        <f>IF(N536="snížená",J536,0)</f>
        <v>0</v>
      </c>
      <c r="BG536" s="252">
        <f>IF(N536="zákl. přenesená",J536,0)</f>
        <v>0</v>
      </c>
      <c r="BH536" s="252">
        <f>IF(N536="sníž. přenesená",J536,0)</f>
        <v>0</v>
      </c>
      <c r="BI536" s="252">
        <f>IF(N536="nulová",J536,0)</f>
        <v>0</v>
      </c>
      <c r="BJ536" s="14" t="s">
        <v>84</v>
      </c>
      <c r="BK536" s="252">
        <f>ROUND(I536*H536,2)</f>
        <v>0</v>
      </c>
      <c r="BL536" s="14" t="s">
        <v>272</v>
      </c>
      <c r="BM536" s="251" t="s">
        <v>1291</v>
      </c>
    </row>
    <row r="537" s="2" customFormat="1">
      <c r="A537" s="35"/>
      <c r="B537" s="36"/>
      <c r="C537" s="37"/>
      <c r="D537" s="253" t="s">
        <v>194</v>
      </c>
      <c r="E537" s="37"/>
      <c r="F537" s="254" t="s">
        <v>993</v>
      </c>
      <c r="G537" s="37"/>
      <c r="H537" s="37"/>
      <c r="I537" s="206"/>
      <c r="J537" s="37"/>
      <c r="K537" s="37"/>
      <c r="L537" s="41"/>
      <c r="M537" s="255"/>
      <c r="N537" s="256"/>
      <c r="O537" s="88"/>
      <c r="P537" s="88"/>
      <c r="Q537" s="88"/>
      <c r="R537" s="88"/>
      <c r="S537" s="88"/>
      <c r="T537" s="89"/>
      <c r="U537" s="35"/>
      <c r="V537" s="35"/>
      <c r="W537" s="35"/>
      <c r="X537" s="35"/>
      <c r="Y537" s="35"/>
      <c r="Z537" s="35"/>
      <c r="AA537" s="35"/>
      <c r="AB537" s="35"/>
      <c r="AC537" s="35"/>
      <c r="AD537" s="35"/>
      <c r="AE537" s="35"/>
      <c r="AT537" s="14" t="s">
        <v>194</v>
      </c>
      <c r="AU537" s="14" t="s">
        <v>200</v>
      </c>
    </row>
    <row r="538" s="12" customFormat="1" ht="22.8" customHeight="1">
      <c r="A538" s="12"/>
      <c r="B538" s="223"/>
      <c r="C538" s="224"/>
      <c r="D538" s="225" t="s">
        <v>76</v>
      </c>
      <c r="E538" s="237" t="s">
        <v>1292</v>
      </c>
      <c r="F538" s="237" t="s">
        <v>482</v>
      </c>
      <c r="G538" s="224"/>
      <c r="H538" s="224"/>
      <c r="I538" s="227"/>
      <c r="J538" s="238">
        <f>BK538</f>
        <v>0</v>
      </c>
      <c r="K538" s="224"/>
      <c r="L538" s="229"/>
      <c r="M538" s="230"/>
      <c r="N538" s="231"/>
      <c r="O538" s="231"/>
      <c r="P538" s="232">
        <f>SUM(P539:P540)</f>
        <v>0</v>
      </c>
      <c r="Q538" s="231"/>
      <c r="R538" s="232">
        <f>SUM(R539:R540)</f>
        <v>0</v>
      </c>
      <c r="S538" s="231"/>
      <c r="T538" s="233">
        <f>SUM(T539:T540)</f>
        <v>0</v>
      </c>
      <c r="U538" s="12"/>
      <c r="V538" s="12"/>
      <c r="W538" s="12"/>
      <c r="X538" s="12"/>
      <c r="Y538" s="12"/>
      <c r="Z538" s="12"/>
      <c r="AA538" s="12"/>
      <c r="AB538" s="12"/>
      <c r="AC538" s="12"/>
      <c r="AD538" s="12"/>
      <c r="AE538" s="12"/>
      <c r="AR538" s="234" t="s">
        <v>86</v>
      </c>
      <c r="AT538" s="235" t="s">
        <v>76</v>
      </c>
      <c r="AU538" s="235" t="s">
        <v>84</v>
      </c>
      <c r="AY538" s="234" t="s">
        <v>185</v>
      </c>
      <c r="BK538" s="236">
        <f>SUM(BK539:BK540)</f>
        <v>0</v>
      </c>
    </row>
    <row r="539" s="2" customFormat="1" ht="33" customHeight="1">
      <c r="A539" s="35"/>
      <c r="B539" s="36"/>
      <c r="C539" s="239" t="s">
        <v>1293</v>
      </c>
      <c r="D539" s="239" t="s">
        <v>188</v>
      </c>
      <c r="E539" s="240" t="s">
        <v>1294</v>
      </c>
      <c r="F539" s="241" t="s">
        <v>1295</v>
      </c>
      <c r="G539" s="242" t="s">
        <v>884</v>
      </c>
      <c r="H539" s="243">
        <v>1</v>
      </c>
      <c r="I539" s="244"/>
      <c r="J539" s="245">
        <f>ROUND(I539*H539,2)</f>
        <v>0</v>
      </c>
      <c r="K539" s="246"/>
      <c r="L539" s="41"/>
      <c r="M539" s="247" t="s">
        <v>1</v>
      </c>
      <c r="N539" s="248" t="s">
        <v>42</v>
      </c>
      <c r="O539" s="88"/>
      <c r="P539" s="249">
        <f>O539*H539</f>
        <v>0</v>
      </c>
      <c r="Q539" s="249">
        <v>0</v>
      </c>
      <c r="R539" s="249">
        <f>Q539*H539</f>
        <v>0</v>
      </c>
      <c r="S539" s="249">
        <v>0</v>
      </c>
      <c r="T539" s="250">
        <f>S539*H539</f>
        <v>0</v>
      </c>
      <c r="U539" s="35"/>
      <c r="V539" s="35"/>
      <c r="W539" s="35"/>
      <c r="X539" s="35"/>
      <c r="Y539" s="35"/>
      <c r="Z539" s="35"/>
      <c r="AA539" s="35"/>
      <c r="AB539" s="35"/>
      <c r="AC539" s="35"/>
      <c r="AD539" s="35"/>
      <c r="AE539" s="35"/>
      <c r="AR539" s="251" t="s">
        <v>272</v>
      </c>
      <c r="AT539" s="251" t="s">
        <v>188</v>
      </c>
      <c r="AU539" s="251" t="s">
        <v>86</v>
      </c>
      <c r="AY539" s="14" t="s">
        <v>185</v>
      </c>
      <c r="BE539" s="252">
        <f>IF(N539="základní",J539,0)</f>
        <v>0</v>
      </c>
      <c r="BF539" s="252">
        <f>IF(N539="snížená",J539,0)</f>
        <v>0</v>
      </c>
      <c r="BG539" s="252">
        <f>IF(N539="zákl. přenesená",J539,0)</f>
        <v>0</v>
      </c>
      <c r="BH539" s="252">
        <f>IF(N539="sníž. přenesená",J539,0)</f>
        <v>0</v>
      </c>
      <c r="BI539" s="252">
        <f>IF(N539="nulová",J539,0)</f>
        <v>0</v>
      </c>
      <c r="BJ539" s="14" t="s">
        <v>84</v>
      </c>
      <c r="BK539" s="252">
        <f>ROUND(I539*H539,2)</f>
        <v>0</v>
      </c>
      <c r="BL539" s="14" t="s">
        <v>272</v>
      </c>
      <c r="BM539" s="251" t="s">
        <v>1296</v>
      </c>
    </row>
    <row r="540" s="2" customFormat="1">
      <c r="A540" s="35"/>
      <c r="B540" s="36"/>
      <c r="C540" s="37"/>
      <c r="D540" s="253" t="s">
        <v>194</v>
      </c>
      <c r="E540" s="37"/>
      <c r="F540" s="254" t="s">
        <v>1297</v>
      </c>
      <c r="G540" s="37"/>
      <c r="H540" s="37"/>
      <c r="I540" s="206"/>
      <c r="J540" s="37"/>
      <c r="K540" s="37"/>
      <c r="L540" s="41"/>
      <c r="M540" s="273"/>
      <c r="N540" s="274"/>
      <c r="O540" s="270"/>
      <c r="P540" s="270"/>
      <c r="Q540" s="270"/>
      <c r="R540" s="270"/>
      <c r="S540" s="270"/>
      <c r="T540" s="275"/>
      <c r="U540" s="35"/>
      <c r="V540" s="35"/>
      <c r="W540" s="35"/>
      <c r="X540" s="35"/>
      <c r="Y540" s="35"/>
      <c r="Z540" s="35"/>
      <c r="AA540" s="35"/>
      <c r="AB540" s="35"/>
      <c r="AC540" s="35"/>
      <c r="AD540" s="35"/>
      <c r="AE540" s="35"/>
      <c r="AT540" s="14" t="s">
        <v>194</v>
      </c>
      <c r="AU540" s="14" t="s">
        <v>86</v>
      </c>
    </row>
    <row r="541" s="2" customFormat="1" ht="6.96" customHeight="1">
      <c r="A541" s="35"/>
      <c r="B541" s="63"/>
      <c r="C541" s="64"/>
      <c r="D541" s="64"/>
      <c r="E541" s="64"/>
      <c r="F541" s="64"/>
      <c r="G541" s="64"/>
      <c r="H541" s="64"/>
      <c r="I541" s="64"/>
      <c r="J541" s="64"/>
      <c r="K541" s="64"/>
      <c r="L541" s="41"/>
      <c r="M541" s="35"/>
      <c r="O541" s="35"/>
      <c r="P541" s="35"/>
      <c r="Q541" s="35"/>
      <c r="R541" s="35"/>
      <c r="S541" s="35"/>
      <c r="T541" s="35"/>
      <c r="U541" s="35"/>
      <c r="V541" s="35"/>
      <c r="W541" s="35"/>
      <c r="X541" s="35"/>
      <c r="Y541" s="35"/>
      <c r="Z541" s="35"/>
      <c r="AA541" s="35"/>
      <c r="AB541" s="35"/>
      <c r="AC541" s="35"/>
      <c r="AD541" s="35"/>
      <c r="AE541" s="35"/>
    </row>
  </sheetData>
  <sheetProtection sheet="1" autoFilter="0" formatColumns="0" formatRows="0" objects="1" scenarios="1" spinCount="100000" saltValue="corzzKhOhNugNyLq5b16eKwtswNeKWwtZTPPwPLWbhE5cVWxa/H/BysOv2l+9sWrlXAWEHKtz8I9/v43NYNzuA==" hashValue="Ne59U15fVHgTLxrs+L0oQzt46PCfffs39Tabhnu3wmJHNNgOjbQTl0NDI6p/sLQgmCjRRrDgKoPD4CdLzNOodA==" algorithmName="SHA-512" password="C6F1"/>
  <autoFilter ref="C143:K540"/>
  <mergeCells count="17">
    <mergeCell ref="E7:H7"/>
    <mergeCell ref="E9:H9"/>
    <mergeCell ref="E11:H11"/>
    <mergeCell ref="E20:H20"/>
    <mergeCell ref="E29:H29"/>
    <mergeCell ref="E85:H85"/>
    <mergeCell ref="E87:H87"/>
    <mergeCell ref="E89:H89"/>
    <mergeCell ref="D116:F116"/>
    <mergeCell ref="D117:F117"/>
    <mergeCell ref="D118:F118"/>
    <mergeCell ref="D119:F119"/>
    <mergeCell ref="D120:F120"/>
    <mergeCell ref="E132:H132"/>
    <mergeCell ref="E134:H134"/>
    <mergeCell ref="E136:H136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4" t="s">
        <v>100</v>
      </c>
    </row>
    <row r="3" s="1" customFormat="1" ht="6.96" customHeight="1">
      <c r="B3" s="143"/>
      <c r="C3" s="144"/>
      <c r="D3" s="144"/>
      <c r="E3" s="144"/>
      <c r="F3" s="144"/>
      <c r="G3" s="144"/>
      <c r="H3" s="144"/>
      <c r="I3" s="144"/>
      <c r="J3" s="144"/>
      <c r="K3" s="144"/>
      <c r="L3" s="17"/>
      <c r="AT3" s="14" t="s">
        <v>86</v>
      </c>
    </row>
    <row r="4" s="1" customFormat="1" ht="24.96" customHeight="1">
      <c r="B4" s="17"/>
      <c r="D4" s="145" t="s">
        <v>134</v>
      </c>
      <c r="L4" s="17"/>
      <c r="M4" s="146" t="s">
        <v>10</v>
      </c>
      <c r="AT4" s="14" t="s">
        <v>4</v>
      </c>
    </row>
    <row r="5" s="1" customFormat="1" ht="6.96" customHeight="1">
      <c r="B5" s="17"/>
      <c r="L5" s="17"/>
    </row>
    <row r="6" s="1" customFormat="1" ht="12" customHeight="1">
      <c r="B6" s="17"/>
      <c r="D6" s="147" t="s">
        <v>16</v>
      </c>
      <c r="L6" s="17"/>
    </row>
    <row r="7" s="1" customFormat="1" ht="26.25" customHeight="1">
      <c r="B7" s="17"/>
      <c r="E7" s="148" t="str">
        <f>'Rekapitulace stavby'!K6</f>
        <v>Zlepšování kvality a dostupnosti vzdělávání ZŠ Sokolovská ve Velkém Meziříčí</v>
      </c>
      <c r="F7" s="147"/>
      <c r="G7" s="147"/>
      <c r="H7" s="147"/>
      <c r="L7" s="17"/>
    </row>
    <row r="8" s="1" customFormat="1" ht="12" customHeight="1">
      <c r="B8" s="17"/>
      <c r="D8" s="147" t="s">
        <v>135</v>
      </c>
      <c r="L8" s="17"/>
    </row>
    <row r="9" s="2" customFormat="1" ht="16.5" customHeight="1">
      <c r="A9" s="35"/>
      <c r="B9" s="41"/>
      <c r="C9" s="35"/>
      <c r="D9" s="35"/>
      <c r="E9" s="148" t="s">
        <v>1298</v>
      </c>
      <c r="F9" s="35"/>
      <c r="G9" s="35"/>
      <c r="H9" s="35"/>
      <c r="I9" s="35"/>
      <c r="J9" s="35"/>
      <c r="K9" s="35"/>
      <c r="L9" s="60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="2" customFormat="1" ht="12" customHeight="1">
      <c r="A10" s="35"/>
      <c r="B10" s="41"/>
      <c r="C10" s="35"/>
      <c r="D10" s="147" t="s">
        <v>137</v>
      </c>
      <c r="E10" s="35"/>
      <c r="F10" s="35"/>
      <c r="G10" s="35"/>
      <c r="H10" s="35"/>
      <c r="I10" s="35"/>
      <c r="J10" s="35"/>
      <c r="K10" s="35"/>
      <c r="L10" s="60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="2" customFormat="1" ht="16.5" customHeight="1">
      <c r="A11" s="35"/>
      <c r="B11" s="41"/>
      <c r="C11" s="35"/>
      <c r="D11" s="35"/>
      <c r="E11" s="149" t="s">
        <v>1299</v>
      </c>
      <c r="F11" s="35"/>
      <c r="G11" s="35"/>
      <c r="H11" s="35"/>
      <c r="I11" s="35"/>
      <c r="J11" s="35"/>
      <c r="K11" s="35"/>
      <c r="L11" s="60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="2" customFormat="1">
      <c r="A12" s="35"/>
      <c r="B12" s="41"/>
      <c r="C12" s="35"/>
      <c r="D12" s="35"/>
      <c r="E12" s="35"/>
      <c r="F12" s="35"/>
      <c r="G12" s="35"/>
      <c r="H12" s="35"/>
      <c r="I12" s="35"/>
      <c r="J12" s="35"/>
      <c r="K12" s="35"/>
      <c r="L12" s="60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="2" customFormat="1" ht="12" customHeight="1">
      <c r="A13" s="35"/>
      <c r="B13" s="41"/>
      <c r="C13" s="35"/>
      <c r="D13" s="147" t="s">
        <v>18</v>
      </c>
      <c r="E13" s="35"/>
      <c r="F13" s="138" t="s">
        <v>1</v>
      </c>
      <c r="G13" s="35"/>
      <c r="H13" s="35"/>
      <c r="I13" s="147" t="s">
        <v>19</v>
      </c>
      <c r="J13" s="138" t="s">
        <v>1</v>
      </c>
      <c r="K13" s="35"/>
      <c r="L13" s="60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="2" customFormat="1" ht="12" customHeight="1">
      <c r="A14" s="35"/>
      <c r="B14" s="41"/>
      <c r="C14" s="35"/>
      <c r="D14" s="147" t="s">
        <v>20</v>
      </c>
      <c r="E14" s="35"/>
      <c r="F14" s="138" t="s">
        <v>21</v>
      </c>
      <c r="G14" s="35"/>
      <c r="H14" s="35"/>
      <c r="I14" s="147" t="s">
        <v>22</v>
      </c>
      <c r="J14" s="150" t="str">
        <f>'Rekapitulace stavby'!AN8</f>
        <v>21. 1. 2025</v>
      </c>
      <c r="K14" s="35"/>
      <c r="L14" s="60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="2" customFormat="1" ht="10.8" customHeight="1">
      <c r="A15" s="35"/>
      <c r="B15" s="41"/>
      <c r="C15" s="35"/>
      <c r="D15" s="35"/>
      <c r="E15" s="35"/>
      <c r="F15" s="35"/>
      <c r="G15" s="35"/>
      <c r="H15" s="35"/>
      <c r="I15" s="35"/>
      <c r="J15" s="35"/>
      <c r="K15" s="35"/>
      <c r="L15" s="60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="2" customFormat="1" ht="12" customHeight="1">
      <c r="A16" s="35"/>
      <c r="B16" s="41"/>
      <c r="C16" s="35"/>
      <c r="D16" s="147" t="s">
        <v>24</v>
      </c>
      <c r="E16" s="35"/>
      <c r="F16" s="35"/>
      <c r="G16" s="35"/>
      <c r="H16" s="35"/>
      <c r="I16" s="147" t="s">
        <v>25</v>
      </c>
      <c r="J16" s="138" t="s">
        <v>26</v>
      </c>
      <c r="K16" s="35"/>
      <c r="L16" s="60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="2" customFormat="1" ht="18" customHeight="1">
      <c r="A17" s="35"/>
      <c r="B17" s="41"/>
      <c r="C17" s="35"/>
      <c r="D17" s="35"/>
      <c r="E17" s="138" t="s">
        <v>27</v>
      </c>
      <c r="F17" s="35"/>
      <c r="G17" s="35"/>
      <c r="H17" s="35"/>
      <c r="I17" s="147" t="s">
        <v>28</v>
      </c>
      <c r="J17" s="138" t="s">
        <v>29</v>
      </c>
      <c r="K17" s="35"/>
      <c r="L17" s="60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="2" customFormat="1" ht="6.96" customHeight="1">
      <c r="A18" s="35"/>
      <c r="B18" s="41"/>
      <c r="C18" s="35"/>
      <c r="D18" s="35"/>
      <c r="E18" s="35"/>
      <c r="F18" s="35"/>
      <c r="G18" s="35"/>
      <c r="H18" s="35"/>
      <c r="I18" s="35"/>
      <c r="J18" s="35"/>
      <c r="K18" s="35"/>
      <c r="L18" s="60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="2" customFormat="1" ht="12" customHeight="1">
      <c r="A19" s="35"/>
      <c r="B19" s="41"/>
      <c r="C19" s="35"/>
      <c r="D19" s="147" t="s">
        <v>30</v>
      </c>
      <c r="E19" s="35"/>
      <c r="F19" s="35"/>
      <c r="G19" s="35"/>
      <c r="H19" s="35"/>
      <c r="I19" s="147" t="s">
        <v>25</v>
      </c>
      <c r="J19" s="30" t="str">
        <f>'Rekapitulace stavby'!AN13</f>
        <v>Vyplň údaj</v>
      </c>
      <c r="K19" s="35"/>
      <c r="L19" s="60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="2" customFormat="1" ht="18" customHeight="1">
      <c r="A20" s="35"/>
      <c r="B20" s="41"/>
      <c r="C20" s="35"/>
      <c r="D20" s="35"/>
      <c r="E20" s="30" t="str">
        <f>'Rekapitulace stavby'!E14</f>
        <v>Vyplň údaj</v>
      </c>
      <c r="F20" s="138"/>
      <c r="G20" s="138"/>
      <c r="H20" s="138"/>
      <c r="I20" s="147" t="s">
        <v>28</v>
      </c>
      <c r="J20" s="30" t="str">
        <f>'Rekapitulace stavby'!AN14</f>
        <v>Vyplň údaj</v>
      </c>
      <c r="K20" s="35"/>
      <c r="L20" s="60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="2" customFormat="1" ht="6.96" customHeight="1">
      <c r="A21" s="35"/>
      <c r="B21" s="41"/>
      <c r="C21" s="35"/>
      <c r="D21" s="35"/>
      <c r="E21" s="35"/>
      <c r="F21" s="35"/>
      <c r="G21" s="35"/>
      <c r="H21" s="35"/>
      <c r="I21" s="35"/>
      <c r="J21" s="35"/>
      <c r="K21" s="35"/>
      <c r="L21" s="60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="2" customFormat="1" ht="12" customHeight="1">
      <c r="A22" s="35"/>
      <c r="B22" s="41"/>
      <c r="C22" s="35"/>
      <c r="D22" s="147" t="s">
        <v>32</v>
      </c>
      <c r="E22" s="35"/>
      <c r="F22" s="35"/>
      <c r="G22" s="35"/>
      <c r="H22" s="35"/>
      <c r="I22" s="147" t="s">
        <v>25</v>
      </c>
      <c r="J22" s="138" t="str">
        <f>IF('Rekapitulace stavby'!AN16="","",'Rekapitulace stavby'!AN16)</f>
        <v/>
      </c>
      <c r="K22" s="35"/>
      <c r="L22" s="60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="2" customFormat="1" ht="18" customHeight="1">
      <c r="A23" s="35"/>
      <c r="B23" s="41"/>
      <c r="C23" s="35"/>
      <c r="D23" s="35"/>
      <c r="E23" s="138" t="str">
        <f>IF('Rekapitulace stavby'!E17="","",'Rekapitulace stavby'!E17)</f>
        <v xml:space="preserve"> </v>
      </c>
      <c r="F23" s="35"/>
      <c r="G23" s="35"/>
      <c r="H23" s="35"/>
      <c r="I23" s="147" t="s">
        <v>28</v>
      </c>
      <c r="J23" s="138" t="str">
        <f>IF('Rekapitulace stavby'!AN17="","",'Rekapitulace stavby'!AN17)</f>
        <v/>
      </c>
      <c r="K23" s="35"/>
      <c r="L23" s="60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="2" customFormat="1" ht="6.96" customHeight="1">
      <c r="A24" s="35"/>
      <c r="B24" s="41"/>
      <c r="C24" s="35"/>
      <c r="D24" s="35"/>
      <c r="E24" s="35"/>
      <c r="F24" s="35"/>
      <c r="G24" s="35"/>
      <c r="H24" s="35"/>
      <c r="I24" s="35"/>
      <c r="J24" s="35"/>
      <c r="K24" s="35"/>
      <c r="L24" s="60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="2" customFormat="1" ht="12" customHeight="1">
      <c r="A25" s="35"/>
      <c r="B25" s="41"/>
      <c r="C25" s="35"/>
      <c r="D25" s="147" t="s">
        <v>35</v>
      </c>
      <c r="E25" s="35"/>
      <c r="F25" s="35"/>
      <c r="G25" s="35"/>
      <c r="H25" s="35"/>
      <c r="I25" s="147" t="s">
        <v>25</v>
      </c>
      <c r="J25" s="138" t="str">
        <f>IF('Rekapitulace stavby'!AN19="","",'Rekapitulace stavby'!AN19)</f>
        <v/>
      </c>
      <c r="K25" s="35"/>
      <c r="L25" s="60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="2" customFormat="1" ht="18" customHeight="1">
      <c r="A26" s="35"/>
      <c r="B26" s="41"/>
      <c r="C26" s="35"/>
      <c r="D26" s="35"/>
      <c r="E26" s="138" t="str">
        <f>IF('Rekapitulace stavby'!E20="","",'Rekapitulace stavby'!E20)</f>
        <v xml:space="preserve"> </v>
      </c>
      <c r="F26" s="35"/>
      <c r="G26" s="35"/>
      <c r="H26" s="35"/>
      <c r="I26" s="147" t="s">
        <v>28</v>
      </c>
      <c r="J26" s="138" t="str">
        <f>IF('Rekapitulace stavby'!AN20="","",'Rekapitulace stavby'!AN20)</f>
        <v/>
      </c>
      <c r="K26" s="35"/>
      <c r="L26" s="60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="2" customFormat="1" ht="6.96" customHeight="1">
      <c r="A27" s="35"/>
      <c r="B27" s="41"/>
      <c r="C27" s="35"/>
      <c r="D27" s="35"/>
      <c r="E27" s="35"/>
      <c r="F27" s="35"/>
      <c r="G27" s="35"/>
      <c r="H27" s="35"/>
      <c r="I27" s="35"/>
      <c r="J27" s="35"/>
      <c r="K27" s="35"/>
      <c r="L27" s="60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</row>
    <row r="28" s="2" customFormat="1" ht="12" customHeight="1">
      <c r="A28" s="35"/>
      <c r="B28" s="41"/>
      <c r="C28" s="35"/>
      <c r="D28" s="147" t="s">
        <v>36</v>
      </c>
      <c r="E28" s="35"/>
      <c r="F28" s="35"/>
      <c r="G28" s="35"/>
      <c r="H28" s="35"/>
      <c r="I28" s="35"/>
      <c r="J28" s="35"/>
      <c r="K28" s="35"/>
      <c r="L28" s="60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="8" customFormat="1" ht="16.5" customHeight="1">
      <c r="A29" s="151"/>
      <c r="B29" s="152"/>
      <c r="C29" s="151"/>
      <c r="D29" s="151"/>
      <c r="E29" s="153" t="s">
        <v>1</v>
      </c>
      <c r="F29" s="153"/>
      <c r="G29" s="153"/>
      <c r="H29" s="153"/>
      <c r="I29" s="151"/>
      <c r="J29" s="151"/>
      <c r="K29" s="151"/>
      <c r="L29" s="154"/>
      <c r="S29" s="151"/>
      <c r="T29" s="151"/>
      <c r="U29" s="151"/>
      <c r="V29" s="151"/>
      <c r="W29" s="151"/>
      <c r="X29" s="151"/>
      <c r="Y29" s="151"/>
      <c r="Z29" s="151"/>
      <c r="AA29" s="151"/>
      <c r="AB29" s="151"/>
      <c r="AC29" s="151"/>
      <c r="AD29" s="151"/>
      <c r="AE29" s="151"/>
    </row>
    <row r="30" s="2" customFormat="1" ht="6.96" customHeight="1">
      <c r="A30" s="35"/>
      <c r="B30" s="41"/>
      <c r="C30" s="35"/>
      <c r="D30" s="35"/>
      <c r="E30" s="35"/>
      <c r="F30" s="35"/>
      <c r="G30" s="35"/>
      <c r="H30" s="35"/>
      <c r="I30" s="35"/>
      <c r="J30" s="35"/>
      <c r="K30" s="35"/>
      <c r="L30" s="60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="2" customFormat="1" ht="6.96" customHeight="1">
      <c r="A31" s="35"/>
      <c r="B31" s="41"/>
      <c r="C31" s="35"/>
      <c r="D31" s="155"/>
      <c r="E31" s="155"/>
      <c r="F31" s="155"/>
      <c r="G31" s="155"/>
      <c r="H31" s="155"/>
      <c r="I31" s="155"/>
      <c r="J31" s="155"/>
      <c r="K31" s="155"/>
      <c r="L31" s="60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="2" customFormat="1" ht="14.4" customHeight="1">
      <c r="A32" s="35"/>
      <c r="B32" s="41"/>
      <c r="C32" s="35"/>
      <c r="D32" s="138" t="s">
        <v>139</v>
      </c>
      <c r="E32" s="35"/>
      <c r="F32" s="35"/>
      <c r="G32" s="35"/>
      <c r="H32" s="35"/>
      <c r="I32" s="35"/>
      <c r="J32" s="156">
        <f>J98</f>
        <v>0</v>
      </c>
      <c r="K32" s="35"/>
      <c r="L32" s="60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="2" customFormat="1" ht="14.4" customHeight="1">
      <c r="A33" s="35"/>
      <c r="B33" s="41"/>
      <c r="C33" s="35"/>
      <c r="D33" s="157" t="s">
        <v>140</v>
      </c>
      <c r="E33" s="35"/>
      <c r="F33" s="35"/>
      <c r="G33" s="35"/>
      <c r="H33" s="35"/>
      <c r="I33" s="35"/>
      <c r="J33" s="156">
        <f>J116</f>
        <v>0</v>
      </c>
      <c r="K33" s="35"/>
      <c r="L33" s="60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="2" customFormat="1" ht="25.44" customHeight="1">
      <c r="A34" s="35"/>
      <c r="B34" s="41"/>
      <c r="C34" s="35"/>
      <c r="D34" s="158" t="s">
        <v>37</v>
      </c>
      <c r="E34" s="35"/>
      <c r="F34" s="35"/>
      <c r="G34" s="35"/>
      <c r="H34" s="35"/>
      <c r="I34" s="35"/>
      <c r="J34" s="159">
        <f>ROUND(J32 + J33, 2)</f>
        <v>0</v>
      </c>
      <c r="K34" s="35"/>
      <c r="L34" s="60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="2" customFormat="1" ht="6.96" customHeight="1">
      <c r="A35" s="35"/>
      <c r="B35" s="41"/>
      <c r="C35" s="35"/>
      <c r="D35" s="155"/>
      <c r="E35" s="155"/>
      <c r="F35" s="155"/>
      <c r="G35" s="155"/>
      <c r="H35" s="155"/>
      <c r="I35" s="155"/>
      <c r="J35" s="155"/>
      <c r="K35" s="155"/>
      <c r="L35" s="60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="2" customFormat="1" ht="14.4" customHeight="1">
      <c r="A36" s="35"/>
      <c r="B36" s="41"/>
      <c r="C36" s="35"/>
      <c r="D36" s="35"/>
      <c r="E36" s="35"/>
      <c r="F36" s="160" t="s">
        <v>39</v>
      </c>
      <c r="G36" s="35"/>
      <c r="H36" s="35"/>
      <c r="I36" s="160" t="s">
        <v>38</v>
      </c>
      <c r="J36" s="160" t="s">
        <v>40</v>
      </c>
      <c r="K36" s="35"/>
      <c r="L36" s="60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="2" customFormat="1" ht="14.4" customHeight="1">
      <c r="A37" s="35"/>
      <c r="B37" s="41"/>
      <c r="C37" s="35"/>
      <c r="D37" s="161" t="s">
        <v>41</v>
      </c>
      <c r="E37" s="147" t="s">
        <v>42</v>
      </c>
      <c r="F37" s="162">
        <f>ROUND((SUM(BE116:BE123) + SUM(BE145:BE286)),  2)</f>
        <v>0</v>
      </c>
      <c r="G37" s="35"/>
      <c r="H37" s="35"/>
      <c r="I37" s="163">
        <v>0.20999999999999999</v>
      </c>
      <c r="J37" s="162">
        <f>ROUND(((SUM(BE116:BE123) + SUM(BE145:BE286))*I37),  2)</f>
        <v>0</v>
      </c>
      <c r="K37" s="35"/>
      <c r="L37" s="60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="2" customFormat="1" ht="14.4" customHeight="1">
      <c r="A38" s="35"/>
      <c r="B38" s="41"/>
      <c r="C38" s="35"/>
      <c r="D38" s="35"/>
      <c r="E38" s="147" t="s">
        <v>43</v>
      </c>
      <c r="F38" s="162">
        <f>ROUND((SUM(BF116:BF123) + SUM(BF145:BF286)),  2)</f>
        <v>0</v>
      </c>
      <c r="G38" s="35"/>
      <c r="H38" s="35"/>
      <c r="I38" s="163">
        <v>0.14999999999999999</v>
      </c>
      <c r="J38" s="162">
        <f>ROUND(((SUM(BF116:BF123) + SUM(BF145:BF286))*I38),  2)</f>
        <v>0</v>
      </c>
      <c r="K38" s="35"/>
      <c r="L38" s="60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hidden="1" s="2" customFormat="1" ht="14.4" customHeight="1">
      <c r="A39" s="35"/>
      <c r="B39" s="41"/>
      <c r="C39" s="35"/>
      <c r="D39" s="35"/>
      <c r="E39" s="147" t="s">
        <v>44</v>
      </c>
      <c r="F39" s="162">
        <f>ROUND((SUM(BG116:BG123) + SUM(BG145:BG286)),  2)</f>
        <v>0</v>
      </c>
      <c r="G39" s="35"/>
      <c r="H39" s="35"/>
      <c r="I39" s="163">
        <v>0.20999999999999999</v>
      </c>
      <c r="J39" s="162">
        <f>0</f>
        <v>0</v>
      </c>
      <c r="K39" s="35"/>
      <c r="L39" s="60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hidden="1" s="2" customFormat="1" ht="14.4" customHeight="1">
      <c r="A40" s="35"/>
      <c r="B40" s="41"/>
      <c r="C40" s="35"/>
      <c r="D40" s="35"/>
      <c r="E40" s="147" t="s">
        <v>45</v>
      </c>
      <c r="F40" s="162">
        <f>ROUND((SUM(BH116:BH123) + SUM(BH145:BH286)),  2)</f>
        <v>0</v>
      </c>
      <c r="G40" s="35"/>
      <c r="H40" s="35"/>
      <c r="I40" s="163">
        <v>0.14999999999999999</v>
      </c>
      <c r="J40" s="162">
        <f>0</f>
        <v>0</v>
      </c>
      <c r="K40" s="35"/>
      <c r="L40" s="60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hidden="1" s="2" customFormat="1" ht="14.4" customHeight="1">
      <c r="A41" s="35"/>
      <c r="B41" s="41"/>
      <c r="C41" s="35"/>
      <c r="D41" s="35"/>
      <c r="E41" s="147" t="s">
        <v>46</v>
      </c>
      <c r="F41" s="162">
        <f>ROUND((SUM(BI116:BI123) + SUM(BI145:BI286)),  2)</f>
        <v>0</v>
      </c>
      <c r="G41" s="35"/>
      <c r="H41" s="35"/>
      <c r="I41" s="163">
        <v>0</v>
      </c>
      <c r="J41" s="162">
        <f>0</f>
        <v>0</v>
      </c>
      <c r="K41" s="35"/>
      <c r="L41" s="60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</row>
    <row r="42" s="2" customFormat="1" ht="6.96" customHeight="1">
      <c r="A42" s="35"/>
      <c r="B42" s="41"/>
      <c r="C42" s="35"/>
      <c r="D42" s="35"/>
      <c r="E42" s="35"/>
      <c r="F42" s="35"/>
      <c r="G42" s="35"/>
      <c r="H42" s="35"/>
      <c r="I42" s="35"/>
      <c r="J42" s="35"/>
      <c r="K42" s="35"/>
      <c r="L42" s="60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</row>
    <row r="43" s="2" customFormat="1" ht="25.44" customHeight="1">
      <c r="A43" s="35"/>
      <c r="B43" s="41"/>
      <c r="C43" s="164"/>
      <c r="D43" s="165" t="s">
        <v>47</v>
      </c>
      <c r="E43" s="166"/>
      <c r="F43" s="166"/>
      <c r="G43" s="167" t="s">
        <v>48</v>
      </c>
      <c r="H43" s="168" t="s">
        <v>49</v>
      </c>
      <c r="I43" s="166"/>
      <c r="J43" s="169">
        <f>SUM(J34:J41)</f>
        <v>0</v>
      </c>
      <c r="K43" s="170"/>
      <c r="L43" s="60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</row>
    <row r="44" s="2" customFormat="1" ht="14.4" customHeight="1">
      <c r="A44" s="35"/>
      <c r="B44" s="41"/>
      <c r="C44" s="35"/>
      <c r="D44" s="35"/>
      <c r="E44" s="35"/>
      <c r="F44" s="35"/>
      <c r="G44" s="35"/>
      <c r="H44" s="35"/>
      <c r="I44" s="35"/>
      <c r="J44" s="35"/>
      <c r="K44" s="35"/>
      <c r="L44" s="60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</row>
    <row r="45" s="1" customFormat="1" ht="14.4" customHeight="1">
      <c r="B45" s="17"/>
      <c r="L45" s="17"/>
    </row>
    <row r="46" s="1" customFormat="1" ht="14.4" customHeight="1">
      <c r="B46" s="17"/>
      <c r="L46" s="17"/>
    </row>
    <row r="47" s="1" customFormat="1" ht="14.4" customHeight="1">
      <c r="B47" s="17"/>
      <c r="L47" s="17"/>
    </row>
    <row r="48" s="1" customFormat="1" ht="14.4" customHeight="1">
      <c r="B48" s="17"/>
      <c r="L48" s="17"/>
    </row>
    <row r="49" s="1" customFormat="1" ht="14.4" customHeight="1">
      <c r="B49" s="17"/>
      <c r="L49" s="17"/>
    </row>
    <row r="50" s="2" customFormat="1" ht="14.4" customHeight="1">
      <c r="B50" s="60"/>
      <c r="D50" s="171" t="s">
        <v>50</v>
      </c>
      <c r="E50" s="172"/>
      <c r="F50" s="172"/>
      <c r="G50" s="171" t="s">
        <v>51</v>
      </c>
      <c r="H50" s="172"/>
      <c r="I50" s="172"/>
      <c r="J50" s="172"/>
      <c r="K50" s="172"/>
      <c r="L50" s="60"/>
    </row>
    <row r="51">
      <c r="B51" s="17"/>
      <c r="L51" s="17"/>
    </row>
    <row r="52">
      <c r="B52" s="17"/>
      <c r="L52" s="17"/>
    </row>
    <row r="53">
      <c r="B53" s="17"/>
      <c r="L53" s="17"/>
    </row>
    <row r="54">
      <c r="B54" s="17"/>
      <c r="L54" s="17"/>
    </row>
    <row r="55">
      <c r="B55" s="17"/>
      <c r="L55" s="17"/>
    </row>
    <row r="56">
      <c r="B56" s="17"/>
      <c r="L56" s="17"/>
    </row>
    <row r="57">
      <c r="B57" s="17"/>
      <c r="L57" s="17"/>
    </row>
    <row r="58">
      <c r="B58" s="17"/>
      <c r="L58" s="17"/>
    </row>
    <row r="59">
      <c r="B59" s="17"/>
      <c r="L59" s="17"/>
    </row>
    <row r="60">
      <c r="B60" s="17"/>
      <c r="L60" s="17"/>
    </row>
    <row r="61" s="2" customFormat="1">
      <c r="A61" s="35"/>
      <c r="B61" s="41"/>
      <c r="C61" s="35"/>
      <c r="D61" s="173" t="s">
        <v>52</v>
      </c>
      <c r="E61" s="174"/>
      <c r="F61" s="175" t="s">
        <v>53</v>
      </c>
      <c r="G61" s="173" t="s">
        <v>52</v>
      </c>
      <c r="H61" s="174"/>
      <c r="I61" s="174"/>
      <c r="J61" s="176" t="s">
        <v>53</v>
      </c>
      <c r="K61" s="174"/>
      <c r="L61" s="60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>
      <c r="B62" s="17"/>
      <c r="L62" s="17"/>
    </row>
    <row r="63">
      <c r="B63" s="17"/>
      <c r="L63" s="17"/>
    </row>
    <row r="64">
      <c r="B64" s="17"/>
      <c r="L64" s="17"/>
    </row>
    <row r="65" s="2" customFormat="1">
      <c r="A65" s="35"/>
      <c r="B65" s="41"/>
      <c r="C65" s="35"/>
      <c r="D65" s="171" t="s">
        <v>54</v>
      </c>
      <c r="E65" s="177"/>
      <c r="F65" s="177"/>
      <c r="G65" s="171" t="s">
        <v>55</v>
      </c>
      <c r="H65" s="177"/>
      <c r="I65" s="177"/>
      <c r="J65" s="177"/>
      <c r="K65" s="177"/>
      <c r="L65" s="60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>
      <c r="B66" s="17"/>
      <c r="L66" s="17"/>
    </row>
    <row r="67">
      <c r="B67" s="17"/>
      <c r="L67" s="17"/>
    </row>
    <row r="68">
      <c r="B68" s="17"/>
      <c r="L68" s="17"/>
    </row>
    <row r="69">
      <c r="B69" s="17"/>
      <c r="L69" s="17"/>
    </row>
    <row r="70">
      <c r="B70" s="17"/>
      <c r="L70" s="17"/>
    </row>
    <row r="71">
      <c r="B71" s="17"/>
      <c r="L71" s="17"/>
    </row>
    <row r="72">
      <c r="B72" s="17"/>
      <c r="L72" s="17"/>
    </row>
    <row r="73">
      <c r="B73" s="17"/>
      <c r="L73" s="17"/>
    </row>
    <row r="74">
      <c r="B74" s="17"/>
      <c r="L74" s="17"/>
    </row>
    <row r="75">
      <c r="B75" s="17"/>
      <c r="L75" s="17"/>
    </row>
    <row r="76" s="2" customFormat="1">
      <c r="A76" s="35"/>
      <c r="B76" s="41"/>
      <c r="C76" s="35"/>
      <c r="D76" s="173" t="s">
        <v>52</v>
      </c>
      <c r="E76" s="174"/>
      <c r="F76" s="175" t="s">
        <v>53</v>
      </c>
      <c r="G76" s="173" t="s">
        <v>52</v>
      </c>
      <c r="H76" s="174"/>
      <c r="I76" s="174"/>
      <c r="J76" s="176" t="s">
        <v>53</v>
      </c>
      <c r="K76" s="174"/>
      <c r="L76" s="60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="2" customFormat="1" ht="14.4" customHeight="1">
      <c r="A77" s="35"/>
      <c r="B77" s="178"/>
      <c r="C77" s="179"/>
      <c r="D77" s="179"/>
      <c r="E77" s="179"/>
      <c r="F77" s="179"/>
      <c r="G77" s="179"/>
      <c r="H77" s="179"/>
      <c r="I77" s="179"/>
      <c r="J77" s="179"/>
      <c r="K77" s="179"/>
      <c r="L77" s="60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="2" customFormat="1" ht="6.96" customHeight="1">
      <c r="A81" s="35"/>
      <c r="B81" s="180"/>
      <c r="C81" s="181"/>
      <c r="D81" s="181"/>
      <c r="E81" s="181"/>
      <c r="F81" s="181"/>
      <c r="G81" s="181"/>
      <c r="H81" s="181"/>
      <c r="I81" s="181"/>
      <c r="J81" s="181"/>
      <c r="K81" s="181"/>
      <c r="L81" s="60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="2" customFormat="1" ht="24.96" customHeight="1">
      <c r="A82" s="35"/>
      <c r="B82" s="36"/>
      <c r="C82" s="20" t="s">
        <v>141</v>
      </c>
      <c r="D82" s="37"/>
      <c r="E82" s="37"/>
      <c r="F82" s="37"/>
      <c r="G82" s="37"/>
      <c r="H82" s="37"/>
      <c r="I82" s="37"/>
      <c r="J82" s="37"/>
      <c r="K82" s="37"/>
      <c r="L82" s="60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60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="2" customFormat="1" ht="12" customHeight="1">
      <c r="A84" s="35"/>
      <c r="B84" s="36"/>
      <c r="C84" s="29" t="s">
        <v>16</v>
      </c>
      <c r="D84" s="37"/>
      <c r="E84" s="37"/>
      <c r="F84" s="37"/>
      <c r="G84" s="37"/>
      <c r="H84" s="37"/>
      <c r="I84" s="37"/>
      <c r="J84" s="37"/>
      <c r="K84" s="37"/>
      <c r="L84" s="60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="2" customFormat="1" ht="26.25" customHeight="1">
      <c r="A85" s="35"/>
      <c r="B85" s="36"/>
      <c r="C85" s="37"/>
      <c r="D85" s="37"/>
      <c r="E85" s="182" t="str">
        <f>E7</f>
        <v>Zlepšování kvality a dostupnosti vzdělávání ZŠ Sokolovská ve Velkém Meziříčí</v>
      </c>
      <c r="F85" s="29"/>
      <c r="G85" s="29"/>
      <c r="H85" s="29"/>
      <c r="I85" s="37"/>
      <c r="J85" s="37"/>
      <c r="K85" s="37"/>
      <c r="L85" s="60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="1" customFormat="1" ht="12" customHeight="1">
      <c r="B86" s="18"/>
      <c r="C86" s="29" t="s">
        <v>135</v>
      </c>
      <c r="D86" s="19"/>
      <c r="E86" s="19"/>
      <c r="F86" s="19"/>
      <c r="G86" s="19"/>
      <c r="H86" s="19"/>
      <c r="I86" s="19"/>
      <c r="J86" s="19"/>
      <c r="K86" s="19"/>
      <c r="L86" s="17"/>
    </row>
    <row r="87" s="2" customFormat="1" ht="16.5" customHeight="1">
      <c r="A87" s="35"/>
      <c r="B87" s="36"/>
      <c r="C87" s="37"/>
      <c r="D87" s="37"/>
      <c r="E87" s="182" t="s">
        <v>1298</v>
      </c>
      <c r="F87" s="37"/>
      <c r="G87" s="37"/>
      <c r="H87" s="37"/>
      <c r="I87" s="37"/>
      <c r="J87" s="37"/>
      <c r="K87" s="37"/>
      <c r="L87" s="60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="2" customFormat="1" ht="12" customHeight="1">
      <c r="A88" s="35"/>
      <c r="B88" s="36"/>
      <c r="C88" s="29" t="s">
        <v>137</v>
      </c>
      <c r="D88" s="37"/>
      <c r="E88" s="37"/>
      <c r="F88" s="37"/>
      <c r="G88" s="37"/>
      <c r="H88" s="37"/>
      <c r="I88" s="37"/>
      <c r="J88" s="37"/>
      <c r="K88" s="37"/>
      <c r="L88" s="60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="2" customFormat="1" ht="16.5" customHeight="1">
      <c r="A89" s="35"/>
      <c r="B89" s="36"/>
      <c r="C89" s="37"/>
      <c r="D89" s="37"/>
      <c r="E89" s="73" t="str">
        <f>E11</f>
        <v>56.2.1 - jazyková učebna_robotika, dveře č.74 - stavba</v>
      </c>
      <c r="F89" s="37"/>
      <c r="G89" s="37"/>
      <c r="H89" s="37"/>
      <c r="I89" s="37"/>
      <c r="J89" s="37"/>
      <c r="K89" s="37"/>
      <c r="L89" s="60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="2" customFormat="1" ht="6.96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60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="2" customFormat="1" ht="12" customHeight="1">
      <c r="A91" s="35"/>
      <c r="B91" s="36"/>
      <c r="C91" s="29" t="s">
        <v>20</v>
      </c>
      <c r="D91" s="37"/>
      <c r="E91" s="37"/>
      <c r="F91" s="24" t="str">
        <f>F14</f>
        <v xml:space="preserve">ZŠ Sokolovská </v>
      </c>
      <c r="G91" s="37"/>
      <c r="H91" s="37"/>
      <c r="I91" s="29" t="s">
        <v>22</v>
      </c>
      <c r="J91" s="76" t="str">
        <f>IF(J14="","",J14)</f>
        <v>21. 1. 2025</v>
      </c>
      <c r="K91" s="37"/>
      <c r="L91" s="60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="2" customFormat="1" ht="6.96" customHeight="1">
      <c r="A92" s="35"/>
      <c r="B92" s="36"/>
      <c r="C92" s="37"/>
      <c r="D92" s="37"/>
      <c r="E92" s="37"/>
      <c r="F92" s="37"/>
      <c r="G92" s="37"/>
      <c r="H92" s="37"/>
      <c r="I92" s="37"/>
      <c r="J92" s="37"/>
      <c r="K92" s="37"/>
      <c r="L92" s="60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="2" customFormat="1" ht="15.15" customHeight="1">
      <c r="A93" s="35"/>
      <c r="B93" s="36"/>
      <c r="C93" s="29" t="s">
        <v>24</v>
      </c>
      <c r="D93" s="37"/>
      <c r="E93" s="37"/>
      <c r="F93" s="24" t="str">
        <f>E17</f>
        <v xml:space="preserve">Město Velké Meziříčí, Radnická 29/1, PSČ: 594 13 </v>
      </c>
      <c r="G93" s="37"/>
      <c r="H93" s="37"/>
      <c r="I93" s="29" t="s">
        <v>32</v>
      </c>
      <c r="J93" s="33" t="str">
        <f>E23</f>
        <v xml:space="preserve"> </v>
      </c>
      <c r="K93" s="37"/>
      <c r="L93" s="60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="2" customFormat="1" ht="15.15" customHeight="1">
      <c r="A94" s="35"/>
      <c r="B94" s="36"/>
      <c r="C94" s="29" t="s">
        <v>30</v>
      </c>
      <c r="D94" s="37"/>
      <c r="E94" s="37"/>
      <c r="F94" s="24" t="str">
        <f>IF(E20="","",E20)</f>
        <v>Vyplň údaj</v>
      </c>
      <c r="G94" s="37"/>
      <c r="H94" s="37"/>
      <c r="I94" s="29" t="s">
        <v>35</v>
      </c>
      <c r="J94" s="33" t="str">
        <f>E26</f>
        <v xml:space="preserve"> </v>
      </c>
      <c r="K94" s="37"/>
      <c r="L94" s="60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="2" customFormat="1" ht="10.32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60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="2" customFormat="1" ht="29.28" customHeight="1">
      <c r="A96" s="35"/>
      <c r="B96" s="36"/>
      <c r="C96" s="183" t="s">
        <v>142</v>
      </c>
      <c r="D96" s="184"/>
      <c r="E96" s="184"/>
      <c r="F96" s="184"/>
      <c r="G96" s="184"/>
      <c r="H96" s="184"/>
      <c r="I96" s="184"/>
      <c r="J96" s="185" t="s">
        <v>143</v>
      </c>
      <c r="K96" s="184"/>
      <c r="L96" s="60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</row>
    <row r="97" s="2" customFormat="1" ht="10.32" customHeight="1">
      <c r="A97" s="35"/>
      <c r="B97" s="36"/>
      <c r="C97" s="37"/>
      <c r="D97" s="37"/>
      <c r="E97" s="37"/>
      <c r="F97" s="37"/>
      <c r="G97" s="37"/>
      <c r="H97" s="37"/>
      <c r="I97" s="37"/>
      <c r="J97" s="37"/>
      <c r="K97" s="37"/>
      <c r="L97" s="60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</row>
    <row r="98" s="2" customFormat="1" ht="22.8" customHeight="1">
      <c r="A98" s="35"/>
      <c r="B98" s="36"/>
      <c r="C98" s="186" t="s">
        <v>144</v>
      </c>
      <c r="D98" s="37"/>
      <c r="E98" s="37"/>
      <c r="F98" s="37"/>
      <c r="G98" s="37"/>
      <c r="H98" s="37"/>
      <c r="I98" s="37"/>
      <c r="J98" s="107">
        <f>J145</f>
        <v>0</v>
      </c>
      <c r="K98" s="37"/>
      <c r="L98" s="60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U98" s="14" t="s">
        <v>145</v>
      </c>
    </row>
    <row r="99" s="9" customFormat="1" ht="24.96" customHeight="1">
      <c r="A99" s="9"/>
      <c r="B99" s="187"/>
      <c r="C99" s="188"/>
      <c r="D99" s="189" t="s">
        <v>146</v>
      </c>
      <c r="E99" s="190"/>
      <c r="F99" s="190"/>
      <c r="G99" s="190"/>
      <c r="H99" s="190"/>
      <c r="I99" s="190"/>
      <c r="J99" s="191">
        <f>J146</f>
        <v>0</v>
      </c>
      <c r="K99" s="188"/>
      <c r="L99" s="192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93"/>
      <c r="C100" s="130"/>
      <c r="D100" s="194" t="s">
        <v>1300</v>
      </c>
      <c r="E100" s="195"/>
      <c r="F100" s="195"/>
      <c r="G100" s="195"/>
      <c r="H100" s="195"/>
      <c r="I100" s="195"/>
      <c r="J100" s="196">
        <f>J147</f>
        <v>0</v>
      </c>
      <c r="K100" s="130"/>
      <c r="L100" s="197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93"/>
      <c r="C101" s="130"/>
      <c r="D101" s="194" t="s">
        <v>147</v>
      </c>
      <c r="E101" s="195"/>
      <c r="F101" s="195"/>
      <c r="G101" s="195"/>
      <c r="H101" s="195"/>
      <c r="I101" s="195"/>
      <c r="J101" s="196">
        <f>J152</f>
        <v>0</v>
      </c>
      <c r="K101" s="130"/>
      <c r="L101" s="197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93"/>
      <c r="C102" s="130"/>
      <c r="D102" s="194" t="s">
        <v>148</v>
      </c>
      <c r="E102" s="195"/>
      <c r="F102" s="195"/>
      <c r="G102" s="195"/>
      <c r="H102" s="195"/>
      <c r="I102" s="195"/>
      <c r="J102" s="196">
        <f>J155</f>
        <v>0</v>
      </c>
      <c r="K102" s="130"/>
      <c r="L102" s="197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93"/>
      <c r="C103" s="130"/>
      <c r="D103" s="194" t="s">
        <v>149</v>
      </c>
      <c r="E103" s="195"/>
      <c r="F103" s="195"/>
      <c r="G103" s="195"/>
      <c r="H103" s="195"/>
      <c r="I103" s="195"/>
      <c r="J103" s="196">
        <f>J166</f>
        <v>0</v>
      </c>
      <c r="K103" s="130"/>
      <c r="L103" s="197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9" customFormat="1" ht="24.96" customHeight="1">
      <c r="A104" s="9"/>
      <c r="B104" s="187"/>
      <c r="C104" s="188"/>
      <c r="D104" s="189" t="s">
        <v>150</v>
      </c>
      <c r="E104" s="190"/>
      <c r="F104" s="190"/>
      <c r="G104" s="190"/>
      <c r="H104" s="190"/>
      <c r="I104" s="190"/>
      <c r="J104" s="191">
        <f>J175</f>
        <v>0</v>
      </c>
      <c r="K104" s="188"/>
      <c r="L104" s="192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</row>
    <row r="105" s="10" customFormat="1" ht="19.92" customHeight="1">
      <c r="A105" s="10"/>
      <c r="B105" s="193"/>
      <c r="C105" s="130"/>
      <c r="D105" s="194" t="s">
        <v>151</v>
      </c>
      <c r="E105" s="195"/>
      <c r="F105" s="195"/>
      <c r="G105" s="195"/>
      <c r="H105" s="195"/>
      <c r="I105" s="195"/>
      <c r="J105" s="196">
        <f>J176</f>
        <v>0</v>
      </c>
      <c r="K105" s="130"/>
      <c r="L105" s="197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93"/>
      <c r="C106" s="130"/>
      <c r="D106" s="194" t="s">
        <v>152</v>
      </c>
      <c r="E106" s="195"/>
      <c r="F106" s="195"/>
      <c r="G106" s="195"/>
      <c r="H106" s="195"/>
      <c r="I106" s="195"/>
      <c r="J106" s="196">
        <f>J189</f>
        <v>0</v>
      </c>
      <c r="K106" s="130"/>
      <c r="L106" s="197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193"/>
      <c r="C107" s="130"/>
      <c r="D107" s="194" t="s">
        <v>153</v>
      </c>
      <c r="E107" s="195"/>
      <c r="F107" s="195"/>
      <c r="G107" s="195"/>
      <c r="H107" s="195"/>
      <c r="I107" s="195"/>
      <c r="J107" s="196">
        <f>J196</f>
        <v>0</v>
      </c>
      <c r="K107" s="130"/>
      <c r="L107" s="197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10" customFormat="1" ht="19.92" customHeight="1">
      <c r="A108" s="10"/>
      <c r="B108" s="193"/>
      <c r="C108" s="130"/>
      <c r="D108" s="194" t="s">
        <v>154</v>
      </c>
      <c r="E108" s="195"/>
      <c r="F108" s="195"/>
      <c r="G108" s="195"/>
      <c r="H108" s="195"/>
      <c r="I108" s="195"/>
      <c r="J108" s="196">
        <f>J216</f>
        <v>0</v>
      </c>
      <c r="K108" s="130"/>
      <c r="L108" s="197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10" customFormat="1" ht="19.92" customHeight="1">
      <c r="A109" s="10"/>
      <c r="B109" s="193"/>
      <c r="C109" s="130"/>
      <c r="D109" s="194" t="s">
        <v>155</v>
      </c>
      <c r="E109" s="195"/>
      <c r="F109" s="195"/>
      <c r="G109" s="195"/>
      <c r="H109" s="195"/>
      <c r="I109" s="195"/>
      <c r="J109" s="196">
        <f>J241</f>
        <v>0</v>
      </c>
      <c r="K109" s="130"/>
      <c r="L109" s="197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10" customFormat="1" ht="19.92" customHeight="1">
      <c r="A110" s="10"/>
      <c r="B110" s="193"/>
      <c r="C110" s="130"/>
      <c r="D110" s="194" t="s">
        <v>156</v>
      </c>
      <c r="E110" s="195"/>
      <c r="F110" s="195"/>
      <c r="G110" s="195"/>
      <c r="H110" s="195"/>
      <c r="I110" s="195"/>
      <c r="J110" s="196">
        <f>J254</f>
        <v>0</v>
      </c>
      <c r="K110" s="130"/>
      <c r="L110" s="197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</row>
    <row r="111" s="10" customFormat="1" ht="19.92" customHeight="1">
      <c r="A111" s="10"/>
      <c r="B111" s="193"/>
      <c r="C111" s="130"/>
      <c r="D111" s="194" t="s">
        <v>157</v>
      </c>
      <c r="E111" s="195"/>
      <c r="F111" s="195"/>
      <c r="G111" s="195"/>
      <c r="H111" s="195"/>
      <c r="I111" s="195"/>
      <c r="J111" s="196">
        <f>J257</f>
        <v>0</v>
      </c>
      <c r="K111" s="130"/>
      <c r="L111" s="197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</row>
    <row r="112" s="9" customFormat="1" ht="24.96" customHeight="1">
      <c r="A112" s="9"/>
      <c r="B112" s="187"/>
      <c r="C112" s="188"/>
      <c r="D112" s="189" t="s">
        <v>158</v>
      </c>
      <c r="E112" s="190"/>
      <c r="F112" s="190"/>
      <c r="G112" s="190"/>
      <c r="H112" s="190"/>
      <c r="I112" s="190"/>
      <c r="J112" s="191">
        <f>J274</f>
        <v>0</v>
      </c>
      <c r="K112" s="188"/>
      <c r="L112" s="192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</row>
    <row r="113" s="10" customFormat="1" ht="19.92" customHeight="1">
      <c r="A113" s="10"/>
      <c r="B113" s="193"/>
      <c r="C113" s="130"/>
      <c r="D113" s="194" t="s">
        <v>1301</v>
      </c>
      <c r="E113" s="195"/>
      <c r="F113" s="195"/>
      <c r="G113" s="195"/>
      <c r="H113" s="195"/>
      <c r="I113" s="195"/>
      <c r="J113" s="196">
        <f>J275</f>
        <v>0</v>
      </c>
      <c r="K113" s="130"/>
      <c r="L113" s="197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</row>
    <row r="114" s="2" customFormat="1" ht="21.84" customHeight="1">
      <c r="A114" s="35"/>
      <c r="B114" s="36"/>
      <c r="C114" s="37"/>
      <c r="D114" s="37"/>
      <c r="E114" s="37"/>
      <c r="F114" s="37"/>
      <c r="G114" s="37"/>
      <c r="H114" s="37"/>
      <c r="I114" s="37"/>
      <c r="J114" s="37"/>
      <c r="K114" s="37"/>
      <c r="L114" s="60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="2" customFormat="1" ht="6.96" customHeight="1">
      <c r="A115" s="35"/>
      <c r="B115" s="36"/>
      <c r="C115" s="37"/>
      <c r="D115" s="37"/>
      <c r="E115" s="37"/>
      <c r="F115" s="37"/>
      <c r="G115" s="37"/>
      <c r="H115" s="37"/>
      <c r="I115" s="37"/>
      <c r="J115" s="37"/>
      <c r="K115" s="37"/>
      <c r="L115" s="60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="2" customFormat="1" ht="29.28" customHeight="1">
      <c r="A116" s="35"/>
      <c r="B116" s="36"/>
      <c r="C116" s="186" t="s">
        <v>160</v>
      </c>
      <c r="D116" s="37"/>
      <c r="E116" s="37"/>
      <c r="F116" s="37"/>
      <c r="G116" s="37"/>
      <c r="H116" s="37"/>
      <c r="I116" s="37"/>
      <c r="J116" s="198">
        <f>ROUND(J117 + J118 + J119 + J120 + J121 + J122,2)</f>
        <v>0</v>
      </c>
      <c r="K116" s="37"/>
      <c r="L116" s="60"/>
      <c r="N116" s="199" t="s">
        <v>41</v>
      </c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="2" customFormat="1" ht="18" customHeight="1">
      <c r="A117" s="35"/>
      <c r="B117" s="36"/>
      <c r="C117" s="37"/>
      <c r="D117" s="200" t="s">
        <v>161</v>
      </c>
      <c r="E117" s="201"/>
      <c r="F117" s="201"/>
      <c r="G117" s="37"/>
      <c r="H117" s="37"/>
      <c r="I117" s="37"/>
      <c r="J117" s="202">
        <v>0</v>
      </c>
      <c r="K117" s="37"/>
      <c r="L117" s="203"/>
      <c r="M117" s="204"/>
      <c r="N117" s="205" t="s">
        <v>42</v>
      </c>
      <c r="O117" s="204"/>
      <c r="P117" s="204"/>
      <c r="Q117" s="204"/>
      <c r="R117" s="204"/>
      <c r="S117" s="206"/>
      <c r="T117" s="206"/>
      <c r="U117" s="206"/>
      <c r="V117" s="206"/>
      <c r="W117" s="206"/>
      <c r="X117" s="206"/>
      <c r="Y117" s="206"/>
      <c r="Z117" s="206"/>
      <c r="AA117" s="206"/>
      <c r="AB117" s="206"/>
      <c r="AC117" s="206"/>
      <c r="AD117" s="206"/>
      <c r="AE117" s="206"/>
      <c r="AF117" s="204"/>
      <c r="AG117" s="204"/>
      <c r="AH117" s="204"/>
      <c r="AI117" s="204"/>
      <c r="AJ117" s="204"/>
      <c r="AK117" s="204"/>
      <c r="AL117" s="204"/>
      <c r="AM117" s="204"/>
      <c r="AN117" s="204"/>
      <c r="AO117" s="204"/>
      <c r="AP117" s="204"/>
      <c r="AQ117" s="204"/>
      <c r="AR117" s="204"/>
      <c r="AS117" s="204"/>
      <c r="AT117" s="204"/>
      <c r="AU117" s="204"/>
      <c r="AV117" s="204"/>
      <c r="AW117" s="204"/>
      <c r="AX117" s="204"/>
      <c r="AY117" s="207" t="s">
        <v>162</v>
      </c>
      <c r="AZ117" s="204"/>
      <c r="BA117" s="204"/>
      <c r="BB117" s="204"/>
      <c r="BC117" s="204"/>
      <c r="BD117" s="204"/>
      <c r="BE117" s="208">
        <f>IF(N117="základní",J117,0)</f>
        <v>0</v>
      </c>
      <c r="BF117" s="208">
        <f>IF(N117="snížená",J117,0)</f>
        <v>0</v>
      </c>
      <c r="BG117" s="208">
        <f>IF(N117="zákl. přenesená",J117,0)</f>
        <v>0</v>
      </c>
      <c r="BH117" s="208">
        <f>IF(N117="sníž. přenesená",J117,0)</f>
        <v>0</v>
      </c>
      <c r="BI117" s="208">
        <f>IF(N117="nulová",J117,0)</f>
        <v>0</v>
      </c>
      <c r="BJ117" s="207" t="s">
        <v>84</v>
      </c>
      <c r="BK117" s="204"/>
      <c r="BL117" s="204"/>
      <c r="BM117" s="204"/>
    </row>
    <row r="118" s="2" customFormat="1" ht="18" customHeight="1">
      <c r="A118" s="35"/>
      <c r="B118" s="36"/>
      <c r="C118" s="37"/>
      <c r="D118" s="200" t="s">
        <v>163</v>
      </c>
      <c r="E118" s="201"/>
      <c r="F118" s="201"/>
      <c r="G118" s="37"/>
      <c r="H118" s="37"/>
      <c r="I118" s="37"/>
      <c r="J118" s="202">
        <v>0</v>
      </c>
      <c r="K118" s="37"/>
      <c r="L118" s="203"/>
      <c r="M118" s="204"/>
      <c r="N118" s="205" t="s">
        <v>42</v>
      </c>
      <c r="O118" s="204"/>
      <c r="P118" s="204"/>
      <c r="Q118" s="204"/>
      <c r="R118" s="204"/>
      <c r="S118" s="206"/>
      <c r="T118" s="206"/>
      <c r="U118" s="206"/>
      <c r="V118" s="206"/>
      <c r="W118" s="206"/>
      <c r="X118" s="206"/>
      <c r="Y118" s="206"/>
      <c r="Z118" s="206"/>
      <c r="AA118" s="206"/>
      <c r="AB118" s="206"/>
      <c r="AC118" s="206"/>
      <c r="AD118" s="206"/>
      <c r="AE118" s="206"/>
      <c r="AF118" s="204"/>
      <c r="AG118" s="204"/>
      <c r="AH118" s="204"/>
      <c r="AI118" s="204"/>
      <c r="AJ118" s="204"/>
      <c r="AK118" s="204"/>
      <c r="AL118" s="204"/>
      <c r="AM118" s="204"/>
      <c r="AN118" s="204"/>
      <c r="AO118" s="204"/>
      <c r="AP118" s="204"/>
      <c r="AQ118" s="204"/>
      <c r="AR118" s="204"/>
      <c r="AS118" s="204"/>
      <c r="AT118" s="204"/>
      <c r="AU118" s="204"/>
      <c r="AV118" s="204"/>
      <c r="AW118" s="204"/>
      <c r="AX118" s="204"/>
      <c r="AY118" s="207" t="s">
        <v>162</v>
      </c>
      <c r="AZ118" s="204"/>
      <c r="BA118" s="204"/>
      <c r="BB118" s="204"/>
      <c r="BC118" s="204"/>
      <c r="BD118" s="204"/>
      <c r="BE118" s="208">
        <f>IF(N118="základní",J118,0)</f>
        <v>0</v>
      </c>
      <c r="BF118" s="208">
        <f>IF(N118="snížená",J118,0)</f>
        <v>0</v>
      </c>
      <c r="BG118" s="208">
        <f>IF(N118="zákl. přenesená",J118,0)</f>
        <v>0</v>
      </c>
      <c r="BH118" s="208">
        <f>IF(N118="sníž. přenesená",J118,0)</f>
        <v>0</v>
      </c>
      <c r="BI118" s="208">
        <f>IF(N118="nulová",J118,0)</f>
        <v>0</v>
      </c>
      <c r="BJ118" s="207" t="s">
        <v>84</v>
      </c>
      <c r="BK118" s="204"/>
      <c r="BL118" s="204"/>
      <c r="BM118" s="204"/>
    </row>
    <row r="119" s="2" customFormat="1" ht="18" customHeight="1">
      <c r="A119" s="35"/>
      <c r="B119" s="36"/>
      <c r="C119" s="37"/>
      <c r="D119" s="200" t="s">
        <v>164</v>
      </c>
      <c r="E119" s="201"/>
      <c r="F119" s="201"/>
      <c r="G119" s="37"/>
      <c r="H119" s="37"/>
      <c r="I119" s="37"/>
      <c r="J119" s="202">
        <v>0</v>
      </c>
      <c r="K119" s="37"/>
      <c r="L119" s="203"/>
      <c r="M119" s="204"/>
      <c r="N119" s="205" t="s">
        <v>42</v>
      </c>
      <c r="O119" s="204"/>
      <c r="P119" s="204"/>
      <c r="Q119" s="204"/>
      <c r="R119" s="204"/>
      <c r="S119" s="206"/>
      <c r="T119" s="206"/>
      <c r="U119" s="206"/>
      <c r="V119" s="206"/>
      <c r="W119" s="206"/>
      <c r="X119" s="206"/>
      <c r="Y119" s="206"/>
      <c r="Z119" s="206"/>
      <c r="AA119" s="206"/>
      <c r="AB119" s="206"/>
      <c r="AC119" s="206"/>
      <c r="AD119" s="206"/>
      <c r="AE119" s="206"/>
      <c r="AF119" s="204"/>
      <c r="AG119" s="204"/>
      <c r="AH119" s="204"/>
      <c r="AI119" s="204"/>
      <c r="AJ119" s="204"/>
      <c r="AK119" s="204"/>
      <c r="AL119" s="204"/>
      <c r="AM119" s="204"/>
      <c r="AN119" s="204"/>
      <c r="AO119" s="204"/>
      <c r="AP119" s="204"/>
      <c r="AQ119" s="204"/>
      <c r="AR119" s="204"/>
      <c r="AS119" s="204"/>
      <c r="AT119" s="204"/>
      <c r="AU119" s="204"/>
      <c r="AV119" s="204"/>
      <c r="AW119" s="204"/>
      <c r="AX119" s="204"/>
      <c r="AY119" s="207" t="s">
        <v>162</v>
      </c>
      <c r="AZ119" s="204"/>
      <c r="BA119" s="204"/>
      <c r="BB119" s="204"/>
      <c r="BC119" s="204"/>
      <c r="BD119" s="204"/>
      <c r="BE119" s="208">
        <f>IF(N119="základní",J119,0)</f>
        <v>0</v>
      </c>
      <c r="BF119" s="208">
        <f>IF(N119="snížená",J119,0)</f>
        <v>0</v>
      </c>
      <c r="BG119" s="208">
        <f>IF(N119="zákl. přenesená",J119,0)</f>
        <v>0</v>
      </c>
      <c r="BH119" s="208">
        <f>IF(N119="sníž. přenesená",J119,0)</f>
        <v>0</v>
      </c>
      <c r="BI119" s="208">
        <f>IF(N119="nulová",J119,0)</f>
        <v>0</v>
      </c>
      <c r="BJ119" s="207" t="s">
        <v>84</v>
      </c>
      <c r="BK119" s="204"/>
      <c r="BL119" s="204"/>
      <c r="BM119" s="204"/>
    </row>
    <row r="120" s="2" customFormat="1" ht="18" customHeight="1">
      <c r="A120" s="35"/>
      <c r="B120" s="36"/>
      <c r="C120" s="37"/>
      <c r="D120" s="200" t="s">
        <v>165</v>
      </c>
      <c r="E120" s="201"/>
      <c r="F120" s="201"/>
      <c r="G120" s="37"/>
      <c r="H120" s="37"/>
      <c r="I120" s="37"/>
      <c r="J120" s="202">
        <v>0</v>
      </c>
      <c r="K120" s="37"/>
      <c r="L120" s="203"/>
      <c r="M120" s="204"/>
      <c r="N120" s="205" t="s">
        <v>42</v>
      </c>
      <c r="O120" s="204"/>
      <c r="P120" s="204"/>
      <c r="Q120" s="204"/>
      <c r="R120" s="204"/>
      <c r="S120" s="206"/>
      <c r="T120" s="206"/>
      <c r="U120" s="206"/>
      <c r="V120" s="206"/>
      <c r="W120" s="206"/>
      <c r="X120" s="206"/>
      <c r="Y120" s="206"/>
      <c r="Z120" s="206"/>
      <c r="AA120" s="206"/>
      <c r="AB120" s="206"/>
      <c r="AC120" s="206"/>
      <c r="AD120" s="206"/>
      <c r="AE120" s="206"/>
      <c r="AF120" s="204"/>
      <c r="AG120" s="204"/>
      <c r="AH120" s="204"/>
      <c r="AI120" s="204"/>
      <c r="AJ120" s="204"/>
      <c r="AK120" s="204"/>
      <c r="AL120" s="204"/>
      <c r="AM120" s="204"/>
      <c r="AN120" s="204"/>
      <c r="AO120" s="204"/>
      <c r="AP120" s="204"/>
      <c r="AQ120" s="204"/>
      <c r="AR120" s="204"/>
      <c r="AS120" s="204"/>
      <c r="AT120" s="204"/>
      <c r="AU120" s="204"/>
      <c r="AV120" s="204"/>
      <c r="AW120" s="204"/>
      <c r="AX120" s="204"/>
      <c r="AY120" s="207" t="s">
        <v>162</v>
      </c>
      <c r="AZ120" s="204"/>
      <c r="BA120" s="204"/>
      <c r="BB120" s="204"/>
      <c r="BC120" s="204"/>
      <c r="BD120" s="204"/>
      <c r="BE120" s="208">
        <f>IF(N120="základní",J120,0)</f>
        <v>0</v>
      </c>
      <c r="BF120" s="208">
        <f>IF(N120="snížená",J120,0)</f>
        <v>0</v>
      </c>
      <c r="BG120" s="208">
        <f>IF(N120="zákl. přenesená",J120,0)</f>
        <v>0</v>
      </c>
      <c r="BH120" s="208">
        <f>IF(N120="sníž. přenesená",J120,0)</f>
        <v>0</v>
      </c>
      <c r="BI120" s="208">
        <f>IF(N120="nulová",J120,0)</f>
        <v>0</v>
      </c>
      <c r="BJ120" s="207" t="s">
        <v>84</v>
      </c>
      <c r="BK120" s="204"/>
      <c r="BL120" s="204"/>
      <c r="BM120" s="204"/>
    </row>
    <row r="121" s="2" customFormat="1" ht="18" customHeight="1">
      <c r="A121" s="35"/>
      <c r="B121" s="36"/>
      <c r="C121" s="37"/>
      <c r="D121" s="200" t="s">
        <v>166</v>
      </c>
      <c r="E121" s="201"/>
      <c r="F121" s="201"/>
      <c r="G121" s="37"/>
      <c r="H121" s="37"/>
      <c r="I121" s="37"/>
      <c r="J121" s="202">
        <v>0</v>
      </c>
      <c r="K121" s="37"/>
      <c r="L121" s="203"/>
      <c r="M121" s="204"/>
      <c r="N121" s="205" t="s">
        <v>42</v>
      </c>
      <c r="O121" s="204"/>
      <c r="P121" s="204"/>
      <c r="Q121" s="204"/>
      <c r="R121" s="204"/>
      <c r="S121" s="206"/>
      <c r="T121" s="206"/>
      <c r="U121" s="206"/>
      <c r="V121" s="206"/>
      <c r="W121" s="206"/>
      <c r="X121" s="206"/>
      <c r="Y121" s="206"/>
      <c r="Z121" s="206"/>
      <c r="AA121" s="206"/>
      <c r="AB121" s="206"/>
      <c r="AC121" s="206"/>
      <c r="AD121" s="206"/>
      <c r="AE121" s="206"/>
      <c r="AF121" s="204"/>
      <c r="AG121" s="204"/>
      <c r="AH121" s="204"/>
      <c r="AI121" s="204"/>
      <c r="AJ121" s="204"/>
      <c r="AK121" s="204"/>
      <c r="AL121" s="204"/>
      <c r="AM121" s="204"/>
      <c r="AN121" s="204"/>
      <c r="AO121" s="204"/>
      <c r="AP121" s="204"/>
      <c r="AQ121" s="204"/>
      <c r="AR121" s="204"/>
      <c r="AS121" s="204"/>
      <c r="AT121" s="204"/>
      <c r="AU121" s="204"/>
      <c r="AV121" s="204"/>
      <c r="AW121" s="204"/>
      <c r="AX121" s="204"/>
      <c r="AY121" s="207" t="s">
        <v>162</v>
      </c>
      <c r="AZ121" s="204"/>
      <c r="BA121" s="204"/>
      <c r="BB121" s="204"/>
      <c r="BC121" s="204"/>
      <c r="BD121" s="204"/>
      <c r="BE121" s="208">
        <f>IF(N121="základní",J121,0)</f>
        <v>0</v>
      </c>
      <c r="BF121" s="208">
        <f>IF(N121="snížená",J121,0)</f>
        <v>0</v>
      </c>
      <c r="BG121" s="208">
        <f>IF(N121="zákl. přenesená",J121,0)</f>
        <v>0</v>
      </c>
      <c r="BH121" s="208">
        <f>IF(N121="sníž. přenesená",J121,0)</f>
        <v>0</v>
      </c>
      <c r="BI121" s="208">
        <f>IF(N121="nulová",J121,0)</f>
        <v>0</v>
      </c>
      <c r="BJ121" s="207" t="s">
        <v>84</v>
      </c>
      <c r="BK121" s="204"/>
      <c r="BL121" s="204"/>
      <c r="BM121" s="204"/>
    </row>
    <row r="122" s="2" customFormat="1" ht="18" customHeight="1">
      <c r="A122" s="35"/>
      <c r="B122" s="36"/>
      <c r="C122" s="37"/>
      <c r="D122" s="201" t="s">
        <v>167</v>
      </c>
      <c r="E122" s="37"/>
      <c r="F122" s="37"/>
      <c r="G122" s="37"/>
      <c r="H122" s="37"/>
      <c r="I122" s="37"/>
      <c r="J122" s="202">
        <f>ROUND(J32*T122,2)</f>
        <v>0</v>
      </c>
      <c r="K122" s="37"/>
      <c r="L122" s="203"/>
      <c r="M122" s="204"/>
      <c r="N122" s="205" t="s">
        <v>42</v>
      </c>
      <c r="O122" s="204"/>
      <c r="P122" s="204"/>
      <c r="Q122" s="204"/>
      <c r="R122" s="204"/>
      <c r="S122" s="206"/>
      <c r="T122" s="206"/>
      <c r="U122" s="206"/>
      <c r="V122" s="206"/>
      <c r="W122" s="206"/>
      <c r="X122" s="206"/>
      <c r="Y122" s="206"/>
      <c r="Z122" s="206"/>
      <c r="AA122" s="206"/>
      <c r="AB122" s="206"/>
      <c r="AC122" s="206"/>
      <c r="AD122" s="206"/>
      <c r="AE122" s="206"/>
      <c r="AF122" s="204"/>
      <c r="AG122" s="204"/>
      <c r="AH122" s="204"/>
      <c r="AI122" s="204"/>
      <c r="AJ122" s="204"/>
      <c r="AK122" s="204"/>
      <c r="AL122" s="204"/>
      <c r="AM122" s="204"/>
      <c r="AN122" s="204"/>
      <c r="AO122" s="204"/>
      <c r="AP122" s="204"/>
      <c r="AQ122" s="204"/>
      <c r="AR122" s="204"/>
      <c r="AS122" s="204"/>
      <c r="AT122" s="204"/>
      <c r="AU122" s="204"/>
      <c r="AV122" s="204"/>
      <c r="AW122" s="204"/>
      <c r="AX122" s="204"/>
      <c r="AY122" s="207" t="s">
        <v>168</v>
      </c>
      <c r="AZ122" s="204"/>
      <c r="BA122" s="204"/>
      <c r="BB122" s="204"/>
      <c r="BC122" s="204"/>
      <c r="BD122" s="204"/>
      <c r="BE122" s="208">
        <f>IF(N122="základní",J122,0)</f>
        <v>0</v>
      </c>
      <c r="BF122" s="208">
        <f>IF(N122="snížená",J122,0)</f>
        <v>0</v>
      </c>
      <c r="BG122" s="208">
        <f>IF(N122="zákl. přenesená",J122,0)</f>
        <v>0</v>
      </c>
      <c r="BH122" s="208">
        <f>IF(N122="sníž. přenesená",J122,0)</f>
        <v>0</v>
      </c>
      <c r="BI122" s="208">
        <f>IF(N122="nulová",J122,0)</f>
        <v>0</v>
      </c>
      <c r="BJ122" s="207" t="s">
        <v>84</v>
      </c>
      <c r="BK122" s="204"/>
      <c r="BL122" s="204"/>
      <c r="BM122" s="204"/>
    </row>
    <row r="123" s="2" customFormat="1">
      <c r="A123" s="35"/>
      <c r="B123" s="36"/>
      <c r="C123" s="37"/>
      <c r="D123" s="37"/>
      <c r="E123" s="37"/>
      <c r="F123" s="37"/>
      <c r="G123" s="37"/>
      <c r="H123" s="37"/>
      <c r="I123" s="37"/>
      <c r="J123" s="37"/>
      <c r="K123" s="37"/>
      <c r="L123" s="60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</row>
    <row r="124" s="2" customFormat="1" ht="29.28" customHeight="1">
      <c r="A124" s="35"/>
      <c r="B124" s="36"/>
      <c r="C124" s="209" t="s">
        <v>169</v>
      </c>
      <c r="D124" s="184"/>
      <c r="E124" s="184"/>
      <c r="F124" s="184"/>
      <c r="G124" s="184"/>
      <c r="H124" s="184"/>
      <c r="I124" s="184"/>
      <c r="J124" s="210">
        <f>ROUND(J98+J116,2)</f>
        <v>0</v>
      </c>
      <c r="K124" s="184"/>
      <c r="L124" s="60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</row>
    <row r="125" s="2" customFormat="1" ht="6.96" customHeight="1">
      <c r="A125" s="35"/>
      <c r="B125" s="63"/>
      <c r="C125" s="64"/>
      <c r="D125" s="64"/>
      <c r="E125" s="64"/>
      <c r="F125" s="64"/>
      <c r="G125" s="64"/>
      <c r="H125" s="64"/>
      <c r="I125" s="64"/>
      <c r="J125" s="64"/>
      <c r="K125" s="64"/>
      <c r="L125" s="60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</row>
    <row r="129" s="2" customFormat="1" ht="6.96" customHeight="1">
      <c r="A129" s="35"/>
      <c r="B129" s="65"/>
      <c r="C129" s="66"/>
      <c r="D129" s="66"/>
      <c r="E129" s="66"/>
      <c r="F129" s="66"/>
      <c r="G129" s="66"/>
      <c r="H129" s="66"/>
      <c r="I129" s="66"/>
      <c r="J129" s="66"/>
      <c r="K129" s="66"/>
      <c r="L129" s="60"/>
      <c r="S129" s="35"/>
      <c r="T129" s="35"/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</row>
    <row r="130" s="2" customFormat="1" ht="24.96" customHeight="1">
      <c r="A130" s="35"/>
      <c r="B130" s="36"/>
      <c r="C130" s="20" t="s">
        <v>170</v>
      </c>
      <c r="D130" s="37"/>
      <c r="E130" s="37"/>
      <c r="F130" s="37"/>
      <c r="G130" s="37"/>
      <c r="H130" s="37"/>
      <c r="I130" s="37"/>
      <c r="J130" s="37"/>
      <c r="K130" s="37"/>
      <c r="L130" s="60"/>
      <c r="S130" s="35"/>
      <c r="T130" s="35"/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</row>
    <row r="131" s="2" customFormat="1" ht="6.96" customHeight="1">
      <c r="A131" s="35"/>
      <c r="B131" s="36"/>
      <c r="C131" s="37"/>
      <c r="D131" s="37"/>
      <c r="E131" s="37"/>
      <c r="F131" s="37"/>
      <c r="G131" s="37"/>
      <c r="H131" s="37"/>
      <c r="I131" s="37"/>
      <c r="J131" s="37"/>
      <c r="K131" s="37"/>
      <c r="L131" s="60"/>
      <c r="S131" s="35"/>
      <c r="T131" s="35"/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</row>
    <row r="132" s="2" customFormat="1" ht="12" customHeight="1">
      <c r="A132" s="35"/>
      <c r="B132" s="36"/>
      <c r="C132" s="29" t="s">
        <v>16</v>
      </c>
      <c r="D132" s="37"/>
      <c r="E132" s="37"/>
      <c r="F132" s="37"/>
      <c r="G132" s="37"/>
      <c r="H132" s="37"/>
      <c r="I132" s="37"/>
      <c r="J132" s="37"/>
      <c r="K132" s="37"/>
      <c r="L132" s="60"/>
      <c r="S132" s="35"/>
      <c r="T132" s="35"/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</row>
    <row r="133" s="2" customFormat="1" ht="26.25" customHeight="1">
      <c r="A133" s="35"/>
      <c r="B133" s="36"/>
      <c r="C133" s="37"/>
      <c r="D133" s="37"/>
      <c r="E133" s="182" t="str">
        <f>E7</f>
        <v>Zlepšování kvality a dostupnosti vzdělávání ZŠ Sokolovská ve Velkém Meziříčí</v>
      </c>
      <c r="F133" s="29"/>
      <c r="G133" s="29"/>
      <c r="H133" s="29"/>
      <c r="I133" s="37"/>
      <c r="J133" s="37"/>
      <c r="K133" s="37"/>
      <c r="L133" s="60"/>
      <c r="S133" s="35"/>
      <c r="T133" s="35"/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</row>
    <row r="134" s="1" customFormat="1" ht="12" customHeight="1">
      <c r="B134" s="18"/>
      <c r="C134" s="29" t="s">
        <v>135</v>
      </c>
      <c r="D134" s="19"/>
      <c r="E134" s="19"/>
      <c r="F134" s="19"/>
      <c r="G134" s="19"/>
      <c r="H134" s="19"/>
      <c r="I134" s="19"/>
      <c r="J134" s="19"/>
      <c r="K134" s="19"/>
      <c r="L134" s="17"/>
    </row>
    <row r="135" s="2" customFormat="1" ht="16.5" customHeight="1">
      <c r="A135" s="35"/>
      <c r="B135" s="36"/>
      <c r="C135" s="37"/>
      <c r="D135" s="37"/>
      <c r="E135" s="182" t="s">
        <v>1298</v>
      </c>
      <c r="F135" s="37"/>
      <c r="G135" s="37"/>
      <c r="H135" s="37"/>
      <c r="I135" s="37"/>
      <c r="J135" s="37"/>
      <c r="K135" s="37"/>
      <c r="L135" s="60"/>
      <c r="S135" s="35"/>
      <c r="T135" s="35"/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</row>
    <row r="136" s="2" customFormat="1" ht="12" customHeight="1">
      <c r="A136" s="35"/>
      <c r="B136" s="36"/>
      <c r="C136" s="29" t="s">
        <v>137</v>
      </c>
      <c r="D136" s="37"/>
      <c r="E136" s="37"/>
      <c r="F136" s="37"/>
      <c r="G136" s="37"/>
      <c r="H136" s="37"/>
      <c r="I136" s="37"/>
      <c r="J136" s="37"/>
      <c r="K136" s="37"/>
      <c r="L136" s="60"/>
      <c r="S136" s="35"/>
      <c r="T136" s="35"/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</row>
    <row r="137" s="2" customFormat="1" ht="16.5" customHeight="1">
      <c r="A137" s="35"/>
      <c r="B137" s="36"/>
      <c r="C137" s="37"/>
      <c r="D137" s="37"/>
      <c r="E137" s="73" t="str">
        <f>E11</f>
        <v>56.2.1 - jazyková učebna_robotika, dveře č.74 - stavba</v>
      </c>
      <c r="F137" s="37"/>
      <c r="G137" s="37"/>
      <c r="H137" s="37"/>
      <c r="I137" s="37"/>
      <c r="J137" s="37"/>
      <c r="K137" s="37"/>
      <c r="L137" s="60"/>
      <c r="S137" s="35"/>
      <c r="T137" s="35"/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</row>
    <row r="138" s="2" customFormat="1" ht="6.96" customHeight="1">
      <c r="A138" s="35"/>
      <c r="B138" s="36"/>
      <c r="C138" s="37"/>
      <c r="D138" s="37"/>
      <c r="E138" s="37"/>
      <c r="F138" s="37"/>
      <c r="G138" s="37"/>
      <c r="H138" s="37"/>
      <c r="I138" s="37"/>
      <c r="J138" s="37"/>
      <c r="K138" s="37"/>
      <c r="L138" s="60"/>
      <c r="S138" s="35"/>
      <c r="T138" s="35"/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</row>
    <row r="139" s="2" customFormat="1" ht="12" customHeight="1">
      <c r="A139" s="35"/>
      <c r="B139" s="36"/>
      <c r="C139" s="29" t="s">
        <v>20</v>
      </c>
      <c r="D139" s="37"/>
      <c r="E139" s="37"/>
      <c r="F139" s="24" t="str">
        <f>F14</f>
        <v xml:space="preserve">ZŠ Sokolovská </v>
      </c>
      <c r="G139" s="37"/>
      <c r="H139" s="37"/>
      <c r="I139" s="29" t="s">
        <v>22</v>
      </c>
      <c r="J139" s="76" t="str">
        <f>IF(J14="","",J14)</f>
        <v>21. 1. 2025</v>
      </c>
      <c r="K139" s="37"/>
      <c r="L139" s="60"/>
      <c r="S139" s="35"/>
      <c r="T139" s="35"/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</row>
    <row r="140" s="2" customFormat="1" ht="6.96" customHeight="1">
      <c r="A140" s="35"/>
      <c r="B140" s="36"/>
      <c r="C140" s="37"/>
      <c r="D140" s="37"/>
      <c r="E140" s="37"/>
      <c r="F140" s="37"/>
      <c r="G140" s="37"/>
      <c r="H140" s="37"/>
      <c r="I140" s="37"/>
      <c r="J140" s="37"/>
      <c r="K140" s="37"/>
      <c r="L140" s="60"/>
      <c r="S140" s="35"/>
      <c r="T140" s="35"/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</row>
    <row r="141" s="2" customFormat="1" ht="15.15" customHeight="1">
      <c r="A141" s="35"/>
      <c r="B141" s="36"/>
      <c r="C141" s="29" t="s">
        <v>24</v>
      </c>
      <c r="D141" s="37"/>
      <c r="E141" s="37"/>
      <c r="F141" s="24" t="str">
        <f>E17</f>
        <v xml:space="preserve">Město Velké Meziříčí, Radnická 29/1, PSČ: 594 13 </v>
      </c>
      <c r="G141" s="37"/>
      <c r="H141" s="37"/>
      <c r="I141" s="29" t="s">
        <v>32</v>
      </c>
      <c r="J141" s="33" t="str">
        <f>E23</f>
        <v xml:space="preserve"> </v>
      </c>
      <c r="K141" s="37"/>
      <c r="L141" s="60"/>
      <c r="S141" s="35"/>
      <c r="T141" s="35"/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</row>
    <row r="142" s="2" customFormat="1" ht="15.15" customHeight="1">
      <c r="A142" s="35"/>
      <c r="B142" s="36"/>
      <c r="C142" s="29" t="s">
        <v>30</v>
      </c>
      <c r="D142" s="37"/>
      <c r="E142" s="37"/>
      <c r="F142" s="24" t="str">
        <f>IF(E20="","",E20)</f>
        <v>Vyplň údaj</v>
      </c>
      <c r="G142" s="37"/>
      <c r="H142" s="37"/>
      <c r="I142" s="29" t="s">
        <v>35</v>
      </c>
      <c r="J142" s="33" t="str">
        <f>E26</f>
        <v xml:space="preserve"> </v>
      </c>
      <c r="K142" s="37"/>
      <c r="L142" s="60"/>
      <c r="S142" s="35"/>
      <c r="T142" s="35"/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</row>
    <row r="143" s="2" customFormat="1" ht="10.32" customHeight="1">
      <c r="A143" s="35"/>
      <c r="B143" s="36"/>
      <c r="C143" s="37"/>
      <c r="D143" s="37"/>
      <c r="E143" s="37"/>
      <c r="F143" s="37"/>
      <c r="G143" s="37"/>
      <c r="H143" s="37"/>
      <c r="I143" s="37"/>
      <c r="J143" s="37"/>
      <c r="K143" s="37"/>
      <c r="L143" s="60"/>
      <c r="S143" s="35"/>
      <c r="T143" s="35"/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</row>
    <row r="144" s="11" customFormat="1" ht="29.28" customHeight="1">
      <c r="A144" s="211"/>
      <c r="B144" s="212"/>
      <c r="C144" s="213" t="s">
        <v>171</v>
      </c>
      <c r="D144" s="214" t="s">
        <v>62</v>
      </c>
      <c r="E144" s="214" t="s">
        <v>58</v>
      </c>
      <c r="F144" s="214" t="s">
        <v>59</v>
      </c>
      <c r="G144" s="214" t="s">
        <v>172</v>
      </c>
      <c r="H144" s="214" t="s">
        <v>173</v>
      </c>
      <c r="I144" s="214" t="s">
        <v>174</v>
      </c>
      <c r="J144" s="215" t="s">
        <v>143</v>
      </c>
      <c r="K144" s="216" t="s">
        <v>175</v>
      </c>
      <c r="L144" s="217"/>
      <c r="M144" s="97" t="s">
        <v>1</v>
      </c>
      <c r="N144" s="98" t="s">
        <v>41</v>
      </c>
      <c r="O144" s="98" t="s">
        <v>176</v>
      </c>
      <c r="P144" s="98" t="s">
        <v>177</v>
      </c>
      <c r="Q144" s="98" t="s">
        <v>178</v>
      </c>
      <c r="R144" s="98" t="s">
        <v>179</v>
      </c>
      <c r="S144" s="98" t="s">
        <v>180</v>
      </c>
      <c r="T144" s="99" t="s">
        <v>181</v>
      </c>
      <c r="U144" s="211"/>
      <c r="V144" s="211"/>
      <c r="W144" s="211"/>
      <c r="X144" s="211"/>
      <c r="Y144" s="211"/>
      <c r="Z144" s="211"/>
      <c r="AA144" s="211"/>
      <c r="AB144" s="211"/>
      <c r="AC144" s="211"/>
      <c r="AD144" s="211"/>
      <c r="AE144" s="211"/>
    </row>
    <row r="145" s="2" customFormat="1" ht="22.8" customHeight="1">
      <c r="A145" s="35"/>
      <c r="B145" s="36"/>
      <c r="C145" s="104" t="s">
        <v>182</v>
      </c>
      <c r="D145" s="37"/>
      <c r="E145" s="37"/>
      <c r="F145" s="37"/>
      <c r="G145" s="37"/>
      <c r="H145" s="37"/>
      <c r="I145" s="37"/>
      <c r="J145" s="218">
        <f>BK145</f>
        <v>0</v>
      </c>
      <c r="K145" s="37"/>
      <c r="L145" s="41"/>
      <c r="M145" s="100"/>
      <c r="N145" s="219"/>
      <c r="O145" s="101"/>
      <c r="P145" s="220">
        <f>P146+P175+P274</f>
        <v>0</v>
      </c>
      <c r="Q145" s="101"/>
      <c r="R145" s="220">
        <f>R146+R175+R274</f>
        <v>5.55002876</v>
      </c>
      <c r="S145" s="101"/>
      <c r="T145" s="221">
        <f>T146+T175+T274</f>
        <v>0.57801000000000002</v>
      </c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T145" s="14" t="s">
        <v>76</v>
      </c>
      <c r="AU145" s="14" t="s">
        <v>145</v>
      </c>
      <c r="BK145" s="222">
        <f>BK146+BK175+BK274</f>
        <v>0</v>
      </c>
    </row>
    <row r="146" s="12" customFormat="1" ht="25.92" customHeight="1">
      <c r="A146" s="12"/>
      <c r="B146" s="223"/>
      <c r="C146" s="224"/>
      <c r="D146" s="225" t="s">
        <v>76</v>
      </c>
      <c r="E146" s="226" t="s">
        <v>183</v>
      </c>
      <c r="F146" s="226" t="s">
        <v>184</v>
      </c>
      <c r="G146" s="224"/>
      <c r="H146" s="224"/>
      <c r="I146" s="227"/>
      <c r="J146" s="228">
        <f>BK146</f>
        <v>0</v>
      </c>
      <c r="K146" s="224"/>
      <c r="L146" s="229"/>
      <c r="M146" s="230"/>
      <c r="N146" s="231"/>
      <c r="O146" s="231"/>
      <c r="P146" s="232">
        <f>P147+P152+P155+P166</f>
        <v>0</v>
      </c>
      <c r="Q146" s="231"/>
      <c r="R146" s="232">
        <f>R147+R152+R155+R166</f>
        <v>0.020459999999999999</v>
      </c>
      <c r="S146" s="231"/>
      <c r="T146" s="233">
        <f>T147+T152+T155+T166</f>
        <v>0</v>
      </c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R146" s="234" t="s">
        <v>84</v>
      </c>
      <c r="AT146" s="235" t="s">
        <v>76</v>
      </c>
      <c r="AU146" s="235" t="s">
        <v>77</v>
      </c>
      <c r="AY146" s="234" t="s">
        <v>185</v>
      </c>
      <c r="BK146" s="236">
        <f>BK147+BK152+BK155+BK166</f>
        <v>0</v>
      </c>
    </row>
    <row r="147" s="12" customFormat="1" ht="22.8" customHeight="1">
      <c r="A147" s="12"/>
      <c r="B147" s="223"/>
      <c r="C147" s="224"/>
      <c r="D147" s="225" t="s">
        <v>76</v>
      </c>
      <c r="E147" s="237" t="s">
        <v>86</v>
      </c>
      <c r="F147" s="237" t="s">
        <v>1302</v>
      </c>
      <c r="G147" s="224"/>
      <c r="H147" s="224"/>
      <c r="I147" s="227"/>
      <c r="J147" s="238">
        <f>BK147</f>
        <v>0</v>
      </c>
      <c r="K147" s="224"/>
      <c r="L147" s="229"/>
      <c r="M147" s="230"/>
      <c r="N147" s="231"/>
      <c r="O147" s="231"/>
      <c r="P147" s="232">
        <f>SUM(P148:P151)</f>
        <v>0</v>
      </c>
      <c r="Q147" s="231"/>
      <c r="R147" s="232">
        <f>SUM(R148:R151)</f>
        <v>0.012400000000000001</v>
      </c>
      <c r="S147" s="231"/>
      <c r="T147" s="233">
        <f>SUM(T148:T151)</f>
        <v>0</v>
      </c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R147" s="234" t="s">
        <v>84</v>
      </c>
      <c r="AT147" s="235" t="s">
        <v>76</v>
      </c>
      <c r="AU147" s="235" t="s">
        <v>84</v>
      </c>
      <c r="AY147" s="234" t="s">
        <v>185</v>
      </c>
      <c r="BK147" s="236">
        <f>SUM(BK148:BK151)</f>
        <v>0</v>
      </c>
    </row>
    <row r="148" s="2" customFormat="1" ht="24.15" customHeight="1">
      <c r="A148" s="35"/>
      <c r="B148" s="36"/>
      <c r="C148" s="239" t="s">
        <v>84</v>
      </c>
      <c r="D148" s="239" t="s">
        <v>188</v>
      </c>
      <c r="E148" s="240" t="s">
        <v>1303</v>
      </c>
      <c r="F148" s="241" t="s">
        <v>1304</v>
      </c>
      <c r="G148" s="242" t="s">
        <v>191</v>
      </c>
      <c r="H148" s="243">
        <v>62</v>
      </c>
      <c r="I148" s="244"/>
      <c r="J148" s="245">
        <f>ROUND(I148*H148,2)</f>
        <v>0</v>
      </c>
      <c r="K148" s="246"/>
      <c r="L148" s="41"/>
      <c r="M148" s="247" t="s">
        <v>1</v>
      </c>
      <c r="N148" s="248" t="s">
        <v>42</v>
      </c>
      <c r="O148" s="88"/>
      <c r="P148" s="249">
        <f>O148*H148</f>
        <v>0</v>
      </c>
      <c r="Q148" s="249">
        <v>0.00010000000000000001</v>
      </c>
      <c r="R148" s="249">
        <f>Q148*H148</f>
        <v>0.0062000000000000006</v>
      </c>
      <c r="S148" s="249">
        <v>0</v>
      </c>
      <c r="T148" s="250">
        <f>S148*H148</f>
        <v>0</v>
      </c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R148" s="251" t="s">
        <v>192</v>
      </c>
      <c r="AT148" s="251" t="s">
        <v>188</v>
      </c>
      <c r="AU148" s="251" t="s">
        <v>86</v>
      </c>
      <c r="AY148" s="14" t="s">
        <v>185</v>
      </c>
      <c r="BE148" s="252">
        <f>IF(N148="základní",J148,0)</f>
        <v>0</v>
      </c>
      <c r="BF148" s="252">
        <f>IF(N148="snížená",J148,0)</f>
        <v>0</v>
      </c>
      <c r="BG148" s="252">
        <f>IF(N148="zákl. přenesená",J148,0)</f>
        <v>0</v>
      </c>
      <c r="BH148" s="252">
        <f>IF(N148="sníž. přenesená",J148,0)</f>
        <v>0</v>
      </c>
      <c r="BI148" s="252">
        <f>IF(N148="nulová",J148,0)</f>
        <v>0</v>
      </c>
      <c r="BJ148" s="14" t="s">
        <v>84</v>
      </c>
      <c r="BK148" s="252">
        <f>ROUND(I148*H148,2)</f>
        <v>0</v>
      </c>
      <c r="BL148" s="14" t="s">
        <v>192</v>
      </c>
      <c r="BM148" s="251" t="s">
        <v>1305</v>
      </c>
    </row>
    <row r="149" s="2" customFormat="1">
      <c r="A149" s="35"/>
      <c r="B149" s="36"/>
      <c r="C149" s="37"/>
      <c r="D149" s="253" t="s">
        <v>194</v>
      </c>
      <c r="E149" s="37"/>
      <c r="F149" s="254" t="s">
        <v>1306</v>
      </c>
      <c r="G149" s="37"/>
      <c r="H149" s="37"/>
      <c r="I149" s="206"/>
      <c r="J149" s="37"/>
      <c r="K149" s="37"/>
      <c r="L149" s="41"/>
      <c r="M149" s="255"/>
      <c r="N149" s="256"/>
      <c r="O149" s="88"/>
      <c r="P149" s="88"/>
      <c r="Q149" s="88"/>
      <c r="R149" s="88"/>
      <c r="S149" s="88"/>
      <c r="T149" s="89"/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T149" s="14" t="s">
        <v>194</v>
      </c>
      <c r="AU149" s="14" t="s">
        <v>86</v>
      </c>
    </row>
    <row r="150" s="2" customFormat="1" ht="16.5" customHeight="1">
      <c r="A150" s="35"/>
      <c r="B150" s="36"/>
      <c r="C150" s="257" t="s">
        <v>86</v>
      </c>
      <c r="D150" s="257" t="s">
        <v>260</v>
      </c>
      <c r="E150" s="258" t="s">
        <v>1307</v>
      </c>
      <c r="F150" s="259" t="s">
        <v>1308</v>
      </c>
      <c r="G150" s="260" t="s">
        <v>191</v>
      </c>
      <c r="H150" s="261">
        <v>62</v>
      </c>
      <c r="I150" s="262"/>
      <c r="J150" s="263">
        <f>ROUND(I150*H150,2)</f>
        <v>0</v>
      </c>
      <c r="K150" s="264"/>
      <c r="L150" s="265"/>
      <c r="M150" s="266" t="s">
        <v>1</v>
      </c>
      <c r="N150" s="267" t="s">
        <v>42</v>
      </c>
      <c r="O150" s="88"/>
      <c r="P150" s="249">
        <f>O150*H150</f>
        <v>0</v>
      </c>
      <c r="Q150" s="249">
        <v>0.00010000000000000001</v>
      </c>
      <c r="R150" s="249">
        <f>Q150*H150</f>
        <v>0.0062000000000000006</v>
      </c>
      <c r="S150" s="249">
        <v>0</v>
      </c>
      <c r="T150" s="250">
        <f>S150*H150</f>
        <v>0</v>
      </c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R150" s="251" t="s">
        <v>226</v>
      </c>
      <c r="AT150" s="251" t="s">
        <v>260</v>
      </c>
      <c r="AU150" s="251" t="s">
        <v>86</v>
      </c>
      <c r="AY150" s="14" t="s">
        <v>185</v>
      </c>
      <c r="BE150" s="252">
        <f>IF(N150="základní",J150,0)</f>
        <v>0</v>
      </c>
      <c r="BF150" s="252">
        <f>IF(N150="snížená",J150,0)</f>
        <v>0</v>
      </c>
      <c r="BG150" s="252">
        <f>IF(N150="zákl. přenesená",J150,0)</f>
        <v>0</v>
      </c>
      <c r="BH150" s="252">
        <f>IF(N150="sníž. přenesená",J150,0)</f>
        <v>0</v>
      </c>
      <c r="BI150" s="252">
        <f>IF(N150="nulová",J150,0)</f>
        <v>0</v>
      </c>
      <c r="BJ150" s="14" t="s">
        <v>84</v>
      </c>
      <c r="BK150" s="252">
        <f>ROUND(I150*H150,2)</f>
        <v>0</v>
      </c>
      <c r="BL150" s="14" t="s">
        <v>192</v>
      </c>
      <c r="BM150" s="251" t="s">
        <v>1309</v>
      </c>
    </row>
    <row r="151" s="2" customFormat="1">
      <c r="A151" s="35"/>
      <c r="B151" s="36"/>
      <c r="C151" s="37"/>
      <c r="D151" s="253" t="s">
        <v>194</v>
      </c>
      <c r="E151" s="37"/>
      <c r="F151" s="254" t="s">
        <v>1310</v>
      </c>
      <c r="G151" s="37"/>
      <c r="H151" s="37"/>
      <c r="I151" s="206"/>
      <c r="J151" s="37"/>
      <c r="K151" s="37"/>
      <c r="L151" s="41"/>
      <c r="M151" s="255"/>
      <c r="N151" s="256"/>
      <c r="O151" s="88"/>
      <c r="P151" s="88"/>
      <c r="Q151" s="88"/>
      <c r="R151" s="88"/>
      <c r="S151" s="88"/>
      <c r="T151" s="89"/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T151" s="14" t="s">
        <v>194</v>
      </c>
      <c r="AU151" s="14" t="s">
        <v>86</v>
      </c>
    </row>
    <row r="152" s="12" customFormat="1" ht="22.8" customHeight="1">
      <c r="A152" s="12"/>
      <c r="B152" s="223"/>
      <c r="C152" s="224"/>
      <c r="D152" s="225" t="s">
        <v>76</v>
      </c>
      <c r="E152" s="237" t="s">
        <v>186</v>
      </c>
      <c r="F152" s="237" t="s">
        <v>187</v>
      </c>
      <c r="G152" s="224"/>
      <c r="H152" s="224"/>
      <c r="I152" s="227"/>
      <c r="J152" s="238">
        <f>BK152</f>
        <v>0</v>
      </c>
      <c r="K152" s="224"/>
      <c r="L152" s="229"/>
      <c r="M152" s="230"/>
      <c r="N152" s="231"/>
      <c r="O152" s="231"/>
      <c r="P152" s="232">
        <f>SUM(P153:P154)</f>
        <v>0</v>
      </c>
      <c r="Q152" s="231"/>
      <c r="R152" s="232">
        <f>SUM(R153:R154)</f>
        <v>0</v>
      </c>
      <c r="S152" s="231"/>
      <c r="T152" s="233">
        <f>SUM(T153:T154)</f>
        <v>0</v>
      </c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R152" s="234" t="s">
        <v>84</v>
      </c>
      <c r="AT152" s="235" t="s">
        <v>76</v>
      </c>
      <c r="AU152" s="235" t="s">
        <v>84</v>
      </c>
      <c r="AY152" s="234" t="s">
        <v>185</v>
      </c>
      <c r="BK152" s="236">
        <f>SUM(BK153:BK154)</f>
        <v>0</v>
      </c>
    </row>
    <row r="153" s="2" customFormat="1" ht="16.5" customHeight="1">
      <c r="A153" s="35"/>
      <c r="B153" s="36"/>
      <c r="C153" s="239" t="s">
        <v>200</v>
      </c>
      <c r="D153" s="239" t="s">
        <v>188</v>
      </c>
      <c r="E153" s="240" t="s">
        <v>205</v>
      </c>
      <c r="F153" s="241" t="s">
        <v>206</v>
      </c>
      <c r="G153" s="242" t="s">
        <v>207</v>
      </c>
      <c r="H153" s="243">
        <v>1</v>
      </c>
      <c r="I153" s="244"/>
      <c r="J153" s="245">
        <f>ROUND(I153*H153,2)</f>
        <v>0</v>
      </c>
      <c r="K153" s="246"/>
      <c r="L153" s="41"/>
      <c r="M153" s="247" t="s">
        <v>1</v>
      </c>
      <c r="N153" s="248" t="s">
        <v>42</v>
      </c>
      <c r="O153" s="88"/>
      <c r="P153" s="249">
        <f>O153*H153</f>
        <v>0</v>
      </c>
      <c r="Q153" s="249">
        <v>0</v>
      </c>
      <c r="R153" s="249">
        <f>Q153*H153</f>
        <v>0</v>
      </c>
      <c r="S153" s="249">
        <v>0</v>
      </c>
      <c r="T153" s="250">
        <f>S153*H153</f>
        <v>0</v>
      </c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R153" s="251" t="s">
        <v>208</v>
      </c>
      <c r="AT153" s="251" t="s">
        <v>188</v>
      </c>
      <c r="AU153" s="251" t="s">
        <v>86</v>
      </c>
      <c r="AY153" s="14" t="s">
        <v>185</v>
      </c>
      <c r="BE153" s="252">
        <f>IF(N153="základní",J153,0)</f>
        <v>0</v>
      </c>
      <c r="BF153" s="252">
        <f>IF(N153="snížená",J153,0)</f>
        <v>0</v>
      </c>
      <c r="BG153" s="252">
        <f>IF(N153="zákl. přenesená",J153,0)</f>
        <v>0</v>
      </c>
      <c r="BH153" s="252">
        <f>IF(N153="sníž. přenesená",J153,0)</f>
        <v>0</v>
      </c>
      <c r="BI153" s="252">
        <f>IF(N153="nulová",J153,0)</f>
        <v>0</v>
      </c>
      <c r="BJ153" s="14" t="s">
        <v>84</v>
      </c>
      <c r="BK153" s="252">
        <f>ROUND(I153*H153,2)</f>
        <v>0</v>
      </c>
      <c r="BL153" s="14" t="s">
        <v>208</v>
      </c>
      <c r="BM153" s="251" t="s">
        <v>209</v>
      </c>
    </row>
    <row r="154" s="2" customFormat="1">
      <c r="A154" s="35"/>
      <c r="B154" s="36"/>
      <c r="C154" s="37"/>
      <c r="D154" s="253" t="s">
        <v>194</v>
      </c>
      <c r="E154" s="37"/>
      <c r="F154" s="254" t="s">
        <v>210</v>
      </c>
      <c r="G154" s="37"/>
      <c r="H154" s="37"/>
      <c r="I154" s="206"/>
      <c r="J154" s="37"/>
      <c r="K154" s="37"/>
      <c r="L154" s="41"/>
      <c r="M154" s="255"/>
      <c r="N154" s="256"/>
      <c r="O154" s="88"/>
      <c r="P154" s="88"/>
      <c r="Q154" s="88"/>
      <c r="R154" s="88"/>
      <c r="S154" s="88"/>
      <c r="T154" s="89"/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T154" s="14" t="s">
        <v>194</v>
      </c>
      <c r="AU154" s="14" t="s">
        <v>86</v>
      </c>
    </row>
    <row r="155" s="12" customFormat="1" ht="22.8" customHeight="1">
      <c r="A155" s="12"/>
      <c r="B155" s="223"/>
      <c r="C155" s="224"/>
      <c r="D155" s="225" t="s">
        <v>76</v>
      </c>
      <c r="E155" s="237" t="s">
        <v>211</v>
      </c>
      <c r="F155" s="237" t="s">
        <v>212</v>
      </c>
      <c r="G155" s="224"/>
      <c r="H155" s="224"/>
      <c r="I155" s="227"/>
      <c r="J155" s="238">
        <f>BK155</f>
        <v>0</v>
      </c>
      <c r="K155" s="224"/>
      <c r="L155" s="229"/>
      <c r="M155" s="230"/>
      <c r="N155" s="231"/>
      <c r="O155" s="231"/>
      <c r="P155" s="232">
        <f>SUM(P156:P165)</f>
        <v>0</v>
      </c>
      <c r="Q155" s="231"/>
      <c r="R155" s="232">
        <f>SUM(R156:R165)</f>
        <v>0.0080599999999999995</v>
      </c>
      <c r="S155" s="231"/>
      <c r="T155" s="233">
        <f>SUM(T156:T165)</f>
        <v>0</v>
      </c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R155" s="234" t="s">
        <v>84</v>
      </c>
      <c r="AT155" s="235" t="s">
        <v>76</v>
      </c>
      <c r="AU155" s="235" t="s">
        <v>84</v>
      </c>
      <c r="AY155" s="234" t="s">
        <v>185</v>
      </c>
      <c r="BK155" s="236">
        <f>SUM(BK156:BK165)</f>
        <v>0</v>
      </c>
    </row>
    <row r="156" s="2" customFormat="1" ht="33" customHeight="1">
      <c r="A156" s="35"/>
      <c r="B156" s="36"/>
      <c r="C156" s="239" t="s">
        <v>192</v>
      </c>
      <c r="D156" s="239" t="s">
        <v>188</v>
      </c>
      <c r="E156" s="240" t="s">
        <v>214</v>
      </c>
      <c r="F156" s="241" t="s">
        <v>215</v>
      </c>
      <c r="G156" s="242" t="s">
        <v>191</v>
      </c>
      <c r="H156" s="243">
        <v>62</v>
      </c>
      <c r="I156" s="244"/>
      <c r="J156" s="245">
        <f>ROUND(I156*H156,2)</f>
        <v>0</v>
      </c>
      <c r="K156" s="246"/>
      <c r="L156" s="41"/>
      <c r="M156" s="247" t="s">
        <v>1</v>
      </c>
      <c r="N156" s="248" t="s">
        <v>42</v>
      </c>
      <c r="O156" s="88"/>
      <c r="P156" s="249">
        <f>O156*H156</f>
        <v>0</v>
      </c>
      <c r="Q156" s="249">
        <v>0.00012999999999999999</v>
      </c>
      <c r="R156" s="249">
        <f>Q156*H156</f>
        <v>0.0080599999999999995</v>
      </c>
      <c r="S156" s="249">
        <v>0</v>
      </c>
      <c r="T156" s="250">
        <f>S156*H156</f>
        <v>0</v>
      </c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R156" s="251" t="s">
        <v>192</v>
      </c>
      <c r="AT156" s="251" t="s">
        <v>188</v>
      </c>
      <c r="AU156" s="251" t="s">
        <v>86</v>
      </c>
      <c r="AY156" s="14" t="s">
        <v>185</v>
      </c>
      <c r="BE156" s="252">
        <f>IF(N156="základní",J156,0)</f>
        <v>0</v>
      </c>
      <c r="BF156" s="252">
        <f>IF(N156="snížená",J156,0)</f>
        <v>0</v>
      </c>
      <c r="BG156" s="252">
        <f>IF(N156="zákl. přenesená",J156,0)</f>
        <v>0</v>
      </c>
      <c r="BH156" s="252">
        <f>IF(N156="sníž. přenesená",J156,0)</f>
        <v>0</v>
      </c>
      <c r="BI156" s="252">
        <f>IF(N156="nulová",J156,0)</f>
        <v>0</v>
      </c>
      <c r="BJ156" s="14" t="s">
        <v>84</v>
      </c>
      <c r="BK156" s="252">
        <f>ROUND(I156*H156,2)</f>
        <v>0</v>
      </c>
      <c r="BL156" s="14" t="s">
        <v>192</v>
      </c>
      <c r="BM156" s="251" t="s">
        <v>1311</v>
      </c>
    </row>
    <row r="157" s="2" customFormat="1">
      <c r="A157" s="35"/>
      <c r="B157" s="36"/>
      <c r="C157" s="37"/>
      <c r="D157" s="253" t="s">
        <v>194</v>
      </c>
      <c r="E157" s="37"/>
      <c r="F157" s="254" t="s">
        <v>217</v>
      </c>
      <c r="G157" s="37"/>
      <c r="H157" s="37"/>
      <c r="I157" s="206"/>
      <c r="J157" s="37"/>
      <c r="K157" s="37"/>
      <c r="L157" s="41"/>
      <c r="M157" s="255"/>
      <c r="N157" s="256"/>
      <c r="O157" s="88"/>
      <c r="P157" s="88"/>
      <c r="Q157" s="88"/>
      <c r="R157" s="88"/>
      <c r="S157" s="88"/>
      <c r="T157" s="89"/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T157" s="14" t="s">
        <v>194</v>
      </c>
      <c r="AU157" s="14" t="s">
        <v>86</v>
      </c>
    </row>
    <row r="158" s="2" customFormat="1" ht="16.5" customHeight="1">
      <c r="A158" s="35"/>
      <c r="B158" s="36"/>
      <c r="C158" s="239" t="s">
        <v>213</v>
      </c>
      <c r="D158" s="239" t="s">
        <v>188</v>
      </c>
      <c r="E158" s="240" t="s">
        <v>218</v>
      </c>
      <c r="F158" s="241" t="s">
        <v>219</v>
      </c>
      <c r="G158" s="242" t="s">
        <v>207</v>
      </c>
      <c r="H158" s="243">
        <v>1</v>
      </c>
      <c r="I158" s="244"/>
      <c r="J158" s="245">
        <f>ROUND(I158*H158,2)</f>
        <v>0</v>
      </c>
      <c r="K158" s="246"/>
      <c r="L158" s="41"/>
      <c r="M158" s="247" t="s">
        <v>1</v>
      </c>
      <c r="N158" s="248" t="s">
        <v>42</v>
      </c>
      <c r="O158" s="88"/>
      <c r="P158" s="249">
        <f>O158*H158</f>
        <v>0</v>
      </c>
      <c r="Q158" s="249">
        <v>0</v>
      </c>
      <c r="R158" s="249">
        <f>Q158*H158</f>
        <v>0</v>
      </c>
      <c r="S158" s="249">
        <v>0</v>
      </c>
      <c r="T158" s="250">
        <f>S158*H158</f>
        <v>0</v>
      </c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R158" s="251" t="s">
        <v>208</v>
      </c>
      <c r="AT158" s="251" t="s">
        <v>188</v>
      </c>
      <c r="AU158" s="251" t="s">
        <v>86</v>
      </c>
      <c r="AY158" s="14" t="s">
        <v>185</v>
      </c>
      <c r="BE158" s="252">
        <f>IF(N158="základní",J158,0)</f>
        <v>0</v>
      </c>
      <c r="BF158" s="252">
        <f>IF(N158="snížená",J158,0)</f>
        <v>0</v>
      </c>
      <c r="BG158" s="252">
        <f>IF(N158="zákl. přenesená",J158,0)</f>
        <v>0</v>
      </c>
      <c r="BH158" s="252">
        <f>IF(N158="sníž. přenesená",J158,0)</f>
        <v>0</v>
      </c>
      <c r="BI158" s="252">
        <f>IF(N158="nulová",J158,0)</f>
        <v>0</v>
      </c>
      <c r="BJ158" s="14" t="s">
        <v>84</v>
      </c>
      <c r="BK158" s="252">
        <f>ROUND(I158*H158,2)</f>
        <v>0</v>
      </c>
      <c r="BL158" s="14" t="s">
        <v>208</v>
      </c>
      <c r="BM158" s="251" t="s">
        <v>220</v>
      </c>
    </row>
    <row r="159" s="2" customFormat="1">
      <c r="A159" s="35"/>
      <c r="B159" s="36"/>
      <c r="C159" s="37"/>
      <c r="D159" s="253" t="s">
        <v>194</v>
      </c>
      <c r="E159" s="37"/>
      <c r="F159" s="254" t="s">
        <v>219</v>
      </c>
      <c r="G159" s="37"/>
      <c r="H159" s="37"/>
      <c r="I159" s="206"/>
      <c r="J159" s="37"/>
      <c r="K159" s="37"/>
      <c r="L159" s="41"/>
      <c r="M159" s="255"/>
      <c r="N159" s="256"/>
      <c r="O159" s="88"/>
      <c r="P159" s="88"/>
      <c r="Q159" s="88"/>
      <c r="R159" s="88"/>
      <c r="S159" s="88"/>
      <c r="T159" s="89"/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T159" s="14" t="s">
        <v>194</v>
      </c>
      <c r="AU159" s="14" t="s">
        <v>86</v>
      </c>
    </row>
    <row r="160" s="2" customFormat="1" ht="16.5" customHeight="1">
      <c r="A160" s="35"/>
      <c r="B160" s="36"/>
      <c r="C160" s="239" t="s">
        <v>186</v>
      </c>
      <c r="D160" s="239" t="s">
        <v>188</v>
      </c>
      <c r="E160" s="240" t="s">
        <v>223</v>
      </c>
      <c r="F160" s="241" t="s">
        <v>224</v>
      </c>
      <c r="G160" s="242" t="s">
        <v>207</v>
      </c>
      <c r="H160" s="243">
        <v>1</v>
      </c>
      <c r="I160" s="244"/>
      <c r="J160" s="245">
        <f>ROUND(I160*H160,2)</f>
        <v>0</v>
      </c>
      <c r="K160" s="246"/>
      <c r="L160" s="41"/>
      <c r="M160" s="247" t="s">
        <v>1</v>
      </c>
      <c r="N160" s="248" t="s">
        <v>42</v>
      </c>
      <c r="O160" s="88"/>
      <c r="P160" s="249">
        <f>O160*H160</f>
        <v>0</v>
      </c>
      <c r="Q160" s="249">
        <v>0</v>
      </c>
      <c r="R160" s="249">
        <f>Q160*H160</f>
        <v>0</v>
      </c>
      <c r="S160" s="249">
        <v>0</v>
      </c>
      <c r="T160" s="250">
        <f>S160*H160</f>
        <v>0</v>
      </c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R160" s="251" t="s">
        <v>208</v>
      </c>
      <c r="AT160" s="251" t="s">
        <v>188</v>
      </c>
      <c r="AU160" s="251" t="s">
        <v>86</v>
      </c>
      <c r="AY160" s="14" t="s">
        <v>185</v>
      </c>
      <c r="BE160" s="252">
        <f>IF(N160="základní",J160,0)</f>
        <v>0</v>
      </c>
      <c r="BF160" s="252">
        <f>IF(N160="snížená",J160,0)</f>
        <v>0</v>
      </c>
      <c r="BG160" s="252">
        <f>IF(N160="zákl. přenesená",J160,0)</f>
        <v>0</v>
      </c>
      <c r="BH160" s="252">
        <f>IF(N160="sníž. přenesená",J160,0)</f>
        <v>0</v>
      </c>
      <c r="BI160" s="252">
        <f>IF(N160="nulová",J160,0)</f>
        <v>0</v>
      </c>
      <c r="BJ160" s="14" t="s">
        <v>84</v>
      </c>
      <c r="BK160" s="252">
        <f>ROUND(I160*H160,2)</f>
        <v>0</v>
      </c>
      <c r="BL160" s="14" t="s">
        <v>208</v>
      </c>
      <c r="BM160" s="251" t="s">
        <v>225</v>
      </c>
    </row>
    <row r="161" s="2" customFormat="1">
      <c r="A161" s="35"/>
      <c r="B161" s="36"/>
      <c r="C161" s="37"/>
      <c r="D161" s="253" t="s">
        <v>194</v>
      </c>
      <c r="E161" s="37"/>
      <c r="F161" s="254" t="s">
        <v>224</v>
      </c>
      <c r="G161" s="37"/>
      <c r="H161" s="37"/>
      <c r="I161" s="206"/>
      <c r="J161" s="37"/>
      <c r="K161" s="37"/>
      <c r="L161" s="41"/>
      <c r="M161" s="255"/>
      <c r="N161" s="256"/>
      <c r="O161" s="88"/>
      <c r="P161" s="88"/>
      <c r="Q161" s="88"/>
      <c r="R161" s="88"/>
      <c r="S161" s="88"/>
      <c r="T161" s="89"/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T161" s="14" t="s">
        <v>194</v>
      </c>
      <c r="AU161" s="14" t="s">
        <v>86</v>
      </c>
    </row>
    <row r="162" s="2" customFormat="1" ht="16.5" customHeight="1">
      <c r="A162" s="35"/>
      <c r="B162" s="36"/>
      <c r="C162" s="239" t="s">
        <v>222</v>
      </c>
      <c r="D162" s="239" t="s">
        <v>188</v>
      </c>
      <c r="E162" s="240" t="s">
        <v>227</v>
      </c>
      <c r="F162" s="241" t="s">
        <v>228</v>
      </c>
      <c r="G162" s="242" t="s">
        <v>229</v>
      </c>
      <c r="H162" s="243">
        <v>1</v>
      </c>
      <c r="I162" s="244"/>
      <c r="J162" s="245">
        <f>ROUND(I162*H162,2)</f>
        <v>0</v>
      </c>
      <c r="K162" s="246"/>
      <c r="L162" s="41"/>
      <c r="M162" s="247" t="s">
        <v>1</v>
      </c>
      <c r="N162" s="248" t="s">
        <v>42</v>
      </c>
      <c r="O162" s="88"/>
      <c r="P162" s="249">
        <f>O162*H162</f>
        <v>0</v>
      </c>
      <c r="Q162" s="249">
        <v>0</v>
      </c>
      <c r="R162" s="249">
        <f>Q162*H162</f>
        <v>0</v>
      </c>
      <c r="S162" s="249">
        <v>0</v>
      </c>
      <c r="T162" s="250">
        <f>S162*H162</f>
        <v>0</v>
      </c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R162" s="251" t="s">
        <v>208</v>
      </c>
      <c r="AT162" s="251" t="s">
        <v>188</v>
      </c>
      <c r="AU162" s="251" t="s">
        <v>86</v>
      </c>
      <c r="AY162" s="14" t="s">
        <v>185</v>
      </c>
      <c r="BE162" s="252">
        <f>IF(N162="základní",J162,0)</f>
        <v>0</v>
      </c>
      <c r="BF162" s="252">
        <f>IF(N162="snížená",J162,0)</f>
        <v>0</v>
      </c>
      <c r="BG162" s="252">
        <f>IF(N162="zákl. přenesená",J162,0)</f>
        <v>0</v>
      </c>
      <c r="BH162" s="252">
        <f>IF(N162="sníž. přenesená",J162,0)</f>
        <v>0</v>
      </c>
      <c r="BI162" s="252">
        <f>IF(N162="nulová",J162,0)</f>
        <v>0</v>
      </c>
      <c r="BJ162" s="14" t="s">
        <v>84</v>
      </c>
      <c r="BK162" s="252">
        <f>ROUND(I162*H162,2)</f>
        <v>0</v>
      </c>
      <c r="BL162" s="14" t="s">
        <v>208</v>
      </c>
      <c r="BM162" s="251" t="s">
        <v>230</v>
      </c>
    </row>
    <row r="163" s="2" customFormat="1">
      <c r="A163" s="35"/>
      <c r="B163" s="36"/>
      <c r="C163" s="37"/>
      <c r="D163" s="253" t="s">
        <v>194</v>
      </c>
      <c r="E163" s="37"/>
      <c r="F163" s="254" t="s">
        <v>1312</v>
      </c>
      <c r="G163" s="37"/>
      <c r="H163" s="37"/>
      <c r="I163" s="206"/>
      <c r="J163" s="37"/>
      <c r="K163" s="37"/>
      <c r="L163" s="41"/>
      <c r="M163" s="255"/>
      <c r="N163" s="256"/>
      <c r="O163" s="88"/>
      <c r="P163" s="88"/>
      <c r="Q163" s="88"/>
      <c r="R163" s="88"/>
      <c r="S163" s="88"/>
      <c r="T163" s="89"/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T163" s="14" t="s">
        <v>194</v>
      </c>
      <c r="AU163" s="14" t="s">
        <v>86</v>
      </c>
    </row>
    <row r="164" s="2" customFormat="1" ht="16.5" customHeight="1">
      <c r="A164" s="35"/>
      <c r="B164" s="36"/>
      <c r="C164" s="239" t="s">
        <v>226</v>
      </c>
      <c r="D164" s="239" t="s">
        <v>188</v>
      </c>
      <c r="E164" s="240" t="s">
        <v>232</v>
      </c>
      <c r="F164" s="241" t="s">
        <v>233</v>
      </c>
      <c r="G164" s="242" t="s">
        <v>207</v>
      </c>
      <c r="H164" s="243">
        <v>1</v>
      </c>
      <c r="I164" s="244"/>
      <c r="J164" s="245">
        <f>ROUND(I164*H164,2)</f>
        <v>0</v>
      </c>
      <c r="K164" s="246"/>
      <c r="L164" s="41"/>
      <c r="M164" s="247" t="s">
        <v>1</v>
      </c>
      <c r="N164" s="248" t="s">
        <v>42</v>
      </c>
      <c r="O164" s="88"/>
      <c r="P164" s="249">
        <f>O164*H164</f>
        <v>0</v>
      </c>
      <c r="Q164" s="249">
        <v>0</v>
      </c>
      <c r="R164" s="249">
        <f>Q164*H164</f>
        <v>0</v>
      </c>
      <c r="S164" s="249">
        <v>0</v>
      </c>
      <c r="T164" s="250">
        <f>S164*H164</f>
        <v>0</v>
      </c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R164" s="251" t="s">
        <v>208</v>
      </c>
      <c r="AT164" s="251" t="s">
        <v>188</v>
      </c>
      <c r="AU164" s="251" t="s">
        <v>86</v>
      </c>
      <c r="AY164" s="14" t="s">
        <v>185</v>
      </c>
      <c r="BE164" s="252">
        <f>IF(N164="základní",J164,0)</f>
        <v>0</v>
      </c>
      <c r="BF164" s="252">
        <f>IF(N164="snížená",J164,0)</f>
        <v>0</v>
      </c>
      <c r="BG164" s="252">
        <f>IF(N164="zákl. přenesená",J164,0)</f>
        <v>0</v>
      </c>
      <c r="BH164" s="252">
        <f>IF(N164="sníž. přenesená",J164,0)</f>
        <v>0</v>
      </c>
      <c r="BI164" s="252">
        <f>IF(N164="nulová",J164,0)</f>
        <v>0</v>
      </c>
      <c r="BJ164" s="14" t="s">
        <v>84</v>
      </c>
      <c r="BK164" s="252">
        <f>ROUND(I164*H164,2)</f>
        <v>0</v>
      </c>
      <c r="BL164" s="14" t="s">
        <v>208</v>
      </c>
      <c r="BM164" s="251" t="s">
        <v>234</v>
      </c>
    </row>
    <row r="165" s="2" customFormat="1">
      <c r="A165" s="35"/>
      <c r="B165" s="36"/>
      <c r="C165" s="37"/>
      <c r="D165" s="253" t="s">
        <v>194</v>
      </c>
      <c r="E165" s="37"/>
      <c r="F165" s="254" t="s">
        <v>235</v>
      </c>
      <c r="G165" s="37"/>
      <c r="H165" s="37"/>
      <c r="I165" s="206"/>
      <c r="J165" s="37"/>
      <c r="K165" s="37"/>
      <c r="L165" s="41"/>
      <c r="M165" s="255"/>
      <c r="N165" s="256"/>
      <c r="O165" s="88"/>
      <c r="P165" s="88"/>
      <c r="Q165" s="88"/>
      <c r="R165" s="88"/>
      <c r="S165" s="88"/>
      <c r="T165" s="89"/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T165" s="14" t="s">
        <v>194</v>
      </c>
      <c r="AU165" s="14" t="s">
        <v>86</v>
      </c>
    </row>
    <row r="166" s="12" customFormat="1" ht="22.8" customHeight="1">
      <c r="A166" s="12"/>
      <c r="B166" s="223"/>
      <c r="C166" s="224"/>
      <c r="D166" s="225" t="s">
        <v>76</v>
      </c>
      <c r="E166" s="237" t="s">
        <v>241</v>
      </c>
      <c r="F166" s="237" t="s">
        <v>242</v>
      </c>
      <c r="G166" s="224"/>
      <c r="H166" s="224"/>
      <c r="I166" s="227"/>
      <c r="J166" s="238">
        <f>BK166</f>
        <v>0</v>
      </c>
      <c r="K166" s="224"/>
      <c r="L166" s="229"/>
      <c r="M166" s="230"/>
      <c r="N166" s="231"/>
      <c r="O166" s="231"/>
      <c r="P166" s="232">
        <f>SUM(P167:P174)</f>
        <v>0</v>
      </c>
      <c r="Q166" s="231"/>
      <c r="R166" s="232">
        <f>SUM(R167:R174)</f>
        <v>0</v>
      </c>
      <c r="S166" s="231"/>
      <c r="T166" s="233">
        <f>SUM(T167:T174)</f>
        <v>0</v>
      </c>
      <c r="U166" s="12"/>
      <c r="V166" s="12"/>
      <c r="W166" s="12"/>
      <c r="X166" s="12"/>
      <c r="Y166" s="12"/>
      <c r="Z166" s="12"/>
      <c r="AA166" s="12"/>
      <c r="AB166" s="12"/>
      <c r="AC166" s="12"/>
      <c r="AD166" s="12"/>
      <c r="AE166" s="12"/>
      <c r="AR166" s="234" t="s">
        <v>84</v>
      </c>
      <c r="AT166" s="235" t="s">
        <v>76</v>
      </c>
      <c r="AU166" s="235" t="s">
        <v>84</v>
      </c>
      <c r="AY166" s="234" t="s">
        <v>185</v>
      </c>
      <c r="BK166" s="236">
        <f>SUM(BK167:BK174)</f>
        <v>0</v>
      </c>
    </row>
    <row r="167" s="2" customFormat="1" ht="33" customHeight="1">
      <c r="A167" s="35"/>
      <c r="B167" s="36"/>
      <c r="C167" s="239" t="s">
        <v>211</v>
      </c>
      <c r="D167" s="239" t="s">
        <v>188</v>
      </c>
      <c r="E167" s="240" t="s">
        <v>244</v>
      </c>
      <c r="F167" s="241" t="s">
        <v>245</v>
      </c>
      <c r="G167" s="242" t="s">
        <v>207</v>
      </c>
      <c r="H167" s="243">
        <v>1</v>
      </c>
      <c r="I167" s="244"/>
      <c r="J167" s="245">
        <f>ROUND(I167*H167,2)</f>
        <v>0</v>
      </c>
      <c r="K167" s="246"/>
      <c r="L167" s="41"/>
      <c r="M167" s="247" t="s">
        <v>1</v>
      </c>
      <c r="N167" s="248" t="s">
        <v>42</v>
      </c>
      <c r="O167" s="88"/>
      <c r="P167" s="249">
        <f>O167*H167</f>
        <v>0</v>
      </c>
      <c r="Q167" s="249">
        <v>0</v>
      </c>
      <c r="R167" s="249">
        <f>Q167*H167</f>
        <v>0</v>
      </c>
      <c r="S167" s="249">
        <v>0</v>
      </c>
      <c r="T167" s="250">
        <f>S167*H167</f>
        <v>0</v>
      </c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R167" s="251" t="s">
        <v>192</v>
      </c>
      <c r="AT167" s="251" t="s">
        <v>188</v>
      </c>
      <c r="AU167" s="251" t="s">
        <v>86</v>
      </c>
      <c r="AY167" s="14" t="s">
        <v>185</v>
      </c>
      <c r="BE167" s="252">
        <f>IF(N167="základní",J167,0)</f>
        <v>0</v>
      </c>
      <c r="BF167" s="252">
        <f>IF(N167="snížená",J167,0)</f>
        <v>0</v>
      </c>
      <c r="BG167" s="252">
        <f>IF(N167="zákl. přenesená",J167,0)</f>
        <v>0</v>
      </c>
      <c r="BH167" s="252">
        <f>IF(N167="sníž. přenesená",J167,0)</f>
        <v>0</v>
      </c>
      <c r="BI167" s="252">
        <f>IF(N167="nulová",J167,0)</f>
        <v>0</v>
      </c>
      <c r="BJ167" s="14" t="s">
        <v>84</v>
      </c>
      <c r="BK167" s="252">
        <f>ROUND(I167*H167,2)</f>
        <v>0</v>
      </c>
      <c r="BL167" s="14" t="s">
        <v>192</v>
      </c>
      <c r="BM167" s="251" t="s">
        <v>1313</v>
      </c>
    </row>
    <row r="168" s="2" customFormat="1">
      <c r="A168" s="35"/>
      <c r="B168" s="36"/>
      <c r="C168" s="37"/>
      <c r="D168" s="253" t="s">
        <v>194</v>
      </c>
      <c r="E168" s="37"/>
      <c r="F168" s="254" t="s">
        <v>247</v>
      </c>
      <c r="G168" s="37"/>
      <c r="H168" s="37"/>
      <c r="I168" s="206"/>
      <c r="J168" s="37"/>
      <c r="K168" s="37"/>
      <c r="L168" s="41"/>
      <c r="M168" s="255"/>
      <c r="N168" s="256"/>
      <c r="O168" s="88"/>
      <c r="P168" s="88"/>
      <c r="Q168" s="88"/>
      <c r="R168" s="88"/>
      <c r="S168" s="88"/>
      <c r="T168" s="89"/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T168" s="14" t="s">
        <v>194</v>
      </c>
      <c r="AU168" s="14" t="s">
        <v>86</v>
      </c>
    </row>
    <row r="169" s="2" customFormat="1" ht="24.15" customHeight="1">
      <c r="A169" s="35"/>
      <c r="B169" s="36"/>
      <c r="C169" s="239" t="s">
        <v>236</v>
      </c>
      <c r="D169" s="239" t="s">
        <v>188</v>
      </c>
      <c r="E169" s="240" t="s">
        <v>249</v>
      </c>
      <c r="F169" s="241" t="s">
        <v>250</v>
      </c>
      <c r="G169" s="242" t="s">
        <v>251</v>
      </c>
      <c r="H169" s="243">
        <v>1.2</v>
      </c>
      <c r="I169" s="244"/>
      <c r="J169" s="245">
        <f>ROUND(I169*H169,2)</f>
        <v>0</v>
      </c>
      <c r="K169" s="246"/>
      <c r="L169" s="41"/>
      <c r="M169" s="247" t="s">
        <v>1</v>
      </c>
      <c r="N169" s="248" t="s">
        <v>42</v>
      </c>
      <c r="O169" s="88"/>
      <c r="P169" s="249">
        <f>O169*H169</f>
        <v>0</v>
      </c>
      <c r="Q169" s="249">
        <v>0</v>
      </c>
      <c r="R169" s="249">
        <f>Q169*H169</f>
        <v>0</v>
      </c>
      <c r="S169" s="249">
        <v>0</v>
      </c>
      <c r="T169" s="250">
        <f>S169*H169</f>
        <v>0</v>
      </c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R169" s="251" t="s">
        <v>192</v>
      </c>
      <c r="AT169" s="251" t="s">
        <v>188</v>
      </c>
      <c r="AU169" s="251" t="s">
        <v>86</v>
      </c>
      <c r="AY169" s="14" t="s">
        <v>185</v>
      </c>
      <c r="BE169" s="252">
        <f>IF(N169="základní",J169,0)</f>
        <v>0</v>
      </c>
      <c r="BF169" s="252">
        <f>IF(N169="snížená",J169,0)</f>
        <v>0</v>
      </c>
      <c r="BG169" s="252">
        <f>IF(N169="zákl. přenesená",J169,0)</f>
        <v>0</v>
      </c>
      <c r="BH169" s="252">
        <f>IF(N169="sníž. přenesená",J169,0)</f>
        <v>0</v>
      </c>
      <c r="BI169" s="252">
        <f>IF(N169="nulová",J169,0)</f>
        <v>0</v>
      </c>
      <c r="BJ169" s="14" t="s">
        <v>84</v>
      </c>
      <c r="BK169" s="252">
        <f>ROUND(I169*H169,2)</f>
        <v>0</v>
      </c>
      <c r="BL169" s="14" t="s">
        <v>192</v>
      </c>
      <c r="BM169" s="251" t="s">
        <v>252</v>
      </c>
    </row>
    <row r="170" s="2" customFormat="1">
      <c r="A170" s="35"/>
      <c r="B170" s="36"/>
      <c r="C170" s="37"/>
      <c r="D170" s="253" t="s">
        <v>194</v>
      </c>
      <c r="E170" s="37"/>
      <c r="F170" s="254" t="s">
        <v>253</v>
      </c>
      <c r="G170" s="37"/>
      <c r="H170" s="37"/>
      <c r="I170" s="206"/>
      <c r="J170" s="37"/>
      <c r="K170" s="37"/>
      <c r="L170" s="41"/>
      <c r="M170" s="255"/>
      <c r="N170" s="256"/>
      <c r="O170" s="88"/>
      <c r="P170" s="88"/>
      <c r="Q170" s="88"/>
      <c r="R170" s="88"/>
      <c r="S170" s="88"/>
      <c r="T170" s="89"/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T170" s="14" t="s">
        <v>194</v>
      </c>
      <c r="AU170" s="14" t="s">
        <v>86</v>
      </c>
    </row>
    <row r="171" s="2" customFormat="1" ht="16.5" customHeight="1">
      <c r="A171" s="35"/>
      <c r="B171" s="36"/>
      <c r="C171" s="239" t="s">
        <v>243</v>
      </c>
      <c r="D171" s="239" t="s">
        <v>188</v>
      </c>
      <c r="E171" s="240" t="s">
        <v>255</v>
      </c>
      <c r="F171" s="241" t="s">
        <v>256</v>
      </c>
      <c r="G171" s="242" t="s">
        <v>251</v>
      </c>
      <c r="H171" s="243">
        <v>1.2</v>
      </c>
      <c r="I171" s="244"/>
      <c r="J171" s="245">
        <f>ROUND(I171*H171,2)</f>
        <v>0</v>
      </c>
      <c r="K171" s="246"/>
      <c r="L171" s="41"/>
      <c r="M171" s="247" t="s">
        <v>1</v>
      </c>
      <c r="N171" s="248" t="s">
        <v>42</v>
      </c>
      <c r="O171" s="88"/>
      <c r="P171" s="249">
        <f>O171*H171</f>
        <v>0</v>
      </c>
      <c r="Q171" s="249">
        <v>0</v>
      </c>
      <c r="R171" s="249">
        <f>Q171*H171</f>
        <v>0</v>
      </c>
      <c r="S171" s="249">
        <v>0</v>
      </c>
      <c r="T171" s="250">
        <f>S171*H171</f>
        <v>0</v>
      </c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R171" s="251" t="s">
        <v>192</v>
      </c>
      <c r="AT171" s="251" t="s">
        <v>188</v>
      </c>
      <c r="AU171" s="251" t="s">
        <v>86</v>
      </c>
      <c r="AY171" s="14" t="s">
        <v>185</v>
      </c>
      <c r="BE171" s="252">
        <f>IF(N171="základní",J171,0)</f>
        <v>0</v>
      </c>
      <c r="BF171" s="252">
        <f>IF(N171="snížená",J171,0)</f>
        <v>0</v>
      </c>
      <c r="BG171" s="252">
        <f>IF(N171="zákl. přenesená",J171,0)</f>
        <v>0</v>
      </c>
      <c r="BH171" s="252">
        <f>IF(N171="sníž. přenesená",J171,0)</f>
        <v>0</v>
      </c>
      <c r="BI171" s="252">
        <f>IF(N171="nulová",J171,0)</f>
        <v>0</v>
      </c>
      <c r="BJ171" s="14" t="s">
        <v>84</v>
      </c>
      <c r="BK171" s="252">
        <f>ROUND(I171*H171,2)</f>
        <v>0</v>
      </c>
      <c r="BL171" s="14" t="s">
        <v>192</v>
      </c>
      <c r="BM171" s="251" t="s">
        <v>257</v>
      </c>
    </row>
    <row r="172" s="2" customFormat="1">
      <c r="A172" s="35"/>
      <c r="B172" s="36"/>
      <c r="C172" s="37"/>
      <c r="D172" s="253" t="s">
        <v>194</v>
      </c>
      <c r="E172" s="37"/>
      <c r="F172" s="254" t="s">
        <v>258</v>
      </c>
      <c r="G172" s="37"/>
      <c r="H172" s="37"/>
      <c r="I172" s="206"/>
      <c r="J172" s="37"/>
      <c r="K172" s="37"/>
      <c r="L172" s="41"/>
      <c r="M172" s="255"/>
      <c r="N172" s="256"/>
      <c r="O172" s="88"/>
      <c r="P172" s="88"/>
      <c r="Q172" s="88"/>
      <c r="R172" s="88"/>
      <c r="S172" s="88"/>
      <c r="T172" s="89"/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T172" s="14" t="s">
        <v>194</v>
      </c>
      <c r="AU172" s="14" t="s">
        <v>86</v>
      </c>
    </row>
    <row r="173" s="2" customFormat="1" ht="24.15" customHeight="1">
      <c r="A173" s="35"/>
      <c r="B173" s="36"/>
      <c r="C173" s="257" t="s">
        <v>248</v>
      </c>
      <c r="D173" s="257" t="s">
        <v>260</v>
      </c>
      <c r="E173" s="258" t="s">
        <v>261</v>
      </c>
      <c r="F173" s="259" t="s">
        <v>262</v>
      </c>
      <c r="G173" s="260" t="s">
        <v>263</v>
      </c>
      <c r="H173" s="261">
        <v>2</v>
      </c>
      <c r="I173" s="262"/>
      <c r="J173" s="263">
        <f>ROUND(I173*H173,2)</f>
        <v>0</v>
      </c>
      <c r="K173" s="264"/>
      <c r="L173" s="265"/>
      <c r="M173" s="266" t="s">
        <v>1</v>
      </c>
      <c r="N173" s="267" t="s">
        <v>42</v>
      </c>
      <c r="O173" s="88"/>
      <c r="P173" s="249">
        <f>O173*H173</f>
        <v>0</v>
      </c>
      <c r="Q173" s="249">
        <v>0</v>
      </c>
      <c r="R173" s="249">
        <f>Q173*H173</f>
        <v>0</v>
      </c>
      <c r="S173" s="249">
        <v>0</v>
      </c>
      <c r="T173" s="250">
        <f>S173*H173</f>
        <v>0</v>
      </c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R173" s="251" t="s">
        <v>226</v>
      </c>
      <c r="AT173" s="251" t="s">
        <v>260</v>
      </c>
      <c r="AU173" s="251" t="s">
        <v>86</v>
      </c>
      <c r="AY173" s="14" t="s">
        <v>185</v>
      </c>
      <c r="BE173" s="252">
        <f>IF(N173="základní",J173,0)</f>
        <v>0</v>
      </c>
      <c r="BF173" s="252">
        <f>IF(N173="snížená",J173,0)</f>
        <v>0</v>
      </c>
      <c r="BG173" s="252">
        <f>IF(N173="zákl. přenesená",J173,0)</f>
        <v>0</v>
      </c>
      <c r="BH173" s="252">
        <f>IF(N173="sníž. přenesená",J173,0)</f>
        <v>0</v>
      </c>
      <c r="BI173" s="252">
        <f>IF(N173="nulová",J173,0)</f>
        <v>0</v>
      </c>
      <c r="BJ173" s="14" t="s">
        <v>84</v>
      </c>
      <c r="BK173" s="252">
        <f>ROUND(I173*H173,2)</f>
        <v>0</v>
      </c>
      <c r="BL173" s="14" t="s">
        <v>192</v>
      </c>
      <c r="BM173" s="251" t="s">
        <v>264</v>
      </c>
    </row>
    <row r="174" s="2" customFormat="1">
      <c r="A174" s="35"/>
      <c r="B174" s="36"/>
      <c r="C174" s="37"/>
      <c r="D174" s="253" t="s">
        <v>194</v>
      </c>
      <c r="E174" s="37"/>
      <c r="F174" s="254" t="s">
        <v>265</v>
      </c>
      <c r="G174" s="37"/>
      <c r="H174" s="37"/>
      <c r="I174" s="206"/>
      <c r="J174" s="37"/>
      <c r="K174" s="37"/>
      <c r="L174" s="41"/>
      <c r="M174" s="255"/>
      <c r="N174" s="256"/>
      <c r="O174" s="88"/>
      <c r="P174" s="88"/>
      <c r="Q174" s="88"/>
      <c r="R174" s="88"/>
      <c r="S174" s="88"/>
      <c r="T174" s="89"/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T174" s="14" t="s">
        <v>194</v>
      </c>
      <c r="AU174" s="14" t="s">
        <v>86</v>
      </c>
    </row>
    <row r="175" s="12" customFormat="1" ht="25.92" customHeight="1">
      <c r="A175" s="12"/>
      <c r="B175" s="223"/>
      <c r="C175" s="224"/>
      <c r="D175" s="225" t="s">
        <v>76</v>
      </c>
      <c r="E175" s="226" t="s">
        <v>266</v>
      </c>
      <c r="F175" s="226" t="s">
        <v>267</v>
      </c>
      <c r="G175" s="224"/>
      <c r="H175" s="224"/>
      <c r="I175" s="227"/>
      <c r="J175" s="228">
        <f>BK175</f>
        <v>0</v>
      </c>
      <c r="K175" s="224"/>
      <c r="L175" s="229"/>
      <c r="M175" s="230"/>
      <c r="N175" s="231"/>
      <c r="O175" s="231"/>
      <c r="P175" s="232">
        <f>P176+P189+P196+P216+P241+P254+P257</f>
        <v>0</v>
      </c>
      <c r="Q175" s="231"/>
      <c r="R175" s="232">
        <f>R176+R189+R196+R216+R241+R254+R257</f>
        <v>5.5295687600000001</v>
      </c>
      <c r="S175" s="231"/>
      <c r="T175" s="233">
        <f>T176+T189+T196+T216+T241+T254+T257</f>
        <v>0.57801000000000002</v>
      </c>
      <c r="U175" s="12"/>
      <c r="V175" s="12"/>
      <c r="W175" s="12"/>
      <c r="X175" s="12"/>
      <c r="Y175" s="12"/>
      <c r="Z175" s="12"/>
      <c r="AA175" s="12"/>
      <c r="AB175" s="12"/>
      <c r="AC175" s="12"/>
      <c r="AD175" s="12"/>
      <c r="AE175" s="12"/>
      <c r="AR175" s="234" t="s">
        <v>86</v>
      </c>
      <c r="AT175" s="235" t="s">
        <v>76</v>
      </c>
      <c r="AU175" s="235" t="s">
        <v>77</v>
      </c>
      <c r="AY175" s="234" t="s">
        <v>185</v>
      </c>
      <c r="BK175" s="236">
        <f>BK176+BK189+BK196+BK216+BK241+BK254+BK257</f>
        <v>0</v>
      </c>
    </row>
    <row r="176" s="12" customFormat="1" ht="22.8" customHeight="1">
      <c r="A176" s="12"/>
      <c r="B176" s="223"/>
      <c r="C176" s="224"/>
      <c r="D176" s="225" t="s">
        <v>76</v>
      </c>
      <c r="E176" s="237" t="s">
        <v>268</v>
      </c>
      <c r="F176" s="237" t="s">
        <v>269</v>
      </c>
      <c r="G176" s="224"/>
      <c r="H176" s="224"/>
      <c r="I176" s="227"/>
      <c r="J176" s="238">
        <f>BK176</f>
        <v>0</v>
      </c>
      <c r="K176" s="224"/>
      <c r="L176" s="229"/>
      <c r="M176" s="230"/>
      <c r="N176" s="231"/>
      <c r="O176" s="231"/>
      <c r="P176" s="232">
        <f>SUM(P177:P188)</f>
        <v>0</v>
      </c>
      <c r="Q176" s="231"/>
      <c r="R176" s="232">
        <f>SUM(R177:R188)</f>
        <v>0</v>
      </c>
      <c r="S176" s="231"/>
      <c r="T176" s="233">
        <f>SUM(T177:T188)</f>
        <v>0.02102</v>
      </c>
      <c r="U176" s="12"/>
      <c r="V176" s="12"/>
      <c r="W176" s="12"/>
      <c r="X176" s="12"/>
      <c r="Y176" s="12"/>
      <c r="Z176" s="12"/>
      <c r="AA176" s="12"/>
      <c r="AB176" s="12"/>
      <c r="AC176" s="12"/>
      <c r="AD176" s="12"/>
      <c r="AE176" s="12"/>
      <c r="AR176" s="234" t="s">
        <v>86</v>
      </c>
      <c r="AT176" s="235" t="s">
        <v>76</v>
      </c>
      <c r="AU176" s="235" t="s">
        <v>84</v>
      </c>
      <c r="AY176" s="234" t="s">
        <v>185</v>
      </c>
      <c r="BK176" s="236">
        <f>SUM(BK177:BK188)</f>
        <v>0</v>
      </c>
    </row>
    <row r="177" s="2" customFormat="1" ht="16.5" customHeight="1">
      <c r="A177" s="35"/>
      <c r="B177" s="36"/>
      <c r="C177" s="239" t="s">
        <v>254</v>
      </c>
      <c r="D177" s="239" t="s">
        <v>188</v>
      </c>
      <c r="E177" s="240" t="s">
        <v>270</v>
      </c>
      <c r="F177" s="241" t="s">
        <v>271</v>
      </c>
      <c r="G177" s="242" t="s">
        <v>229</v>
      </c>
      <c r="H177" s="243">
        <v>1</v>
      </c>
      <c r="I177" s="244"/>
      <c r="J177" s="245">
        <f>ROUND(I177*H177,2)</f>
        <v>0</v>
      </c>
      <c r="K177" s="246"/>
      <c r="L177" s="41"/>
      <c r="M177" s="247" t="s">
        <v>1</v>
      </c>
      <c r="N177" s="248" t="s">
        <v>42</v>
      </c>
      <c r="O177" s="88"/>
      <c r="P177" s="249">
        <f>O177*H177</f>
        <v>0</v>
      </c>
      <c r="Q177" s="249">
        <v>0</v>
      </c>
      <c r="R177" s="249">
        <f>Q177*H177</f>
        <v>0</v>
      </c>
      <c r="S177" s="249">
        <v>0.019460000000000002</v>
      </c>
      <c r="T177" s="250">
        <f>S177*H177</f>
        <v>0.019460000000000002</v>
      </c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R177" s="251" t="s">
        <v>272</v>
      </c>
      <c r="AT177" s="251" t="s">
        <v>188</v>
      </c>
      <c r="AU177" s="251" t="s">
        <v>86</v>
      </c>
      <c r="AY177" s="14" t="s">
        <v>185</v>
      </c>
      <c r="BE177" s="252">
        <f>IF(N177="základní",J177,0)</f>
        <v>0</v>
      </c>
      <c r="BF177" s="252">
        <f>IF(N177="snížená",J177,0)</f>
        <v>0</v>
      </c>
      <c r="BG177" s="252">
        <f>IF(N177="zákl. přenesená",J177,0)</f>
        <v>0</v>
      </c>
      <c r="BH177" s="252">
        <f>IF(N177="sníž. přenesená",J177,0)</f>
        <v>0</v>
      </c>
      <c r="BI177" s="252">
        <f>IF(N177="nulová",J177,0)</f>
        <v>0</v>
      </c>
      <c r="BJ177" s="14" t="s">
        <v>84</v>
      </c>
      <c r="BK177" s="252">
        <f>ROUND(I177*H177,2)</f>
        <v>0</v>
      </c>
      <c r="BL177" s="14" t="s">
        <v>272</v>
      </c>
      <c r="BM177" s="251" t="s">
        <v>273</v>
      </c>
    </row>
    <row r="178" s="2" customFormat="1">
      <c r="A178" s="35"/>
      <c r="B178" s="36"/>
      <c r="C178" s="37"/>
      <c r="D178" s="253" t="s">
        <v>194</v>
      </c>
      <c r="E178" s="37"/>
      <c r="F178" s="254" t="s">
        <v>1314</v>
      </c>
      <c r="G178" s="37"/>
      <c r="H178" s="37"/>
      <c r="I178" s="206"/>
      <c r="J178" s="37"/>
      <c r="K178" s="37"/>
      <c r="L178" s="41"/>
      <c r="M178" s="255"/>
      <c r="N178" s="256"/>
      <c r="O178" s="88"/>
      <c r="P178" s="88"/>
      <c r="Q178" s="88"/>
      <c r="R178" s="88"/>
      <c r="S178" s="88"/>
      <c r="T178" s="89"/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T178" s="14" t="s">
        <v>194</v>
      </c>
      <c r="AU178" s="14" t="s">
        <v>86</v>
      </c>
    </row>
    <row r="179" s="2" customFormat="1" ht="16.5" customHeight="1">
      <c r="A179" s="35"/>
      <c r="B179" s="36"/>
      <c r="C179" s="239" t="s">
        <v>259</v>
      </c>
      <c r="D179" s="239" t="s">
        <v>188</v>
      </c>
      <c r="E179" s="240" t="s">
        <v>275</v>
      </c>
      <c r="F179" s="241" t="s">
        <v>276</v>
      </c>
      <c r="G179" s="242" t="s">
        <v>229</v>
      </c>
      <c r="H179" s="243">
        <v>1</v>
      </c>
      <c r="I179" s="244"/>
      <c r="J179" s="245">
        <f>ROUND(I179*H179,2)</f>
        <v>0</v>
      </c>
      <c r="K179" s="246"/>
      <c r="L179" s="41"/>
      <c r="M179" s="247" t="s">
        <v>1</v>
      </c>
      <c r="N179" s="248" t="s">
        <v>42</v>
      </c>
      <c r="O179" s="88"/>
      <c r="P179" s="249">
        <f>O179*H179</f>
        <v>0</v>
      </c>
      <c r="Q179" s="249">
        <v>0</v>
      </c>
      <c r="R179" s="249">
        <f>Q179*H179</f>
        <v>0</v>
      </c>
      <c r="S179" s="249">
        <v>0.00156</v>
      </c>
      <c r="T179" s="250">
        <f>S179*H179</f>
        <v>0.00156</v>
      </c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  <c r="AR179" s="251" t="s">
        <v>272</v>
      </c>
      <c r="AT179" s="251" t="s">
        <v>188</v>
      </c>
      <c r="AU179" s="251" t="s">
        <v>86</v>
      </c>
      <c r="AY179" s="14" t="s">
        <v>185</v>
      </c>
      <c r="BE179" s="252">
        <f>IF(N179="základní",J179,0)</f>
        <v>0</v>
      </c>
      <c r="BF179" s="252">
        <f>IF(N179="snížená",J179,0)</f>
        <v>0</v>
      </c>
      <c r="BG179" s="252">
        <f>IF(N179="zákl. přenesená",J179,0)</f>
        <v>0</v>
      </c>
      <c r="BH179" s="252">
        <f>IF(N179="sníž. přenesená",J179,0)</f>
        <v>0</v>
      </c>
      <c r="BI179" s="252">
        <f>IF(N179="nulová",J179,0)</f>
        <v>0</v>
      </c>
      <c r="BJ179" s="14" t="s">
        <v>84</v>
      </c>
      <c r="BK179" s="252">
        <f>ROUND(I179*H179,2)</f>
        <v>0</v>
      </c>
      <c r="BL179" s="14" t="s">
        <v>272</v>
      </c>
      <c r="BM179" s="251" t="s">
        <v>277</v>
      </c>
    </row>
    <row r="180" s="2" customFormat="1">
      <c r="A180" s="35"/>
      <c r="B180" s="36"/>
      <c r="C180" s="37"/>
      <c r="D180" s="253" t="s">
        <v>194</v>
      </c>
      <c r="E180" s="37"/>
      <c r="F180" s="254" t="s">
        <v>278</v>
      </c>
      <c r="G180" s="37"/>
      <c r="H180" s="37"/>
      <c r="I180" s="206"/>
      <c r="J180" s="37"/>
      <c r="K180" s="37"/>
      <c r="L180" s="41"/>
      <c r="M180" s="255"/>
      <c r="N180" s="256"/>
      <c r="O180" s="88"/>
      <c r="P180" s="88"/>
      <c r="Q180" s="88"/>
      <c r="R180" s="88"/>
      <c r="S180" s="88"/>
      <c r="T180" s="89"/>
      <c r="U180" s="35"/>
      <c r="V180" s="35"/>
      <c r="W180" s="35"/>
      <c r="X180" s="35"/>
      <c r="Y180" s="35"/>
      <c r="Z180" s="35"/>
      <c r="AA180" s="35"/>
      <c r="AB180" s="35"/>
      <c r="AC180" s="35"/>
      <c r="AD180" s="35"/>
      <c r="AE180" s="35"/>
      <c r="AT180" s="14" t="s">
        <v>194</v>
      </c>
      <c r="AU180" s="14" t="s">
        <v>86</v>
      </c>
    </row>
    <row r="181" s="2" customFormat="1" ht="24.15" customHeight="1">
      <c r="A181" s="35"/>
      <c r="B181" s="36"/>
      <c r="C181" s="239" t="s">
        <v>8</v>
      </c>
      <c r="D181" s="239" t="s">
        <v>188</v>
      </c>
      <c r="E181" s="240" t="s">
        <v>280</v>
      </c>
      <c r="F181" s="241" t="s">
        <v>281</v>
      </c>
      <c r="G181" s="242" t="s">
        <v>229</v>
      </c>
      <c r="H181" s="243">
        <v>1</v>
      </c>
      <c r="I181" s="244"/>
      <c r="J181" s="245">
        <f>ROUND(I181*H181,2)</f>
        <v>0</v>
      </c>
      <c r="K181" s="246"/>
      <c r="L181" s="41"/>
      <c r="M181" s="247" t="s">
        <v>1</v>
      </c>
      <c r="N181" s="248" t="s">
        <v>42</v>
      </c>
      <c r="O181" s="88"/>
      <c r="P181" s="249">
        <f>O181*H181</f>
        <v>0</v>
      </c>
      <c r="Q181" s="249">
        <v>0</v>
      </c>
      <c r="R181" s="249">
        <f>Q181*H181</f>
        <v>0</v>
      </c>
      <c r="S181" s="249">
        <v>0</v>
      </c>
      <c r="T181" s="250">
        <f>S181*H181</f>
        <v>0</v>
      </c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R181" s="251" t="s">
        <v>208</v>
      </c>
      <c r="AT181" s="251" t="s">
        <v>188</v>
      </c>
      <c r="AU181" s="251" t="s">
        <v>86</v>
      </c>
      <c r="AY181" s="14" t="s">
        <v>185</v>
      </c>
      <c r="BE181" s="252">
        <f>IF(N181="základní",J181,0)</f>
        <v>0</v>
      </c>
      <c r="BF181" s="252">
        <f>IF(N181="snížená",J181,0)</f>
        <v>0</v>
      </c>
      <c r="BG181" s="252">
        <f>IF(N181="zákl. přenesená",J181,0)</f>
        <v>0</v>
      </c>
      <c r="BH181" s="252">
        <f>IF(N181="sníž. přenesená",J181,0)</f>
        <v>0</v>
      </c>
      <c r="BI181" s="252">
        <f>IF(N181="nulová",J181,0)</f>
        <v>0</v>
      </c>
      <c r="BJ181" s="14" t="s">
        <v>84</v>
      </c>
      <c r="BK181" s="252">
        <f>ROUND(I181*H181,2)</f>
        <v>0</v>
      </c>
      <c r="BL181" s="14" t="s">
        <v>208</v>
      </c>
      <c r="BM181" s="251" t="s">
        <v>282</v>
      </c>
    </row>
    <row r="182" s="2" customFormat="1">
      <c r="A182" s="35"/>
      <c r="B182" s="36"/>
      <c r="C182" s="37"/>
      <c r="D182" s="253" t="s">
        <v>194</v>
      </c>
      <c r="E182" s="37"/>
      <c r="F182" s="254" t="s">
        <v>283</v>
      </c>
      <c r="G182" s="37"/>
      <c r="H182" s="37"/>
      <c r="I182" s="206"/>
      <c r="J182" s="37"/>
      <c r="K182" s="37"/>
      <c r="L182" s="41"/>
      <c r="M182" s="255"/>
      <c r="N182" s="256"/>
      <c r="O182" s="88"/>
      <c r="P182" s="88"/>
      <c r="Q182" s="88"/>
      <c r="R182" s="88"/>
      <c r="S182" s="88"/>
      <c r="T182" s="89"/>
      <c r="U182" s="35"/>
      <c r="V182" s="35"/>
      <c r="W182" s="35"/>
      <c r="X182" s="35"/>
      <c r="Y182" s="35"/>
      <c r="Z182" s="35"/>
      <c r="AA182" s="35"/>
      <c r="AB182" s="35"/>
      <c r="AC182" s="35"/>
      <c r="AD182" s="35"/>
      <c r="AE182" s="35"/>
      <c r="AT182" s="14" t="s">
        <v>194</v>
      </c>
      <c r="AU182" s="14" t="s">
        <v>86</v>
      </c>
    </row>
    <row r="183" s="2" customFormat="1" ht="24.15" customHeight="1">
      <c r="A183" s="35"/>
      <c r="B183" s="36"/>
      <c r="C183" s="239" t="s">
        <v>272</v>
      </c>
      <c r="D183" s="239" t="s">
        <v>188</v>
      </c>
      <c r="E183" s="240" t="s">
        <v>285</v>
      </c>
      <c r="F183" s="241" t="s">
        <v>286</v>
      </c>
      <c r="G183" s="242" t="s">
        <v>207</v>
      </c>
      <c r="H183" s="243">
        <v>1</v>
      </c>
      <c r="I183" s="244"/>
      <c r="J183" s="245">
        <f>ROUND(I183*H183,2)</f>
        <v>0</v>
      </c>
      <c r="K183" s="246"/>
      <c r="L183" s="41"/>
      <c r="M183" s="247" t="s">
        <v>1</v>
      </c>
      <c r="N183" s="248" t="s">
        <v>42</v>
      </c>
      <c r="O183" s="88"/>
      <c r="P183" s="249">
        <f>O183*H183</f>
        <v>0</v>
      </c>
      <c r="Q183" s="249">
        <v>0</v>
      </c>
      <c r="R183" s="249">
        <f>Q183*H183</f>
        <v>0</v>
      </c>
      <c r="S183" s="249">
        <v>0</v>
      </c>
      <c r="T183" s="250">
        <f>S183*H183</f>
        <v>0</v>
      </c>
      <c r="U183" s="35"/>
      <c r="V183" s="35"/>
      <c r="W183" s="35"/>
      <c r="X183" s="35"/>
      <c r="Y183" s="35"/>
      <c r="Z183" s="35"/>
      <c r="AA183" s="35"/>
      <c r="AB183" s="35"/>
      <c r="AC183" s="35"/>
      <c r="AD183" s="35"/>
      <c r="AE183" s="35"/>
      <c r="AR183" s="251" t="s">
        <v>208</v>
      </c>
      <c r="AT183" s="251" t="s">
        <v>188</v>
      </c>
      <c r="AU183" s="251" t="s">
        <v>86</v>
      </c>
      <c r="AY183" s="14" t="s">
        <v>185</v>
      </c>
      <c r="BE183" s="252">
        <f>IF(N183="základní",J183,0)</f>
        <v>0</v>
      </c>
      <c r="BF183" s="252">
        <f>IF(N183="snížená",J183,0)</f>
        <v>0</v>
      </c>
      <c r="BG183" s="252">
        <f>IF(N183="zákl. přenesená",J183,0)</f>
        <v>0</v>
      </c>
      <c r="BH183" s="252">
        <f>IF(N183="sníž. přenesená",J183,0)</f>
        <v>0</v>
      </c>
      <c r="BI183" s="252">
        <f>IF(N183="nulová",J183,0)</f>
        <v>0</v>
      </c>
      <c r="BJ183" s="14" t="s">
        <v>84</v>
      </c>
      <c r="BK183" s="252">
        <f>ROUND(I183*H183,2)</f>
        <v>0</v>
      </c>
      <c r="BL183" s="14" t="s">
        <v>208</v>
      </c>
      <c r="BM183" s="251" t="s">
        <v>287</v>
      </c>
    </row>
    <row r="184" s="2" customFormat="1">
      <c r="A184" s="35"/>
      <c r="B184" s="36"/>
      <c r="C184" s="37"/>
      <c r="D184" s="253" t="s">
        <v>194</v>
      </c>
      <c r="E184" s="37"/>
      <c r="F184" s="254" t="s">
        <v>288</v>
      </c>
      <c r="G184" s="37"/>
      <c r="H184" s="37"/>
      <c r="I184" s="206"/>
      <c r="J184" s="37"/>
      <c r="K184" s="37"/>
      <c r="L184" s="41"/>
      <c r="M184" s="255"/>
      <c r="N184" s="256"/>
      <c r="O184" s="88"/>
      <c r="P184" s="88"/>
      <c r="Q184" s="88"/>
      <c r="R184" s="88"/>
      <c r="S184" s="88"/>
      <c r="T184" s="89"/>
      <c r="U184" s="35"/>
      <c r="V184" s="35"/>
      <c r="W184" s="35"/>
      <c r="X184" s="35"/>
      <c r="Y184" s="35"/>
      <c r="Z184" s="35"/>
      <c r="AA184" s="35"/>
      <c r="AB184" s="35"/>
      <c r="AC184" s="35"/>
      <c r="AD184" s="35"/>
      <c r="AE184" s="35"/>
      <c r="AT184" s="14" t="s">
        <v>194</v>
      </c>
      <c r="AU184" s="14" t="s">
        <v>86</v>
      </c>
    </row>
    <row r="185" s="2" customFormat="1" ht="16.5" customHeight="1">
      <c r="A185" s="35"/>
      <c r="B185" s="36"/>
      <c r="C185" s="239" t="s">
        <v>279</v>
      </c>
      <c r="D185" s="239" t="s">
        <v>188</v>
      </c>
      <c r="E185" s="240" t="s">
        <v>290</v>
      </c>
      <c r="F185" s="241" t="s">
        <v>291</v>
      </c>
      <c r="G185" s="242" t="s">
        <v>207</v>
      </c>
      <c r="H185" s="243">
        <v>4</v>
      </c>
      <c r="I185" s="244"/>
      <c r="J185" s="245">
        <f>ROUND(I185*H185,2)</f>
        <v>0</v>
      </c>
      <c r="K185" s="246"/>
      <c r="L185" s="41"/>
      <c r="M185" s="247" t="s">
        <v>1</v>
      </c>
      <c r="N185" s="248" t="s">
        <v>42</v>
      </c>
      <c r="O185" s="88"/>
      <c r="P185" s="249">
        <f>O185*H185</f>
        <v>0</v>
      </c>
      <c r="Q185" s="249">
        <v>0</v>
      </c>
      <c r="R185" s="249">
        <f>Q185*H185</f>
        <v>0</v>
      </c>
      <c r="S185" s="249">
        <v>0</v>
      </c>
      <c r="T185" s="250">
        <f>S185*H185</f>
        <v>0</v>
      </c>
      <c r="U185" s="35"/>
      <c r="V185" s="35"/>
      <c r="W185" s="35"/>
      <c r="X185" s="35"/>
      <c r="Y185" s="35"/>
      <c r="Z185" s="35"/>
      <c r="AA185" s="35"/>
      <c r="AB185" s="35"/>
      <c r="AC185" s="35"/>
      <c r="AD185" s="35"/>
      <c r="AE185" s="35"/>
      <c r="AR185" s="251" t="s">
        <v>208</v>
      </c>
      <c r="AT185" s="251" t="s">
        <v>188</v>
      </c>
      <c r="AU185" s="251" t="s">
        <v>86</v>
      </c>
      <c r="AY185" s="14" t="s">
        <v>185</v>
      </c>
      <c r="BE185" s="252">
        <f>IF(N185="základní",J185,0)</f>
        <v>0</v>
      </c>
      <c r="BF185" s="252">
        <f>IF(N185="snížená",J185,0)</f>
        <v>0</v>
      </c>
      <c r="BG185" s="252">
        <f>IF(N185="zákl. přenesená",J185,0)</f>
        <v>0</v>
      </c>
      <c r="BH185" s="252">
        <f>IF(N185="sníž. přenesená",J185,0)</f>
        <v>0</v>
      </c>
      <c r="BI185" s="252">
        <f>IF(N185="nulová",J185,0)</f>
        <v>0</v>
      </c>
      <c r="BJ185" s="14" t="s">
        <v>84</v>
      </c>
      <c r="BK185" s="252">
        <f>ROUND(I185*H185,2)</f>
        <v>0</v>
      </c>
      <c r="BL185" s="14" t="s">
        <v>208</v>
      </c>
      <c r="BM185" s="251" t="s">
        <v>292</v>
      </c>
    </row>
    <row r="186" s="2" customFormat="1">
      <c r="A186" s="35"/>
      <c r="B186" s="36"/>
      <c r="C186" s="37"/>
      <c r="D186" s="253" t="s">
        <v>194</v>
      </c>
      <c r="E186" s="37"/>
      <c r="F186" s="254" t="s">
        <v>1315</v>
      </c>
      <c r="G186" s="37"/>
      <c r="H186" s="37"/>
      <c r="I186" s="206"/>
      <c r="J186" s="37"/>
      <c r="K186" s="37"/>
      <c r="L186" s="41"/>
      <c r="M186" s="255"/>
      <c r="N186" s="256"/>
      <c r="O186" s="88"/>
      <c r="P186" s="88"/>
      <c r="Q186" s="88"/>
      <c r="R186" s="88"/>
      <c r="S186" s="88"/>
      <c r="T186" s="89"/>
      <c r="U186" s="35"/>
      <c r="V186" s="35"/>
      <c r="W186" s="35"/>
      <c r="X186" s="35"/>
      <c r="Y186" s="35"/>
      <c r="Z186" s="35"/>
      <c r="AA186" s="35"/>
      <c r="AB186" s="35"/>
      <c r="AC186" s="35"/>
      <c r="AD186" s="35"/>
      <c r="AE186" s="35"/>
      <c r="AT186" s="14" t="s">
        <v>194</v>
      </c>
      <c r="AU186" s="14" t="s">
        <v>86</v>
      </c>
    </row>
    <row r="187" s="2" customFormat="1" ht="16.5" customHeight="1">
      <c r="A187" s="35"/>
      <c r="B187" s="36"/>
      <c r="C187" s="239" t="s">
        <v>284</v>
      </c>
      <c r="D187" s="239" t="s">
        <v>188</v>
      </c>
      <c r="E187" s="240" t="s">
        <v>295</v>
      </c>
      <c r="F187" s="241" t="s">
        <v>296</v>
      </c>
      <c r="G187" s="242" t="s">
        <v>207</v>
      </c>
      <c r="H187" s="243">
        <v>1</v>
      </c>
      <c r="I187" s="244"/>
      <c r="J187" s="245">
        <f>ROUND(I187*H187,2)</f>
        <v>0</v>
      </c>
      <c r="K187" s="246"/>
      <c r="L187" s="41"/>
      <c r="M187" s="247" t="s">
        <v>1</v>
      </c>
      <c r="N187" s="248" t="s">
        <v>42</v>
      </c>
      <c r="O187" s="88"/>
      <c r="P187" s="249">
        <f>O187*H187</f>
        <v>0</v>
      </c>
      <c r="Q187" s="249">
        <v>0</v>
      </c>
      <c r="R187" s="249">
        <f>Q187*H187</f>
        <v>0</v>
      </c>
      <c r="S187" s="249">
        <v>0</v>
      </c>
      <c r="T187" s="250">
        <f>S187*H187</f>
        <v>0</v>
      </c>
      <c r="U187" s="35"/>
      <c r="V187" s="35"/>
      <c r="W187" s="35"/>
      <c r="X187" s="35"/>
      <c r="Y187" s="35"/>
      <c r="Z187" s="35"/>
      <c r="AA187" s="35"/>
      <c r="AB187" s="35"/>
      <c r="AC187" s="35"/>
      <c r="AD187" s="35"/>
      <c r="AE187" s="35"/>
      <c r="AR187" s="251" t="s">
        <v>208</v>
      </c>
      <c r="AT187" s="251" t="s">
        <v>188</v>
      </c>
      <c r="AU187" s="251" t="s">
        <v>86</v>
      </c>
      <c r="AY187" s="14" t="s">
        <v>185</v>
      </c>
      <c r="BE187" s="252">
        <f>IF(N187="základní",J187,0)</f>
        <v>0</v>
      </c>
      <c r="BF187" s="252">
        <f>IF(N187="snížená",J187,0)</f>
        <v>0</v>
      </c>
      <c r="BG187" s="252">
        <f>IF(N187="zákl. přenesená",J187,0)</f>
        <v>0</v>
      </c>
      <c r="BH187" s="252">
        <f>IF(N187="sníž. přenesená",J187,0)</f>
        <v>0</v>
      </c>
      <c r="BI187" s="252">
        <f>IF(N187="nulová",J187,0)</f>
        <v>0</v>
      </c>
      <c r="BJ187" s="14" t="s">
        <v>84</v>
      </c>
      <c r="BK187" s="252">
        <f>ROUND(I187*H187,2)</f>
        <v>0</v>
      </c>
      <c r="BL187" s="14" t="s">
        <v>208</v>
      </c>
      <c r="BM187" s="251" t="s">
        <v>297</v>
      </c>
    </row>
    <row r="188" s="2" customFormat="1">
      <c r="A188" s="35"/>
      <c r="B188" s="36"/>
      <c r="C188" s="37"/>
      <c r="D188" s="253" t="s">
        <v>194</v>
      </c>
      <c r="E188" s="37"/>
      <c r="F188" s="254" t="s">
        <v>1316</v>
      </c>
      <c r="G188" s="37"/>
      <c r="H188" s="37"/>
      <c r="I188" s="206"/>
      <c r="J188" s="37"/>
      <c r="K188" s="37"/>
      <c r="L188" s="41"/>
      <c r="M188" s="255"/>
      <c r="N188" s="256"/>
      <c r="O188" s="88"/>
      <c r="P188" s="88"/>
      <c r="Q188" s="88"/>
      <c r="R188" s="88"/>
      <c r="S188" s="88"/>
      <c r="T188" s="89"/>
      <c r="U188" s="35"/>
      <c r="V188" s="35"/>
      <c r="W188" s="35"/>
      <c r="X188" s="35"/>
      <c r="Y188" s="35"/>
      <c r="Z188" s="35"/>
      <c r="AA188" s="35"/>
      <c r="AB188" s="35"/>
      <c r="AC188" s="35"/>
      <c r="AD188" s="35"/>
      <c r="AE188" s="35"/>
      <c r="AT188" s="14" t="s">
        <v>194</v>
      </c>
      <c r="AU188" s="14" t="s">
        <v>86</v>
      </c>
    </row>
    <row r="189" s="12" customFormat="1" ht="22.8" customHeight="1">
      <c r="A189" s="12"/>
      <c r="B189" s="223"/>
      <c r="C189" s="224"/>
      <c r="D189" s="225" t="s">
        <v>76</v>
      </c>
      <c r="E189" s="237" t="s">
        <v>299</v>
      </c>
      <c r="F189" s="237" t="s">
        <v>300</v>
      </c>
      <c r="G189" s="224"/>
      <c r="H189" s="224"/>
      <c r="I189" s="227"/>
      <c r="J189" s="238">
        <f>BK189</f>
        <v>0</v>
      </c>
      <c r="K189" s="224"/>
      <c r="L189" s="229"/>
      <c r="M189" s="230"/>
      <c r="N189" s="231"/>
      <c r="O189" s="231"/>
      <c r="P189" s="232">
        <f>SUM(P190:P195)</f>
        <v>0</v>
      </c>
      <c r="Q189" s="231"/>
      <c r="R189" s="232">
        <f>SUM(R190:R195)</f>
        <v>0</v>
      </c>
      <c r="S189" s="231"/>
      <c r="T189" s="233">
        <f>SUM(T190:T195)</f>
        <v>0</v>
      </c>
      <c r="U189" s="12"/>
      <c r="V189" s="12"/>
      <c r="W189" s="12"/>
      <c r="X189" s="12"/>
      <c r="Y189" s="12"/>
      <c r="Z189" s="12"/>
      <c r="AA189" s="12"/>
      <c r="AB189" s="12"/>
      <c r="AC189" s="12"/>
      <c r="AD189" s="12"/>
      <c r="AE189" s="12"/>
      <c r="AR189" s="234" t="s">
        <v>86</v>
      </c>
      <c r="AT189" s="235" t="s">
        <v>76</v>
      </c>
      <c r="AU189" s="235" t="s">
        <v>84</v>
      </c>
      <c r="AY189" s="234" t="s">
        <v>185</v>
      </c>
      <c r="BK189" s="236">
        <f>SUM(BK190:BK195)</f>
        <v>0</v>
      </c>
    </row>
    <row r="190" s="2" customFormat="1" ht="16.5" customHeight="1">
      <c r="A190" s="35"/>
      <c r="B190" s="36"/>
      <c r="C190" s="239" t="s">
        <v>289</v>
      </c>
      <c r="D190" s="239" t="s">
        <v>188</v>
      </c>
      <c r="E190" s="240" t="s">
        <v>301</v>
      </c>
      <c r="F190" s="241" t="s">
        <v>302</v>
      </c>
      <c r="G190" s="242" t="s">
        <v>191</v>
      </c>
      <c r="H190" s="243">
        <v>2</v>
      </c>
      <c r="I190" s="244"/>
      <c r="J190" s="245">
        <f>ROUND(I190*H190,2)</f>
        <v>0</v>
      </c>
      <c r="K190" s="246"/>
      <c r="L190" s="41"/>
      <c r="M190" s="247" t="s">
        <v>1</v>
      </c>
      <c r="N190" s="248" t="s">
        <v>42</v>
      </c>
      <c r="O190" s="88"/>
      <c r="P190" s="249">
        <f>O190*H190</f>
        <v>0</v>
      </c>
      <c r="Q190" s="249">
        <v>0</v>
      </c>
      <c r="R190" s="249">
        <f>Q190*H190</f>
        <v>0</v>
      </c>
      <c r="S190" s="249">
        <v>0</v>
      </c>
      <c r="T190" s="250">
        <f>S190*H190</f>
        <v>0</v>
      </c>
      <c r="U190" s="35"/>
      <c r="V190" s="35"/>
      <c r="W190" s="35"/>
      <c r="X190" s="35"/>
      <c r="Y190" s="35"/>
      <c r="Z190" s="35"/>
      <c r="AA190" s="35"/>
      <c r="AB190" s="35"/>
      <c r="AC190" s="35"/>
      <c r="AD190" s="35"/>
      <c r="AE190" s="35"/>
      <c r="AR190" s="251" t="s">
        <v>272</v>
      </c>
      <c r="AT190" s="251" t="s">
        <v>188</v>
      </c>
      <c r="AU190" s="251" t="s">
        <v>86</v>
      </c>
      <c r="AY190" s="14" t="s">
        <v>185</v>
      </c>
      <c r="BE190" s="252">
        <f>IF(N190="základní",J190,0)</f>
        <v>0</v>
      </c>
      <c r="BF190" s="252">
        <f>IF(N190="snížená",J190,0)</f>
        <v>0</v>
      </c>
      <c r="BG190" s="252">
        <f>IF(N190="zákl. přenesená",J190,0)</f>
        <v>0</v>
      </c>
      <c r="BH190" s="252">
        <f>IF(N190="sníž. přenesená",J190,0)</f>
        <v>0</v>
      </c>
      <c r="BI190" s="252">
        <f>IF(N190="nulová",J190,0)</f>
        <v>0</v>
      </c>
      <c r="BJ190" s="14" t="s">
        <v>84</v>
      </c>
      <c r="BK190" s="252">
        <f>ROUND(I190*H190,2)</f>
        <v>0</v>
      </c>
      <c r="BL190" s="14" t="s">
        <v>272</v>
      </c>
      <c r="BM190" s="251" t="s">
        <v>303</v>
      </c>
    </row>
    <row r="191" s="2" customFormat="1">
      <c r="A191" s="35"/>
      <c r="B191" s="36"/>
      <c r="C191" s="37"/>
      <c r="D191" s="253" t="s">
        <v>194</v>
      </c>
      <c r="E191" s="37"/>
      <c r="F191" s="254" t="s">
        <v>302</v>
      </c>
      <c r="G191" s="37"/>
      <c r="H191" s="37"/>
      <c r="I191" s="206"/>
      <c r="J191" s="37"/>
      <c r="K191" s="37"/>
      <c r="L191" s="41"/>
      <c r="M191" s="255"/>
      <c r="N191" s="256"/>
      <c r="O191" s="88"/>
      <c r="P191" s="88"/>
      <c r="Q191" s="88"/>
      <c r="R191" s="88"/>
      <c r="S191" s="88"/>
      <c r="T191" s="89"/>
      <c r="U191" s="35"/>
      <c r="V191" s="35"/>
      <c r="W191" s="35"/>
      <c r="X191" s="35"/>
      <c r="Y191" s="35"/>
      <c r="Z191" s="35"/>
      <c r="AA191" s="35"/>
      <c r="AB191" s="35"/>
      <c r="AC191" s="35"/>
      <c r="AD191" s="35"/>
      <c r="AE191" s="35"/>
      <c r="AT191" s="14" t="s">
        <v>194</v>
      </c>
      <c r="AU191" s="14" t="s">
        <v>86</v>
      </c>
    </row>
    <row r="192" s="2" customFormat="1" ht="24.15" customHeight="1">
      <c r="A192" s="35"/>
      <c r="B192" s="36"/>
      <c r="C192" s="239" t="s">
        <v>294</v>
      </c>
      <c r="D192" s="239" t="s">
        <v>188</v>
      </c>
      <c r="E192" s="240" t="s">
        <v>1317</v>
      </c>
      <c r="F192" s="241" t="s">
        <v>1318</v>
      </c>
      <c r="G192" s="242" t="s">
        <v>307</v>
      </c>
      <c r="H192" s="243">
        <v>1</v>
      </c>
      <c r="I192" s="244"/>
      <c r="J192" s="245">
        <f>ROUND(I192*H192,2)</f>
        <v>0</v>
      </c>
      <c r="K192" s="246"/>
      <c r="L192" s="41"/>
      <c r="M192" s="247" t="s">
        <v>1</v>
      </c>
      <c r="N192" s="248" t="s">
        <v>42</v>
      </c>
      <c r="O192" s="88"/>
      <c r="P192" s="249">
        <f>O192*H192</f>
        <v>0</v>
      </c>
      <c r="Q192" s="249">
        <v>0</v>
      </c>
      <c r="R192" s="249">
        <f>Q192*H192</f>
        <v>0</v>
      </c>
      <c r="S192" s="249">
        <v>0</v>
      </c>
      <c r="T192" s="250">
        <f>S192*H192</f>
        <v>0</v>
      </c>
      <c r="U192" s="35"/>
      <c r="V192" s="35"/>
      <c r="W192" s="35"/>
      <c r="X192" s="35"/>
      <c r="Y192" s="35"/>
      <c r="Z192" s="35"/>
      <c r="AA192" s="35"/>
      <c r="AB192" s="35"/>
      <c r="AC192" s="35"/>
      <c r="AD192" s="35"/>
      <c r="AE192" s="35"/>
      <c r="AR192" s="251" t="s">
        <v>208</v>
      </c>
      <c r="AT192" s="251" t="s">
        <v>188</v>
      </c>
      <c r="AU192" s="251" t="s">
        <v>86</v>
      </c>
      <c r="AY192" s="14" t="s">
        <v>185</v>
      </c>
      <c r="BE192" s="252">
        <f>IF(N192="základní",J192,0)</f>
        <v>0</v>
      </c>
      <c r="BF192" s="252">
        <f>IF(N192="snížená",J192,0)</f>
        <v>0</v>
      </c>
      <c r="BG192" s="252">
        <f>IF(N192="zákl. přenesená",J192,0)</f>
        <v>0</v>
      </c>
      <c r="BH192" s="252">
        <f>IF(N192="sníž. přenesená",J192,0)</f>
        <v>0</v>
      </c>
      <c r="BI192" s="252">
        <f>IF(N192="nulová",J192,0)</f>
        <v>0</v>
      </c>
      <c r="BJ192" s="14" t="s">
        <v>84</v>
      </c>
      <c r="BK192" s="252">
        <f>ROUND(I192*H192,2)</f>
        <v>0</v>
      </c>
      <c r="BL192" s="14" t="s">
        <v>208</v>
      </c>
      <c r="BM192" s="251" t="s">
        <v>308</v>
      </c>
    </row>
    <row r="193" s="2" customFormat="1">
      <c r="A193" s="35"/>
      <c r="B193" s="36"/>
      <c r="C193" s="37"/>
      <c r="D193" s="253" t="s">
        <v>194</v>
      </c>
      <c r="E193" s="37"/>
      <c r="F193" s="254" t="s">
        <v>1319</v>
      </c>
      <c r="G193" s="37"/>
      <c r="H193" s="37"/>
      <c r="I193" s="206"/>
      <c r="J193" s="37"/>
      <c r="K193" s="37"/>
      <c r="L193" s="41"/>
      <c r="M193" s="255"/>
      <c r="N193" s="256"/>
      <c r="O193" s="88"/>
      <c r="P193" s="88"/>
      <c r="Q193" s="88"/>
      <c r="R193" s="88"/>
      <c r="S193" s="88"/>
      <c r="T193" s="89"/>
      <c r="U193" s="35"/>
      <c r="V193" s="35"/>
      <c r="W193" s="35"/>
      <c r="X193" s="35"/>
      <c r="Y193" s="35"/>
      <c r="Z193" s="35"/>
      <c r="AA193" s="35"/>
      <c r="AB193" s="35"/>
      <c r="AC193" s="35"/>
      <c r="AD193" s="35"/>
      <c r="AE193" s="35"/>
      <c r="AT193" s="14" t="s">
        <v>194</v>
      </c>
      <c r="AU193" s="14" t="s">
        <v>86</v>
      </c>
    </row>
    <row r="194" s="2" customFormat="1" ht="16.5" customHeight="1">
      <c r="A194" s="35"/>
      <c r="B194" s="36"/>
      <c r="C194" s="239" t="s">
        <v>7</v>
      </c>
      <c r="D194" s="239" t="s">
        <v>188</v>
      </c>
      <c r="E194" s="240" t="s">
        <v>1320</v>
      </c>
      <c r="F194" s="241" t="s">
        <v>1321</v>
      </c>
      <c r="G194" s="242" t="s">
        <v>307</v>
      </c>
      <c r="H194" s="243">
        <v>1</v>
      </c>
      <c r="I194" s="244"/>
      <c r="J194" s="245">
        <f>ROUND(I194*H194,2)</f>
        <v>0</v>
      </c>
      <c r="K194" s="246"/>
      <c r="L194" s="41"/>
      <c r="M194" s="247" t="s">
        <v>1</v>
      </c>
      <c r="N194" s="248" t="s">
        <v>42</v>
      </c>
      <c r="O194" s="88"/>
      <c r="P194" s="249">
        <f>O194*H194</f>
        <v>0</v>
      </c>
      <c r="Q194" s="249">
        <v>0</v>
      </c>
      <c r="R194" s="249">
        <f>Q194*H194</f>
        <v>0</v>
      </c>
      <c r="S194" s="249">
        <v>0</v>
      </c>
      <c r="T194" s="250">
        <f>S194*H194</f>
        <v>0</v>
      </c>
      <c r="U194" s="35"/>
      <c r="V194" s="35"/>
      <c r="W194" s="35"/>
      <c r="X194" s="35"/>
      <c r="Y194" s="35"/>
      <c r="Z194" s="35"/>
      <c r="AA194" s="35"/>
      <c r="AB194" s="35"/>
      <c r="AC194" s="35"/>
      <c r="AD194" s="35"/>
      <c r="AE194" s="35"/>
      <c r="AR194" s="251" t="s">
        <v>208</v>
      </c>
      <c r="AT194" s="251" t="s">
        <v>188</v>
      </c>
      <c r="AU194" s="251" t="s">
        <v>86</v>
      </c>
      <c r="AY194" s="14" t="s">
        <v>185</v>
      </c>
      <c r="BE194" s="252">
        <f>IF(N194="základní",J194,0)</f>
        <v>0</v>
      </c>
      <c r="BF194" s="252">
        <f>IF(N194="snížená",J194,0)</f>
        <v>0</v>
      </c>
      <c r="BG194" s="252">
        <f>IF(N194="zákl. přenesená",J194,0)</f>
        <v>0</v>
      </c>
      <c r="BH194" s="252">
        <f>IF(N194="sníž. přenesená",J194,0)</f>
        <v>0</v>
      </c>
      <c r="BI194" s="252">
        <f>IF(N194="nulová",J194,0)</f>
        <v>0</v>
      </c>
      <c r="BJ194" s="14" t="s">
        <v>84</v>
      </c>
      <c r="BK194" s="252">
        <f>ROUND(I194*H194,2)</f>
        <v>0</v>
      </c>
      <c r="BL194" s="14" t="s">
        <v>208</v>
      </c>
      <c r="BM194" s="251" t="s">
        <v>312</v>
      </c>
    </row>
    <row r="195" s="2" customFormat="1">
      <c r="A195" s="35"/>
      <c r="B195" s="36"/>
      <c r="C195" s="37"/>
      <c r="D195" s="253" t="s">
        <v>194</v>
      </c>
      <c r="E195" s="37"/>
      <c r="F195" s="254" t="s">
        <v>1321</v>
      </c>
      <c r="G195" s="37"/>
      <c r="H195" s="37"/>
      <c r="I195" s="206"/>
      <c r="J195" s="37"/>
      <c r="K195" s="37"/>
      <c r="L195" s="41"/>
      <c r="M195" s="255"/>
      <c r="N195" s="256"/>
      <c r="O195" s="88"/>
      <c r="P195" s="88"/>
      <c r="Q195" s="88"/>
      <c r="R195" s="88"/>
      <c r="S195" s="88"/>
      <c r="T195" s="89"/>
      <c r="U195" s="35"/>
      <c r="V195" s="35"/>
      <c r="W195" s="35"/>
      <c r="X195" s="35"/>
      <c r="Y195" s="35"/>
      <c r="Z195" s="35"/>
      <c r="AA195" s="35"/>
      <c r="AB195" s="35"/>
      <c r="AC195" s="35"/>
      <c r="AD195" s="35"/>
      <c r="AE195" s="35"/>
      <c r="AT195" s="14" t="s">
        <v>194</v>
      </c>
      <c r="AU195" s="14" t="s">
        <v>86</v>
      </c>
    </row>
    <row r="196" s="12" customFormat="1" ht="22.8" customHeight="1">
      <c r="A196" s="12"/>
      <c r="B196" s="223"/>
      <c r="C196" s="224"/>
      <c r="D196" s="225" t="s">
        <v>76</v>
      </c>
      <c r="E196" s="237" t="s">
        <v>313</v>
      </c>
      <c r="F196" s="237" t="s">
        <v>314</v>
      </c>
      <c r="G196" s="224"/>
      <c r="H196" s="224"/>
      <c r="I196" s="227"/>
      <c r="J196" s="238">
        <f>BK196</f>
        <v>0</v>
      </c>
      <c r="K196" s="224"/>
      <c r="L196" s="229"/>
      <c r="M196" s="230"/>
      <c r="N196" s="231"/>
      <c r="O196" s="231"/>
      <c r="P196" s="232">
        <f>SUM(P197:P215)</f>
        <v>0</v>
      </c>
      <c r="Q196" s="231"/>
      <c r="R196" s="232">
        <f>SUM(R197:R215)</f>
        <v>4.3389387600000004</v>
      </c>
      <c r="S196" s="231"/>
      <c r="T196" s="233">
        <f>SUM(T197:T215)</f>
        <v>0</v>
      </c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R196" s="234" t="s">
        <v>86</v>
      </c>
      <c r="AT196" s="235" t="s">
        <v>76</v>
      </c>
      <c r="AU196" s="235" t="s">
        <v>84</v>
      </c>
      <c r="AY196" s="234" t="s">
        <v>185</v>
      </c>
      <c r="BK196" s="236">
        <f>SUM(BK197:BK215)</f>
        <v>0</v>
      </c>
    </row>
    <row r="197" s="2" customFormat="1" ht="33" customHeight="1">
      <c r="A197" s="35"/>
      <c r="B197" s="36"/>
      <c r="C197" s="239" t="s">
        <v>304</v>
      </c>
      <c r="D197" s="239" t="s">
        <v>188</v>
      </c>
      <c r="E197" s="240" t="s">
        <v>316</v>
      </c>
      <c r="F197" s="241" t="s">
        <v>317</v>
      </c>
      <c r="G197" s="242" t="s">
        <v>191</v>
      </c>
      <c r="H197" s="243">
        <v>62.000999999999998</v>
      </c>
      <c r="I197" s="244"/>
      <c r="J197" s="245">
        <f>ROUND(I197*H197,2)</f>
        <v>0</v>
      </c>
      <c r="K197" s="246"/>
      <c r="L197" s="41"/>
      <c r="M197" s="247" t="s">
        <v>1</v>
      </c>
      <c r="N197" s="248" t="s">
        <v>42</v>
      </c>
      <c r="O197" s="88"/>
      <c r="P197" s="249">
        <f>O197*H197</f>
        <v>0</v>
      </c>
      <c r="Q197" s="249">
        <v>0.00125</v>
      </c>
      <c r="R197" s="249">
        <f>Q197*H197</f>
        <v>0.077501249999999994</v>
      </c>
      <c r="S197" s="249">
        <v>0</v>
      </c>
      <c r="T197" s="250">
        <f>S197*H197</f>
        <v>0</v>
      </c>
      <c r="U197" s="35"/>
      <c r="V197" s="35"/>
      <c r="W197" s="35"/>
      <c r="X197" s="35"/>
      <c r="Y197" s="35"/>
      <c r="Z197" s="35"/>
      <c r="AA197" s="35"/>
      <c r="AB197" s="35"/>
      <c r="AC197" s="35"/>
      <c r="AD197" s="35"/>
      <c r="AE197" s="35"/>
      <c r="AR197" s="251" t="s">
        <v>272</v>
      </c>
      <c r="AT197" s="251" t="s">
        <v>188</v>
      </c>
      <c r="AU197" s="251" t="s">
        <v>86</v>
      </c>
      <c r="AY197" s="14" t="s">
        <v>185</v>
      </c>
      <c r="BE197" s="252">
        <f>IF(N197="základní",J197,0)</f>
        <v>0</v>
      </c>
      <c r="BF197" s="252">
        <f>IF(N197="snížená",J197,0)</f>
        <v>0</v>
      </c>
      <c r="BG197" s="252">
        <f>IF(N197="zákl. přenesená",J197,0)</f>
        <v>0</v>
      </c>
      <c r="BH197" s="252">
        <f>IF(N197="sníž. přenesená",J197,0)</f>
        <v>0</v>
      </c>
      <c r="BI197" s="252">
        <f>IF(N197="nulová",J197,0)</f>
        <v>0</v>
      </c>
      <c r="BJ197" s="14" t="s">
        <v>84</v>
      </c>
      <c r="BK197" s="252">
        <f>ROUND(I197*H197,2)</f>
        <v>0</v>
      </c>
      <c r="BL197" s="14" t="s">
        <v>272</v>
      </c>
      <c r="BM197" s="251" t="s">
        <v>318</v>
      </c>
    </row>
    <row r="198" s="2" customFormat="1">
      <c r="A198" s="35"/>
      <c r="B198" s="36"/>
      <c r="C198" s="37"/>
      <c r="D198" s="253" t="s">
        <v>194</v>
      </c>
      <c r="E198" s="37"/>
      <c r="F198" s="254" t="s">
        <v>319</v>
      </c>
      <c r="G198" s="37"/>
      <c r="H198" s="37"/>
      <c r="I198" s="206"/>
      <c r="J198" s="37"/>
      <c r="K198" s="37"/>
      <c r="L198" s="41"/>
      <c r="M198" s="255"/>
      <c r="N198" s="256"/>
      <c r="O198" s="88"/>
      <c r="P198" s="88"/>
      <c r="Q198" s="88"/>
      <c r="R198" s="88"/>
      <c r="S198" s="88"/>
      <c r="T198" s="89"/>
      <c r="U198" s="35"/>
      <c r="V198" s="35"/>
      <c r="W198" s="35"/>
      <c r="X198" s="35"/>
      <c r="Y198" s="35"/>
      <c r="Z198" s="35"/>
      <c r="AA198" s="35"/>
      <c r="AB198" s="35"/>
      <c r="AC198" s="35"/>
      <c r="AD198" s="35"/>
      <c r="AE198" s="35"/>
      <c r="AT198" s="14" t="s">
        <v>194</v>
      </c>
      <c r="AU198" s="14" t="s">
        <v>86</v>
      </c>
    </row>
    <row r="199" s="2" customFormat="1" ht="16.5" customHeight="1">
      <c r="A199" s="35"/>
      <c r="B199" s="36"/>
      <c r="C199" s="257" t="s">
        <v>309</v>
      </c>
      <c r="D199" s="257" t="s">
        <v>260</v>
      </c>
      <c r="E199" s="258" t="s">
        <v>321</v>
      </c>
      <c r="F199" s="259" t="s">
        <v>322</v>
      </c>
      <c r="G199" s="260" t="s">
        <v>191</v>
      </c>
      <c r="H199" s="261">
        <v>83.135999999999996</v>
      </c>
      <c r="I199" s="262"/>
      <c r="J199" s="263">
        <f>ROUND(I199*H199,2)</f>
        <v>0</v>
      </c>
      <c r="K199" s="264"/>
      <c r="L199" s="265"/>
      <c r="M199" s="266" t="s">
        <v>1</v>
      </c>
      <c r="N199" s="267" t="s">
        <v>42</v>
      </c>
      <c r="O199" s="88"/>
      <c r="P199" s="249">
        <f>O199*H199</f>
        <v>0</v>
      </c>
      <c r="Q199" s="249">
        <v>0.0060000000000000001</v>
      </c>
      <c r="R199" s="249">
        <f>Q199*H199</f>
        <v>0.49881599999999998</v>
      </c>
      <c r="S199" s="249">
        <v>0</v>
      </c>
      <c r="T199" s="250">
        <f>S199*H199</f>
        <v>0</v>
      </c>
      <c r="U199" s="35"/>
      <c r="V199" s="35"/>
      <c r="W199" s="35"/>
      <c r="X199" s="35"/>
      <c r="Y199" s="35"/>
      <c r="Z199" s="35"/>
      <c r="AA199" s="35"/>
      <c r="AB199" s="35"/>
      <c r="AC199" s="35"/>
      <c r="AD199" s="35"/>
      <c r="AE199" s="35"/>
      <c r="AR199" s="251" t="s">
        <v>323</v>
      </c>
      <c r="AT199" s="251" t="s">
        <v>260</v>
      </c>
      <c r="AU199" s="251" t="s">
        <v>86</v>
      </c>
      <c r="AY199" s="14" t="s">
        <v>185</v>
      </c>
      <c r="BE199" s="252">
        <f>IF(N199="základní",J199,0)</f>
        <v>0</v>
      </c>
      <c r="BF199" s="252">
        <f>IF(N199="snížená",J199,0)</f>
        <v>0</v>
      </c>
      <c r="BG199" s="252">
        <f>IF(N199="zákl. přenesená",J199,0)</f>
        <v>0</v>
      </c>
      <c r="BH199" s="252">
        <f>IF(N199="sníž. přenesená",J199,0)</f>
        <v>0</v>
      </c>
      <c r="BI199" s="252">
        <f>IF(N199="nulová",J199,0)</f>
        <v>0</v>
      </c>
      <c r="BJ199" s="14" t="s">
        <v>84</v>
      </c>
      <c r="BK199" s="252">
        <f>ROUND(I199*H199,2)</f>
        <v>0</v>
      </c>
      <c r="BL199" s="14" t="s">
        <v>272</v>
      </c>
      <c r="BM199" s="251" t="s">
        <v>324</v>
      </c>
    </row>
    <row r="200" s="2" customFormat="1">
      <c r="A200" s="35"/>
      <c r="B200" s="36"/>
      <c r="C200" s="37"/>
      <c r="D200" s="253" t="s">
        <v>194</v>
      </c>
      <c r="E200" s="37"/>
      <c r="F200" s="254" t="s">
        <v>325</v>
      </c>
      <c r="G200" s="37"/>
      <c r="H200" s="37"/>
      <c r="I200" s="206"/>
      <c r="J200" s="37"/>
      <c r="K200" s="37"/>
      <c r="L200" s="41"/>
      <c r="M200" s="255"/>
      <c r="N200" s="256"/>
      <c r="O200" s="88"/>
      <c r="P200" s="88"/>
      <c r="Q200" s="88"/>
      <c r="R200" s="88"/>
      <c r="S200" s="88"/>
      <c r="T200" s="89"/>
      <c r="U200" s="35"/>
      <c r="V200" s="35"/>
      <c r="W200" s="35"/>
      <c r="X200" s="35"/>
      <c r="Y200" s="35"/>
      <c r="Z200" s="35"/>
      <c r="AA200" s="35"/>
      <c r="AB200" s="35"/>
      <c r="AC200" s="35"/>
      <c r="AD200" s="35"/>
      <c r="AE200" s="35"/>
      <c r="AT200" s="14" t="s">
        <v>194</v>
      </c>
      <c r="AU200" s="14" t="s">
        <v>86</v>
      </c>
    </row>
    <row r="201" s="2" customFormat="1" ht="16.5" customHeight="1">
      <c r="A201" s="35"/>
      <c r="B201" s="36"/>
      <c r="C201" s="257" t="s">
        <v>315</v>
      </c>
      <c r="D201" s="257" t="s">
        <v>260</v>
      </c>
      <c r="E201" s="258" t="s">
        <v>327</v>
      </c>
      <c r="F201" s="259" t="s">
        <v>328</v>
      </c>
      <c r="G201" s="260" t="s">
        <v>329</v>
      </c>
      <c r="H201" s="261">
        <v>62.814</v>
      </c>
      <c r="I201" s="262"/>
      <c r="J201" s="263">
        <f>ROUND(I201*H201,2)</f>
        <v>0</v>
      </c>
      <c r="K201" s="264"/>
      <c r="L201" s="265"/>
      <c r="M201" s="266" t="s">
        <v>1</v>
      </c>
      <c r="N201" s="267" t="s">
        <v>42</v>
      </c>
      <c r="O201" s="88"/>
      <c r="P201" s="249">
        <f>O201*H201</f>
        <v>0</v>
      </c>
      <c r="Q201" s="249">
        <v>0.00038000000000000002</v>
      </c>
      <c r="R201" s="249">
        <f>Q201*H201</f>
        <v>0.023869320000000003</v>
      </c>
      <c r="S201" s="249">
        <v>0</v>
      </c>
      <c r="T201" s="250">
        <f>S201*H201</f>
        <v>0</v>
      </c>
      <c r="U201" s="35"/>
      <c r="V201" s="35"/>
      <c r="W201" s="35"/>
      <c r="X201" s="35"/>
      <c r="Y201" s="35"/>
      <c r="Z201" s="35"/>
      <c r="AA201" s="35"/>
      <c r="AB201" s="35"/>
      <c r="AC201" s="35"/>
      <c r="AD201" s="35"/>
      <c r="AE201" s="35"/>
      <c r="AR201" s="251" t="s">
        <v>323</v>
      </c>
      <c r="AT201" s="251" t="s">
        <v>260</v>
      </c>
      <c r="AU201" s="251" t="s">
        <v>86</v>
      </c>
      <c r="AY201" s="14" t="s">
        <v>185</v>
      </c>
      <c r="BE201" s="252">
        <f>IF(N201="základní",J201,0)</f>
        <v>0</v>
      </c>
      <c r="BF201" s="252">
        <f>IF(N201="snížená",J201,0)</f>
        <v>0</v>
      </c>
      <c r="BG201" s="252">
        <f>IF(N201="zákl. přenesená",J201,0)</f>
        <v>0</v>
      </c>
      <c r="BH201" s="252">
        <f>IF(N201="sníž. přenesená",J201,0)</f>
        <v>0</v>
      </c>
      <c r="BI201" s="252">
        <f>IF(N201="nulová",J201,0)</f>
        <v>0</v>
      </c>
      <c r="BJ201" s="14" t="s">
        <v>84</v>
      </c>
      <c r="BK201" s="252">
        <f>ROUND(I201*H201,2)</f>
        <v>0</v>
      </c>
      <c r="BL201" s="14" t="s">
        <v>272</v>
      </c>
      <c r="BM201" s="251" t="s">
        <v>330</v>
      </c>
    </row>
    <row r="202" s="2" customFormat="1">
      <c r="A202" s="35"/>
      <c r="B202" s="36"/>
      <c r="C202" s="37"/>
      <c r="D202" s="253" t="s">
        <v>194</v>
      </c>
      <c r="E202" s="37"/>
      <c r="F202" s="254" t="s">
        <v>328</v>
      </c>
      <c r="G202" s="37"/>
      <c r="H202" s="37"/>
      <c r="I202" s="206"/>
      <c r="J202" s="37"/>
      <c r="K202" s="37"/>
      <c r="L202" s="41"/>
      <c r="M202" s="255"/>
      <c r="N202" s="256"/>
      <c r="O202" s="88"/>
      <c r="P202" s="88"/>
      <c r="Q202" s="88"/>
      <c r="R202" s="88"/>
      <c r="S202" s="88"/>
      <c r="T202" s="89"/>
      <c r="U202" s="35"/>
      <c r="V202" s="35"/>
      <c r="W202" s="35"/>
      <c r="X202" s="35"/>
      <c r="Y202" s="35"/>
      <c r="Z202" s="35"/>
      <c r="AA202" s="35"/>
      <c r="AB202" s="35"/>
      <c r="AC202" s="35"/>
      <c r="AD202" s="35"/>
      <c r="AE202" s="35"/>
      <c r="AT202" s="14" t="s">
        <v>194</v>
      </c>
      <c r="AU202" s="14" t="s">
        <v>86</v>
      </c>
    </row>
    <row r="203" s="2" customFormat="1" ht="16.5" customHeight="1">
      <c r="A203" s="35"/>
      <c r="B203" s="36"/>
      <c r="C203" s="257" t="s">
        <v>320</v>
      </c>
      <c r="D203" s="257" t="s">
        <v>260</v>
      </c>
      <c r="E203" s="258" t="s">
        <v>332</v>
      </c>
      <c r="F203" s="259" t="s">
        <v>333</v>
      </c>
      <c r="G203" s="260" t="s">
        <v>329</v>
      </c>
      <c r="H203" s="261">
        <v>129.32300000000001</v>
      </c>
      <c r="I203" s="262"/>
      <c r="J203" s="263">
        <f>ROUND(I203*H203,2)</f>
        <v>0</v>
      </c>
      <c r="K203" s="264"/>
      <c r="L203" s="265"/>
      <c r="M203" s="266" t="s">
        <v>1</v>
      </c>
      <c r="N203" s="267" t="s">
        <v>42</v>
      </c>
      <c r="O203" s="88"/>
      <c r="P203" s="249">
        <f>O203*H203</f>
        <v>0</v>
      </c>
      <c r="Q203" s="249">
        <v>0.00035</v>
      </c>
      <c r="R203" s="249">
        <f>Q203*H203</f>
        <v>0.045263049999999999</v>
      </c>
      <c r="S203" s="249">
        <v>0</v>
      </c>
      <c r="T203" s="250">
        <f>S203*H203</f>
        <v>0</v>
      </c>
      <c r="U203" s="35"/>
      <c r="V203" s="35"/>
      <c r="W203" s="35"/>
      <c r="X203" s="35"/>
      <c r="Y203" s="35"/>
      <c r="Z203" s="35"/>
      <c r="AA203" s="35"/>
      <c r="AB203" s="35"/>
      <c r="AC203" s="35"/>
      <c r="AD203" s="35"/>
      <c r="AE203" s="35"/>
      <c r="AR203" s="251" t="s">
        <v>323</v>
      </c>
      <c r="AT203" s="251" t="s">
        <v>260</v>
      </c>
      <c r="AU203" s="251" t="s">
        <v>86</v>
      </c>
      <c r="AY203" s="14" t="s">
        <v>185</v>
      </c>
      <c r="BE203" s="252">
        <f>IF(N203="základní",J203,0)</f>
        <v>0</v>
      </c>
      <c r="BF203" s="252">
        <f>IF(N203="snížená",J203,0)</f>
        <v>0</v>
      </c>
      <c r="BG203" s="252">
        <f>IF(N203="zákl. přenesená",J203,0)</f>
        <v>0</v>
      </c>
      <c r="BH203" s="252">
        <f>IF(N203="sníž. přenesená",J203,0)</f>
        <v>0</v>
      </c>
      <c r="BI203" s="252">
        <f>IF(N203="nulová",J203,0)</f>
        <v>0</v>
      </c>
      <c r="BJ203" s="14" t="s">
        <v>84</v>
      </c>
      <c r="BK203" s="252">
        <f>ROUND(I203*H203,2)</f>
        <v>0</v>
      </c>
      <c r="BL203" s="14" t="s">
        <v>272</v>
      </c>
      <c r="BM203" s="251" t="s">
        <v>334</v>
      </c>
    </row>
    <row r="204" s="2" customFormat="1">
      <c r="A204" s="35"/>
      <c r="B204" s="36"/>
      <c r="C204" s="37"/>
      <c r="D204" s="253" t="s">
        <v>194</v>
      </c>
      <c r="E204" s="37"/>
      <c r="F204" s="254" t="s">
        <v>333</v>
      </c>
      <c r="G204" s="37"/>
      <c r="H204" s="37"/>
      <c r="I204" s="206"/>
      <c r="J204" s="37"/>
      <c r="K204" s="37"/>
      <c r="L204" s="41"/>
      <c r="M204" s="255"/>
      <c r="N204" s="256"/>
      <c r="O204" s="88"/>
      <c r="P204" s="88"/>
      <c r="Q204" s="88"/>
      <c r="R204" s="88"/>
      <c r="S204" s="88"/>
      <c r="T204" s="89"/>
      <c r="U204" s="35"/>
      <c r="V204" s="35"/>
      <c r="W204" s="35"/>
      <c r="X204" s="35"/>
      <c r="Y204" s="35"/>
      <c r="Z204" s="35"/>
      <c r="AA204" s="35"/>
      <c r="AB204" s="35"/>
      <c r="AC204" s="35"/>
      <c r="AD204" s="35"/>
      <c r="AE204" s="35"/>
      <c r="AT204" s="14" t="s">
        <v>194</v>
      </c>
      <c r="AU204" s="14" t="s">
        <v>86</v>
      </c>
    </row>
    <row r="205" s="2" customFormat="1" ht="16.5" customHeight="1">
      <c r="A205" s="35"/>
      <c r="B205" s="36"/>
      <c r="C205" s="257" t="s">
        <v>326</v>
      </c>
      <c r="D205" s="257" t="s">
        <v>260</v>
      </c>
      <c r="E205" s="258" t="s">
        <v>336</v>
      </c>
      <c r="F205" s="259" t="s">
        <v>337</v>
      </c>
      <c r="G205" s="260" t="s">
        <v>329</v>
      </c>
      <c r="H205" s="261">
        <v>64.662000000000006</v>
      </c>
      <c r="I205" s="262"/>
      <c r="J205" s="263">
        <f>ROUND(I205*H205,2)</f>
        <v>0</v>
      </c>
      <c r="K205" s="264"/>
      <c r="L205" s="265"/>
      <c r="M205" s="266" t="s">
        <v>1</v>
      </c>
      <c r="N205" s="267" t="s">
        <v>42</v>
      </c>
      <c r="O205" s="88"/>
      <c r="P205" s="249">
        <f>O205*H205</f>
        <v>0</v>
      </c>
      <c r="Q205" s="249">
        <v>0.00035</v>
      </c>
      <c r="R205" s="249">
        <f>Q205*H205</f>
        <v>0.022631700000000001</v>
      </c>
      <c r="S205" s="249">
        <v>0</v>
      </c>
      <c r="T205" s="250">
        <f>S205*H205</f>
        <v>0</v>
      </c>
      <c r="U205" s="35"/>
      <c r="V205" s="35"/>
      <c r="W205" s="35"/>
      <c r="X205" s="35"/>
      <c r="Y205" s="35"/>
      <c r="Z205" s="35"/>
      <c r="AA205" s="35"/>
      <c r="AB205" s="35"/>
      <c r="AC205" s="35"/>
      <c r="AD205" s="35"/>
      <c r="AE205" s="35"/>
      <c r="AR205" s="251" t="s">
        <v>323</v>
      </c>
      <c r="AT205" s="251" t="s">
        <v>260</v>
      </c>
      <c r="AU205" s="251" t="s">
        <v>86</v>
      </c>
      <c r="AY205" s="14" t="s">
        <v>185</v>
      </c>
      <c r="BE205" s="252">
        <f>IF(N205="základní",J205,0)</f>
        <v>0</v>
      </c>
      <c r="BF205" s="252">
        <f>IF(N205="snížená",J205,0)</f>
        <v>0</v>
      </c>
      <c r="BG205" s="252">
        <f>IF(N205="zákl. přenesená",J205,0)</f>
        <v>0</v>
      </c>
      <c r="BH205" s="252">
        <f>IF(N205="sníž. přenesená",J205,0)</f>
        <v>0</v>
      </c>
      <c r="BI205" s="252">
        <f>IF(N205="nulová",J205,0)</f>
        <v>0</v>
      </c>
      <c r="BJ205" s="14" t="s">
        <v>84</v>
      </c>
      <c r="BK205" s="252">
        <f>ROUND(I205*H205,2)</f>
        <v>0</v>
      </c>
      <c r="BL205" s="14" t="s">
        <v>272</v>
      </c>
      <c r="BM205" s="251" t="s">
        <v>338</v>
      </c>
    </row>
    <row r="206" s="2" customFormat="1">
      <c r="A206" s="35"/>
      <c r="B206" s="36"/>
      <c r="C206" s="37"/>
      <c r="D206" s="253" t="s">
        <v>194</v>
      </c>
      <c r="E206" s="37"/>
      <c r="F206" s="254" t="s">
        <v>339</v>
      </c>
      <c r="G206" s="37"/>
      <c r="H206" s="37"/>
      <c r="I206" s="206"/>
      <c r="J206" s="37"/>
      <c r="K206" s="37"/>
      <c r="L206" s="41"/>
      <c r="M206" s="255"/>
      <c r="N206" s="256"/>
      <c r="O206" s="88"/>
      <c r="P206" s="88"/>
      <c r="Q206" s="88"/>
      <c r="R206" s="88"/>
      <c r="S206" s="88"/>
      <c r="T206" s="89"/>
      <c r="U206" s="35"/>
      <c r="V206" s="35"/>
      <c r="W206" s="35"/>
      <c r="X206" s="35"/>
      <c r="Y206" s="35"/>
      <c r="Z206" s="35"/>
      <c r="AA206" s="35"/>
      <c r="AB206" s="35"/>
      <c r="AC206" s="35"/>
      <c r="AD206" s="35"/>
      <c r="AE206" s="35"/>
      <c r="AT206" s="14" t="s">
        <v>194</v>
      </c>
      <c r="AU206" s="14" t="s">
        <v>86</v>
      </c>
    </row>
    <row r="207" s="2" customFormat="1" ht="16.5" customHeight="1">
      <c r="A207" s="35"/>
      <c r="B207" s="36"/>
      <c r="C207" s="257" t="s">
        <v>331</v>
      </c>
      <c r="D207" s="257" t="s">
        <v>260</v>
      </c>
      <c r="E207" s="258" t="s">
        <v>341</v>
      </c>
      <c r="F207" s="259" t="s">
        <v>342</v>
      </c>
      <c r="G207" s="260" t="s">
        <v>329</v>
      </c>
      <c r="H207" s="261">
        <v>36.950000000000003</v>
      </c>
      <c r="I207" s="262"/>
      <c r="J207" s="263">
        <f>ROUND(I207*H207,2)</f>
        <v>0</v>
      </c>
      <c r="K207" s="264"/>
      <c r="L207" s="265"/>
      <c r="M207" s="266" t="s">
        <v>1</v>
      </c>
      <c r="N207" s="267" t="s">
        <v>42</v>
      </c>
      <c r="O207" s="88"/>
      <c r="P207" s="249">
        <f>O207*H207</f>
        <v>0</v>
      </c>
      <c r="Q207" s="249">
        <v>0.00050000000000000001</v>
      </c>
      <c r="R207" s="249">
        <f>Q207*H207</f>
        <v>0.018475000000000002</v>
      </c>
      <c r="S207" s="249">
        <v>0</v>
      </c>
      <c r="T207" s="250">
        <f>S207*H207</f>
        <v>0</v>
      </c>
      <c r="U207" s="35"/>
      <c r="V207" s="35"/>
      <c r="W207" s="35"/>
      <c r="X207" s="35"/>
      <c r="Y207" s="35"/>
      <c r="Z207" s="35"/>
      <c r="AA207" s="35"/>
      <c r="AB207" s="35"/>
      <c r="AC207" s="35"/>
      <c r="AD207" s="35"/>
      <c r="AE207" s="35"/>
      <c r="AR207" s="251" t="s">
        <v>323</v>
      </c>
      <c r="AT207" s="251" t="s">
        <v>260</v>
      </c>
      <c r="AU207" s="251" t="s">
        <v>86</v>
      </c>
      <c r="AY207" s="14" t="s">
        <v>185</v>
      </c>
      <c r="BE207" s="252">
        <f>IF(N207="základní",J207,0)</f>
        <v>0</v>
      </c>
      <c r="BF207" s="252">
        <f>IF(N207="snížená",J207,0)</f>
        <v>0</v>
      </c>
      <c r="BG207" s="252">
        <f>IF(N207="zákl. přenesená",J207,0)</f>
        <v>0</v>
      </c>
      <c r="BH207" s="252">
        <f>IF(N207="sníž. přenesená",J207,0)</f>
        <v>0</v>
      </c>
      <c r="BI207" s="252">
        <f>IF(N207="nulová",J207,0)</f>
        <v>0</v>
      </c>
      <c r="BJ207" s="14" t="s">
        <v>84</v>
      </c>
      <c r="BK207" s="252">
        <f>ROUND(I207*H207,2)</f>
        <v>0</v>
      </c>
      <c r="BL207" s="14" t="s">
        <v>272</v>
      </c>
      <c r="BM207" s="251" t="s">
        <v>343</v>
      </c>
    </row>
    <row r="208" s="2" customFormat="1">
      <c r="A208" s="35"/>
      <c r="B208" s="36"/>
      <c r="C208" s="37"/>
      <c r="D208" s="253" t="s">
        <v>194</v>
      </c>
      <c r="E208" s="37"/>
      <c r="F208" s="254" t="s">
        <v>342</v>
      </c>
      <c r="G208" s="37"/>
      <c r="H208" s="37"/>
      <c r="I208" s="206"/>
      <c r="J208" s="37"/>
      <c r="K208" s="37"/>
      <c r="L208" s="41"/>
      <c r="M208" s="255"/>
      <c r="N208" s="256"/>
      <c r="O208" s="88"/>
      <c r="P208" s="88"/>
      <c r="Q208" s="88"/>
      <c r="R208" s="88"/>
      <c r="S208" s="88"/>
      <c r="T208" s="89"/>
      <c r="U208" s="35"/>
      <c r="V208" s="35"/>
      <c r="W208" s="35"/>
      <c r="X208" s="35"/>
      <c r="Y208" s="35"/>
      <c r="Z208" s="35"/>
      <c r="AA208" s="35"/>
      <c r="AB208" s="35"/>
      <c r="AC208" s="35"/>
      <c r="AD208" s="35"/>
      <c r="AE208" s="35"/>
      <c r="AT208" s="14" t="s">
        <v>194</v>
      </c>
      <c r="AU208" s="14" t="s">
        <v>86</v>
      </c>
    </row>
    <row r="209" s="2" customFormat="1" ht="16.5" customHeight="1">
      <c r="A209" s="35"/>
      <c r="B209" s="36"/>
      <c r="C209" s="257" t="s">
        <v>335</v>
      </c>
      <c r="D209" s="257" t="s">
        <v>260</v>
      </c>
      <c r="E209" s="258" t="s">
        <v>345</v>
      </c>
      <c r="F209" s="259" t="s">
        <v>346</v>
      </c>
      <c r="G209" s="260" t="s">
        <v>263</v>
      </c>
      <c r="H209" s="261">
        <v>92.373999999999995</v>
      </c>
      <c r="I209" s="262"/>
      <c r="J209" s="263">
        <f>ROUND(I209*H209,2)</f>
        <v>0</v>
      </c>
      <c r="K209" s="264"/>
      <c r="L209" s="265"/>
      <c r="M209" s="266" t="s">
        <v>1</v>
      </c>
      <c r="N209" s="267" t="s">
        <v>42</v>
      </c>
      <c r="O209" s="88"/>
      <c r="P209" s="249">
        <f>O209*H209</f>
        <v>0</v>
      </c>
      <c r="Q209" s="249">
        <v>4.0000000000000003E-05</v>
      </c>
      <c r="R209" s="249">
        <f>Q209*H209</f>
        <v>0.0036949600000000002</v>
      </c>
      <c r="S209" s="249">
        <v>0</v>
      </c>
      <c r="T209" s="250">
        <f>S209*H209</f>
        <v>0</v>
      </c>
      <c r="U209" s="35"/>
      <c r="V209" s="35"/>
      <c r="W209" s="35"/>
      <c r="X209" s="35"/>
      <c r="Y209" s="35"/>
      <c r="Z209" s="35"/>
      <c r="AA209" s="35"/>
      <c r="AB209" s="35"/>
      <c r="AC209" s="35"/>
      <c r="AD209" s="35"/>
      <c r="AE209" s="35"/>
      <c r="AR209" s="251" t="s">
        <v>323</v>
      </c>
      <c r="AT209" s="251" t="s">
        <v>260</v>
      </c>
      <c r="AU209" s="251" t="s">
        <v>86</v>
      </c>
      <c r="AY209" s="14" t="s">
        <v>185</v>
      </c>
      <c r="BE209" s="252">
        <f>IF(N209="základní",J209,0)</f>
        <v>0</v>
      </c>
      <c r="BF209" s="252">
        <f>IF(N209="snížená",J209,0)</f>
        <v>0</v>
      </c>
      <c r="BG209" s="252">
        <f>IF(N209="zákl. přenesená",J209,0)</f>
        <v>0</v>
      </c>
      <c r="BH209" s="252">
        <f>IF(N209="sníž. přenesená",J209,0)</f>
        <v>0</v>
      </c>
      <c r="BI209" s="252">
        <f>IF(N209="nulová",J209,0)</f>
        <v>0</v>
      </c>
      <c r="BJ209" s="14" t="s">
        <v>84</v>
      </c>
      <c r="BK209" s="252">
        <f>ROUND(I209*H209,2)</f>
        <v>0</v>
      </c>
      <c r="BL209" s="14" t="s">
        <v>272</v>
      </c>
      <c r="BM209" s="251" t="s">
        <v>347</v>
      </c>
    </row>
    <row r="210" s="2" customFormat="1" ht="16.5" customHeight="1">
      <c r="A210" s="35"/>
      <c r="B210" s="36"/>
      <c r="C210" s="257" t="s">
        <v>340</v>
      </c>
      <c r="D210" s="257" t="s">
        <v>260</v>
      </c>
      <c r="E210" s="258" t="s">
        <v>349</v>
      </c>
      <c r="F210" s="259" t="s">
        <v>350</v>
      </c>
      <c r="G210" s="260" t="s">
        <v>263</v>
      </c>
      <c r="H210" s="261">
        <v>92.373999999999995</v>
      </c>
      <c r="I210" s="262"/>
      <c r="J210" s="263">
        <f>ROUND(I210*H210,2)</f>
        <v>0</v>
      </c>
      <c r="K210" s="264"/>
      <c r="L210" s="265"/>
      <c r="M210" s="266" t="s">
        <v>1</v>
      </c>
      <c r="N210" s="267" t="s">
        <v>42</v>
      </c>
      <c r="O210" s="88"/>
      <c r="P210" s="249">
        <f>O210*H210</f>
        <v>0</v>
      </c>
      <c r="Q210" s="249">
        <v>2.0000000000000002E-05</v>
      </c>
      <c r="R210" s="249">
        <f>Q210*H210</f>
        <v>0.0018474800000000001</v>
      </c>
      <c r="S210" s="249">
        <v>0</v>
      </c>
      <c r="T210" s="250">
        <f>S210*H210</f>
        <v>0</v>
      </c>
      <c r="U210" s="35"/>
      <c r="V210" s="35"/>
      <c r="W210" s="35"/>
      <c r="X210" s="35"/>
      <c r="Y210" s="35"/>
      <c r="Z210" s="35"/>
      <c r="AA210" s="35"/>
      <c r="AB210" s="35"/>
      <c r="AC210" s="35"/>
      <c r="AD210" s="35"/>
      <c r="AE210" s="35"/>
      <c r="AR210" s="251" t="s">
        <v>323</v>
      </c>
      <c r="AT210" s="251" t="s">
        <v>260</v>
      </c>
      <c r="AU210" s="251" t="s">
        <v>86</v>
      </c>
      <c r="AY210" s="14" t="s">
        <v>185</v>
      </c>
      <c r="BE210" s="252">
        <f>IF(N210="základní",J210,0)</f>
        <v>0</v>
      </c>
      <c r="BF210" s="252">
        <f>IF(N210="snížená",J210,0)</f>
        <v>0</v>
      </c>
      <c r="BG210" s="252">
        <f>IF(N210="zákl. přenesená",J210,0)</f>
        <v>0</v>
      </c>
      <c r="BH210" s="252">
        <f>IF(N210="sníž. přenesená",J210,0)</f>
        <v>0</v>
      </c>
      <c r="BI210" s="252">
        <f>IF(N210="nulová",J210,0)</f>
        <v>0</v>
      </c>
      <c r="BJ210" s="14" t="s">
        <v>84</v>
      </c>
      <c r="BK210" s="252">
        <f>ROUND(I210*H210,2)</f>
        <v>0</v>
      </c>
      <c r="BL210" s="14" t="s">
        <v>272</v>
      </c>
      <c r="BM210" s="251" t="s">
        <v>351</v>
      </c>
    </row>
    <row r="211" s="2" customFormat="1">
      <c r="A211" s="35"/>
      <c r="B211" s="36"/>
      <c r="C211" s="37"/>
      <c r="D211" s="253" t="s">
        <v>194</v>
      </c>
      <c r="E211" s="37"/>
      <c r="F211" s="254" t="s">
        <v>350</v>
      </c>
      <c r="G211" s="37"/>
      <c r="H211" s="37"/>
      <c r="I211" s="206"/>
      <c r="J211" s="37"/>
      <c r="K211" s="37"/>
      <c r="L211" s="41"/>
      <c r="M211" s="255"/>
      <c r="N211" s="256"/>
      <c r="O211" s="88"/>
      <c r="P211" s="88"/>
      <c r="Q211" s="88"/>
      <c r="R211" s="88"/>
      <c r="S211" s="88"/>
      <c r="T211" s="89"/>
      <c r="U211" s="35"/>
      <c r="V211" s="35"/>
      <c r="W211" s="35"/>
      <c r="X211" s="35"/>
      <c r="Y211" s="35"/>
      <c r="Z211" s="35"/>
      <c r="AA211" s="35"/>
      <c r="AB211" s="35"/>
      <c r="AC211" s="35"/>
      <c r="AD211" s="35"/>
      <c r="AE211" s="35"/>
      <c r="AT211" s="14" t="s">
        <v>194</v>
      </c>
      <c r="AU211" s="14" t="s">
        <v>86</v>
      </c>
    </row>
    <row r="212" s="2" customFormat="1" ht="33" customHeight="1">
      <c r="A212" s="35"/>
      <c r="B212" s="36"/>
      <c r="C212" s="239" t="s">
        <v>344</v>
      </c>
      <c r="D212" s="239" t="s">
        <v>188</v>
      </c>
      <c r="E212" s="240" t="s">
        <v>1322</v>
      </c>
      <c r="F212" s="241" t="s">
        <v>1323</v>
      </c>
      <c r="G212" s="242" t="s">
        <v>191</v>
      </c>
      <c r="H212" s="243">
        <v>62</v>
      </c>
      <c r="I212" s="244"/>
      <c r="J212" s="245">
        <f>ROUND(I212*H212,2)</f>
        <v>0</v>
      </c>
      <c r="K212" s="246"/>
      <c r="L212" s="41"/>
      <c r="M212" s="247" t="s">
        <v>1</v>
      </c>
      <c r="N212" s="248" t="s">
        <v>42</v>
      </c>
      <c r="O212" s="88"/>
      <c r="P212" s="249">
        <f>O212*H212</f>
        <v>0</v>
      </c>
      <c r="Q212" s="249">
        <v>0.028819999999999998</v>
      </c>
      <c r="R212" s="249">
        <f>Q212*H212</f>
        <v>1.78684</v>
      </c>
      <c r="S212" s="249">
        <v>0</v>
      </c>
      <c r="T212" s="250">
        <f>S212*H212</f>
        <v>0</v>
      </c>
      <c r="U212" s="35"/>
      <c r="V212" s="35"/>
      <c r="W212" s="35"/>
      <c r="X212" s="35"/>
      <c r="Y212" s="35"/>
      <c r="Z212" s="35"/>
      <c r="AA212" s="35"/>
      <c r="AB212" s="35"/>
      <c r="AC212" s="35"/>
      <c r="AD212" s="35"/>
      <c r="AE212" s="35"/>
      <c r="AR212" s="251" t="s">
        <v>192</v>
      </c>
      <c r="AT212" s="251" t="s">
        <v>188</v>
      </c>
      <c r="AU212" s="251" t="s">
        <v>86</v>
      </c>
      <c r="AY212" s="14" t="s">
        <v>185</v>
      </c>
      <c r="BE212" s="252">
        <f>IF(N212="základní",J212,0)</f>
        <v>0</v>
      </c>
      <c r="BF212" s="252">
        <f>IF(N212="snížená",J212,0)</f>
        <v>0</v>
      </c>
      <c r="BG212" s="252">
        <f>IF(N212="zákl. přenesená",J212,0)</f>
        <v>0</v>
      </c>
      <c r="BH212" s="252">
        <f>IF(N212="sníž. přenesená",J212,0)</f>
        <v>0</v>
      </c>
      <c r="BI212" s="252">
        <f>IF(N212="nulová",J212,0)</f>
        <v>0</v>
      </c>
      <c r="BJ212" s="14" t="s">
        <v>84</v>
      </c>
      <c r="BK212" s="252">
        <f>ROUND(I212*H212,2)</f>
        <v>0</v>
      </c>
      <c r="BL212" s="14" t="s">
        <v>192</v>
      </c>
      <c r="BM212" s="251" t="s">
        <v>1324</v>
      </c>
    </row>
    <row r="213" s="2" customFormat="1">
      <c r="A213" s="35"/>
      <c r="B213" s="36"/>
      <c r="C213" s="37"/>
      <c r="D213" s="253" t="s">
        <v>194</v>
      </c>
      <c r="E213" s="37"/>
      <c r="F213" s="254" t="s">
        <v>1325</v>
      </c>
      <c r="G213" s="37"/>
      <c r="H213" s="37"/>
      <c r="I213" s="206"/>
      <c r="J213" s="37"/>
      <c r="K213" s="37"/>
      <c r="L213" s="41"/>
      <c r="M213" s="255"/>
      <c r="N213" s="256"/>
      <c r="O213" s="88"/>
      <c r="P213" s="88"/>
      <c r="Q213" s="88"/>
      <c r="R213" s="88"/>
      <c r="S213" s="88"/>
      <c r="T213" s="89"/>
      <c r="U213" s="35"/>
      <c r="V213" s="35"/>
      <c r="W213" s="35"/>
      <c r="X213" s="35"/>
      <c r="Y213" s="35"/>
      <c r="Z213" s="35"/>
      <c r="AA213" s="35"/>
      <c r="AB213" s="35"/>
      <c r="AC213" s="35"/>
      <c r="AD213" s="35"/>
      <c r="AE213" s="35"/>
      <c r="AT213" s="14" t="s">
        <v>194</v>
      </c>
      <c r="AU213" s="14" t="s">
        <v>86</v>
      </c>
    </row>
    <row r="214" s="2" customFormat="1" ht="24.15" customHeight="1">
      <c r="A214" s="35"/>
      <c r="B214" s="36"/>
      <c r="C214" s="239" t="s">
        <v>348</v>
      </c>
      <c r="D214" s="239" t="s">
        <v>188</v>
      </c>
      <c r="E214" s="240" t="s">
        <v>1326</v>
      </c>
      <c r="F214" s="241" t="s">
        <v>1327</v>
      </c>
      <c r="G214" s="242" t="s">
        <v>191</v>
      </c>
      <c r="H214" s="243">
        <v>372</v>
      </c>
      <c r="I214" s="244"/>
      <c r="J214" s="245">
        <f>ROUND(I214*H214,2)</f>
        <v>0</v>
      </c>
      <c r="K214" s="246"/>
      <c r="L214" s="41"/>
      <c r="M214" s="247" t="s">
        <v>1</v>
      </c>
      <c r="N214" s="248" t="s">
        <v>42</v>
      </c>
      <c r="O214" s="88"/>
      <c r="P214" s="249">
        <f>O214*H214</f>
        <v>0</v>
      </c>
      <c r="Q214" s="249">
        <v>0.0050000000000000001</v>
      </c>
      <c r="R214" s="249">
        <f>Q214*H214</f>
        <v>1.8600000000000001</v>
      </c>
      <c r="S214" s="249">
        <v>0</v>
      </c>
      <c r="T214" s="250">
        <f>S214*H214</f>
        <v>0</v>
      </c>
      <c r="U214" s="35"/>
      <c r="V214" s="35"/>
      <c r="W214" s="35"/>
      <c r="X214" s="35"/>
      <c r="Y214" s="35"/>
      <c r="Z214" s="35"/>
      <c r="AA214" s="35"/>
      <c r="AB214" s="35"/>
      <c r="AC214" s="35"/>
      <c r="AD214" s="35"/>
      <c r="AE214" s="35"/>
      <c r="AR214" s="251" t="s">
        <v>272</v>
      </c>
      <c r="AT214" s="251" t="s">
        <v>188</v>
      </c>
      <c r="AU214" s="251" t="s">
        <v>86</v>
      </c>
      <c r="AY214" s="14" t="s">
        <v>185</v>
      </c>
      <c r="BE214" s="252">
        <f>IF(N214="základní",J214,0)</f>
        <v>0</v>
      </c>
      <c r="BF214" s="252">
        <f>IF(N214="snížená",J214,0)</f>
        <v>0</v>
      </c>
      <c r="BG214" s="252">
        <f>IF(N214="zákl. přenesená",J214,0)</f>
        <v>0</v>
      </c>
      <c r="BH214" s="252">
        <f>IF(N214="sníž. přenesená",J214,0)</f>
        <v>0</v>
      </c>
      <c r="BI214" s="252">
        <f>IF(N214="nulová",J214,0)</f>
        <v>0</v>
      </c>
      <c r="BJ214" s="14" t="s">
        <v>84</v>
      </c>
      <c r="BK214" s="252">
        <f>ROUND(I214*H214,2)</f>
        <v>0</v>
      </c>
      <c r="BL214" s="14" t="s">
        <v>272</v>
      </c>
      <c r="BM214" s="251" t="s">
        <v>1328</v>
      </c>
    </row>
    <row r="215" s="2" customFormat="1">
      <c r="A215" s="35"/>
      <c r="B215" s="36"/>
      <c r="C215" s="37"/>
      <c r="D215" s="253" t="s">
        <v>194</v>
      </c>
      <c r="E215" s="37"/>
      <c r="F215" s="254" t="s">
        <v>1329</v>
      </c>
      <c r="G215" s="37"/>
      <c r="H215" s="37"/>
      <c r="I215" s="206"/>
      <c r="J215" s="37"/>
      <c r="K215" s="37"/>
      <c r="L215" s="41"/>
      <c r="M215" s="255"/>
      <c r="N215" s="256"/>
      <c r="O215" s="88"/>
      <c r="P215" s="88"/>
      <c r="Q215" s="88"/>
      <c r="R215" s="88"/>
      <c r="S215" s="88"/>
      <c r="T215" s="89"/>
      <c r="U215" s="35"/>
      <c r="V215" s="35"/>
      <c r="W215" s="35"/>
      <c r="X215" s="35"/>
      <c r="Y215" s="35"/>
      <c r="Z215" s="35"/>
      <c r="AA215" s="35"/>
      <c r="AB215" s="35"/>
      <c r="AC215" s="35"/>
      <c r="AD215" s="35"/>
      <c r="AE215" s="35"/>
      <c r="AT215" s="14" t="s">
        <v>194</v>
      </c>
      <c r="AU215" s="14" t="s">
        <v>86</v>
      </c>
    </row>
    <row r="216" s="12" customFormat="1" ht="22.8" customHeight="1">
      <c r="A216" s="12"/>
      <c r="B216" s="223"/>
      <c r="C216" s="224"/>
      <c r="D216" s="225" t="s">
        <v>76</v>
      </c>
      <c r="E216" s="237" t="s">
        <v>352</v>
      </c>
      <c r="F216" s="237" t="s">
        <v>353</v>
      </c>
      <c r="G216" s="224"/>
      <c r="H216" s="224"/>
      <c r="I216" s="227"/>
      <c r="J216" s="238">
        <f>BK216</f>
        <v>0</v>
      </c>
      <c r="K216" s="224"/>
      <c r="L216" s="229"/>
      <c r="M216" s="230"/>
      <c r="N216" s="231"/>
      <c r="O216" s="231"/>
      <c r="P216" s="232">
        <f>SUM(P217:P240)</f>
        <v>0</v>
      </c>
      <c r="Q216" s="231"/>
      <c r="R216" s="232">
        <f>SUM(R217:R240)</f>
        <v>0.96835999999999989</v>
      </c>
      <c r="S216" s="231"/>
      <c r="T216" s="233">
        <f>SUM(T217:T240)</f>
        <v>0.1646</v>
      </c>
      <c r="U216" s="12"/>
      <c r="V216" s="12"/>
      <c r="W216" s="12"/>
      <c r="X216" s="12"/>
      <c r="Y216" s="12"/>
      <c r="Z216" s="12"/>
      <c r="AA216" s="12"/>
      <c r="AB216" s="12"/>
      <c r="AC216" s="12"/>
      <c r="AD216" s="12"/>
      <c r="AE216" s="12"/>
      <c r="AR216" s="234" t="s">
        <v>86</v>
      </c>
      <c r="AT216" s="235" t="s">
        <v>76</v>
      </c>
      <c r="AU216" s="235" t="s">
        <v>84</v>
      </c>
      <c r="AY216" s="234" t="s">
        <v>185</v>
      </c>
      <c r="BK216" s="236">
        <f>SUM(BK217:BK240)</f>
        <v>0</v>
      </c>
    </row>
    <row r="217" s="2" customFormat="1" ht="24.15" customHeight="1">
      <c r="A217" s="35"/>
      <c r="B217" s="36"/>
      <c r="C217" s="239" t="s">
        <v>323</v>
      </c>
      <c r="D217" s="239" t="s">
        <v>188</v>
      </c>
      <c r="E217" s="240" t="s">
        <v>364</v>
      </c>
      <c r="F217" s="241" t="s">
        <v>365</v>
      </c>
      <c r="G217" s="242" t="s">
        <v>191</v>
      </c>
      <c r="H217" s="243">
        <v>62</v>
      </c>
      <c r="I217" s="244"/>
      <c r="J217" s="245">
        <f>ROUND(I217*H217,2)</f>
        <v>0</v>
      </c>
      <c r="K217" s="246"/>
      <c r="L217" s="41"/>
      <c r="M217" s="247" t="s">
        <v>1</v>
      </c>
      <c r="N217" s="248" t="s">
        <v>42</v>
      </c>
      <c r="O217" s="88"/>
      <c r="P217" s="249">
        <f>O217*H217</f>
        <v>0</v>
      </c>
      <c r="Q217" s="249">
        <v>0.00020000000000000001</v>
      </c>
      <c r="R217" s="249">
        <f>Q217*H217</f>
        <v>0.012400000000000001</v>
      </c>
      <c r="S217" s="249">
        <v>0</v>
      </c>
      <c r="T217" s="250">
        <f>S217*H217</f>
        <v>0</v>
      </c>
      <c r="U217" s="35"/>
      <c r="V217" s="35"/>
      <c r="W217" s="35"/>
      <c r="X217" s="35"/>
      <c r="Y217" s="35"/>
      <c r="Z217" s="35"/>
      <c r="AA217" s="35"/>
      <c r="AB217" s="35"/>
      <c r="AC217" s="35"/>
      <c r="AD217" s="35"/>
      <c r="AE217" s="35"/>
      <c r="AR217" s="251" t="s">
        <v>272</v>
      </c>
      <c r="AT217" s="251" t="s">
        <v>188</v>
      </c>
      <c r="AU217" s="251" t="s">
        <v>86</v>
      </c>
      <c r="AY217" s="14" t="s">
        <v>185</v>
      </c>
      <c r="BE217" s="252">
        <f>IF(N217="základní",J217,0)</f>
        <v>0</v>
      </c>
      <c r="BF217" s="252">
        <f>IF(N217="snížená",J217,0)</f>
        <v>0</v>
      </c>
      <c r="BG217" s="252">
        <f>IF(N217="zákl. přenesená",J217,0)</f>
        <v>0</v>
      </c>
      <c r="BH217" s="252">
        <f>IF(N217="sníž. přenesená",J217,0)</f>
        <v>0</v>
      </c>
      <c r="BI217" s="252">
        <f>IF(N217="nulová",J217,0)</f>
        <v>0</v>
      </c>
      <c r="BJ217" s="14" t="s">
        <v>84</v>
      </c>
      <c r="BK217" s="252">
        <f>ROUND(I217*H217,2)</f>
        <v>0</v>
      </c>
      <c r="BL217" s="14" t="s">
        <v>272</v>
      </c>
      <c r="BM217" s="251" t="s">
        <v>366</v>
      </c>
    </row>
    <row r="218" s="2" customFormat="1">
      <c r="A218" s="35"/>
      <c r="B218" s="36"/>
      <c r="C218" s="37"/>
      <c r="D218" s="253" t="s">
        <v>194</v>
      </c>
      <c r="E218" s="37"/>
      <c r="F218" s="254" t="s">
        <v>367</v>
      </c>
      <c r="G218" s="37"/>
      <c r="H218" s="37"/>
      <c r="I218" s="206"/>
      <c r="J218" s="37"/>
      <c r="K218" s="37"/>
      <c r="L218" s="41"/>
      <c r="M218" s="255"/>
      <c r="N218" s="256"/>
      <c r="O218" s="88"/>
      <c r="P218" s="88"/>
      <c r="Q218" s="88"/>
      <c r="R218" s="88"/>
      <c r="S218" s="88"/>
      <c r="T218" s="89"/>
      <c r="U218" s="35"/>
      <c r="V218" s="35"/>
      <c r="W218" s="35"/>
      <c r="X218" s="35"/>
      <c r="Y218" s="35"/>
      <c r="Z218" s="35"/>
      <c r="AA218" s="35"/>
      <c r="AB218" s="35"/>
      <c r="AC218" s="35"/>
      <c r="AD218" s="35"/>
      <c r="AE218" s="35"/>
      <c r="AT218" s="14" t="s">
        <v>194</v>
      </c>
      <c r="AU218" s="14" t="s">
        <v>86</v>
      </c>
    </row>
    <row r="219" s="2" customFormat="1" ht="24.15" customHeight="1">
      <c r="A219" s="35"/>
      <c r="B219" s="36"/>
      <c r="C219" s="239" t="s">
        <v>358</v>
      </c>
      <c r="D219" s="239" t="s">
        <v>188</v>
      </c>
      <c r="E219" s="240" t="s">
        <v>369</v>
      </c>
      <c r="F219" s="241" t="s">
        <v>370</v>
      </c>
      <c r="G219" s="242" t="s">
        <v>191</v>
      </c>
      <c r="H219" s="243">
        <v>62</v>
      </c>
      <c r="I219" s="244"/>
      <c r="J219" s="245">
        <f>ROUND(I219*H219,2)</f>
        <v>0</v>
      </c>
      <c r="K219" s="246"/>
      <c r="L219" s="41"/>
      <c r="M219" s="247" t="s">
        <v>1</v>
      </c>
      <c r="N219" s="248" t="s">
        <v>42</v>
      </c>
      <c r="O219" s="88"/>
      <c r="P219" s="249">
        <f>O219*H219</f>
        <v>0</v>
      </c>
      <c r="Q219" s="249">
        <v>0.014999999999999999</v>
      </c>
      <c r="R219" s="249">
        <f>Q219*H219</f>
        <v>0.92999999999999994</v>
      </c>
      <c r="S219" s="249">
        <v>0</v>
      </c>
      <c r="T219" s="250">
        <f>S219*H219</f>
        <v>0</v>
      </c>
      <c r="U219" s="35"/>
      <c r="V219" s="35"/>
      <c r="W219" s="35"/>
      <c r="X219" s="35"/>
      <c r="Y219" s="35"/>
      <c r="Z219" s="35"/>
      <c r="AA219" s="35"/>
      <c r="AB219" s="35"/>
      <c r="AC219" s="35"/>
      <c r="AD219" s="35"/>
      <c r="AE219" s="35"/>
      <c r="AR219" s="251" t="s">
        <v>272</v>
      </c>
      <c r="AT219" s="251" t="s">
        <v>188</v>
      </c>
      <c r="AU219" s="251" t="s">
        <v>86</v>
      </c>
      <c r="AY219" s="14" t="s">
        <v>185</v>
      </c>
      <c r="BE219" s="252">
        <f>IF(N219="základní",J219,0)</f>
        <v>0</v>
      </c>
      <c r="BF219" s="252">
        <f>IF(N219="snížená",J219,0)</f>
        <v>0</v>
      </c>
      <c r="BG219" s="252">
        <f>IF(N219="zákl. přenesená",J219,0)</f>
        <v>0</v>
      </c>
      <c r="BH219" s="252">
        <f>IF(N219="sníž. přenesená",J219,0)</f>
        <v>0</v>
      </c>
      <c r="BI219" s="252">
        <f>IF(N219="nulová",J219,0)</f>
        <v>0</v>
      </c>
      <c r="BJ219" s="14" t="s">
        <v>84</v>
      </c>
      <c r="BK219" s="252">
        <f>ROUND(I219*H219,2)</f>
        <v>0</v>
      </c>
      <c r="BL219" s="14" t="s">
        <v>272</v>
      </c>
      <c r="BM219" s="251" t="s">
        <v>371</v>
      </c>
    </row>
    <row r="220" s="2" customFormat="1">
      <c r="A220" s="35"/>
      <c r="B220" s="36"/>
      <c r="C220" s="37"/>
      <c r="D220" s="253" t="s">
        <v>194</v>
      </c>
      <c r="E220" s="37"/>
      <c r="F220" s="254" t="s">
        <v>372</v>
      </c>
      <c r="G220" s="37"/>
      <c r="H220" s="37"/>
      <c r="I220" s="206"/>
      <c r="J220" s="37"/>
      <c r="K220" s="37"/>
      <c r="L220" s="41"/>
      <c r="M220" s="255"/>
      <c r="N220" s="256"/>
      <c r="O220" s="88"/>
      <c r="P220" s="88"/>
      <c r="Q220" s="88"/>
      <c r="R220" s="88"/>
      <c r="S220" s="88"/>
      <c r="T220" s="89"/>
      <c r="U220" s="35"/>
      <c r="V220" s="35"/>
      <c r="W220" s="35"/>
      <c r="X220" s="35"/>
      <c r="Y220" s="35"/>
      <c r="Z220" s="35"/>
      <c r="AA220" s="35"/>
      <c r="AB220" s="35"/>
      <c r="AC220" s="35"/>
      <c r="AD220" s="35"/>
      <c r="AE220" s="35"/>
      <c r="AT220" s="14" t="s">
        <v>194</v>
      </c>
      <c r="AU220" s="14" t="s">
        <v>86</v>
      </c>
    </row>
    <row r="221" s="2" customFormat="1" ht="16.5" customHeight="1">
      <c r="A221" s="35"/>
      <c r="B221" s="36"/>
      <c r="C221" s="239" t="s">
        <v>363</v>
      </c>
      <c r="D221" s="239" t="s">
        <v>188</v>
      </c>
      <c r="E221" s="240" t="s">
        <v>1330</v>
      </c>
      <c r="F221" s="241" t="s">
        <v>1331</v>
      </c>
      <c r="G221" s="242" t="s">
        <v>191</v>
      </c>
      <c r="H221" s="243">
        <v>62</v>
      </c>
      <c r="I221" s="244"/>
      <c r="J221" s="245">
        <f>ROUND(I221*H221,2)</f>
        <v>0</v>
      </c>
      <c r="K221" s="246"/>
      <c r="L221" s="41"/>
      <c r="M221" s="247" t="s">
        <v>1</v>
      </c>
      <c r="N221" s="248" t="s">
        <v>42</v>
      </c>
      <c r="O221" s="88"/>
      <c r="P221" s="249">
        <f>O221*H221</f>
        <v>0</v>
      </c>
      <c r="Q221" s="249">
        <v>0</v>
      </c>
      <c r="R221" s="249">
        <f>Q221*H221</f>
        <v>0</v>
      </c>
      <c r="S221" s="249">
        <v>0</v>
      </c>
      <c r="T221" s="250">
        <f>S221*H221</f>
        <v>0</v>
      </c>
      <c r="U221" s="35"/>
      <c r="V221" s="35"/>
      <c r="W221" s="35"/>
      <c r="X221" s="35"/>
      <c r="Y221" s="35"/>
      <c r="Z221" s="35"/>
      <c r="AA221" s="35"/>
      <c r="AB221" s="35"/>
      <c r="AC221" s="35"/>
      <c r="AD221" s="35"/>
      <c r="AE221" s="35"/>
      <c r="AR221" s="251" t="s">
        <v>208</v>
      </c>
      <c r="AT221" s="251" t="s">
        <v>188</v>
      </c>
      <c r="AU221" s="251" t="s">
        <v>86</v>
      </c>
      <c r="AY221" s="14" t="s">
        <v>185</v>
      </c>
      <c r="BE221" s="252">
        <f>IF(N221="základní",J221,0)</f>
        <v>0</v>
      </c>
      <c r="BF221" s="252">
        <f>IF(N221="snížená",J221,0)</f>
        <v>0</v>
      </c>
      <c r="BG221" s="252">
        <f>IF(N221="zákl. přenesená",J221,0)</f>
        <v>0</v>
      </c>
      <c r="BH221" s="252">
        <f>IF(N221="sníž. přenesená",J221,0)</f>
        <v>0</v>
      </c>
      <c r="BI221" s="252">
        <f>IF(N221="nulová",J221,0)</f>
        <v>0</v>
      </c>
      <c r="BJ221" s="14" t="s">
        <v>84</v>
      </c>
      <c r="BK221" s="252">
        <f>ROUND(I221*H221,2)</f>
        <v>0</v>
      </c>
      <c r="BL221" s="14" t="s">
        <v>208</v>
      </c>
      <c r="BM221" s="251" t="s">
        <v>1332</v>
      </c>
    </row>
    <row r="222" s="2" customFormat="1">
      <c r="A222" s="35"/>
      <c r="B222" s="36"/>
      <c r="C222" s="37"/>
      <c r="D222" s="253" t="s">
        <v>194</v>
      </c>
      <c r="E222" s="37"/>
      <c r="F222" s="254" t="s">
        <v>1331</v>
      </c>
      <c r="G222" s="37"/>
      <c r="H222" s="37"/>
      <c r="I222" s="206"/>
      <c r="J222" s="37"/>
      <c r="K222" s="37"/>
      <c r="L222" s="41"/>
      <c r="M222" s="255"/>
      <c r="N222" s="256"/>
      <c r="O222" s="88"/>
      <c r="P222" s="88"/>
      <c r="Q222" s="88"/>
      <c r="R222" s="88"/>
      <c r="S222" s="88"/>
      <c r="T222" s="89"/>
      <c r="U222" s="35"/>
      <c r="V222" s="35"/>
      <c r="W222" s="35"/>
      <c r="X222" s="35"/>
      <c r="Y222" s="35"/>
      <c r="Z222" s="35"/>
      <c r="AA222" s="35"/>
      <c r="AB222" s="35"/>
      <c r="AC222" s="35"/>
      <c r="AD222" s="35"/>
      <c r="AE222" s="35"/>
      <c r="AT222" s="14" t="s">
        <v>194</v>
      </c>
      <c r="AU222" s="14" t="s">
        <v>86</v>
      </c>
    </row>
    <row r="223" s="2" customFormat="1" ht="16.5" customHeight="1">
      <c r="A223" s="35"/>
      <c r="B223" s="36"/>
      <c r="C223" s="239" t="s">
        <v>368</v>
      </c>
      <c r="D223" s="239" t="s">
        <v>188</v>
      </c>
      <c r="E223" s="240" t="s">
        <v>1333</v>
      </c>
      <c r="F223" s="241" t="s">
        <v>1334</v>
      </c>
      <c r="G223" s="242" t="s">
        <v>191</v>
      </c>
      <c r="H223" s="243">
        <v>62</v>
      </c>
      <c r="I223" s="244"/>
      <c r="J223" s="245">
        <f>ROUND(I223*H223,2)</f>
        <v>0</v>
      </c>
      <c r="K223" s="246"/>
      <c r="L223" s="41"/>
      <c r="M223" s="247" t="s">
        <v>1</v>
      </c>
      <c r="N223" s="248" t="s">
        <v>42</v>
      </c>
      <c r="O223" s="88"/>
      <c r="P223" s="249">
        <f>O223*H223</f>
        <v>0</v>
      </c>
      <c r="Q223" s="249">
        <v>0</v>
      </c>
      <c r="R223" s="249">
        <f>Q223*H223</f>
        <v>0</v>
      </c>
      <c r="S223" s="249">
        <v>0</v>
      </c>
      <c r="T223" s="250">
        <f>S223*H223</f>
        <v>0</v>
      </c>
      <c r="U223" s="35"/>
      <c r="V223" s="35"/>
      <c r="W223" s="35"/>
      <c r="X223" s="35"/>
      <c r="Y223" s="35"/>
      <c r="Z223" s="35"/>
      <c r="AA223" s="35"/>
      <c r="AB223" s="35"/>
      <c r="AC223" s="35"/>
      <c r="AD223" s="35"/>
      <c r="AE223" s="35"/>
      <c r="AR223" s="251" t="s">
        <v>208</v>
      </c>
      <c r="AT223" s="251" t="s">
        <v>188</v>
      </c>
      <c r="AU223" s="251" t="s">
        <v>86</v>
      </c>
      <c r="AY223" s="14" t="s">
        <v>185</v>
      </c>
      <c r="BE223" s="252">
        <f>IF(N223="základní",J223,0)</f>
        <v>0</v>
      </c>
      <c r="BF223" s="252">
        <f>IF(N223="snížená",J223,0)</f>
        <v>0</v>
      </c>
      <c r="BG223" s="252">
        <f>IF(N223="zákl. přenesená",J223,0)</f>
        <v>0</v>
      </c>
      <c r="BH223" s="252">
        <f>IF(N223="sníž. přenesená",J223,0)</f>
        <v>0</v>
      </c>
      <c r="BI223" s="252">
        <f>IF(N223="nulová",J223,0)</f>
        <v>0</v>
      </c>
      <c r="BJ223" s="14" t="s">
        <v>84</v>
      </c>
      <c r="BK223" s="252">
        <f>ROUND(I223*H223,2)</f>
        <v>0</v>
      </c>
      <c r="BL223" s="14" t="s">
        <v>208</v>
      </c>
      <c r="BM223" s="251" t="s">
        <v>1335</v>
      </c>
    </row>
    <row r="224" s="2" customFormat="1">
      <c r="A224" s="35"/>
      <c r="B224" s="36"/>
      <c r="C224" s="37"/>
      <c r="D224" s="253" t="s">
        <v>194</v>
      </c>
      <c r="E224" s="37"/>
      <c r="F224" s="254" t="s">
        <v>1334</v>
      </c>
      <c r="G224" s="37"/>
      <c r="H224" s="37"/>
      <c r="I224" s="206"/>
      <c r="J224" s="37"/>
      <c r="K224" s="37"/>
      <c r="L224" s="41"/>
      <c r="M224" s="255"/>
      <c r="N224" s="256"/>
      <c r="O224" s="88"/>
      <c r="P224" s="88"/>
      <c r="Q224" s="88"/>
      <c r="R224" s="88"/>
      <c r="S224" s="88"/>
      <c r="T224" s="89"/>
      <c r="U224" s="35"/>
      <c r="V224" s="35"/>
      <c r="W224" s="35"/>
      <c r="X224" s="35"/>
      <c r="Y224" s="35"/>
      <c r="Z224" s="35"/>
      <c r="AA224" s="35"/>
      <c r="AB224" s="35"/>
      <c r="AC224" s="35"/>
      <c r="AD224" s="35"/>
      <c r="AE224" s="35"/>
      <c r="AT224" s="14" t="s">
        <v>194</v>
      </c>
      <c r="AU224" s="14" t="s">
        <v>86</v>
      </c>
    </row>
    <row r="225" s="2" customFormat="1" ht="21.75" customHeight="1">
      <c r="A225" s="35"/>
      <c r="B225" s="36"/>
      <c r="C225" s="239" t="s">
        <v>373</v>
      </c>
      <c r="D225" s="239" t="s">
        <v>188</v>
      </c>
      <c r="E225" s="240" t="s">
        <v>374</v>
      </c>
      <c r="F225" s="241" t="s">
        <v>375</v>
      </c>
      <c r="G225" s="242" t="s">
        <v>329</v>
      </c>
      <c r="H225" s="243">
        <v>32</v>
      </c>
      <c r="I225" s="244"/>
      <c r="J225" s="245">
        <f>ROUND(I225*H225,2)</f>
        <v>0</v>
      </c>
      <c r="K225" s="246"/>
      <c r="L225" s="41"/>
      <c r="M225" s="247" t="s">
        <v>1</v>
      </c>
      <c r="N225" s="248" t="s">
        <v>42</v>
      </c>
      <c r="O225" s="88"/>
      <c r="P225" s="249">
        <f>O225*H225</f>
        <v>0</v>
      </c>
      <c r="Q225" s="249">
        <v>0</v>
      </c>
      <c r="R225" s="249">
        <f>Q225*H225</f>
        <v>0</v>
      </c>
      <c r="S225" s="249">
        <v>0.00029999999999999997</v>
      </c>
      <c r="T225" s="250">
        <f>S225*H225</f>
        <v>0.0095999999999999992</v>
      </c>
      <c r="U225" s="35"/>
      <c r="V225" s="35"/>
      <c r="W225" s="35"/>
      <c r="X225" s="35"/>
      <c r="Y225" s="35"/>
      <c r="Z225" s="35"/>
      <c r="AA225" s="35"/>
      <c r="AB225" s="35"/>
      <c r="AC225" s="35"/>
      <c r="AD225" s="35"/>
      <c r="AE225" s="35"/>
      <c r="AR225" s="251" t="s">
        <v>272</v>
      </c>
      <c r="AT225" s="251" t="s">
        <v>188</v>
      </c>
      <c r="AU225" s="251" t="s">
        <v>86</v>
      </c>
      <c r="AY225" s="14" t="s">
        <v>185</v>
      </c>
      <c r="BE225" s="252">
        <f>IF(N225="základní",J225,0)</f>
        <v>0</v>
      </c>
      <c r="BF225" s="252">
        <f>IF(N225="snížená",J225,0)</f>
        <v>0</v>
      </c>
      <c r="BG225" s="252">
        <f>IF(N225="zákl. přenesená",J225,0)</f>
        <v>0</v>
      </c>
      <c r="BH225" s="252">
        <f>IF(N225="sníž. přenesená",J225,0)</f>
        <v>0</v>
      </c>
      <c r="BI225" s="252">
        <f>IF(N225="nulová",J225,0)</f>
        <v>0</v>
      </c>
      <c r="BJ225" s="14" t="s">
        <v>84</v>
      </c>
      <c r="BK225" s="252">
        <f>ROUND(I225*H225,2)</f>
        <v>0</v>
      </c>
      <c r="BL225" s="14" t="s">
        <v>272</v>
      </c>
      <c r="BM225" s="251" t="s">
        <v>376</v>
      </c>
    </row>
    <row r="226" s="2" customFormat="1">
      <c r="A226" s="35"/>
      <c r="B226" s="36"/>
      <c r="C226" s="37"/>
      <c r="D226" s="253" t="s">
        <v>194</v>
      </c>
      <c r="E226" s="37"/>
      <c r="F226" s="254" t="s">
        <v>377</v>
      </c>
      <c r="G226" s="37"/>
      <c r="H226" s="37"/>
      <c r="I226" s="206"/>
      <c r="J226" s="37"/>
      <c r="K226" s="37"/>
      <c r="L226" s="41"/>
      <c r="M226" s="255"/>
      <c r="N226" s="256"/>
      <c r="O226" s="88"/>
      <c r="P226" s="88"/>
      <c r="Q226" s="88"/>
      <c r="R226" s="88"/>
      <c r="S226" s="88"/>
      <c r="T226" s="89"/>
      <c r="U226" s="35"/>
      <c r="V226" s="35"/>
      <c r="W226" s="35"/>
      <c r="X226" s="35"/>
      <c r="Y226" s="35"/>
      <c r="Z226" s="35"/>
      <c r="AA226" s="35"/>
      <c r="AB226" s="35"/>
      <c r="AC226" s="35"/>
      <c r="AD226" s="35"/>
      <c r="AE226" s="35"/>
      <c r="AT226" s="14" t="s">
        <v>194</v>
      </c>
      <c r="AU226" s="14" t="s">
        <v>86</v>
      </c>
    </row>
    <row r="227" s="2" customFormat="1" ht="62.7" customHeight="1">
      <c r="A227" s="35"/>
      <c r="B227" s="36"/>
      <c r="C227" s="257" t="s">
        <v>378</v>
      </c>
      <c r="D227" s="257" t="s">
        <v>260</v>
      </c>
      <c r="E227" s="258" t="s">
        <v>379</v>
      </c>
      <c r="F227" s="259" t="s">
        <v>380</v>
      </c>
      <c r="G227" s="260" t="s">
        <v>191</v>
      </c>
      <c r="H227" s="261">
        <v>68</v>
      </c>
      <c r="I227" s="262"/>
      <c r="J227" s="263">
        <f>ROUND(I227*H227,2)</f>
        <v>0</v>
      </c>
      <c r="K227" s="264"/>
      <c r="L227" s="265"/>
      <c r="M227" s="266" t="s">
        <v>1</v>
      </c>
      <c r="N227" s="267" t="s">
        <v>42</v>
      </c>
      <c r="O227" s="88"/>
      <c r="P227" s="249">
        <f>O227*H227</f>
        <v>0</v>
      </c>
      <c r="Q227" s="249">
        <v>0</v>
      </c>
      <c r="R227" s="249">
        <f>Q227*H227</f>
        <v>0</v>
      </c>
      <c r="S227" s="249">
        <v>0</v>
      </c>
      <c r="T227" s="250">
        <f>S227*H227</f>
        <v>0</v>
      </c>
      <c r="U227" s="35"/>
      <c r="V227" s="35"/>
      <c r="W227" s="35"/>
      <c r="X227" s="35"/>
      <c r="Y227" s="35"/>
      <c r="Z227" s="35"/>
      <c r="AA227" s="35"/>
      <c r="AB227" s="35"/>
      <c r="AC227" s="35"/>
      <c r="AD227" s="35"/>
      <c r="AE227" s="35"/>
      <c r="AR227" s="251" t="s">
        <v>208</v>
      </c>
      <c r="AT227" s="251" t="s">
        <v>260</v>
      </c>
      <c r="AU227" s="251" t="s">
        <v>86</v>
      </c>
      <c r="AY227" s="14" t="s">
        <v>185</v>
      </c>
      <c r="BE227" s="252">
        <f>IF(N227="základní",J227,0)</f>
        <v>0</v>
      </c>
      <c r="BF227" s="252">
        <f>IF(N227="snížená",J227,0)</f>
        <v>0</v>
      </c>
      <c r="BG227" s="252">
        <f>IF(N227="zákl. přenesená",J227,0)</f>
        <v>0</v>
      </c>
      <c r="BH227" s="252">
        <f>IF(N227="sníž. přenesená",J227,0)</f>
        <v>0</v>
      </c>
      <c r="BI227" s="252">
        <f>IF(N227="nulová",J227,0)</f>
        <v>0</v>
      </c>
      <c r="BJ227" s="14" t="s">
        <v>84</v>
      </c>
      <c r="BK227" s="252">
        <f>ROUND(I227*H227,2)</f>
        <v>0</v>
      </c>
      <c r="BL227" s="14" t="s">
        <v>208</v>
      </c>
      <c r="BM227" s="251" t="s">
        <v>381</v>
      </c>
    </row>
    <row r="228" s="2" customFormat="1">
      <c r="A228" s="35"/>
      <c r="B228" s="36"/>
      <c r="C228" s="37"/>
      <c r="D228" s="253" t="s">
        <v>194</v>
      </c>
      <c r="E228" s="37"/>
      <c r="F228" s="254" t="s">
        <v>382</v>
      </c>
      <c r="G228" s="37"/>
      <c r="H228" s="37"/>
      <c r="I228" s="206"/>
      <c r="J228" s="37"/>
      <c r="K228" s="37"/>
      <c r="L228" s="41"/>
      <c r="M228" s="255"/>
      <c r="N228" s="256"/>
      <c r="O228" s="88"/>
      <c r="P228" s="88"/>
      <c r="Q228" s="88"/>
      <c r="R228" s="88"/>
      <c r="S228" s="88"/>
      <c r="T228" s="89"/>
      <c r="U228" s="35"/>
      <c r="V228" s="35"/>
      <c r="W228" s="35"/>
      <c r="X228" s="35"/>
      <c r="Y228" s="35"/>
      <c r="Z228" s="35"/>
      <c r="AA228" s="35"/>
      <c r="AB228" s="35"/>
      <c r="AC228" s="35"/>
      <c r="AD228" s="35"/>
      <c r="AE228" s="35"/>
      <c r="AT228" s="14" t="s">
        <v>194</v>
      </c>
      <c r="AU228" s="14" t="s">
        <v>86</v>
      </c>
    </row>
    <row r="229" s="2" customFormat="1" ht="24.15" customHeight="1">
      <c r="A229" s="35"/>
      <c r="B229" s="36"/>
      <c r="C229" s="239" t="s">
        <v>383</v>
      </c>
      <c r="D229" s="239" t="s">
        <v>188</v>
      </c>
      <c r="E229" s="240" t="s">
        <v>384</v>
      </c>
      <c r="F229" s="241" t="s">
        <v>385</v>
      </c>
      <c r="G229" s="242" t="s">
        <v>191</v>
      </c>
      <c r="H229" s="243">
        <v>62</v>
      </c>
      <c r="I229" s="244"/>
      <c r="J229" s="245">
        <f>ROUND(I229*H229,2)</f>
        <v>0</v>
      </c>
      <c r="K229" s="246"/>
      <c r="L229" s="41"/>
      <c r="M229" s="247" t="s">
        <v>1</v>
      </c>
      <c r="N229" s="248" t="s">
        <v>42</v>
      </c>
      <c r="O229" s="88"/>
      <c r="P229" s="249">
        <f>O229*H229</f>
        <v>0</v>
      </c>
      <c r="Q229" s="249">
        <v>0</v>
      </c>
      <c r="R229" s="249">
        <f>Q229*H229</f>
        <v>0</v>
      </c>
      <c r="S229" s="249">
        <v>0.0025000000000000001</v>
      </c>
      <c r="T229" s="250">
        <f>S229*H229</f>
        <v>0.155</v>
      </c>
      <c r="U229" s="35"/>
      <c r="V229" s="35"/>
      <c r="W229" s="35"/>
      <c r="X229" s="35"/>
      <c r="Y229" s="35"/>
      <c r="Z229" s="35"/>
      <c r="AA229" s="35"/>
      <c r="AB229" s="35"/>
      <c r="AC229" s="35"/>
      <c r="AD229" s="35"/>
      <c r="AE229" s="35"/>
      <c r="AR229" s="251" t="s">
        <v>272</v>
      </c>
      <c r="AT229" s="251" t="s">
        <v>188</v>
      </c>
      <c r="AU229" s="251" t="s">
        <v>86</v>
      </c>
      <c r="AY229" s="14" t="s">
        <v>185</v>
      </c>
      <c r="BE229" s="252">
        <f>IF(N229="základní",J229,0)</f>
        <v>0</v>
      </c>
      <c r="BF229" s="252">
        <f>IF(N229="snížená",J229,0)</f>
        <v>0</v>
      </c>
      <c r="BG229" s="252">
        <f>IF(N229="zákl. přenesená",J229,0)</f>
        <v>0</v>
      </c>
      <c r="BH229" s="252">
        <f>IF(N229="sníž. přenesená",J229,0)</f>
        <v>0</v>
      </c>
      <c r="BI229" s="252">
        <f>IF(N229="nulová",J229,0)</f>
        <v>0</v>
      </c>
      <c r="BJ229" s="14" t="s">
        <v>84</v>
      </c>
      <c r="BK229" s="252">
        <f>ROUND(I229*H229,2)</f>
        <v>0</v>
      </c>
      <c r="BL229" s="14" t="s">
        <v>272</v>
      </c>
      <c r="BM229" s="251" t="s">
        <v>386</v>
      </c>
    </row>
    <row r="230" s="2" customFormat="1">
      <c r="A230" s="35"/>
      <c r="B230" s="36"/>
      <c r="C230" s="37"/>
      <c r="D230" s="253" t="s">
        <v>194</v>
      </c>
      <c r="E230" s="37"/>
      <c r="F230" s="254" t="s">
        <v>387</v>
      </c>
      <c r="G230" s="37"/>
      <c r="H230" s="37"/>
      <c r="I230" s="206"/>
      <c r="J230" s="37"/>
      <c r="K230" s="37"/>
      <c r="L230" s="41"/>
      <c r="M230" s="255"/>
      <c r="N230" s="256"/>
      <c r="O230" s="88"/>
      <c r="P230" s="88"/>
      <c r="Q230" s="88"/>
      <c r="R230" s="88"/>
      <c r="S230" s="88"/>
      <c r="T230" s="89"/>
      <c r="U230" s="35"/>
      <c r="V230" s="35"/>
      <c r="W230" s="35"/>
      <c r="X230" s="35"/>
      <c r="Y230" s="35"/>
      <c r="Z230" s="35"/>
      <c r="AA230" s="35"/>
      <c r="AB230" s="35"/>
      <c r="AC230" s="35"/>
      <c r="AD230" s="35"/>
      <c r="AE230" s="35"/>
      <c r="AT230" s="14" t="s">
        <v>194</v>
      </c>
      <c r="AU230" s="14" t="s">
        <v>86</v>
      </c>
    </row>
    <row r="231" s="2" customFormat="1" ht="16.5" customHeight="1">
      <c r="A231" s="35"/>
      <c r="B231" s="36"/>
      <c r="C231" s="239" t="s">
        <v>388</v>
      </c>
      <c r="D231" s="239" t="s">
        <v>188</v>
      </c>
      <c r="E231" s="240" t="s">
        <v>389</v>
      </c>
      <c r="F231" s="241" t="s">
        <v>390</v>
      </c>
      <c r="G231" s="242" t="s">
        <v>191</v>
      </c>
      <c r="H231" s="243">
        <v>62</v>
      </c>
      <c r="I231" s="244"/>
      <c r="J231" s="245">
        <f>ROUND(I231*H231,2)</f>
        <v>0</v>
      </c>
      <c r="K231" s="246"/>
      <c r="L231" s="41"/>
      <c r="M231" s="247" t="s">
        <v>1</v>
      </c>
      <c r="N231" s="248" t="s">
        <v>42</v>
      </c>
      <c r="O231" s="88"/>
      <c r="P231" s="249">
        <f>O231*H231</f>
        <v>0</v>
      </c>
      <c r="Q231" s="249">
        <v>0.00029999999999999997</v>
      </c>
      <c r="R231" s="249">
        <f>Q231*H231</f>
        <v>0.018599999999999998</v>
      </c>
      <c r="S231" s="249">
        <v>0</v>
      </c>
      <c r="T231" s="250">
        <f>S231*H231</f>
        <v>0</v>
      </c>
      <c r="U231" s="35"/>
      <c r="V231" s="35"/>
      <c r="W231" s="35"/>
      <c r="X231" s="35"/>
      <c r="Y231" s="35"/>
      <c r="Z231" s="35"/>
      <c r="AA231" s="35"/>
      <c r="AB231" s="35"/>
      <c r="AC231" s="35"/>
      <c r="AD231" s="35"/>
      <c r="AE231" s="35"/>
      <c r="AR231" s="251" t="s">
        <v>272</v>
      </c>
      <c r="AT231" s="251" t="s">
        <v>188</v>
      </c>
      <c r="AU231" s="251" t="s">
        <v>86</v>
      </c>
      <c r="AY231" s="14" t="s">
        <v>185</v>
      </c>
      <c r="BE231" s="252">
        <f>IF(N231="základní",J231,0)</f>
        <v>0</v>
      </c>
      <c r="BF231" s="252">
        <f>IF(N231="snížená",J231,0)</f>
        <v>0</v>
      </c>
      <c r="BG231" s="252">
        <f>IF(N231="zákl. přenesená",J231,0)</f>
        <v>0</v>
      </c>
      <c r="BH231" s="252">
        <f>IF(N231="sníž. přenesená",J231,0)</f>
        <v>0</v>
      </c>
      <c r="BI231" s="252">
        <f>IF(N231="nulová",J231,0)</f>
        <v>0</v>
      </c>
      <c r="BJ231" s="14" t="s">
        <v>84</v>
      </c>
      <c r="BK231" s="252">
        <f>ROUND(I231*H231,2)</f>
        <v>0</v>
      </c>
      <c r="BL231" s="14" t="s">
        <v>272</v>
      </c>
      <c r="BM231" s="251" t="s">
        <v>391</v>
      </c>
    </row>
    <row r="232" s="2" customFormat="1">
      <c r="A232" s="35"/>
      <c r="B232" s="36"/>
      <c r="C232" s="37"/>
      <c r="D232" s="253" t="s">
        <v>194</v>
      </c>
      <c r="E232" s="37"/>
      <c r="F232" s="254" t="s">
        <v>392</v>
      </c>
      <c r="G232" s="37"/>
      <c r="H232" s="37"/>
      <c r="I232" s="206"/>
      <c r="J232" s="37"/>
      <c r="K232" s="37"/>
      <c r="L232" s="41"/>
      <c r="M232" s="255"/>
      <c r="N232" s="256"/>
      <c r="O232" s="88"/>
      <c r="P232" s="88"/>
      <c r="Q232" s="88"/>
      <c r="R232" s="88"/>
      <c r="S232" s="88"/>
      <c r="T232" s="89"/>
      <c r="U232" s="35"/>
      <c r="V232" s="35"/>
      <c r="W232" s="35"/>
      <c r="X232" s="35"/>
      <c r="Y232" s="35"/>
      <c r="Z232" s="35"/>
      <c r="AA232" s="35"/>
      <c r="AB232" s="35"/>
      <c r="AC232" s="35"/>
      <c r="AD232" s="35"/>
      <c r="AE232" s="35"/>
      <c r="AT232" s="14" t="s">
        <v>194</v>
      </c>
      <c r="AU232" s="14" t="s">
        <v>86</v>
      </c>
    </row>
    <row r="233" s="2" customFormat="1" ht="16.5" customHeight="1">
      <c r="A233" s="35"/>
      <c r="B233" s="36"/>
      <c r="C233" s="257" t="s">
        <v>393</v>
      </c>
      <c r="D233" s="257" t="s">
        <v>260</v>
      </c>
      <c r="E233" s="258" t="s">
        <v>394</v>
      </c>
      <c r="F233" s="259" t="s">
        <v>395</v>
      </c>
      <c r="G233" s="260" t="s">
        <v>329</v>
      </c>
      <c r="H233" s="261">
        <v>32</v>
      </c>
      <c r="I233" s="262"/>
      <c r="J233" s="263">
        <f>ROUND(I233*H233,2)</f>
        <v>0</v>
      </c>
      <c r="K233" s="264"/>
      <c r="L233" s="265"/>
      <c r="M233" s="266" t="s">
        <v>1</v>
      </c>
      <c r="N233" s="267" t="s">
        <v>42</v>
      </c>
      <c r="O233" s="88"/>
      <c r="P233" s="249">
        <f>O233*H233</f>
        <v>0</v>
      </c>
      <c r="Q233" s="249">
        <v>0.00022000000000000001</v>
      </c>
      <c r="R233" s="249">
        <f>Q233*H233</f>
        <v>0.0070400000000000003</v>
      </c>
      <c r="S233" s="249">
        <v>0</v>
      </c>
      <c r="T233" s="250">
        <f>S233*H233</f>
        <v>0</v>
      </c>
      <c r="U233" s="35"/>
      <c r="V233" s="35"/>
      <c r="W233" s="35"/>
      <c r="X233" s="35"/>
      <c r="Y233" s="35"/>
      <c r="Z233" s="35"/>
      <c r="AA233" s="35"/>
      <c r="AB233" s="35"/>
      <c r="AC233" s="35"/>
      <c r="AD233" s="35"/>
      <c r="AE233" s="35"/>
      <c r="AR233" s="251" t="s">
        <v>323</v>
      </c>
      <c r="AT233" s="251" t="s">
        <v>260</v>
      </c>
      <c r="AU233" s="251" t="s">
        <v>86</v>
      </c>
      <c r="AY233" s="14" t="s">
        <v>185</v>
      </c>
      <c r="BE233" s="252">
        <f>IF(N233="základní",J233,0)</f>
        <v>0</v>
      </c>
      <c r="BF233" s="252">
        <f>IF(N233="snížená",J233,0)</f>
        <v>0</v>
      </c>
      <c r="BG233" s="252">
        <f>IF(N233="zákl. přenesená",J233,0)</f>
        <v>0</v>
      </c>
      <c r="BH233" s="252">
        <f>IF(N233="sníž. přenesená",J233,0)</f>
        <v>0</v>
      </c>
      <c r="BI233" s="252">
        <f>IF(N233="nulová",J233,0)</f>
        <v>0</v>
      </c>
      <c r="BJ233" s="14" t="s">
        <v>84</v>
      </c>
      <c r="BK233" s="252">
        <f>ROUND(I233*H233,2)</f>
        <v>0</v>
      </c>
      <c r="BL233" s="14" t="s">
        <v>272</v>
      </c>
      <c r="BM233" s="251" t="s">
        <v>396</v>
      </c>
    </row>
    <row r="234" s="2" customFormat="1">
      <c r="A234" s="35"/>
      <c r="B234" s="36"/>
      <c r="C234" s="37"/>
      <c r="D234" s="253" t="s">
        <v>194</v>
      </c>
      <c r="E234" s="37"/>
      <c r="F234" s="254" t="s">
        <v>395</v>
      </c>
      <c r="G234" s="37"/>
      <c r="H234" s="37"/>
      <c r="I234" s="206"/>
      <c r="J234" s="37"/>
      <c r="K234" s="37"/>
      <c r="L234" s="41"/>
      <c r="M234" s="255"/>
      <c r="N234" s="256"/>
      <c r="O234" s="88"/>
      <c r="P234" s="88"/>
      <c r="Q234" s="88"/>
      <c r="R234" s="88"/>
      <c r="S234" s="88"/>
      <c r="T234" s="89"/>
      <c r="U234" s="35"/>
      <c r="V234" s="35"/>
      <c r="W234" s="35"/>
      <c r="X234" s="35"/>
      <c r="Y234" s="35"/>
      <c r="Z234" s="35"/>
      <c r="AA234" s="35"/>
      <c r="AB234" s="35"/>
      <c r="AC234" s="35"/>
      <c r="AD234" s="35"/>
      <c r="AE234" s="35"/>
      <c r="AT234" s="14" t="s">
        <v>194</v>
      </c>
      <c r="AU234" s="14" t="s">
        <v>86</v>
      </c>
    </row>
    <row r="235" s="2" customFormat="1" ht="24.15" customHeight="1">
      <c r="A235" s="35"/>
      <c r="B235" s="36"/>
      <c r="C235" s="239" t="s">
        <v>397</v>
      </c>
      <c r="D235" s="239" t="s">
        <v>188</v>
      </c>
      <c r="E235" s="240" t="s">
        <v>398</v>
      </c>
      <c r="F235" s="241" t="s">
        <v>399</v>
      </c>
      <c r="G235" s="242" t="s">
        <v>329</v>
      </c>
      <c r="H235" s="243">
        <v>36</v>
      </c>
      <c r="I235" s="244"/>
      <c r="J235" s="245">
        <f>ROUND(I235*H235,2)</f>
        <v>0</v>
      </c>
      <c r="K235" s="246"/>
      <c r="L235" s="41"/>
      <c r="M235" s="247" t="s">
        <v>1</v>
      </c>
      <c r="N235" s="248" t="s">
        <v>42</v>
      </c>
      <c r="O235" s="88"/>
      <c r="P235" s="249">
        <f>O235*H235</f>
        <v>0</v>
      </c>
      <c r="Q235" s="249">
        <v>0</v>
      </c>
      <c r="R235" s="249">
        <f>Q235*H235</f>
        <v>0</v>
      </c>
      <c r="S235" s="249">
        <v>0</v>
      </c>
      <c r="T235" s="250">
        <f>S235*H235</f>
        <v>0</v>
      </c>
      <c r="U235" s="35"/>
      <c r="V235" s="35"/>
      <c r="W235" s="35"/>
      <c r="X235" s="35"/>
      <c r="Y235" s="35"/>
      <c r="Z235" s="35"/>
      <c r="AA235" s="35"/>
      <c r="AB235" s="35"/>
      <c r="AC235" s="35"/>
      <c r="AD235" s="35"/>
      <c r="AE235" s="35"/>
      <c r="AR235" s="251" t="s">
        <v>272</v>
      </c>
      <c r="AT235" s="251" t="s">
        <v>188</v>
      </c>
      <c r="AU235" s="251" t="s">
        <v>86</v>
      </c>
      <c r="AY235" s="14" t="s">
        <v>185</v>
      </c>
      <c r="BE235" s="252">
        <f>IF(N235="základní",J235,0)</f>
        <v>0</v>
      </c>
      <c r="BF235" s="252">
        <f>IF(N235="snížená",J235,0)</f>
        <v>0</v>
      </c>
      <c r="BG235" s="252">
        <f>IF(N235="zákl. přenesená",J235,0)</f>
        <v>0</v>
      </c>
      <c r="BH235" s="252">
        <f>IF(N235="sníž. přenesená",J235,0)</f>
        <v>0</v>
      </c>
      <c r="BI235" s="252">
        <f>IF(N235="nulová",J235,0)</f>
        <v>0</v>
      </c>
      <c r="BJ235" s="14" t="s">
        <v>84</v>
      </c>
      <c r="BK235" s="252">
        <f>ROUND(I235*H235,2)</f>
        <v>0</v>
      </c>
      <c r="BL235" s="14" t="s">
        <v>272</v>
      </c>
      <c r="BM235" s="251" t="s">
        <v>400</v>
      </c>
    </row>
    <row r="236" s="2" customFormat="1">
      <c r="A236" s="35"/>
      <c r="B236" s="36"/>
      <c r="C236" s="37"/>
      <c r="D236" s="253" t="s">
        <v>194</v>
      </c>
      <c r="E236" s="37"/>
      <c r="F236" s="254" t="s">
        <v>401</v>
      </c>
      <c r="G236" s="37"/>
      <c r="H236" s="37"/>
      <c r="I236" s="206"/>
      <c r="J236" s="37"/>
      <c r="K236" s="37"/>
      <c r="L236" s="41"/>
      <c r="M236" s="255"/>
      <c r="N236" s="256"/>
      <c r="O236" s="88"/>
      <c r="P236" s="88"/>
      <c r="Q236" s="88"/>
      <c r="R236" s="88"/>
      <c r="S236" s="88"/>
      <c r="T236" s="89"/>
      <c r="U236" s="35"/>
      <c r="V236" s="35"/>
      <c r="W236" s="35"/>
      <c r="X236" s="35"/>
      <c r="Y236" s="35"/>
      <c r="Z236" s="35"/>
      <c r="AA236" s="35"/>
      <c r="AB236" s="35"/>
      <c r="AC236" s="35"/>
      <c r="AD236" s="35"/>
      <c r="AE236" s="35"/>
      <c r="AT236" s="14" t="s">
        <v>194</v>
      </c>
      <c r="AU236" s="14" t="s">
        <v>86</v>
      </c>
    </row>
    <row r="237" s="2" customFormat="1" ht="16.5" customHeight="1">
      <c r="A237" s="35"/>
      <c r="B237" s="36"/>
      <c r="C237" s="239" t="s">
        <v>402</v>
      </c>
      <c r="D237" s="239" t="s">
        <v>188</v>
      </c>
      <c r="E237" s="240" t="s">
        <v>403</v>
      </c>
      <c r="F237" s="241" t="s">
        <v>404</v>
      </c>
      <c r="G237" s="242" t="s">
        <v>329</v>
      </c>
      <c r="H237" s="243">
        <v>32</v>
      </c>
      <c r="I237" s="244"/>
      <c r="J237" s="245">
        <f>ROUND(I237*H237,2)</f>
        <v>0</v>
      </c>
      <c r="K237" s="246"/>
      <c r="L237" s="41"/>
      <c r="M237" s="247" t="s">
        <v>1</v>
      </c>
      <c r="N237" s="248" t="s">
        <v>42</v>
      </c>
      <c r="O237" s="88"/>
      <c r="P237" s="249">
        <f>O237*H237</f>
        <v>0</v>
      </c>
      <c r="Q237" s="249">
        <v>1.0000000000000001E-05</v>
      </c>
      <c r="R237" s="249">
        <f>Q237*H237</f>
        <v>0.00032000000000000003</v>
      </c>
      <c r="S237" s="249">
        <v>0</v>
      </c>
      <c r="T237" s="250">
        <f>S237*H237</f>
        <v>0</v>
      </c>
      <c r="U237" s="35"/>
      <c r="V237" s="35"/>
      <c r="W237" s="35"/>
      <c r="X237" s="35"/>
      <c r="Y237" s="35"/>
      <c r="Z237" s="35"/>
      <c r="AA237" s="35"/>
      <c r="AB237" s="35"/>
      <c r="AC237" s="35"/>
      <c r="AD237" s="35"/>
      <c r="AE237" s="35"/>
      <c r="AR237" s="251" t="s">
        <v>272</v>
      </c>
      <c r="AT237" s="251" t="s">
        <v>188</v>
      </c>
      <c r="AU237" s="251" t="s">
        <v>86</v>
      </c>
      <c r="AY237" s="14" t="s">
        <v>185</v>
      </c>
      <c r="BE237" s="252">
        <f>IF(N237="základní",J237,0)</f>
        <v>0</v>
      </c>
      <c r="BF237" s="252">
        <f>IF(N237="snížená",J237,0)</f>
        <v>0</v>
      </c>
      <c r="BG237" s="252">
        <f>IF(N237="zákl. přenesená",J237,0)</f>
        <v>0</v>
      </c>
      <c r="BH237" s="252">
        <f>IF(N237="sníž. přenesená",J237,0)</f>
        <v>0</v>
      </c>
      <c r="BI237" s="252">
        <f>IF(N237="nulová",J237,0)</f>
        <v>0</v>
      </c>
      <c r="BJ237" s="14" t="s">
        <v>84</v>
      </c>
      <c r="BK237" s="252">
        <f>ROUND(I237*H237,2)</f>
        <v>0</v>
      </c>
      <c r="BL237" s="14" t="s">
        <v>272</v>
      </c>
      <c r="BM237" s="251" t="s">
        <v>405</v>
      </c>
    </row>
    <row r="238" s="2" customFormat="1">
      <c r="A238" s="35"/>
      <c r="B238" s="36"/>
      <c r="C238" s="37"/>
      <c r="D238" s="253" t="s">
        <v>194</v>
      </c>
      <c r="E238" s="37"/>
      <c r="F238" s="254" t="s">
        <v>406</v>
      </c>
      <c r="G238" s="37"/>
      <c r="H238" s="37"/>
      <c r="I238" s="206"/>
      <c r="J238" s="37"/>
      <c r="K238" s="37"/>
      <c r="L238" s="41"/>
      <c r="M238" s="255"/>
      <c r="N238" s="256"/>
      <c r="O238" s="88"/>
      <c r="P238" s="88"/>
      <c r="Q238" s="88"/>
      <c r="R238" s="88"/>
      <c r="S238" s="88"/>
      <c r="T238" s="89"/>
      <c r="U238" s="35"/>
      <c r="V238" s="35"/>
      <c r="W238" s="35"/>
      <c r="X238" s="35"/>
      <c r="Y238" s="35"/>
      <c r="Z238" s="35"/>
      <c r="AA238" s="35"/>
      <c r="AB238" s="35"/>
      <c r="AC238" s="35"/>
      <c r="AD238" s="35"/>
      <c r="AE238" s="35"/>
      <c r="AT238" s="14" t="s">
        <v>194</v>
      </c>
      <c r="AU238" s="14" t="s">
        <v>86</v>
      </c>
    </row>
    <row r="239" s="2" customFormat="1" ht="24.15" customHeight="1">
      <c r="A239" s="35"/>
      <c r="B239" s="36"/>
      <c r="C239" s="239" t="s">
        <v>407</v>
      </c>
      <c r="D239" s="239" t="s">
        <v>188</v>
      </c>
      <c r="E239" s="240" t="s">
        <v>408</v>
      </c>
      <c r="F239" s="241" t="s">
        <v>409</v>
      </c>
      <c r="G239" s="242" t="s">
        <v>191</v>
      </c>
      <c r="H239" s="243">
        <v>62</v>
      </c>
      <c r="I239" s="244"/>
      <c r="J239" s="245">
        <f>ROUND(I239*H239,2)</f>
        <v>0</v>
      </c>
      <c r="K239" s="246"/>
      <c r="L239" s="41"/>
      <c r="M239" s="247" t="s">
        <v>1</v>
      </c>
      <c r="N239" s="248" t="s">
        <v>42</v>
      </c>
      <c r="O239" s="88"/>
      <c r="P239" s="249">
        <f>O239*H239</f>
        <v>0</v>
      </c>
      <c r="Q239" s="249">
        <v>0</v>
      </c>
      <c r="R239" s="249">
        <f>Q239*H239</f>
        <v>0</v>
      </c>
      <c r="S239" s="249">
        <v>0</v>
      </c>
      <c r="T239" s="250">
        <f>S239*H239</f>
        <v>0</v>
      </c>
      <c r="U239" s="35"/>
      <c r="V239" s="35"/>
      <c r="W239" s="35"/>
      <c r="X239" s="35"/>
      <c r="Y239" s="35"/>
      <c r="Z239" s="35"/>
      <c r="AA239" s="35"/>
      <c r="AB239" s="35"/>
      <c r="AC239" s="35"/>
      <c r="AD239" s="35"/>
      <c r="AE239" s="35"/>
      <c r="AR239" s="251" t="s">
        <v>272</v>
      </c>
      <c r="AT239" s="251" t="s">
        <v>188</v>
      </c>
      <c r="AU239" s="251" t="s">
        <v>86</v>
      </c>
      <c r="AY239" s="14" t="s">
        <v>185</v>
      </c>
      <c r="BE239" s="252">
        <f>IF(N239="základní",J239,0)</f>
        <v>0</v>
      </c>
      <c r="BF239" s="252">
        <f>IF(N239="snížená",J239,0)</f>
        <v>0</v>
      </c>
      <c r="BG239" s="252">
        <f>IF(N239="zákl. přenesená",J239,0)</f>
        <v>0</v>
      </c>
      <c r="BH239" s="252">
        <f>IF(N239="sníž. přenesená",J239,0)</f>
        <v>0</v>
      </c>
      <c r="BI239" s="252">
        <f>IF(N239="nulová",J239,0)</f>
        <v>0</v>
      </c>
      <c r="BJ239" s="14" t="s">
        <v>84</v>
      </c>
      <c r="BK239" s="252">
        <f>ROUND(I239*H239,2)</f>
        <v>0</v>
      </c>
      <c r="BL239" s="14" t="s">
        <v>272</v>
      </c>
      <c r="BM239" s="251" t="s">
        <v>410</v>
      </c>
    </row>
    <row r="240" s="2" customFormat="1">
      <c r="A240" s="35"/>
      <c r="B240" s="36"/>
      <c r="C240" s="37"/>
      <c r="D240" s="253" t="s">
        <v>194</v>
      </c>
      <c r="E240" s="37"/>
      <c r="F240" s="254" t="s">
        <v>411</v>
      </c>
      <c r="G240" s="37"/>
      <c r="H240" s="37"/>
      <c r="I240" s="206"/>
      <c r="J240" s="37"/>
      <c r="K240" s="37"/>
      <c r="L240" s="41"/>
      <c r="M240" s="255"/>
      <c r="N240" s="256"/>
      <c r="O240" s="88"/>
      <c r="P240" s="88"/>
      <c r="Q240" s="88"/>
      <c r="R240" s="88"/>
      <c r="S240" s="88"/>
      <c r="T240" s="89"/>
      <c r="U240" s="35"/>
      <c r="V240" s="35"/>
      <c r="W240" s="35"/>
      <c r="X240" s="35"/>
      <c r="Y240" s="35"/>
      <c r="Z240" s="35"/>
      <c r="AA240" s="35"/>
      <c r="AB240" s="35"/>
      <c r="AC240" s="35"/>
      <c r="AD240" s="35"/>
      <c r="AE240" s="35"/>
      <c r="AT240" s="14" t="s">
        <v>194</v>
      </c>
      <c r="AU240" s="14" t="s">
        <v>86</v>
      </c>
    </row>
    <row r="241" s="12" customFormat="1" ht="22.8" customHeight="1">
      <c r="A241" s="12"/>
      <c r="B241" s="223"/>
      <c r="C241" s="224"/>
      <c r="D241" s="225" t="s">
        <v>76</v>
      </c>
      <c r="E241" s="237" t="s">
        <v>412</v>
      </c>
      <c r="F241" s="237" t="s">
        <v>413</v>
      </c>
      <c r="G241" s="224"/>
      <c r="H241" s="224"/>
      <c r="I241" s="227"/>
      <c r="J241" s="238">
        <f>BK241</f>
        <v>0</v>
      </c>
      <c r="K241" s="224"/>
      <c r="L241" s="229"/>
      <c r="M241" s="230"/>
      <c r="N241" s="231"/>
      <c r="O241" s="231"/>
      <c r="P241" s="232">
        <f>SUM(P242:P253)</f>
        <v>0</v>
      </c>
      <c r="Q241" s="231"/>
      <c r="R241" s="232">
        <f>SUM(R242:R253)</f>
        <v>0.038059999999999997</v>
      </c>
      <c r="S241" s="231"/>
      <c r="T241" s="233">
        <f>SUM(T242:T253)</f>
        <v>0.35860000000000003</v>
      </c>
      <c r="U241" s="12"/>
      <c r="V241" s="12"/>
      <c r="W241" s="12"/>
      <c r="X241" s="12"/>
      <c r="Y241" s="12"/>
      <c r="Z241" s="12"/>
      <c r="AA241" s="12"/>
      <c r="AB241" s="12"/>
      <c r="AC241" s="12"/>
      <c r="AD241" s="12"/>
      <c r="AE241" s="12"/>
      <c r="AR241" s="234" t="s">
        <v>86</v>
      </c>
      <c r="AT241" s="235" t="s">
        <v>76</v>
      </c>
      <c r="AU241" s="235" t="s">
        <v>84</v>
      </c>
      <c r="AY241" s="234" t="s">
        <v>185</v>
      </c>
      <c r="BK241" s="236">
        <f>SUM(BK242:BK253)</f>
        <v>0</v>
      </c>
    </row>
    <row r="242" s="2" customFormat="1" ht="16.5" customHeight="1">
      <c r="A242" s="35"/>
      <c r="B242" s="36"/>
      <c r="C242" s="239" t="s">
        <v>414</v>
      </c>
      <c r="D242" s="239" t="s">
        <v>188</v>
      </c>
      <c r="E242" s="240" t="s">
        <v>415</v>
      </c>
      <c r="F242" s="241" t="s">
        <v>416</v>
      </c>
      <c r="G242" s="242" t="s">
        <v>191</v>
      </c>
      <c r="H242" s="243">
        <v>2.1000000000000001</v>
      </c>
      <c r="I242" s="244"/>
      <c r="J242" s="245">
        <f>ROUND(I242*H242,2)</f>
        <v>0</v>
      </c>
      <c r="K242" s="246"/>
      <c r="L242" s="41"/>
      <c r="M242" s="247" t="s">
        <v>1</v>
      </c>
      <c r="N242" s="248" t="s">
        <v>42</v>
      </c>
      <c r="O242" s="88"/>
      <c r="P242" s="249">
        <f>O242*H242</f>
        <v>0</v>
      </c>
      <c r="Q242" s="249">
        <v>0.00029999999999999997</v>
      </c>
      <c r="R242" s="249">
        <f>Q242*H242</f>
        <v>0.00062999999999999992</v>
      </c>
      <c r="S242" s="249">
        <v>0</v>
      </c>
      <c r="T242" s="250">
        <f>S242*H242</f>
        <v>0</v>
      </c>
      <c r="U242" s="35"/>
      <c r="V242" s="35"/>
      <c r="W242" s="35"/>
      <c r="X242" s="35"/>
      <c r="Y242" s="35"/>
      <c r="Z242" s="35"/>
      <c r="AA242" s="35"/>
      <c r="AB242" s="35"/>
      <c r="AC242" s="35"/>
      <c r="AD242" s="35"/>
      <c r="AE242" s="35"/>
      <c r="AR242" s="251" t="s">
        <v>272</v>
      </c>
      <c r="AT242" s="251" t="s">
        <v>188</v>
      </c>
      <c r="AU242" s="251" t="s">
        <v>86</v>
      </c>
      <c r="AY242" s="14" t="s">
        <v>185</v>
      </c>
      <c r="BE242" s="252">
        <f>IF(N242="základní",J242,0)</f>
        <v>0</v>
      </c>
      <c r="BF242" s="252">
        <f>IF(N242="snížená",J242,0)</f>
        <v>0</v>
      </c>
      <c r="BG242" s="252">
        <f>IF(N242="zákl. přenesená",J242,0)</f>
        <v>0</v>
      </c>
      <c r="BH242" s="252">
        <f>IF(N242="sníž. přenesená",J242,0)</f>
        <v>0</v>
      </c>
      <c r="BI242" s="252">
        <f>IF(N242="nulová",J242,0)</f>
        <v>0</v>
      </c>
      <c r="BJ242" s="14" t="s">
        <v>84</v>
      </c>
      <c r="BK242" s="252">
        <f>ROUND(I242*H242,2)</f>
        <v>0</v>
      </c>
      <c r="BL242" s="14" t="s">
        <v>272</v>
      </c>
      <c r="BM242" s="251" t="s">
        <v>417</v>
      </c>
    </row>
    <row r="243" s="2" customFormat="1">
      <c r="A243" s="35"/>
      <c r="B243" s="36"/>
      <c r="C243" s="37"/>
      <c r="D243" s="253" t="s">
        <v>194</v>
      </c>
      <c r="E243" s="37"/>
      <c r="F243" s="254" t="s">
        <v>418</v>
      </c>
      <c r="G243" s="37"/>
      <c r="H243" s="37"/>
      <c r="I243" s="206"/>
      <c r="J243" s="37"/>
      <c r="K243" s="37"/>
      <c r="L243" s="41"/>
      <c r="M243" s="255"/>
      <c r="N243" s="256"/>
      <c r="O243" s="88"/>
      <c r="P243" s="88"/>
      <c r="Q243" s="88"/>
      <c r="R243" s="88"/>
      <c r="S243" s="88"/>
      <c r="T243" s="89"/>
      <c r="U243" s="35"/>
      <c r="V243" s="35"/>
      <c r="W243" s="35"/>
      <c r="X243" s="35"/>
      <c r="Y243" s="35"/>
      <c r="Z243" s="35"/>
      <c r="AA243" s="35"/>
      <c r="AB243" s="35"/>
      <c r="AC243" s="35"/>
      <c r="AD243" s="35"/>
      <c r="AE243" s="35"/>
      <c r="AT243" s="14" t="s">
        <v>194</v>
      </c>
      <c r="AU243" s="14" t="s">
        <v>86</v>
      </c>
    </row>
    <row r="244" s="2" customFormat="1" ht="24.15" customHeight="1">
      <c r="A244" s="35"/>
      <c r="B244" s="36"/>
      <c r="C244" s="239" t="s">
        <v>419</v>
      </c>
      <c r="D244" s="239" t="s">
        <v>188</v>
      </c>
      <c r="E244" s="240" t="s">
        <v>420</v>
      </c>
      <c r="F244" s="241" t="s">
        <v>421</v>
      </c>
      <c r="G244" s="242" t="s">
        <v>191</v>
      </c>
      <c r="H244" s="243">
        <v>4.4000000000000004</v>
      </c>
      <c r="I244" s="244"/>
      <c r="J244" s="245">
        <f>ROUND(I244*H244,2)</f>
        <v>0</v>
      </c>
      <c r="K244" s="246"/>
      <c r="L244" s="41"/>
      <c r="M244" s="247" t="s">
        <v>1</v>
      </c>
      <c r="N244" s="248" t="s">
        <v>42</v>
      </c>
      <c r="O244" s="88"/>
      <c r="P244" s="249">
        <f>O244*H244</f>
        <v>0</v>
      </c>
      <c r="Q244" s="249">
        <v>0</v>
      </c>
      <c r="R244" s="249">
        <f>Q244*H244</f>
        <v>0</v>
      </c>
      <c r="S244" s="249">
        <v>0.081500000000000003</v>
      </c>
      <c r="T244" s="250">
        <f>S244*H244</f>
        <v>0.35860000000000003</v>
      </c>
      <c r="U244" s="35"/>
      <c r="V244" s="35"/>
      <c r="W244" s="35"/>
      <c r="X244" s="35"/>
      <c r="Y244" s="35"/>
      <c r="Z244" s="35"/>
      <c r="AA244" s="35"/>
      <c r="AB244" s="35"/>
      <c r="AC244" s="35"/>
      <c r="AD244" s="35"/>
      <c r="AE244" s="35"/>
      <c r="AR244" s="251" t="s">
        <v>272</v>
      </c>
      <c r="AT244" s="251" t="s">
        <v>188</v>
      </c>
      <c r="AU244" s="251" t="s">
        <v>86</v>
      </c>
      <c r="AY244" s="14" t="s">
        <v>185</v>
      </c>
      <c r="BE244" s="252">
        <f>IF(N244="základní",J244,0)</f>
        <v>0</v>
      </c>
      <c r="BF244" s="252">
        <f>IF(N244="snížená",J244,0)</f>
        <v>0</v>
      </c>
      <c r="BG244" s="252">
        <f>IF(N244="zákl. přenesená",J244,0)</f>
        <v>0</v>
      </c>
      <c r="BH244" s="252">
        <f>IF(N244="sníž. přenesená",J244,0)</f>
        <v>0</v>
      </c>
      <c r="BI244" s="252">
        <f>IF(N244="nulová",J244,0)</f>
        <v>0</v>
      </c>
      <c r="BJ244" s="14" t="s">
        <v>84</v>
      </c>
      <c r="BK244" s="252">
        <f>ROUND(I244*H244,2)</f>
        <v>0</v>
      </c>
      <c r="BL244" s="14" t="s">
        <v>272</v>
      </c>
      <c r="BM244" s="251" t="s">
        <v>422</v>
      </c>
    </row>
    <row r="245" s="2" customFormat="1">
      <c r="A245" s="35"/>
      <c r="B245" s="36"/>
      <c r="C245" s="37"/>
      <c r="D245" s="253" t="s">
        <v>194</v>
      </c>
      <c r="E245" s="37"/>
      <c r="F245" s="254" t="s">
        <v>423</v>
      </c>
      <c r="G245" s="37"/>
      <c r="H245" s="37"/>
      <c r="I245" s="206"/>
      <c r="J245" s="37"/>
      <c r="K245" s="37"/>
      <c r="L245" s="41"/>
      <c r="M245" s="255"/>
      <c r="N245" s="256"/>
      <c r="O245" s="88"/>
      <c r="P245" s="88"/>
      <c r="Q245" s="88"/>
      <c r="R245" s="88"/>
      <c r="S245" s="88"/>
      <c r="T245" s="89"/>
      <c r="U245" s="35"/>
      <c r="V245" s="35"/>
      <c r="W245" s="35"/>
      <c r="X245" s="35"/>
      <c r="Y245" s="35"/>
      <c r="Z245" s="35"/>
      <c r="AA245" s="35"/>
      <c r="AB245" s="35"/>
      <c r="AC245" s="35"/>
      <c r="AD245" s="35"/>
      <c r="AE245" s="35"/>
      <c r="AT245" s="14" t="s">
        <v>194</v>
      </c>
      <c r="AU245" s="14" t="s">
        <v>86</v>
      </c>
    </row>
    <row r="246" s="2" customFormat="1" ht="24.15" customHeight="1">
      <c r="A246" s="35"/>
      <c r="B246" s="36"/>
      <c r="C246" s="239" t="s">
        <v>424</v>
      </c>
      <c r="D246" s="239" t="s">
        <v>188</v>
      </c>
      <c r="E246" s="240" t="s">
        <v>425</v>
      </c>
      <c r="F246" s="241" t="s">
        <v>426</v>
      </c>
      <c r="G246" s="242" t="s">
        <v>191</v>
      </c>
      <c r="H246" s="243">
        <v>2.1000000000000001</v>
      </c>
      <c r="I246" s="244"/>
      <c r="J246" s="245">
        <f>ROUND(I246*H246,2)</f>
        <v>0</v>
      </c>
      <c r="K246" s="246"/>
      <c r="L246" s="41"/>
      <c r="M246" s="247" t="s">
        <v>1</v>
      </c>
      <c r="N246" s="248" t="s">
        <v>42</v>
      </c>
      <c r="O246" s="88"/>
      <c r="P246" s="249">
        <f>O246*H246</f>
        <v>0</v>
      </c>
      <c r="Q246" s="249">
        <v>0.0048999999999999998</v>
      </c>
      <c r="R246" s="249">
        <f>Q246*H246</f>
        <v>0.010290000000000001</v>
      </c>
      <c r="S246" s="249">
        <v>0</v>
      </c>
      <c r="T246" s="250">
        <f>S246*H246</f>
        <v>0</v>
      </c>
      <c r="U246" s="35"/>
      <c r="V246" s="35"/>
      <c r="W246" s="35"/>
      <c r="X246" s="35"/>
      <c r="Y246" s="35"/>
      <c r="Z246" s="35"/>
      <c r="AA246" s="35"/>
      <c r="AB246" s="35"/>
      <c r="AC246" s="35"/>
      <c r="AD246" s="35"/>
      <c r="AE246" s="35"/>
      <c r="AR246" s="251" t="s">
        <v>272</v>
      </c>
      <c r="AT246" s="251" t="s">
        <v>188</v>
      </c>
      <c r="AU246" s="251" t="s">
        <v>86</v>
      </c>
      <c r="AY246" s="14" t="s">
        <v>185</v>
      </c>
      <c r="BE246" s="252">
        <f>IF(N246="základní",J246,0)</f>
        <v>0</v>
      </c>
      <c r="BF246" s="252">
        <f>IF(N246="snížená",J246,0)</f>
        <v>0</v>
      </c>
      <c r="BG246" s="252">
        <f>IF(N246="zákl. přenesená",J246,0)</f>
        <v>0</v>
      </c>
      <c r="BH246" s="252">
        <f>IF(N246="sníž. přenesená",J246,0)</f>
        <v>0</v>
      </c>
      <c r="BI246" s="252">
        <f>IF(N246="nulová",J246,0)</f>
        <v>0</v>
      </c>
      <c r="BJ246" s="14" t="s">
        <v>84</v>
      </c>
      <c r="BK246" s="252">
        <f>ROUND(I246*H246,2)</f>
        <v>0</v>
      </c>
      <c r="BL246" s="14" t="s">
        <v>272</v>
      </c>
      <c r="BM246" s="251" t="s">
        <v>427</v>
      </c>
    </row>
    <row r="247" s="2" customFormat="1">
      <c r="A247" s="35"/>
      <c r="B247" s="36"/>
      <c r="C247" s="37"/>
      <c r="D247" s="253" t="s">
        <v>194</v>
      </c>
      <c r="E247" s="37"/>
      <c r="F247" s="254" t="s">
        <v>428</v>
      </c>
      <c r="G247" s="37"/>
      <c r="H247" s="37"/>
      <c r="I247" s="206"/>
      <c r="J247" s="37"/>
      <c r="K247" s="37"/>
      <c r="L247" s="41"/>
      <c r="M247" s="255"/>
      <c r="N247" s="256"/>
      <c r="O247" s="88"/>
      <c r="P247" s="88"/>
      <c r="Q247" s="88"/>
      <c r="R247" s="88"/>
      <c r="S247" s="88"/>
      <c r="T247" s="89"/>
      <c r="U247" s="35"/>
      <c r="V247" s="35"/>
      <c r="W247" s="35"/>
      <c r="X247" s="35"/>
      <c r="Y247" s="35"/>
      <c r="Z247" s="35"/>
      <c r="AA247" s="35"/>
      <c r="AB247" s="35"/>
      <c r="AC247" s="35"/>
      <c r="AD247" s="35"/>
      <c r="AE247" s="35"/>
      <c r="AT247" s="14" t="s">
        <v>194</v>
      </c>
      <c r="AU247" s="14" t="s">
        <v>86</v>
      </c>
    </row>
    <row r="248" s="2" customFormat="1" ht="16.5" customHeight="1">
      <c r="A248" s="35"/>
      <c r="B248" s="36"/>
      <c r="C248" s="257" t="s">
        <v>429</v>
      </c>
      <c r="D248" s="257" t="s">
        <v>260</v>
      </c>
      <c r="E248" s="258" t="s">
        <v>430</v>
      </c>
      <c r="F248" s="259" t="s">
        <v>431</v>
      </c>
      <c r="G248" s="260" t="s">
        <v>191</v>
      </c>
      <c r="H248" s="261">
        <v>2.2999999999999998</v>
      </c>
      <c r="I248" s="262"/>
      <c r="J248" s="263">
        <f>ROUND(I248*H248,2)</f>
        <v>0</v>
      </c>
      <c r="K248" s="264"/>
      <c r="L248" s="265"/>
      <c r="M248" s="266" t="s">
        <v>1</v>
      </c>
      <c r="N248" s="267" t="s">
        <v>42</v>
      </c>
      <c r="O248" s="88"/>
      <c r="P248" s="249">
        <f>O248*H248</f>
        <v>0</v>
      </c>
      <c r="Q248" s="249">
        <v>0.0118</v>
      </c>
      <c r="R248" s="249">
        <f>Q248*H248</f>
        <v>0.027139999999999997</v>
      </c>
      <c r="S248" s="249">
        <v>0</v>
      </c>
      <c r="T248" s="250">
        <f>S248*H248</f>
        <v>0</v>
      </c>
      <c r="U248" s="35"/>
      <c r="V248" s="35"/>
      <c r="W248" s="35"/>
      <c r="X248" s="35"/>
      <c r="Y248" s="35"/>
      <c r="Z248" s="35"/>
      <c r="AA248" s="35"/>
      <c r="AB248" s="35"/>
      <c r="AC248" s="35"/>
      <c r="AD248" s="35"/>
      <c r="AE248" s="35"/>
      <c r="AR248" s="251" t="s">
        <v>323</v>
      </c>
      <c r="AT248" s="251" t="s">
        <v>260</v>
      </c>
      <c r="AU248" s="251" t="s">
        <v>86</v>
      </c>
      <c r="AY248" s="14" t="s">
        <v>185</v>
      </c>
      <c r="BE248" s="252">
        <f>IF(N248="základní",J248,0)</f>
        <v>0</v>
      </c>
      <c r="BF248" s="252">
        <f>IF(N248="snížená",J248,0)</f>
        <v>0</v>
      </c>
      <c r="BG248" s="252">
        <f>IF(N248="zákl. přenesená",J248,0)</f>
        <v>0</v>
      </c>
      <c r="BH248" s="252">
        <f>IF(N248="sníž. přenesená",J248,0)</f>
        <v>0</v>
      </c>
      <c r="BI248" s="252">
        <f>IF(N248="nulová",J248,0)</f>
        <v>0</v>
      </c>
      <c r="BJ248" s="14" t="s">
        <v>84</v>
      </c>
      <c r="BK248" s="252">
        <f>ROUND(I248*H248,2)</f>
        <v>0</v>
      </c>
      <c r="BL248" s="14" t="s">
        <v>272</v>
      </c>
      <c r="BM248" s="251" t="s">
        <v>432</v>
      </c>
    </row>
    <row r="249" s="2" customFormat="1">
      <c r="A249" s="35"/>
      <c r="B249" s="36"/>
      <c r="C249" s="37"/>
      <c r="D249" s="253" t="s">
        <v>194</v>
      </c>
      <c r="E249" s="37"/>
      <c r="F249" s="254" t="s">
        <v>431</v>
      </c>
      <c r="G249" s="37"/>
      <c r="H249" s="37"/>
      <c r="I249" s="206"/>
      <c r="J249" s="37"/>
      <c r="K249" s="37"/>
      <c r="L249" s="41"/>
      <c r="M249" s="255"/>
      <c r="N249" s="256"/>
      <c r="O249" s="88"/>
      <c r="P249" s="88"/>
      <c r="Q249" s="88"/>
      <c r="R249" s="88"/>
      <c r="S249" s="88"/>
      <c r="T249" s="89"/>
      <c r="U249" s="35"/>
      <c r="V249" s="35"/>
      <c r="W249" s="35"/>
      <c r="X249" s="35"/>
      <c r="Y249" s="35"/>
      <c r="Z249" s="35"/>
      <c r="AA249" s="35"/>
      <c r="AB249" s="35"/>
      <c r="AC249" s="35"/>
      <c r="AD249" s="35"/>
      <c r="AE249" s="35"/>
      <c r="AT249" s="14" t="s">
        <v>194</v>
      </c>
      <c r="AU249" s="14" t="s">
        <v>86</v>
      </c>
    </row>
    <row r="250" s="2" customFormat="1" ht="24.15" customHeight="1">
      <c r="A250" s="35"/>
      <c r="B250" s="36"/>
      <c r="C250" s="239" t="s">
        <v>433</v>
      </c>
      <c r="D250" s="239" t="s">
        <v>188</v>
      </c>
      <c r="E250" s="240" t="s">
        <v>434</v>
      </c>
      <c r="F250" s="241" t="s">
        <v>435</v>
      </c>
      <c r="G250" s="242" t="s">
        <v>191</v>
      </c>
      <c r="H250" s="243">
        <v>2.1000000000000001</v>
      </c>
      <c r="I250" s="244"/>
      <c r="J250" s="245">
        <f>ROUND(I250*H250,2)</f>
        <v>0</v>
      </c>
      <c r="K250" s="246"/>
      <c r="L250" s="41"/>
      <c r="M250" s="247" t="s">
        <v>1</v>
      </c>
      <c r="N250" s="248" t="s">
        <v>42</v>
      </c>
      <c r="O250" s="88"/>
      <c r="P250" s="249">
        <f>O250*H250</f>
        <v>0</v>
      </c>
      <c r="Q250" s="249">
        <v>0</v>
      </c>
      <c r="R250" s="249">
        <f>Q250*H250</f>
        <v>0</v>
      </c>
      <c r="S250" s="249">
        <v>0</v>
      </c>
      <c r="T250" s="250">
        <f>S250*H250</f>
        <v>0</v>
      </c>
      <c r="U250" s="35"/>
      <c r="V250" s="35"/>
      <c r="W250" s="35"/>
      <c r="X250" s="35"/>
      <c r="Y250" s="35"/>
      <c r="Z250" s="35"/>
      <c r="AA250" s="35"/>
      <c r="AB250" s="35"/>
      <c r="AC250" s="35"/>
      <c r="AD250" s="35"/>
      <c r="AE250" s="35"/>
      <c r="AR250" s="251" t="s">
        <v>272</v>
      </c>
      <c r="AT250" s="251" t="s">
        <v>188</v>
      </c>
      <c r="AU250" s="251" t="s">
        <v>86</v>
      </c>
      <c r="AY250" s="14" t="s">
        <v>185</v>
      </c>
      <c r="BE250" s="252">
        <f>IF(N250="základní",J250,0)</f>
        <v>0</v>
      </c>
      <c r="BF250" s="252">
        <f>IF(N250="snížená",J250,0)</f>
        <v>0</v>
      </c>
      <c r="BG250" s="252">
        <f>IF(N250="zákl. přenesená",J250,0)</f>
        <v>0</v>
      </c>
      <c r="BH250" s="252">
        <f>IF(N250="sníž. přenesená",J250,0)</f>
        <v>0</v>
      </c>
      <c r="BI250" s="252">
        <f>IF(N250="nulová",J250,0)</f>
        <v>0</v>
      </c>
      <c r="BJ250" s="14" t="s">
        <v>84</v>
      </c>
      <c r="BK250" s="252">
        <f>ROUND(I250*H250,2)</f>
        <v>0</v>
      </c>
      <c r="BL250" s="14" t="s">
        <v>272</v>
      </c>
      <c r="BM250" s="251" t="s">
        <v>436</v>
      </c>
    </row>
    <row r="251" s="2" customFormat="1">
      <c r="A251" s="35"/>
      <c r="B251" s="36"/>
      <c r="C251" s="37"/>
      <c r="D251" s="253" t="s">
        <v>194</v>
      </c>
      <c r="E251" s="37"/>
      <c r="F251" s="254" t="s">
        <v>437</v>
      </c>
      <c r="G251" s="37"/>
      <c r="H251" s="37"/>
      <c r="I251" s="206"/>
      <c r="J251" s="37"/>
      <c r="K251" s="37"/>
      <c r="L251" s="41"/>
      <c r="M251" s="255"/>
      <c r="N251" s="256"/>
      <c r="O251" s="88"/>
      <c r="P251" s="88"/>
      <c r="Q251" s="88"/>
      <c r="R251" s="88"/>
      <c r="S251" s="88"/>
      <c r="T251" s="89"/>
      <c r="U251" s="35"/>
      <c r="V251" s="35"/>
      <c r="W251" s="35"/>
      <c r="X251" s="35"/>
      <c r="Y251" s="35"/>
      <c r="Z251" s="35"/>
      <c r="AA251" s="35"/>
      <c r="AB251" s="35"/>
      <c r="AC251" s="35"/>
      <c r="AD251" s="35"/>
      <c r="AE251" s="35"/>
      <c r="AT251" s="14" t="s">
        <v>194</v>
      </c>
      <c r="AU251" s="14" t="s">
        <v>86</v>
      </c>
    </row>
    <row r="252" s="2" customFormat="1" ht="16.5" customHeight="1">
      <c r="A252" s="35"/>
      <c r="B252" s="36"/>
      <c r="C252" s="239" t="s">
        <v>438</v>
      </c>
      <c r="D252" s="239" t="s">
        <v>188</v>
      </c>
      <c r="E252" s="240" t="s">
        <v>439</v>
      </c>
      <c r="F252" s="241" t="s">
        <v>440</v>
      </c>
      <c r="G252" s="242" t="s">
        <v>191</v>
      </c>
      <c r="H252" s="243">
        <v>4.4000000000000004</v>
      </c>
      <c r="I252" s="244"/>
      <c r="J252" s="245">
        <f>ROUND(I252*H252,2)</f>
        <v>0</v>
      </c>
      <c r="K252" s="246"/>
      <c r="L252" s="41"/>
      <c r="M252" s="247" t="s">
        <v>1</v>
      </c>
      <c r="N252" s="248" t="s">
        <v>42</v>
      </c>
      <c r="O252" s="88"/>
      <c r="P252" s="249">
        <f>O252*H252</f>
        <v>0</v>
      </c>
      <c r="Q252" s="249">
        <v>0</v>
      </c>
      <c r="R252" s="249">
        <f>Q252*H252</f>
        <v>0</v>
      </c>
      <c r="S252" s="249">
        <v>0</v>
      </c>
      <c r="T252" s="250">
        <f>S252*H252</f>
        <v>0</v>
      </c>
      <c r="U252" s="35"/>
      <c r="V252" s="35"/>
      <c r="W252" s="35"/>
      <c r="X252" s="35"/>
      <c r="Y252" s="35"/>
      <c r="Z252" s="35"/>
      <c r="AA252" s="35"/>
      <c r="AB252" s="35"/>
      <c r="AC252" s="35"/>
      <c r="AD252" s="35"/>
      <c r="AE252" s="35"/>
      <c r="AR252" s="251" t="s">
        <v>208</v>
      </c>
      <c r="AT252" s="251" t="s">
        <v>188</v>
      </c>
      <c r="AU252" s="251" t="s">
        <v>86</v>
      </c>
      <c r="AY252" s="14" t="s">
        <v>185</v>
      </c>
      <c r="BE252" s="252">
        <f>IF(N252="základní",J252,0)</f>
        <v>0</v>
      </c>
      <c r="BF252" s="252">
        <f>IF(N252="snížená",J252,0)</f>
        <v>0</v>
      </c>
      <c r="BG252" s="252">
        <f>IF(N252="zákl. přenesená",J252,0)</f>
        <v>0</v>
      </c>
      <c r="BH252" s="252">
        <f>IF(N252="sníž. přenesená",J252,0)</f>
        <v>0</v>
      </c>
      <c r="BI252" s="252">
        <f>IF(N252="nulová",J252,0)</f>
        <v>0</v>
      </c>
      <c r="BJ252" s="14" t="s">
        <v>84</v>
      </c>
      <c r="BK252" s="252">
        <f>ROUND(I252*H252,2)</f>
        <v>0</v>
      </c>
      <c r="BL252" s="14" t="s">
        <v>208</v>
      </c>
      <c r="BM252" s="251" t="s">
        <v>441</v>
      </c>
    </row>
    <row r="253" s="2" customFormat="1">
      <c r="A253" s="35"/>
      <c r="B253" s="36"/>
      <c r="C253" s="37"/>
      <c r="D253" s="253" t="s">
        <v>194</v>
      </c>
      <c r="E253" s="37"/>
      <c r="F253" s="254" t="s">
        <v>440</v>
      </c>
      <c r="G253" s="37"/>
      <c r="H253" s="37"/>
      <c r="I253" s="206"/>
      <c r="J253" s="37"/>
      <c r="K253" s="37"/>
      <c r="L253" s="41"/>
      <c r="M253" s="255"/>
      <c r="N253" s="256"/>
      <c r="O253" s="88"/>
      <c r="P253" s="88"/>
      <c r="Q253" s="88"/>
      <c r="R253" s="88"/>
      <c r="S253" s="88"/>
      <c r="T253" s="89"/>
      <c r="U253" s="35"/>
      <c r="V253" s="35"/>
      <c r="W253" s="35"/>
      <c r="X253" s="35"/>
      <c r="Y253" s="35"/>
      <c r="Z253" s="35"/>
      <c r="AA253" s="35"/>
      <c r="AB253" s="35"/>
      <c r="AC253" s="35"/>
      <c r="AD253" s="35"/>
      <c r="AE253" s="35"/>
      <c r="AT253" s="14" t="s">
        <v>194</v>
      </c>
      <c r="AU253" s="14" t="s">
        <v>86</v>
      </c>
    </row>
    <row r="254" s="12" customFormat="1" ht="22.8" customHeight="1">
      <c r="A254" s="12"/>
      <c r="B254" s="223"/>
      <c r="C254" s="224"/>
      <c r="D254" s="225" t="s">
        <v>76</v>
      </c>
      <c r="E254" s="237" t="s">
        <v>442</v>
      </c>
      <c r="F254" s="237" t="s">
        <v>443</v>
      </c>
      <c r="G254" s="224"/>
      <c r="H254" s="224"/>
      <c r="I254" s="227"/>
      <c r="J254" s="238">
        <f>BK254</f>
        <v>0</v>
      </c>
      <c r="K254" s="224"/>
      <c r="L254" s="229"/>
      <c r="M254" s="230"/>
      <c r="N254" s="231"/>
      <c r="O254" s="231"/>
      <c r="P254" s="232">
        <f>SUM(P255:P256)</f>
        <v>0</v>
      </c>
      <c r="Q254" s="231"/>
      <c r="R254" s="232">
        <f>SUM(R255:R256)</f>
        <v>0</v>
      </c>
      <c r="S254" s="231"/>
      <c r="T254" s="233">
        <f>SUM(T255:T256)</f>
        <v>0</v>
      </c>
      <c r="U254" s="12"/>
      <c r="V254" s="12"/>
      <c r="W254" s="12"/>
      <c r="X254" s="12"/>
      <c r="Y254" s="12"/>
      <c r="Z254" s="12"/>
      <c r="AA254" s="12"/>
      <c r="AB254" s="12"/>
      <c r="AC254" s="12"/>
      <c r="AD254" s="12"/>
      <c r="AE254" s="12"/>
      <c r="AR254" s="234" t="s">
        <v>86</v>
      </c>
      <c r="AT254" s="235" t="s">
        <v>76</v>
      </c>
      <c r="AU254" s="235" t="s">
        <v>84</v>
      </c>
      <c r="AY254" s="234" t="s">
        <v>185</v>
      </c>
      <c r="BK254" s="236">
        <f>SUM(BK255:BK256)</f>
        <v>0</v>
      </c>
    </row>
    <row r="255" s="2" customFormat="1" ht="16.5" customHeight="1">
      <c r="A255" s="35"/>
      <c r="B255" s="36"/>
      <c r="C255" s="239" t="s">
        <v>444</v>
      </c>
      <c r="D255" s="239" t="s">
        <v>188</v>
      </c>
      <c r="E255" s="240" t="s">
        <v>449</v>
      </c>
      <c r="F255" s="241" t="s">
        <v>450</v>
      </c>
      <c r="G255" s="242" t="s">
        <v>263</v>
      </c>
      <c r="H255" s="243">
        <v>1</v>
      </c>
      <c r="I255" s="244"/>
      <c r="J255" s="245">
        <f>ROUND(I255*H255,2)</f>
        <v>0</v>
      </c>
      <c r="K255" s="246"/>
      <c r="L255" s="41"/>
      <c r="M255" s="247" t="s">
        <v>1</v>
      </c>
      <c r="N255" s="248" t="s">
        <v>42</v>
      </c>
      <c r="O255" s="88"/>
      <c r="P255" s="249">
        <f>O255*H255</f>
        <v>0</v>
      </c>
      <c r="Q255" s="249">
        <v>0</v>
      </c>
      <c r="R255" s="249">
        <f>Q255*H255</f>
        <v>0</v>
      </c>
      <c r="S255" s="249">
        <v>0</v>
      </c>
      <c r="T255" s="250">
        <f>S255*H255</f>
        <v>0</v>
      </c>
      <c r="U255" s="35"/>
      <c r="V255" s="35"/>
      <c r="W255" s="35"/>
      <c r="X255" s="35"/>
      <c r="Y255" s="35"/>
      <c r="Z255" s="35"/>
      <c r="AA255" s="35"/>
      <c r="AB255" s="35"/>
      <c r="AC255" s="35"/>
      <c r="AD255" s="35"/>
      <c r="AE255" s="35"/>
      <c r="AR255" s="251" t="s">
        <v>208</v>
      </c>
      <c r="AT255" s="251" t="s">
        <v>188</v>
      </c>
      <c r="AU255" s="251" t="s">
        <v>86</v>
      </c>
      <c r="AY255" s="14" t="s">
        <v>185</v>
      </c>
      <c r="BE255" s="252">
        <f>IF(N255="základní",J255,0)</f>
        <v>0</v>
      </c>
      <c r="BF255" s="252">
        <f>IF(N255="snížená",J255,0)</f>
        <v>0</v>
      </c>
      <c r="BG255" s="252">
        <f>IF(N255="zákl. přenesená",J255,0)</f>
        <v>0</v>
      </c>
      <c r="BH255" s="252">
        <f>IF(N255="sníž. přenesená",J255,0)</f>
        <v>0</v>
      </c>
      <c r="BI255" s="252">
        <f>IF(N255="nulová",J255,0)</f>
        <v>0</v>
      </c>
      <c r="BJ255" s="14" t="s">
        <v>84</v>
      </c>
      <c r="BK255" s="252">
        <f>ROUND(I255*H255,2)</f>
        <v>0</v>
      </c>
      <c r="BL255" s="14" t="s">
        <v>208</v>
      </c>
      <c r="BM255" s="251" t="s">
        <v>451</v>
      </c>
    </row>
    <row r="256" s="2" customFormat="1">
      <c r="A256" s="35"/>
      <c r="B256" s="36"/>
      <c r="C256" s="37"/>
      <c r="D256" s="253" t="s">
        <v>194</v>
      </c>
      <c r="E256" s="37"/>
      <c r="F256" s="254" t="s">
        <v>450</v>
      </c>
      <c r="G256" s="37"/>
      <c r="H256" s="37"/>
      <c r="I256" s="206"/>
      <c r="J256" s="37"/>
      <c r="K256" s="37"/>
      <c r="L256" s="41"/>
      <c r="M256" s="255"/>
      <c r="N256" s="256"/>
      <c r="O256" s="88"/>
      <c r="P256" s="88"/>
      <c r="Q256" s="88"/>
      <c r="R256" s="88"/>
      <c r="S256" s="88"/>
      <c r="T256" s="89"/>
      <c r="U256" s="35"/>
      <c r="V256" s="35"/>
      <c r="W256" s="35"/>
      <c r="X256" s="35"/>
      <c r="Y256" s="35"/>
      <c r="Z256" s="35"/>
      <c r="AA256" s="35"/>
      <c r="AB256" s="35"/>
      <c r="AC256" s="35"/>
      <c r="AD256" s="35"/>
      <c r="AE256" s="35"/>
      <c r="AT256" s="14" t="s">
        <v>194</v>
      </c>
      <c r="AU256" s="14" t="s">
        <v>86</v>
      </c>
    </row>
    <row r="257" s="12" customFormat="1" ht="22.8" customHeight="1">
      <c r="A257" s="12"/>
      <c r="B257" s="223"/>
      <c r="C257" s="224"/>
      <c r="D257" s="225" t="s">
        <v>76</v>
      </c>
      <c r="E257" s="237" t="s">
        <v>452</v>
      </c>
      <c r="F257" s="237" t="s">
        <v>453</v>
      </c>
      <c r="G257" s="224"/>
      <c r="H257" s="224"/>
      <c r="I257" s="227"/>
      <c r="J257" s="238">
        <f>BK257</f>
        <v>0</v>
      </c>
      <c r="K257" s="224"/>
      <c r="L257" s="229"/>
      <c r="M257" s="230"/>
      <c r="N257" s="231"/>
      <c r="O257" s="231"/>
      <c r="P257" s="232">
        <f>SUM(P258:P273)</f>
        <v>0</v>
      </c>
      <c r="Q257" s="231"/>
      <c r="R257" s="232">
        <f>SUM(R258:R273)</f>
        <v>0.18420999999999999</v>
      </c>
      <c r="S257" s="231"/>
      <c r="T257" s="233">
        <f>SUM(T258:T273)</f>
        <v>0.033790000000000001</v>
      </c>
      <c r="U257" s="12"/>
      <c r="V257" s="12"/>
      <c r="W257" s="12"/>
      <c r="X257" s="12"/>
      <c r="Y257" s="12"/>
      <c r="Z257" s="12"/>
      <c r="AA257" s="12"/>
      <c r="AB257" s="12"/>
      <c r="AC257" s="12"/>
      <c r="AD257" s="12"/>
      <c r="AE257" s="12"/>
      <c r="AR257" s="234" t="s">
        <v>86</v>
      </c>
      <c r="AT257" s="235" t="s">
        <v>76</v>
      </c>
      <c r="AU257" s="235" t="s">
        <v>84</v>
      </c>
      <c r="AY257" s="234" t="s">
        <v>185</v>
      </c>
      <c r="BK257" s="236">
        <f>SUM(BK258:BK273)</f>
        <v>0</v>
      </c>
    </row>
    <row r="258" s="2" customFormat="1" ht="24.15" customHeight="1">
      <c r="A258" s="35"/>
      <c r="B258" s="36"/>
      <c r="C258" s="239" t="s">
        <v>448</v>
      </c>
      <c r="D258" s="239" t="s">
        <v>188</v>
      </c>
      <c r="E258" s="240" t="s">
        <v>455</v>
      </c>
      <c r="F258" s="241" t="s">
        <v>456</v>
      </c>
      <c r="G258" s="242" t="s">
        <v>191</v>
      </c>
      <c r="H258" s="243">
        <v>109</v>
      </c>
      <c r="I258" s="244"/>
      <c r="J258" s="245">
        <f>ROUND(I258*H258,2)</f>
        <v>0</v>
      </c>
      <c r="K258" s="246"/>
      <c r="L258" s="41"/>
      <c r="M258" s="247" t="s">
        <v>1</v>
      </c>
      <c r="N258" s="248" t="s">
        <v>42</v>
      </c>
      <c r="O258" s="88"/>
      <c r="P258" s="249">
        <f>O258*H258</f>
        <v>0</v>
      </c>
      <c r="Q258" s="249">
        <v>0</v>
      </c>
      <c r="R258" s="249">
        <f>Q258*H258</f>
        <v>0</v>
      </c>
      <c r="S258" s="249">
        <v>0</v>
      </c>
      <c r="T258" s="250">
        <f>S258*H258</f>
        <v>0</v>
      </c>
      <c r="U258" s="35"/>
      <c r="V258" s="35"/>
      <c r="W258" s="35"/>
      <c r="X258" s="35"/>
      <c r="Y258" s="35"/>
      <c r="Z258" s="35"/>
      <c r="AA258" s="35"/>
      <c r="AB258" s="35"/>
      <c r="AC258" s="35"/>
      <c r="AD258" s="35"/>
      <c r="AE258" s="35"/>
      <c r="AR258" s="251" t="s">
        <v>272</v>
      </c>
      <c r="AT258" s="251" t="s">
        <v>188</v>
      </c>
      <c r="AU258" s="251" t="s">
        <v>86</v>
      </c>
      <c r="AY258" s="14" t="s">
        <v>185</v>
      </c>
      <c r="BE258" s="252">
        <f>IF(N258="základní",J258,0)</f>
        <v>0</v>
      </c>
      <c r="BF258" s="252">
        <f>IF(N258="snížená",J258,0)</f>
        <v>0</v>
      </c>
      <c r="BG258" s="252">
        <f>IF(N258="zákl. přenesená",J258,0)</f>
        <v>0</v>
      </c>
      <c r="BH258" s="252">
        <f>IF(N258="sníž. přenesená",J258,0)</f>
        <v>0</v>
      </c>
      <c r="BI258" s="252">
        <f>IF(N258="nulová",J258,0)</f>
        <v>0</v>
      </c>
      <c r="BJ258" s="14" t="s">
        <v>84</v>
      </c>
      <c r="BK258" s="252">
        <f>ROUND(I258*H258,2)</f>
        <v>0</v>
      </c>
      <c r="BL258" s="14" t="s">
        <v>272</v>
      </c>
      <c r="BM258" s="251" t="s">
        <v>457</v>
      </c>
    </row>
    <row r="259" s="2" customFormat="1">
      <c r="A259" s="35"/>
      <c r="B259" s="36"/>
      <c r="C259" s="37"/>
      <c r="D259" s="253" t="s">
        <v>194</v>
      </c>
      <c r="E259" s="37"/>
      <c r="F259" s="254" t="s">
        <v>458</v>
      </c>
      <c r="G259" s="37"/>
      <c r="H259" s="37"/>
      <c r="I259" s="206"/>
      <c r="J259" s="37"/>
      <c r="K259" s="37"/>
      <c r="L259" s="41"/>
      <c r="M259" s="255"/>
      <c r="N259" s="256"/>
      <c r="O259" s="88"/>
      <c r="P259" s="88"/>
      <c r="Q259" s="88"/>
      <c r="R259" s="88"/>
      <c r="S259" s="88"/>
      <c r="T259" s="89"/>
      <c r="U259" s="35"/>
      <c r="V259" s="35"/>
      <c r="W259" s="35"/>
      <c r="X259" s="35"/>
      <c r="Y259" s="35"/>
      <c r="Z259" s="35"/>
      <c r="AA259" s="35"/>
      <c r="AB259" s="35"/>
      <c r="AC259" s="35"/>
      <c r="AD259" s="35"/>
      <c r="AE259" s="35"/>
      <c r="AT259" s="14" t="s">
        <v>194</v>
      </c>
      <c r="AU259" s="14" t="s">
        <v>86</v>
      </c>
    </row>
    <row r="260" s="2" customFormat="1" ht="16.5" customHeight="1">
      <c r="A260" s="35"/>
      <c r="B260" s="36"/>
      <c r="C260" s="239" t="s">
        <v>454</v>
      </c>
      <c r="D260" s="239" t="s">
        <v>188</v>
      </c>
      <c r="E260" s="240" t="s">
        <v>460</v>
      </c>
      <c r="F260" s="241" t="s">
        <v>461</v>
      </c>
      <c r="G260" s="242" t="s">
        <v>191</v>
      </c>
      <c r="H260" s="243">
        <v>109</v>
      </c>
      <c r="I260" s="244"/>
      <c r="J260" s="245">
        <f>ROUND(I260*H260,2)</f>
        <v>0</v>
      </c>
      <c r="K260" s="246"/>
      <c r="L260" s="41"/>
      <c r="M260" s="247" t="s">
        <v>1</v>
      </c>
      <c r="N260" s="248" t="s">
        <v>42</v>
      </c>
      <c r="O260" s="88"/>
      <c r="P260" s="249">
        <f>O260*H260</f>
        <v>0</v>
      </c>
      <c r="Q260" s="249">
        <v>0</v>
      </c>
      <c r="R260" s="249">
        <f>Q260*H260</f>
        <v>0</v>
      </c>
      <c r="S260" s="249">
        <v>0</v>
      </c>
      <c r="T260" s="250">
        <f>S260*H260</f>
        <v>0</v>
      </c>
      <c r="U260" s="35"/>
      <c r="V260" s="35"/>
      <c r="W260" s="35"/>
      <c r="X260" s="35"/>
      <c r="Y260" s="35"/>
      <c r="Z260" s="35"/>
      <c r="AA260" s="35"/>
      <c r="AB260" s="35"/>
      <c r="AC260" s="35"/>
      <c r="AD260" s="35"/>
      <c r="AE260" s="35"/>
      <c r="AR260" s="251" t="s">
        <v>272</v>
      </c>
      <c r="AT260" s="251" t="s">
        <v>188</v>
      </c>
      <c r="AU260" s="251" t="s">
        <v>86</v>
      </c>
      <c r="AY260" s="14" t="s">
        <v>185</v>
      </c>
      <c r="BE260" s="252">
        <f>IF(N260="základní",J260,0)</f>
        <v>0</v>
      </c>
      <c r="BF260" s="252">
        <f>IF(N260="snížená",J260,0)</f>
        <v>0</v>
      </c>
      <c r="BG260" s="252">
        <f>IF(N260="zákl. přenesená",J260,0)</f>
        <v>0</v>
      </c>
      <c r="BH260" s="252">
        <f>IF(N260="sníž. přenesená",J260,0)</f>
        <v>0</v>
      </c>
      <c r="BI260" s="252">
        <f>IF(N260="nulová",J260,0)</f>
        <v>0</v>
      </c>
      <c r="BJ260" s="14" t="s">
        <v>84</v>
      </c>
      <c r="BK260" s="252">
        <f>ROUND(I260*H260,2)</f>
        <v>0</v>
      </c>
      <c r="BL260" s="14" t="s">
        <v>272</v>
      </c>
      <c r="BM260" s="251" t="s">
        <v>462</v>
      </c>
    </row>
    <row r="261" s="2" customFormat="1">
      <c r="A261" s="35"/>
      <c r="B261" s="36"/>
      <c r="C261" s="37"/>
      <c r="D261" s="253" t="s">
        <v>194</v>
      </c>
      <c r="E261" s="37"/>
      <c r="F261" s="254" t="s">
        <v>461</v>
      </c>
      <c r="G261" s="37"/>
      <c r="H261" s="37"/>
      <c r="I261" s="206"/>
      <c r="J261" s="37"/>
      <c r="K261" s="37"/>
      <c r="L261" s="41"/>
      <c r="M261" s="255"/>
      <c r="N261" s="256"/>
      <c r="O261" s="88"/>
      <c r="P261" s="88"/>
      <c r="Q261" s="88"/>
      <c r="R261" s="88"/>
      <c r="S261" s="88"/>
      <c r="T261" s="89"/>
      <c r="U261" s="35"/>
      <c r="V261" s="35"/>
      <c r="W261" s="35"/>
      <c r="X261" s="35"/>
      <c r="Y261" s="35"/>
      <c r="Z261" s="35"/>
      <c r="AA261" s="35"/>
      <c r="AB261" s="35"/>
      <c r="AC261" s="35"/>
      <c r="AD261" s="35"/>
      <c r="AE261" s="35"/>
      <c r="AT261" s="14" t="s">
        <v>194</v>
      </c>
      <c r="AU261" s="14" t="s">
        <v>86</v>
      </c>
    </row>
    <row r="262" s="2" customFormat="1" ht="16.5" customHeight="1">
      <c r="A262" s="35"/>
      <c r="B262" s="36"/>
      <c r="C262" s="239" t="s">
        <v>459</v>
      </c>
      <c r="D262" s="239" t="s">
        <v>188</v>
      </c>
      <c r="E262" s="240" t="s">
        <v>464</v>
      </c>
      <c r="F262" s="241" t="s">
        <v>465</v>
      </c>
      <c r="G262" s="242" t="s">
        <v>191</v>
      </c>
      <c r="H262" s="243">
        <v>109</v>
      </c>
      <c r="I262" s="244"/>
      <c r="J262" s="245">
        <f>ROUND(I262*H262,2)</f>
        <v>0</v>
      </c>
      <c r="K262" s="246"/>
      <c r="L262" s="41"/>
      <c r="M262" s="247" t="s">
        <v>1</v>
      </c>
      <c r="N262" s="248" t="s">
        <v>42</v>
      </c>
      <c r="O262" s="88"/>
      <c r="P262" s="249">
        <f>O262*H262</f>
        <v>0</v>
      </c>
      <c r="Q262" s="249">
        <v>0.001</v>
      </c>
      <c r="R262" s="249">
        <f>Q262*H262</f>
        <v>0.109</v>
      </c>
      <c r="S262" s="249">
        <v>0.00031</v>
      </c>
      <c r="T262" s="250">
        <f>S262*H262</f>
        <v>0.033790000000000001</v>
      </c>
      <c r="U262" s="35"/>
      <c r="V262" s="35"/>
      <c r="W262" s="35"/>
      <c r="X262" s="35"/>
      <c r="Y262" s="35"/>
      <c r="Z262" s="35"/>
      <c r="AA262" s="35"/>
      <c r="AB262" s="35"/>
      <c r="AC262" s="35"/>
      <c r="AD262" s="35"/>
      <c r="AE262" s="35"/>
      <c r="AR262" s="251" t="s">
        <v>272</v>
      </c>
      <c r="AT262" s="251" t="s">
        <v>188</v>
      </c>
      <c r="AU262" s="251" t="s">
        <v>86</v>
      </c>
      <c r="AY262" s="14" t="s">
        <v>185</v>
      </c>
      <c r="BE262" s="252">
        <f>IF(N262="základní",J262,0)</f>
        <v>0</v>
      </c>
      <c r="BF262" s="252">
        <f>IF(N262="snížená",J262,0)</f>
        <v>0</v>
      </c>
      <c r="BG262" s="252">
        <f>IF(N262="zákl. přenesená",J262,0)</f>
        <v>0</v>
      </c>
      <c r="BH262" s="252">
        <f>IF(N262="sníž. přenesená",J262,0)</f>
        <v>0</v>
      </c>
      <c r="BI262" s="252">
        <f>IF(N262="nulová",J262,0)</f>
        <v>0</v>
      </c>
      <c r="BJ262" s="14" t="s">
        <v>84</v>
      </c>
      <c r="BK262" s="252">
        <f>ROUND(I262*H262,2)</f>
        <v>0</v>
      </c>
      <c r="BL262" s="14" t="s">
        <v>272</v>
      </c>
      <c r="BM262" s="251" t="s">
        <v>466</v>
      </c>
    </row>
    <row r="263" s="2" customFormat="1">
      <c r="A263" s="35"/>
      <c r="B263" s="36"/>
      <c r="C263" s="37"/>
      <c r="D263" s="253" t="s">
        <v>194</v>
      </c>
      <c r="E263" s="37"/>
      <c r="F263" s="254" t="s">
        <v>467</v>
      </c>
      <c r="G263" s="37"/>
      <c r="H263" s="37"/>
      <c r="I263" s="206"/>
      <c r="J263" s="37"/>
      <c r="K263" s="37"/>
      <c r="L263" s="41"/>
      <c r="M263" s="255"/>
      <c r="N263" s="256"/>
      <c r="O263" s="88"/>
      <c r="P263" s="88"/>
      <c r="Q263" s="88"/>
      <c r="R263" s="88"/>
      <c r="S263" s="88"/>
      <c r="T263" s="89"/>
      <c r="U263" s="35"/>
      <c r="V263" s="35"/>
      <c r="W263" s="35"/>
      <c r="X263" s="35"/>
      <c r="Y263" s="35"/>
      <c r="Z263" s="35"/>
      <c r="AA263" s="35"/>
      <c r="AB263" s="35"/>
      <c r="AC263" s="35"/>
      <c r="AD263" s="35"/>
      <c r="AE263" s="35"/>
      <c r="AT263" s="14" t="s">
        <v>194</v>
      </c>
      <c r="AU263" s="14" t="s">
        <v>86</v>
      </c>
    </row>
    <row r="264" s="2" customFormat="1" ht="24.15" customHeight="1">
      <c r="A264" s="35"/>
      <c r="B264" s="36"/>
      <c r="C264" s="239" t="s">
        <v>463</v>
      </c>
      <c r="D264" s="239" t="s">
        <v>188</v>
      </c>
      <c r="E264" s="240" t="s">
        <v>469</v>
      </c>
      <c r="F264" s="241" t="s">
        <v>470</v>
      </c>
      <c r="G264" s="242" t="s">
        <v>191</v>
      </c>
      <c r="H264" s="243">
        <v>109</v>
      </c>
      <c r="I264" s="244"/>
      <c r="J264" s="245">
        <f>ROUND(I264*H264,2)</f>
        <v>0</v>
      </c>
      <c r="K264" s="246"/>
      <c r="L264" s="41"/>
      <c r="M264" s="247" t="s">
        <v>1</v>
      </c>
      <c r="N264" s="248" t="s">
        <v>42</v>
      </c>
      <c r="O264" s="88"/>
      <c r="P264" s="249">
        <f>O264*H264</f>
        <v>0</v>
      </c>
      <c r="Q264" s="249">
        <v>0.00020000000000000001</v>
      </c>
      <c r="R264" s="249">
        <f>Q264*H264</f>
        <v>0.0218</v>
      </c>
      <c r="S264" s="249">
        <v>0</v>
      </c>
      <c r="T264" s="250">
        <f>S264*H264</f>
        <v>0</v>
      </c>
      <c r="U264" s="35"/>
      <c r="V264" s="35"/>
      <c r="W264" s="35"/>
      <c r="X264" s="35"/>
      <c r="Y264" s="35"/>
      <c r="Z264" s="35"/>
      <c r="AA264" s="35"/>
      <c r="AB264" s="35"/>
      <c r="AC264" s="35"/>
      <c r="AD264" s="35"/>
      <c r="AE264" s="35"/>
      <c r="AR264" s="251" t="s">
        <v>272</v>
      </c>
      <c r="AT264" s="251" t="s">
        <v>188</v>
      </c>
      <c r="AU264" s="251" t="s">
        <v>86</v>
      </c>
      <c r="AY264" s="14" t="s">
        <v>185</v>
      </c>
      <c r="BE264" s="252">
        <f>IF(N264="základní",J264,0)</f>
        <v>0</v>
      </c>
      <c r="BF264" s="252">
        <f>IF(N264="snížená",J264,0)</f>
        <v>0</v>
      </c>
      <c r="BG264" s="252">
        <f>IF(N264="zákl. přenesená",J264,0)</f>
        <v>0</v>
      </c>
      <c r="BH264" s="252">
        <f>IF(N264="sníž. přenesená",J264,0)</f>
        <v>0</v>
      </c>
      <c r="BI264" s="252">
        <f>IF(N264="nulová",J264,0)</f>
        <v>0</v>
      </c>
      <c r="BJ264" s="14" t="s">
        <v>84</v>
      </c>
      <c r="BK264" s="252">
        <f>ROUND(I264*H264,2)</f>
        <v>0</v>
      </c>
      <c r="BL264" s="14" t="s">
        <v>272</v>
      </c>
      <c r="BM264" s="251" t="s">
        <v>1336</v>
      </c>
    </row>
    <row r="265" s="2" customFormat="1">
      <c r="A265" s="35"/>
      <c r="B265" s="36"/>
      <c r="C265" s="37"/>
      <c r="D265" s="253" t="s">
        <v>194</v>
      </c>
      <c r="E265" s="37"/>
      <c r="F265" s="254" t="s">
        <v>472</v>
      </c>
      <c r="G265" s="37"/>
      <c r="H265" s="37"/>
      <c r="I265" s="206"/>
      <c r="J265" s="37"/>
      <c r="K265" s="37"/>
      <c r="L265" s="41"/>
      <c r="M265" s="255"/>
      <c r="N265" s="256"/>
      <c r="O265" s="88"/>
      <c r="P265" s="88"/>
      <c r="Q265" s="88"/>
      <c r="R265" s="88"/>
      <c r="S265" s="88"/>
      <c r="T265" s="89"/>
      <c r="U265" s="35"/>
      <c r="V265" s="35"/>
      <c r="W265" s="35"/>
      <c r="X265" s="35"/>
      <c r="Y265" s="35"/>
      <c r="Z265" s="35"/>
      <c r="AA265" s="35"/>
      <c r="AB265" s="35"/>
      <c r="AC265" s="35"/>
      <c r="AD265" s="35"/>
      <c r="AE265" s="35"/>
      <c r="AT265" s="14" t="s">
        <v>194</v>
      </c>
      <c r="AU265" s="14" t="s">
        <v>86</v>
      </c>
    </row>
    <row r="266" s="2" customFormat="1" ht="16.5" customHeight="1">
      <c r="A266" s="35"/>
      <c r="B266" s="36"/>
      <c r="C266" s="239" t="s">
        <v>468</v>
      </c>
      <c r="D266" s="239" t="s">
        <v>188</v>
      </c>
      <c r="E266" s="240" t="s">
        <v>1337</v>
      </c>
      <c r="F266" s="241" t="s">
        <v>1338</v>
      </c>
      <c r="G266" s="242" t="s">
        <v>191</v>
      </c>
      <c r="H266" s="243">
        <v>109</v>
      </c>
      <c r="I266" s="244"/>
      <c r="J266" s="245">
        <f>ROUND(I266*H266,2)</f>
        <v>0</v>
      </c>
      <c r="K266" s="246"/>
      <c r="L266" s="41"/>
      <c r="M266" s="247" t="s">
        <v>1</v>
      </c>
      <c r="N266" s="248" t="s">
        <v>42</v>
      </c>
      <c r="O266" s="88"/>
      <c r="P266" s="249">
        <f>O266*H266</f>
        <v>0</v>
      </c>
      <c r="Q266" s="249">
        <v>0</v>
      </c>
      <c r="R266" s="249">
        <f>Q266*H266</f>
        <v>0</v>
      </c>
      <c r="S266" s="249">
        <v>0</v>
      </c>
      <c r="T266" s="250">
        <f>S266*H266</f>
        <v>0</v>
      </c>
      <c r="U266" s="35"/>
      <c r="V266" s="35"/>
      <c r="W266" s="35"/>
      <c r="X266" s="35"/>
      <c r="Y266" s="35"/>
      <c r="Z266" s="35"/>
      <c r="AA266" s="35"/>
      <c r="AB266" s="35"/>
      <c r="AC266" s="35"/>
      <c r="AD266" s="35"/>
      <c r="AE266" s="35"/>
      <c r="AR266" s="251" t="s">
        <v>208</v>
      </c>
      <c r="AT266" s="251" t="s">
        <v>188</v>
      </c>
      <c r="AU266" s="251" t="s">
        <v>86</v>
      </c>
      <c r="AY266" s="14" t="s">
        <v>185</v>
      </c>
      <c r="BE266" s="252">
        <f>IF(N266="základní",J266,0)</f>
        <v>0</v>
      </c>
      <c r="BF266" s="252">
        <f>IF(N266="snížená",J266,0)</f>
        <v>0</v>
      </c>
      <c r="BG266" s="252">
        <f>IF(N266="zákl. přenesená",J266,0)</f>
        <v>0</v>
      </c>
      <c r="BH266" s="252">
        <f>IF(N266="sníž. přenesená",J266,0)</f>
        <v>0</v>
      </c>
      <c r="BI266" s="252">
        <f>IF(N266="nulová",J266,0)</f>
        <v>0</v>
      </c>
      <c r="BJ266" s="14" t="s">
        <v>84</v>
      </c>
      <c r="BK266" s="252">
        <f>ROUND(I266*H266,2)</f>
        <v>0</v>
      </c>
      <c r="BL266" s="14" t="s">
        <v>208</v>
      </c>
      <c r="BM266" s="251" t="s">
        <v>1339</v>
      </c>
    </row>
    <row r="267" s="2" customFormat="1">
      <c r="A267" s="35"/>
      <c r="B267" s="36"/>
      <c r="C267" s="37"/>
      <c r="D267" s="253" t="s">
        <v>194</v>
      </c>
      <c r="E267" s="37"/>
      <c r="F267" s="254" t="s">
        <v>1338</v>
      </c>
      <c r="G267" s="37"/>
      <c r="H267" s="37"/>
      <c r="I267" s="206"/>
      <c r="J267" s="37"/>
      <c r="K267" s="37"/>
      <c r="L267" s="41"/>
      <c r="M267" s="255"/>
      <c r="N267" s="256"/>
      <c r="O267" s="88"/>
      <c r="P267" s="88"/>
      <c r="Q267" s="88"/>
      <c r="R267" s="88"/>
      <c r="S267" s="88"/>
      <c r="T267" s="89"/>
      <c r="U267" s="35"/>
      <c r="V267" s="35"/>
      <c r="W267" s="35"/>
      <c r="X267" s="35"/>
      <c r="Y267" s="35"/>
      <c r="Z267" s="35"/>
      <c r="AA267" s="35"/>
      <c r="AB267" s="35"/>
      <c r="AC267" s="35"/>
      <c r="AD267" s="35"/>
      <c r="AE267" s="35"/>
      <c r="AT267" s="14" t="s">
        <v>194</v>
      </c>
      <c r="AU267" s="14" t="s">
        <v>86</v>
      </c>
    </row>
    <row r="268" s="2" customFormat="1" ht="24.15" customHeight="1">
      <c r="A268" s="35"/>
      <c r="B268" s="36"/>
      <c r="C268" s="239" t="s">
        <v>14</v>
      </c>
      <c r="D268" s="239" t="s">
        <v>188</v>
      </c>
      <c r="E268" s="240" t="s">
        <v>469</v>
      </c>
      <c r="F268" s="241" t="s">
        <v>470</v>
      </c>
      <c r="G268" s="242" t="s">
        <v>191</v>
      </c>
      <c r="H268" s="243">
        <v>109</v>
      </c>
      <c r="I268" s="244"/>
      <c r="J268" s="245">
        <f>ROUND(I268*H268,2)</f>
        <v>0</v>
      </c>
      <c r="K268" s="246"/>
      <c r="L268" s="41"/>
      <c r="M268" s="247" t="s">
        <v>1</v>
      </c>
      <c r="N268" s="248" t="s">
        <v>42</v>
      </c>
      <c r="O268" s="88"/>
      <c r="P268" s="249">
        <f>O268*H268</f>
        <v>0</v>
      </c>
      <c r="Q268" s="249">
        <v>0.00020000000000000001</v>
      </c>
      <c r="R268" s="249">
        <f>Q268*H268</f>
        <v>0.0218</v>
      </c>
      <c r="S268" s="249">
        <v>0</v>
      </c>
      <c r="T268" s="250">
        <f>S268*H268</f>
        <v>0</v>
      </c>
      <c r="U268" s="35"/>
      <c r="V268" s="35"/>
      <c r="W268" s="35"/>
      <c r="X268" s="35"/>
      <c r="Y268" s="35"/>
      <c r="Z268" s="35"/>
      <c r="AA268" s="35"/>
      <c r="AB268" s="35"/>
      <c r="AC268" s="35"/>
      <c r="AD268" s="35"/>
      <c r="AE268" s="35"/>
      <c r="AR268" s="251" t="s">
        <v>272</v>
      </c>
      <c r="AT268" s="251" t="s">
        <v>188</v>
      </c>
      <c r="AU268" s="251" t="s">
        <v>86</v>
      </c>
      <c r="AY268" s="14" t="s">
        <v>185</v>
      </c>
      <c r="BE268" s="252">
        <f>IF(N268="základní",J268,0)</f>
        <v>0</v>
      </c>
      <c r="BF268" s="252">
        <f>IF(N268="snížená",J268,0)</f>
        <v>0</v>
      </c>
      <c r="BG268" s="252">
        <f>IF(N268="zákl. přenesená",J268,0)</f>
        <v>0</v>
      </c>
      <c r="BH268" s="252">
        <f>IF(N268="sníž. přenesená",J268,0)</f>
        <v>0</v>
      </c>
      <c r="BI268" s="252">
        <f>IF(N268="nulová",J268,0)</f>
        <v>0</v>
      </c>
      <c r="BJ268" s="14" t="s">
        <v>84</v>
      </c>
      <c r="BK268" s="252">
        <f>ROUND(I268*H268,2)</f>
        <v>0</v>
      </c>
      <c r="BL268" s="14" t="s">
        <v>272</v>
      </c>
      <c r="BM268" s="251" t="s">
        <v>471</v>
      </c>
    </row>
    <row r="269" s="2" customFormat="1">
      <c r="A269" s="35"/>
      <c r="B269" s="36"/>
      <c r="C269" s="37"/>
      <c r="D269" s="253" t="s">
        <v>194</v>
      </c>
      <c r="E269" s="37"/>
      <c r="F269" s="254" t="s">
        <v>472</v>
      </c>
      <c r="G269" s="37"/>
      <c r="H269" s="37"/>
      <c r="I269" s="206"/>
      <c r="J269" s="37"/>
      <c r="K269" s="37"/>
      <c r="L269" s="41"/>
      <c r="M269" s="255"/>
      <c r="N269" s="256"/>
      <c r="O269" s="88"/>
      <c r="P269" s="88"/>
      <c r="Q269" s="88"/>
      <c r="R269" s="88"/>
      <c r="S269" s="88"/>
      <c r="T269" s="89"/>
      <c r="U269" s="35"/>
      <c r="V269" s="35"/>
      <c r="W269" s="35"/>
      <c r="X269" s="35"/>
      <c r="Y269" s="35"/>
      <c r="Z269" s="35"/>
      <c r="AA269" s="35"/>
      <c r="AB269" s="35"/>
      <c r="AC269" s="35"/>
      <c r="AD269" s="35"/>
      <c r="AE269" s="35"/>
      <c r="AT269" s="14" t="s">
        <v>194</v>
      </c>
      <c r="AU269" s="14" t="s">
        <v>86</v>
      </c>
    </row>
    <row r="270" s="2" customFormat="1" ht="24.15" customHeight="1">
      <c r="A270" s="35"/>
      <c r="B270" s="36"/>
      <c r="C270" s="239" t="s">
        <v>477</v>
      </c>
      <c r="D270" s="239" t="s">
        <v>188</v>
      </c>
      <c r="E270" s="240" t="s">
        <v>473</v>
      </c>
      <c r="F270" s="241" t="s">
        <v>474</v>
      </c>
      <c r="G270" s="242" t="s">
        <v>191</v>
      </c>
      <c r="H270" s="243">
        <v>109</v>
      </c>
      <c r="I270" s="244"/>
      <c r="J270" s="245">
        <f>ROUND(I270*H270,2)</f>
        <v>0</v>
      </c>
      <c r="K270" s="246"/>
      <c r="L270" s="41"/>
      <c r="M270" s="247" t="s">
        <v>1</v>
      </c>
      <c r="N270" s="248" t="s">
        <v>42</v>
      </c>
      <c r="O270" s="88"/>
      <c r="P270" s="249">
        <f>O270*H270</f>
        <v>0</v>
      </c>
      <c r="Q270" s="249">
        <v>0.00029</v>
      </c>
      <c r="R270" s="249">
        <f>Q270*H270</f>
        <v>0.031609999999999999</v>
      </c>
      <c r="S270" s="249">
        <v>0</v>
      </c>
      <c r="T270" s="250">
        <f>S270*H270</f>
        <v>0</v>
      </c>
      <c r="U270" s="35"/>
      <c r="V270" s="35"/>
      <c r="W270" s="35"/>
      <c r="X270" s="35"/>
      <c r="Y270" s="35"/>
      <c r="Z270" s="35"/>
      <c r="AA270" s="35"/>
      <c r="AB270" s="35"/>
      <c r="AC270" s="35"/>
      <c r="AD270" s="35"/>
      <c r="AE270" s="35"/>
      <c r="AR270" s="251" t="s">
        <v>272</v>
      </c>
      <c r="AT270" s="251" t="s">
        <v>188</v>
      </c>
      <c r="AU270" s="251" t="s">
        <v>86</v>
      </c>
      <c r="AY270" s="14" t="s">
        <v>185</v>
      </c>
      <c r="BE270" s="252">
        <f>IF(N270="základní",J270,0)</f>
        <v>0</v>
      </c>
      <c r="BF270" s="252">
        <f>IF(N270="snížená",J270,0)</f>
        <v>0</v>
      </c>
      <c r="BG270" s="252">
        <f>IF(N270="zákl. přenesená",J270,0)</f>
        <v>0</v>
      </c>
      <c r="BH270" s="252">
        <f>IF(N270="sníž. přenesená",J270,0)</f>
        <v>0</v>
      </c>
      <c r="BI270" s="252">
        <f>IF(N270="nulová",J270,0)</f>
        <v>0</v>
      </c>
      <c r="BJ270" s="14" t="s">
        <v>84</v>
      </c>
      <c r="BK270" s="252">
        <f>ROUND(I270*H270,2)</f>
        <v>0</v>
      </c>
      <c r="BL270" s="14" t="s">
        <v>272</v>
      </c>
      <c r="BM270" s="251" t="s">
        <v>475</v>
      </c>
    </row>
    <row r="271" s="2" customFormat="1">
      <c r="A271" s="35"/>
      <c r="B271" s="36"/>
      <c r="C271" s="37"/>
      <c r="D271" s="253" t="s">
        <v>194</v>
      </c>
      <c r="E271" s="37"/>
      <c r="F271" s="254" t="s">
        <v>476</v>
      </c>
      <c r="G271" s="37"/>
      <c r="H271" s="37"/>
      <c r="I271" s="206"/>
      <c r="J271" s="37"/>
      <c r="K271" s="37"/>
      <c r="L271" s="41"/>
      <c r="M271" s="255"/>
      <c r="N271" s="256"/>
      <c r="O271" s="88"/>
      <c r="P271" s="88"/>
      <c r="Q271" s="88"/>
      <c r="R271" s="88"/>
      <c r="S271" s="88"/>
      <c r="T271" s="89"/>
      <c r="U271" s="35"/>
      <c r="V271" s="35"/>
      <c r="W271" s="35"/>
      <c r="X271" s="35"/>
      <c r="Y271" s="35"/>
      <c r="Z271" s="35"/>
      <c r="AA271" s="35"/>
      <c r="AB271" s="35"/>
      <c r="AC271" s="35"/>
      <c r="AD271" s="35"/>
      <c r="AE271" s="35"/>
      <c r="AT271" s="14" t="s">
        <v>194</v>
      </c>
      <c r="AU271" s="14" t="s">
        <v>86</v>
      </c>
    </row>
    <row r="272" s="2" customFormat="1" ht="16.5" customHeight="1">
      <c r="A272" s="35"/>
      <c r="B272" s="36"/>
      <c r="C272" s="239" t="s">
        <v>484</v>
      </c>
      <c r="D272" s="239" t="s">
        <v>188</v>
      </c>
      <c r="E272" s="240" t="s">
        <v>478</v>
      </c>
      <c r="F272" s="241" t="s">
        <v>479</v>
      </c>
      <c r="G272" s="242" t="s">
        <v>207</v>
      </c>
      <c r="H272" s="243">
        <v>1</v>
      </c>
      <c r="I272" s="244"/>
      <c r="J272" s="245">
        <f>ROUND(I272*H272,2)</f>
        <v>0</v>
      </c>
      <c r="K272" s="246"/>
      <c r="L272" s="41"/>
      <c r="M272" s="247" t="s">
        <v>1</v>
      </c>
      <c r="N272" s="248" t="s">
        <v>42</v>
      </c>
      <c r="O272" s="88"/>
      <c r="P272" s="249">
        <f>O272*H272</f>
        <v>0</v>
      </c>
      <c r="Q272" s="249">
        <v>0</v>
      </c>
      <c r="R272" s="249">
        <f>Q272*H272</f>
        <v>0</v>
      </c>
      <c r="S272" s="249">
        <v>0</v>
      </c>
      <c r="T272" s="250">
        <f>S272*H272</f>
        <v>0</v>
      </c>
      <c r="U272" s="35"/>
      <c r="V272" s="35"/>
      <c r="W272" s="35"/>
      <c r="X272" s="35"/>
      <c r="Y272" s="35"/>
      <c r="Z272" s="35"/>
      <c r="AA272" s="35"/>
      <c r="AB272" s="35"/>
      <c r="AC272" s="35"/>
      <c r="AD272" s="35"/>
      <c r="AE272" s="35"/>
      <c r="AR272" s="251" t="s">
        <v>208</v>
      </c>
      <c r="AT272" s="251" t="s">
        <v>188</v>
      </c>
      <c r="AU272" s="251" t="s">
        <v>86</v>
      </c>
      <c r="AY272" s="14" t="s">
        <v>185</v>
      </c>
      <c r="BE272" s="252">
        <f>IF(N272="základní",J272,0)</f>
        <v>0</v>
      </c>
      <c r="BF272" s="252">
        <f>IF(N272="snížená",J272,0)</f>
        <v>0</v>
      </c>
      <c r="BG272" s="252">
        <f>IF(N272="zákl. přenesená",J272,0)</f>
        <v>0</v>
      </c>
      <c r="BH272" s="252">
        <f>IF(N272="sníž. přenesená",J272,0)</f>
        <v>0</v>
      </c>
      <c r="BI272" s="252">
        <f>IF(N272="nulová",J272,0)</f>
        <v>0</v>
      </c>
      <c r="BJ272" s="14" t="s">
        <v>84</v>
      </c>
      <c r="BK272" s="252">
        <f>ROUND(I272*H272,2)</f>
        <v>0</v>
      </c>
      <c r="BL272" s="14" t="s">
        <v>208</v>
      </c>
      <c r="BM272" s="251" t="s">
        <v>480</v>
      </c>
    </row>
    <row r="273" s="2" customFormat="1">
      <c r="A273" s="35"/>
      <c r="B273" s="36"/>
      <c r="C273" s="37"/>
      <c r="D273" s="253" t="s">
        <v>194</v>
      </c>
      <c r="E273" s="37"/>
      <c r="F273" s="254" t="s">
        <v>479</v>
      </c>
      <c r="G273" s="37"/>
      <c r="H273" s="37"/>
      <c r="I273" s="206"/>
      <c r="J273" s="37"/>
      <c r="K273" s="37"/>
      <c r="L273" s="41"/>
      <c r="M273" s="255"/>
      <c r="N273" s="256"/>
      <c r="O273" s="88"/>
      <c r="P273" s="88"/>
      <c r="Q273" s="88"/>
      <c r="R273" s="88"/>
      <c r="S273" s="88"/>
      <c r="T273" s="89"/>
      <c r="U273" s="35"/>
      <c r="V273" s="35"/>
      <c r="W273" s="35"/>
      <c r="X273" s="35"/>
      <c r="Y273" s="35"/>
      <c r="Z273" s="35"/>
      <c r="AA273" s="35"/>
      <c r="AB273" s="35"/>
      <c r="AC273" s="35"/>
      <c r="AD273" s="35"/>
      <c r="AE273" s="35"/>
      <c r="AT273" s="14" t="s">
        <v>194</v>
      </c>
      <c r="AU273" s="14" t="s">
        <v>86</v>
      </c>
    </row>
    <row r="274" s="12" customFormat="1" ht="25.92" customHeight="1">
      <c r="A274" s="12"/>
      <c r="B274" s="223"/>
      <c r="C274" s="224"/>
      <c r="D274" s="225" t="s">
        <v>76</v>
      </c>
      <c r="E274" s="226" t="s">
        <v>481</v>
      </c>
      <c r="F274" s="226" t="s">
        <v>482</v>
      </c>
      <c r="G274" s="224"/>
      <c r="H274" s="224"/>
      <c r="I274" s="227"/>
      <c r="J274" s="228">
        <f>BK274</f>
        <v>0</v>
      </c>
      <c r="K274" s="224"/>
      <c r="L274" s="229"/>
      <c r="M274" s="230"/>
      <c r="N274" s="231"/>
      <c r="O274" s="231"/>
      <c r="P274" s="232">
        <f>P275</f>
        <v>0</v>
      </c>
      <c r="Q274" s="231"/>
      <c r="R274" s="232">
        <f>R275</f>
        <v>0</v>
      </c>
      <c r="S274" s="231"/>
      <c r="T274" s="233">
        <f>T275</f>
        <v>0</v>
      </c>
      <c r="U274" s="12"/>
      <c r="V274" s="12"/>
      <c r="W274" s="12"/>
      <c r="X274" s="12"/>
      <c r="Y274" s="12"/>
      <c r="Z274" s="12"/>
      <c r="AA274" s="12"/>
      <c r="AB274" s="12"/>
      <c r="AC274" s="12"/>
      <c r="AD274" s="12"/>
      <c r="AE274" s="12"/>
      <c r="AR274" s="234" t="s">
        <v>192</v>
      </c>
      <c r="AT274" s="235" t="s">
        <v>76</v>
      </c>
      <c r="AU274" s="235" t="s">
        <v>77</v>
      </c>
      <c r="AY274" s="234" t="s">
        <v>185</v>
      </c>
      <c r="BK274" s="236">
        <f>BK275</f>
        <v>0</v>
      </c>
    </row>
    <row r="275" s="12" customFormat="1" ht="22.8" customHeight="1">
      <c r="A275" s="12"/>
      <c r="B275" s="223"/>
      <c r="C275" s="224"/>
      <c r="D275" s="225" t="s">
        <v>76</v>
      </c>
      <c r="E275" s="237" t="s">
        <v>483</v>
      </c>
      <c r="F275" s="237" t="s">
        <v>1340</v>
      </c>
      <c r="G275" s="224"/>
      <c r="H275" s="224"/>
      <c r="I275" s="227"/>
      <c r="J275" s="238">
        <f>BK275</f>
        <v>0</v>
      </c>
      <c r="K275" s="224"/>
      <c r="L275" s="229"/>
      <c r="M275" s="230"/>
      <c r="N275" s="231"/>
      <c r="O275" s="231"/>
      <c r="P275" s="232">
        <f>SUM(P276:P286)</f>
        <v>0</v>
      </c>
      <c r="Q275" s="231"/>
      <c r="R275" s="232">
        <f>SUM(R276:R286)</f>
        <v>0</v>
      </c>
      <c r="S275" s="231"/>
      <c r="T275" s="233">
        <f>SUM(T276:T286)</f>
        <v>0</v>
      </c>
      <c r="U275" s="12"/>
      <c r="V275" s="12"/>
      <c r="W275" s="12"/>
      <c r="X275" s="12"/>
      <c r="Y275" s="12"/>
      <c r="Z275" s="12"/>
      <c r="AA275" s="12"/>
      <c r="AB275" s="12"/>
      <c r="AC275" s="12"/>
      <c r="AD275" s="12"/>
      <c r="AE275" s="12"/>
      <c r="AR275" s="234" t="s">
        <v>192</v>
      </c>
      <c r="AT275" s="235" t="s">
        <v>76</v>
      </c>
      <c r="AU275" s="235" t="s">
        <v>84</v>
      </c>
      <c r="AY275" s="234" t="s">
        <v>185</v>
      </c>
      <c r="BK275" s="236">
        <f>SUM(BK276:BK286)</f>
        <v>0</v>
      </c>
    </row>
    <row r="276" s="2" customFormat="1" ht="24.15" customHeight="1">
      <c r="A276" s="35"/>
      <c r="B276" s="36"/>
      <c r="C276" s="239" t="s">
        <v>489</v>
      </c>
      <c r="D276" s="239" t="s">
        <v>188</v>
      </c>
      <c r="E276" s="240" t="s">
        <v>1341</v>
      </c>
      <c r="F276" s="241" t="s">
        <v>1342</v>
      </c>
      <c r="G276" s="242" t="s">
        <v>191</v>
      </c>
      <c r="H276" s="243">
        <v>14.5</v>
      </c>
      <c r="I276" s="244"/>
      <c r="J276" s="245">
        <f>ROUND(I276*H276,2)</f>
        <v>0</v>
      </c>
      <c r="K276" s="246"/>
      <c r="L276" s="41"/>
      <c r="M276" s="247" t="s">
        <v>1</v>
      </c>
      <c r="N276" s="248" t="s">
        <v>42</v>
      </c>
      <c r="O276" s="88"/>
      <c r="P276" s="249">
        <f>O276*H276</f>
        <v>0</v>
      </c>
      <c r="Q276" s="249">
        <v>0</v>
      </c>
      <c r="R276" s="249">
        <f>Q276*H276</f>
        <v>0</v>
      </c>
      <c r="S276" s="249">
        <v>0</v>
      </c>
      <c r="T276" s="250">
        <f>S276*H276</f>
        <v>0</v>
      </c>
      <c r="U276" s="35"/>
      <c r="V276" s="35"/>
      <c r="W276" s="35"/>
      <c r="X276" s="35"/>
      <c r="Y276" s="35"/>
      <c r="Z276" s="35"/>
      <c r="AA276" s="35"/>
      <c r="AB276" s="35"/>
      <c r="AC276" s="35"/>
      <c r="AD276" s="35"/>
      <c r="AE276" s="35"/>
      <c r="AR276" s="251" t="s">
        <v>208</v>
      </c>
      <c r="AT276" s="251" t="s">
        <v>188</v>
      </c>
      <c r="AU276" s="251" t="s">
        <v>86</v>
      </c>
      <c r="AY276" s="14" t="s">
        <v>185</v>
      </c>
      <c r="BE276" s="252">
        <f>IF(N276="základní",J276,0)</f>
        <v>0</v>
      </c>
      <c r="BF276" s="252">
        <f>IF(N276="snížená",J276,0)</f>
        <v>0</v>
      </c>
      <c r="BG276" s="252">
        <f>IF(N276="zákl. přenesená",J276,0)</f>
        <v>0</v>
      </c>
      <c r="BH276" s="252">
        <f>IF(N276="sníž. přenesená",J276,0)</f>
        <v>0</v>
      </c>
      <c r="BI276" s="252">
        <f>IF(N276="nulová",J276,0)</f>
        <v>0</v>
      </c>
      <c r="BJ276" s="14" t="s">
        <v>84</v>
      </c>
      <c r="BK276" s="252">
        <f>ROUND(I276*H276,2)</f>
        <v>0</v>
      </c>
      <c r="BL276" s="14" t="s">
        <v>208</v>
      </c>
      <c r="BM276" s="251" t="s">
        <v>1343</v>
      </c>
    </row>
    <row r="277" s="2" customFormat="1">
      <c r="A277" s="35"/>
      <c r="B277" s="36"/>
      <c r="C277" s="37"/>
      <c r="D277" s="253" t="s">
        <v>194</v>
      </c>
      <c r="E277" s="37"/>
      <c r="F277" s="254" t="s">
        <v>1344</v>
      </c>
      <c r="G277" s="37"/>
      <c r="H277" s="37"/>
      <c r="I277" s="206"/>
      <c r="J277" s="37"/>
      <c r="K277" s="37"/>
      <c r="L277" s="41"/>
      <c r="M277" s="255"/>
      <c r="N277" s="256"/>
      <c r="O277" s="88"/>
      <c r="P277" s="88"/>
      <c r="Q277" s="88"/>
      <c r="R277" s="88"/>
      <c r="S277" s="88"/>
      <c r="T277" s="89"/>
      <c r="U277" s="35"/>
      <c r="V277" s="35"/>
      <c r="W277" s="35"/>
      <c r="X277" s="35"/>
      <c r="Y277" s="35"/>
      <c r="Z277" s="35"/>
      <c r="AA277" s="35"/>
      <c r="AB277" s="35"/>
      <c r="AC277" s="35"/>
      <c r="AD277" s="35"/>
      <c r="AE277" s="35"/>
      <c r="AT277" s="14" t="s">
        <v>194</v>
      </c>
      <c r="AU277" s="14" t="s">
        <v>86</v>
      </c>
    </row>
    <row r="278" s="2" customFormat="1" ht="16.5" customHeight="1">
      <c r="A278" s="35"/>
      <c r="B278" s="36"/>
      <c r="C278" s="239" t="s">
        <v>494</v>
      </c>
      <c r="D278" s="239" t="s">
        <v>188</v>
      </c>
      <c r="E278" s="240" t="s">
        <v>1345</v>
      </c>
      <c r="F278" s="241" t="s">
        <v>1346</v>
      </c>
      <c r="G278" s="242" t="s">
        <v>191</v>
      </c>
      <c r="H278" s="243">
        <v>10</v>
      </c>
      <c r="I278" s="244"/>
      <c r="J278" s="245">
        <f>ROUND(I278*H278,2)</f>
        <v>0</v>
      </c>
      <c r="K278" s="246"/>
      <c r="L278" s="41"/>
      <c r="M278" s="247" t="s">
        <v>1</v>
      </c>
      <c r="N278" s="248" t="s">
        <v>42</v>
      </c>
      <c r="O278" s="88"/>
      <c r="P278" s="249">
        <f>O278*H278</f>
        <v>0</v>
      </c>
      <c r="Q278" s="249">
        <v>0</v>
      </c>
      <c r="R278" s="249">
        <f>Q278*H278</f>
        <v>0</v>
      </c>
      <c r="S278" s="249">
        <v>0</v>
      </c>
      <c r="T278" s="250">
        <f>S278*H278</f>
        <v>0</v>
      </c>
      <c r="U278" s="35"/>
      <c r="V278" s="35"/>
      <c r="W278" s="35"/>
      <c r="X278" s="35"/>
      <c r="Y278" s="35"/>
      <c r="Z278" s="35"/>
      <c r="AA278" s="35"/>
      <c r="AB278" s="35"/>
      <c r="AC278" s="35"/>
      <c r="AD278" s="35"/>
      <c r="AE278" s="35"/>
      <c r="AR278" s="251" t="s">
        <v>208</v>
      </c>
      <c r="AT278" s="251" t="s">
        <v>188</v>
      </c>
      <c r="AU278" s="251" t="s">
        <v>86</v>
      </c>
      <c r="AY278" s="14" t="s">
        <v>185</v>
      </c>
      <c r="BE278" s="252">
        <f>IF(N278="základní",J278,0)</f>
        <v>0</v>
      </c>
      <c r="BF278" s="252">
        <f>IF(N278="snížená",J278,0)</f>
        <v>0</v>
      </c>
      <c r="BG278" s="252">
        <f>IF(N278="zákl. přenesená",J278,0)</f>
        <v>0</v>
      </c>
      <c r="BH278" s="252">
        <f>IF(N278="sníž. přenesená",J278,0)</f>
        <v>0</v>
      </c>
      <c r="BI278" s="252">
        <f>IF(N278="nulová",J278,0)</f>
        <v>0</v>
      </c>
      <c r="BJ278" s="14" t="s">
        <v>84</v>
      </c>
      <c r="BK278" s="252">
        <f>ROUND(I278*H278,2)</f>
        <v>0</v>
      </c>
      <c r="BL278" s="14" t="s">
        <v>208</v>
      </c>
      <c r="BM278" s="251" t="s">
        <v>1347</v>
      </c>
    </row>
    <row r="279" s="2" customFormat="1">
      <c r="A279" s="35"/>
      <c r="B279" s="36"/>
      <c r="C279" s="37"/>
      <c r="D279" s="253" t="s">
        <v>194</v>
      </c>
      <c r="E279" s="37"/>
      <c r="F279" s="254" t="s">
        <v>1346</v>
      </c>
      <c r="G279" s="37"/>
      <c r="H279" s="37"/>
      <c r="I279" s="206"/>
      <c r="J279" s="37"/>
      <c r="K279" s="37"/>
      <c r="L279" s="41"/>
      <c r="M279" s="255"/>
      <c r="N279" s="256"/>
      <c r="O279" s="88"/>
      <c r="P279" s="88"/>
      <c r="Q279" s="88"/>
      <c r="R279" s="88"/>
      <c r="S279" s="88"/>
      <c r="T279" s="89"/>
      <c r="U279" s="35"/>
      <c r="V279" s="35"/>
      <c r="W279" s="35"/>
      <c r="X279" s="35"/>
      <c r="Y279" s="35"/>
      <c r="Z279" s="35"/>
      <c r="AA279" s="35"/>
      <c r="AB279" s="35"/>
      <c r="AC279" s="35"/>
      <c r="AD279" s="35"/>
      <c r="AE279" s="35"/>
      <c r="AT279" s="14" t="s">
        <v>194</v>
      </c>
      <c r="AU279" s="14" t="s">
        <v>86</v>
      </c>
    </row>
    <row r="280" s="2" customFormat="1" ht="16.5" customHeight="1">
      <c r="A280" s="35"/>
      <c r="B280" s="36"/>
      <c r="C280" s="239" t="s">
        <v>499</v>
      </c>
      <c r="D280" s="239" t="s">
        <v>188</v>
      </c>
      <c r="E280" s="240" t="s">
        <v>1348</v>
      </c>
      <c r="F280" s="241" t="s">
        <v>1349</v>
      </c>
      <c r="G280" s="242" t="s">
        <v>307</v>
      </c>
      <c r="H280" s="243">
        <v>8</v>
      </c>
      <c r="I280" s="244"/>
      <c r="J280" s="245">
        <f>ROUND(I280*H280,2)</f>
        <v>0</v>
      </c>
      <c r="K280" s="246"/>
      <c r="L280" s="41"/>
      <c r="M280" s="247" t="s">
        <v>1</v>
      </c>
      <c r="N280" s="248" t="s">
        <v>42</v>
      </c>
      <c r="O280" s="88"/>
      <c r="P280" s="249">
        <f>O280*H280</f>
        <v>0</v>
      </c>
      <c r="Q280" s="249">
        <v>0</v>
      </c>
      <c r="R280" s="249">
        <f>Q280*H280</f>
        <v>0</v>
      </c>
      <c r="S280" s="249">
        <v>0</v>
      </c>
      <c r="T280" s="250">
        <f>S280*H280</f>
        <v>0</v>
      </c>
      <c r="U280" s="35"/>
      <c r="V280" s="35"/>
      <c r="W280" s="35"/>
      <c r="X280" s="35"/>
      <c r="Y280" s="35"/>
      <c r="Z280" s="35"/>
      <c r="AA280" s="35"/>
      <c r="AB280" s="35"/>
      <c r="AC280" s="35"/>
      <c r="AD280" s="35"/>
      <c r="AE280" s="35"/>
      <c r="AR280" s="251" t="s">
        <v>208</v>
      </c>
      <c r="AT280" s="251" t="s">
        <v>188</v>
      </c>
      <c r="AU280" s="251" t="s">
        <v>86</v>
      </c>
      <c r="AY280" s="14" t="s">
        <v>185</v>
      </c>
      <c r="BE280" s="252">
        <f>IF(N280="základní",J280,0)</f>
        <v>0</v>
      </c>
      <c r="BF280" s="252">
        <f>IF(N280="snížená",J280,0)</f>
        <v>0</v>
      </c>
      <c r="BG280" s="252">
        <f>IF(N280="zákl. přenesená",J280,0)</f>
        <v>0</v>
      </c>
      <c r="BH280" s="252">
        <f>IF(N280="sníž. přenesená",J280,0)</f>
        <v>0</v>
      </c>
      <c r="BI280" s="252">
        <f>IF(N280="nulová",J280,0)</f>
        <v>0</v>
      </c>
      <c r="BJ280" s="14" t="s">
        <v>84</v>
      </c>
      <c r="BK280" s="252">
        <f>ROUND(I280*H280,2)</f>
        <v>0</v>
      </c>
      <c r="BL280" s="14" t="s">
        <v>208</v>
      </c>
      <c r="BM280" s="251" t="s">
        <v>1350</v>
      </c>
    </row>
    <row r="281" s="2" customFormat="1">
      <c r="A281" s="35"/>
      <c r="B281" s="36"/>
      <c r="C281" s="37"/>
      <c r="D281" s="253" t="s">
        <v>194</v>
      </c>
      <c r="E281" s="37"/>
      <c r="F281" s="254" t="s">
        <v>1351</v>
      </c>
      <c r="G281" s="37"/>
      <c r="H281" s="37"/>
      <c r="I281" s="206"/>
      <c r="J281" s="37"/>
      <c r="K281" s="37"/>
      <c r="L281" s="41"/>
      <c r="M281" s="255"/>
      <c r="N281" s="256"/>
      <c r="O281" s="88"/>
      <c r="P281" s="88"/>
      <c r="Q281" s="88"/>
      <c r="R281" s="88"/>
      <c r="S281" s="88"/>
      <c r="T281" s="89"/>
      <c r="U281" s="35"/>
      <c r="V281" s="35"/>
      <c r="W281" s="35"/>
      <c r="X281" s="35"/>
      <c r="Y281" s="35"/>
      <c r="Z281" s="35"/>
      <c r="AA281" s="35"/>
      <c r="AB281" s="35"/>
      <c r="AC281" s="35"/>
      <c r="AD281" s="35"/>
      <c r="AE281" s="35"/>
      <c r="AT281" s="14" t="s">
        <v>194</v>
      </c>
      <c r="AU281" s="14" t="s">
        <v>86</v>
      </c>
    </row>
    <row r="282" s="2" customFormat="1" ht="16.5" customHeight="1">
      <c r="A282" s="35"/>
      <c r="B282" s="36"/>
      <c r="C282" s="239" t="s">
        <v>504</v>
      </c>
      <c r="D282" s="239" t="s">
        <v>188</v>
      </c>
      <c r="E282" s="240" t="s">
        <v>1352</v>
      </c>
      <c r="F282" s="241" t="s">
        <v>496</v>
      </c>
      <c r="G282" s="242" t="s">
        <v>207</v>
      </c>
      <c r="H282" s="243">
        <v>4</v>
      </c>
      <c r="I282" s="244"/>
      <c r="J282" s="245">
        <f>ROUND(I282*H282,2)</f>
        <v>0</v>
      </c>
      <c r="K282" s="246"/>
      <c r="L282" s="41"/>
      <c r="M282" s="247" t="s">
        <v>1</v>
      </c>
      <c r="N282" s="248" t="s">
        <v>42</v>
      </c>
      <c r="O282" s="88"/>
      <c r="P282" s="249">
        <f>O282*H282</f>
        <v>0</v>
      </c>
      <c r="Q282" s="249">
        <v>0</v>
      </c>
      <c r="R282" s="249">
        <f>Q282*H282</f>
        <v>0</v>
      </c>
      <c r="S282" s="249">
        <v>0</v>
      </c>
      <c r="T282" s="250">
        <f>S282*H282</f>
        <v>0</v>
      </c>
      <c r="U282" s="35"/>
      <c r="V282" s="35"/>
      <c r="W282" s="35"/>
      <c r="X282" s="35"/>
      <c r="Y282" s="35"/>
      <c r="Z282" s="35"/>
      <c r="AA282" s="35"/>
      <c r="AB282" s="35"/>
      <c r="AC282" s="35"/>
      <c r="AD282" s="35"/>
      <c r="AE282" s="35"/>
      <c r="AR282" s="251" t="s">
        <v>208</v>
      </c>
      <c r="AT282" s="251" t="s">
        <v>188</v>
      </c>
      <c r="AU282" s="251" t="s">
        <v>86</v>
      </c>
      <c r="AY282" s="14" t="s">
        <v>185</v>
      </c>
      <c r="BE282" s="252">
        <f>IF(N282="základní",J282,0)</f>
        <v>0</v>
      </c>
      <c r="BF282" s="252">
        <f>IF(N282="snížená",J282,0)</f>
        <v>0</v>
      </c>
      <c r="BG282" s="252">
        <f>IF(N282="zákl. přenesená",J282,0)</f>
        <v>0</v>
      </c>
      <c r="BH282" s="252">
        <f>IF(N282="sníž. přenesená",J282,0)</f>
        <v>0</v>
      </c>
      <c r="BI282" s="252">
        <f>IF(N282="nulová",J282,0)</f>
        <v>0</v>
      </c>
      <c r="BJ282" s="14" t="s">
        <v>84</v>
      </c>
      <c r="BK282" s="252">
        <f>ROUND(I282*H282,2)</f>
        <v>0</v>
      </c>
      <c r="BL282" s="14" t="s">
        <v>208</v>
      </c>
      <c r="BM282" s="251" t="s">
        <v>497</v>
      </c>
    </row>
    <row r="283" s="2" customFormat="1">
      <c r="A283" s="35"/>
      <c r="B283" s="36"/>
      <c r="C283" s="37"/>
      <c r="D283" s="253" t="s">
        <v>194</v>
      </c>
      <c r="E283" s="37"/>
      <c r="F283" s="254" t="s">
        <v>498</v>
      </c>
      <c r="G283" s="37"/>
      <c r="H283" s="37"/>
      <c r="I283" s="206"/>
      <c r="J283" s="37"/>
      <c r="K283" s="37"/>
      <c r="L283" s="41"/>
      <c r="M283" s="255"/>
      <c r="N283" s="256"/>
      <c r="O283" s="88"/>
      <c r="P283" s="88"/>
      <c r="Q283" s="88"/>
      <c r="R283" s="88"/>
      <c r="S283" s="88"/>
      <c r="T283" s="89"/>
      <c r="U283" s="35"/>
      <c r="V283" s="35"/>
      <c r="W283" s="35"/>
      <c r="X283" s="35"/>
      <c r="Y283" s="35"/>
      <c r="Z283" s="35"/>
      <c r="AA283" s="35"/>
      <c r="AB283" s="35"/>
      <c r="AC283" s="35"/>
      <c r="AD283" s="35"/>
      <c r="AE283" s="35"/>
      <c r="AT283" s="14" t="s">
        <v>194</v>
      </c>
      <c r="AU283" s="14" t="s">
        <v>86</v>
      </c>
    </row>
    <row r="284" s="2" customFormat="1" ht="16.5" customHeight="1">
      <c r="A284" s="35"/>
      <c r="B284" s="36"/>
      <c r="C284" s="239" t="s">
        <v>509</v>
      </c>
      <c r="D284" s="239" t="s">
        <v>188</v>
      </c>
      <c r="E284" s="240" t="s">
        <v>1353</v>
      </c>
      <c r="F284" s="241" t="s">
        <v>506</v>
      </c>
      <c r="G284" s="242" t="s">
        <v>307</v>
      </c>
      <c r="H284" s="243">
        <v>16</v>
      </c>
      <c r="I284" s="244"/>
      <c r="J284" s="245">
        <f>ROUND(I284*H284,2)</f>
        <v>0</v>
      </c>
      <c r="K284" s="246"/>
      <c r="L284" s="41"/>
      <c r="M284" s="247" t="s">
        <v>1</v>
      </c>
      <c r="N284" s="248" t="s">
        <v>42</v>
      </c>
      <c r="O284" s="88"/>
      <c r="P284" s="249">
        <f>O284*H284</f>
        <v>0</v>
      </c>
      <c r="Q284" s="249">
        <v>0</v>
      </c>
      <c r="R284" s="249">
        <f>Q284*H284</f>
        <v>0</v>
      </c>
      <c r="S284" s="249">
        <v>0</v>
      </c>
      <c r="T284" s="250">
        <f>S284*H284</f>
        <v>0</v>
      </c>
      <c r="U284" s="35"/>
      <c r="V284" s="35"/>
      <c r="W284" s="35"/>
      <c r="X284" s="35"/>
      <c r="Y284" s="35"/>
      <c r="Z284" s="35"/>
      <c r="AA284" s="35"/>
      <c r="AB284" s="35"/>
      <c r="AC284" s="35"/>
      <c r="AD284" s="35"/>
      <c r="AE284" s="35"/>
      <c r="AR284" s="251" t="s">
        <v>208</v>
      </c>
      <c r="AT284" s="251" t="s">
        <v>188</v>
      </c>
      <c r="AU284" s="251" t="s">
        <v>86</v>
      </c>
      <c r="AY284" s="14" t="s">
        <v>185</v>
      </c>
      <c r="BE284" s="252">
        <f>IF(N284="základní",J284,0)</f>
        <v>0</v>
      </c>
      <c r="BF284" s="252">
        <f>IF(N284="snížená",J284,0)</f>
        <v>0</v>
      </c>
      <c r="BG284" s="252">
        <f>IF(N284="zákl. přenesená",J284,0)</f>
        <v>0</v>
      </c>
      <c r="BH284" s="252">
        <f>IF(N284="sníž. přenesená",J284,0)</f>
        <v>0</v>
      </c>
      <c r="BI284" s="252">
        <f>IF(N284="nulová",J284,0)</f>
        <v>0</v>
      </c>
      <c r="BJ284" s="14" t="s">
        <v>84</v>
      </c>
      <c r="BK284" s="252">
        <f>ROUND(I284*H284,2)</f>
        <v>0</v>
      </c>
      <c r="BL284" s="14" t="s">
        <v>208</v>
      </c>
      <c r="BM284" s="251" t="s">
        <v>507</v>
      </c>
    </row>
    <row r="285" s="2" customFormat="1">
      <c r="A285" s="35"/>
      <c r="B285" s="36"/>
      <c r="C285" s="37"/>
      <c r="D285" s="253" t="s">
        <v>194</v>
      </c>
      <c r="E285" s="37"/>
      <c r="F285" s="254" t="s">
        <v>1354</v>
      </c>
      <c r="G285" s="37"/>
      <c r="H285" s="37"/>
      <c r="I285" s="206"/>
      <c r="J285" s="37"/>
      <c r="K285" s="37"/>
      <c r="L285" s="41"/>
      <c r="M285" s="255"/>
      <c r="N285" s="256"/>
      <c r="O285" s="88"/>
      <c r="P285" s="88"/>
      <c r="Q285" s="88"/>
      <c r="R285" s="88"/>
      <c r="S285" s="88"/>
      <c r="T285" s="89"/>
      <c r="U285" s="35"/>
      <c r="V285" s="35"/>
      <c r="W285" s="35"/>
      <c r="X285" s="35"/>
      <c r="Y285" s="35"/>
      <c r="Z285" s="35"/>
      <c r="AA285" s="35"/>
      <c r="AB285" s="35"/>
      <c r="AC285" s="35"/>
      <c r="AD285" s="35"/>
      <c r="AE285" s="35"/>
      <c r="AT285" s="14" t="s">
        <v>194</v>
      </c>
      <c r="AU285" s="14" t="s">
        <v>86</v>
      </c>
    </row>
    <row r="286" s="2" customFormat="1" ht="24.15" customHeight="1">
      <c r="A286" s="35"/>
      <c r="B286" s="36"/>
      <c r="C286" s="239" t="s">
        <v>741</v>
      </c>
      <c r="D286" s="239" t="s">
        <v>188</v>
      </c>
      <c r="E286" s="240" t="s">
        <v>1355</v>
      </c>
      <c r="F286" s="241" t="s">
        <v>511</v>
      </c>
      <c r="G286" s="242" t="s">
        <v>207</v>
      </c>
      <c r="H286" s="243">
        <v>1</v>
      </c>
      <c r="I286" s="244"/>
      <c r="J286" s="245">
        <f>ROUND(I286*H286,2)</f>
        <v>0</v>
      </c>
      <c r="K286" s="246"/>
      <c r="L286" s="41"/>
      <c r="M286" s="268" t="s">
        <v>1</v>
      </c>
      <c r="N286" s="269" t="s">
        <v>42</v>
      </c>
      <c r="O286" s="270"/>
      <c r="P286" s="271">
        <f>O286*H286</f>
        <v>0</v>
      </c>
      <c r="Q286" s="271">
        <v>0</v>
      </c>
      <c r="R286" s="271">
        <f>Q286*H286</f>
        <v>0</v>
      </c>
      <c r="S286" s="271">
        <v>0</v>
      </c>
      <c r="T286" s="272">
        <f>S286*H286</f>
        <v>0</v>
      </c>
      <c r="U286" s="35"/>
      <c r="V286" s="35"/>
      <c r="W286" s="35"/>
      <c r="X286" s="35"/>
      <c r="Y286" s="35"/>
      <c r="Z286" s="35"/>
      <c r="AA286" s="35"/>
      <c r="AB286" s="35"/>
      <c r="AC286" s="35"/>
      <c r="AD286" s="35"/>
      <c r="AE286" s="35"/>
      <c r="AR286" s="251" t="s">
        <v>208</v>
      </c>
      <c r="AT286" s="251" t="s">
        <v>188</v>
      </c>
      <c r="AU286" s="251" t="s">
        <v>86</v>
      </c>
      <c r="AY286" s="14" t="s">
        <v>185</v>
      </c>
      <c r="BE286" s="252">
        <f>IF(N286="základní",J286,0)</f>
        <v>0</v>
      </c>
      <c r="BF286" s="252">
        <f>IF(N286="snížená",J286,0)</f>
        <v>0</v>
      </c>
      <c r="BG286" s="252">
        <f>IF(N286="zákl. přenesená",J286,0)</f>
        <v>0</v>
      </c>
      <c r="BH286" s="252">
        <f>IF(N286="sníž. přenesená",J286,0)</f>
        <v>0</v>
      </c>
      <c r="BI286" s="252">
        <f>IF(N286="nulová",J286,0)</f>
        <v>0</v>
      </c>
      <c r="BJ286" s="14" t="s">
        <v>84</v>
      </c>
      <c r="BK286" s="252">
        <f>ROUND(I286*H286,2)</f>
        <v>0</v>
      </c>
      <c r="BL286" s="14" t="s">
        <v>208</v>
      </c>
      <c r="BM286" s="251" t="s">
        <v>1356</v>
      </c>
    </row>
    <row r="287" s="2" customFormat="1" ht="6.96" customHeight="1">
      <c r="A287" s="35"/>
      <c r="B287" s="63"/>
      <c r="C287" s="64"/>
      <c r="D287" s="64"/>
      <c r="E287" s="64"/>
      <c r="F287" s="64"/>
      <c r="G287" s="64"/>
      <c r="H287" s="64"/>
      <c r="I287" s="64"/>
      <c r="J287" s="64"/>
      <c r="K287" s="64"/>
      <c r="L287" s="41"/>
      <c r="M287" s="35"/>
      <c r="O287" s="35"/>
      <c r="P287" s="35"/>
      <c r="Q287" s="35"/>
      <c r="R287" s="35"/>
      <c r="S287" s="35"/>
      <c r="T287" s="35"/>
      <c r="U287" s="35"/>
      <c r="V287" s="35"/>
      <c r="W287" s="35"/>
      <c r="X287" s="35"/>
      <c r="Y287" s="35"/>
      <c r="Z287" s="35"/>
      <c r="AA287" s="35"/>
      <c r="AB287" s="35"/>
      <c r="AC287" s="35"/>
      <c r="AD287" s="35"/>
      <c r="AE287" s="35"/>
    </row>
  </sheetData>
  <sheetProtection sheet="1" autoFilter="0" formatColumns="0" formatRows="0" objects="1" scenarios="1" spinCount="100000" saltValue="hDqmRQeMLD2yIXVt9gN1WpfSw/gymuREFPYP9AbyrMTOn4v3b7n6oERsaeLb9mwaCfPzfwe1NPsChplJvpgMaQ==" hashValue="58g9i/iRp1O7KWfgRkMYVqidKTfnTmpXT6YcNbe/mgDQktW+wFgBP5+3QxHWSkiTMI4RL08q+F7vtaMEYw/9Zg==" algorithmName="SHA-512" password="C6F1"/>
  <autoFilter ref="C144:K286"/>
  <mergeCells count="17">
    <mergeCell ref="E7:H7"/>
    <mergeCell ref="E9:H9"/>
    <mergeCell ref="E11:H11"/>
    <mergeCell ref="E20:H20"/>
    <mergeCell ref="E29:H29"/>
    <mergeCell ref="E85:H85"/>
    <mergeCell ref="E87:H87"/>
    <mergeCell ref="E89:H89"/>
    <mergeCell ref="D117:F117"/>
    <mergeCell ref="D118:F118"/>
    <mergeCell ref="D119:F119"/>
    <mergeCell ref="D120:F120"/>
    <mergeCell ref="D121:F121"/>
    <mergeCell ref="E133:H133"/>
    <mergeCell ref="E135:H135"/>
    <mergeCell ref="E137:H137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4" t="s">
        <v>103</v>
      </c>
    </row>
    <row r="3" s="1" customFormat="1" ht="6.96" customHeight="1">
      <c r="B3" s="143"/>
      <c r="C3" s="144"/>
      <c r="D3" s="144"/>
      <c r="E3" s="144"/>
      <c r="F3" s="144"/>
      <c r="G3" s="144"/>
      <c r="H3" s="144"/>
      <c r="I3" s="144"/>
      <c r="J3" s="144"/>
      <c r="K3" s="144"/>
      <c r="L3" s="17"/>
      <c r="AT3" s="14" t="s">
        <v>86</v>
      </c>
    </row>
    <row r="4" s="1" customFormat="1" ht="24.96" customHeight="1">
      <c r="B4" s="17"/>
      <c r="D4" s="145" t="s">
        <v>134</v>
      </c>
      <c r="L4" s="17"/>
      <c r="M4" s="146" t="s">
        <v>10</v>
      </c>
      <c r="AT4" s="14" t="s">
        <v>4</v>
      </c>
    </row>
    <row r="5" s="1" customFormat="1" ht="6.96" customHeight="1">
      <c r="B5" s="17"/>
      <c r="L5" s="17"/>
    </row>
    <row r="6" s="1" customFormat="1" ht="12" customHeight="1">
      <c r="B6" s="17"/>
      <c r="D6" s="147" t="s">
        <v>16</v>
      </c>
      <c r="L6" s="17"/>
    </row>
    <row r="7" s="1" customFormat="1" ht="26.25" customHeight="1">
      <c r="B7" s="17"/>
      <c r="E7" s="148" t="str">
        <f>'Rekapitulace stavby'!K6</f>
        <v>Zlepšování kvality a dostupnosti vzdělávání ZŠ Sokolovská ve Velkém Meziříčí</v>
      </c>
      <c r="F7" s="147"/>
      <c r="G7" s="147"/>
      <c r="H7" s="147"/>
      <c r="L7" s="17"/>
    </row>
    <row r="8" s="1" customFormat="1" ht="12" customHeight="1">
      <c r="B8" s="17"/>
      <c r="D8" s="147" t="s">
        <v>135</v>
      </c>
      <c r="L8" s="17"/>
    </row>
    <row r="9" s="2" customFormat="1" ht="16.5" customHeight="1">
      <c r="A9" s="35"/>
      <c r="B9" s="41"/>
      <c r="C9" s="35"/>
      <c r="D9" s="35"/>
      <c r="E9" s="148" t="s">
        <v>1298</v>
      </c>
      <c r="F9" s="35"/>
      <c r="G9" s="35"/>
      <c r="H9" s="35"/>
      <c r="I9" s="35"/>
      <c r="J9" s="35"/>
      <c r="K9" s="35"/>
      <c r="L9" s="60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="2" customFormat="1" ht="12" customHeight="1">
      <c r="A10" s="35"/>
      <c r="B10" s="41"/>
      <c r="C10" s="35"/>
      <c r="D10" s="147" t="s">
        <v>137</v>
      </c>
      <c r="E10" s="35"/>
      <c r="F10" s="35"/>
      <c r="G10" s="35"/>
      <c r="H10" s="35"/>
      <c r="I10" s="35"/>
      <c r="J10" s="35"/>
      <c r="K10" s="35"/>
      <c r="L10" s="60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="2" customFormat="1" ht="16.5" customHeight="1">
      <c r="A11" s="35"/>
      <c r="B11" s="41"/>
      <c r="C11" s="35"/>
      <c r="D11" s="35"/>
      <c r="E11" s="149" t="s">
        <v>1357</v>
      </c>
      <c r="F11" s="35"/>
      <c r="G11" s="35"/>
      <c r="H11" s="35"/>
      <c r="I11" s="35"/>
      <c r="J11" s="35"/>
      <c r="K11" s="35"/>
      <c r="L11" s="60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="2" customFormat="1">
      <c r="A12" s="35"/>
      <c r="B12" s="41"/>
      <c r="C12" s="35"/>
      <c r="D12" s="35"/>
      <c r="E12" s="35"/>
      <c r="F12" s="35"/>
      <c r="G12" s="35"/>
      <c r="H12" s="35"/>
      <c r="I12" s="35"/>
      <c r="J12" s="35"/>
      <c r="K12" s="35"/>
      <c r="L12" s="60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="2" customFormat="1" ht="12" customHeight="1">
      <c r="A13" s="35"/>
      <c r="B13" s="41"/>
      <c r="C13" s="35"/>
      <c r="D13" s="147" t="s">
        <v>18</v>
      </c>
      <c r="E13" s="35"/>
      <c r="F13" s="138" t="s">
        <v>1</v>
      </c>
      <c r="G13" s="35"/>
      <c r="H13" s="35"/>
      <c r="I13" s="147" t="s">
        <v>19</v>
      </c>
      <c r="J13" s="138" t="s">
        <v>1</v>
      </c>
      <c r="K13" s="35"/>
      <c r="L13" s="60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="2" customFormat="1" ht="12" customHeight="1">
      <c r="A14" s="35"/>
      <c r="B14" s="41"/>
      <c r="C14" s="35"/>
      <c r="D14" s="147" t="s">
        <v>20</v>
      </c>
      <c r="E14" s="35"/>
      <c r="F14" s="138" t="s">
        <v>21</v>
      </c>
      <c r="G14" s="35"/>
      <c r="H14" s="35"/>
      <c r="I14" s="147" t="s">
        <v>22</v>
      </c>
      <c r="J14" s="150" t="str">
        <f>'Rekapitulace stavby'!AN8</f>
        <v>21. 1. 2025</v>
      </c>
      <c r="K14" s="35"/>
      <c r="L14" s="60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="2" customFormat="1" ht="10.8" customHeight="1">
      <c r="A15" s="35"/>
      <c r="B15" s="41"/>
      <c r="C15" s="35"/>
      <c r="D15" s="35"/>
      <c r="E15" s="35"/>
      <c r="F15" s="35"/>
      <c r="G15" s="35"/>
      <c r="H15" s="35"/>
      <c r="I15" s="35"/>
      <c r="J15" s="35"/>
      <c r="K15" s="35"/>
      <c r="L15" s="60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="2" customFormat="1" ht="12" customHeight="1">
      <c r="A16" s="35"/>
      <c r="B16" s="41"/>
      <c r="C16" s="35"/>
      <c r="D16" s="147" t="s">
        <v>24</v>
      </c>
      <c r="E16" s="35"/>
      <c r="F16" s="35"/>
      <c r="G16" s="35"/>
      <c r="H16" s="35"/>
      <c r="I16" s="147" t="s">
        <v>25</v>
      </c>
      <c r="J16" s="138" t="s">
        <v>26</v>
      </c>
      <c r="K16" s="35"/>
      <c r="L16" s="60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="2" customFormat="1" ht="18" customHeight="1">
      <c r="A17" s="35"/>
      <c r="B17" s="41"/>
      <c r="C17" s="35"/>
      <c r="D17" s="35"/>
      <c r="E17" s="138" t="s">
        <v>27</v>
      </c>
      <c r="F17" s="35"/>
      <c r="G17" s="35"/>
      <c r="H17" s="35"/>
      <c r="I17" s="147" t="s">
        <v>28</v>
      </c>
      <c r="J17" s="138" t="s">
        <v>29</v>
      </c>
      <c r="K17" s="35"/>
      <c r="L17" s="60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="2" customFormat="1" ht="6.96" customHeight="1">
      <c r="A18" s="35"/>
      <c r="B18" s="41"/>
      <c r="C18" s="35"/>
      <c r="D18" s="35"/>
      <c r="E18" s="35"/>
      <c r="F18" s="35"/>
      <c r="G18" s="35"/>
      <c r="H18" s="35"/>
      <c r="I18" s="35"/>
      <c r="J18" s="35"/>
      <c r="K18" s="35"/>
      <c r="L18" s="60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="2" customFormat="1" ht="12" customHeight="1">
      <c r="A19" s="35"/>
      <c r="B19" s="41"/>
      <c r="C19" s="35"/>
      <c r="D19" s="147" t="s">
        <v>30</v>
      </c>
      <c r="E19" s="35"/>
      <c r="F19" s="35"/>
      <c r="G19" s="35"/>
      <c r="H19" s="35"/>
      <c r="I19" s="147" t="s">
        <v>25</v>
      </c>
      <c r="J19" s="30" t="str">
        <f>'Rekapitulace stavby'!AN13</f>
        <v>Vyplň údaj</v>
      </c>
      <c r="K19" s="35"/>
      <c r="L19" s="60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="2" customFormat="1" ht="18" customHeight="1">
      <c r="A20" s="35"/>
      <c r="B20" s="41"/>
      <c r="C20" s="35"/>
      <c r="D20" s="35"/>
      <c r="E20" s="30" t="str">
        <f>'Rekapitulace stavby'!E14</f>
        <v>Vyplň údaj</v>
      </c>
      <c r="F20" s="138"/>
      <c r="G20" s="138"/>
      <c r="H20" s="138"/>
      <c r="I20" s="147" t="s">
        <v>28</v>
      </c>
      <c r="J20" s="30" t="str">
        <f>'Rekapitulace stavby'!AN14</f>
        <v>Vyplň údaj</v>
      </c>
      <c r="K20" s="35"/>
      <c r="L20" s="60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="2" customFormat="1" ht="6.96" customHeight="1">
      <c r="A21" s="35"/>
      <c r="B21" s="41"/>
      <c r="C21" s="35"/>
      <c r="D21" s="35"/>
      <c r="E21" s="35"/>
      <c r="F21" s="35"/>
      <c r="G21" s="35"/>
      <c r="H21" s="35"/>
      <c r="I21" s="35"/>
      <c r="J21" s="35"/>
      <c r="K21" s="35"/>
      <c r="L21" s="60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="2" customFormat="1" ht="12" customHeight="1">
      <c r="A22" s="35"/>
      <c r="B22" s="41"/>
      <c r="C22" s="35"/>
      <c r="D22" s="147" t="s">
        <v>32</v>
      </c>
      <c r="E22" s="35"/>
      <c r="F22" s="35"/>
      <c r="G22" s="35"/>
      <c r="H22" s="35"/>
      <c r="I22" s="147" t="s">
        <v>25</v>
      </c>
      <c r="J22" s="138" t="str">
        <f>IF('Rekapitulace stavby'!AN16="","",'Rekapitulace stavby'!AN16)</f>
        <v/>
      </c>
      <c r="K22" s="35"/>
      <c r="L22" s="60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="2" customFormat="1" ht="18" customHeight="1">
      <c r="A23" s="35"/>
      <c r="B23" s="41"/>
      <c r="C23" s="35"/>
      <c r="D23" s="35"/>
      <c r="E23" s="138" t="str">
        <f>IF('Rekapitulace stavby'!E17="","",'Rekapitulace stavby'!E17)</f>
        <v xml:space="preserve"> </v>
      </c>
      <c r="F23" s="35"/>
      <c r="G23" s="35"/>
      <c r="H23" s="35"/>
      <c r="I23" s="147" t="s">
        <v>28</v>
      </c>
      <c r="J23" s="138" t="str">
        <f>IF('Rekapitulace stavby'!AN17="","",'Rekapitulace stavby'!AN17)</f>
        <v/>
      </c>
      <c r="K23" s="35"/>
      <c r="L23" s="60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="2" customFormat="1" ht="6.96" customHeight="1">
      <c r="A24" s="35"/>
      <c r="B24" s="41"/>
      <c r="C24" s="35"/>
      <c r="D24" s="35"/>
      <c r="E24" s="35"/>
      <c r="F24" s="35"/>
      <c r="G24" s="35"/>
      <c r="H24" s="35"/>
      <c r="I24" s="35"/>
      <c r="J24" s="35"/>
      <c r="K24" s="35"/>
      <c r="L24" s="60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="2" customFormat="1" ht="12" customHeight="1">
      <c r="A25" s="35"/>
      <c r="B25" s="41"/>
      <c r="C25" s="35"/>
      <c r="D25" s="147" t="s">
        <v>35</v>
      </c>
      <c r="E25" s="35"/>
      <c r="F25" s="35"/>
      <c r="G25" s="35"/>
      <c r="H25" s="35"/>
      <c r="I25" s="147" t="s">
        <v>25</v>
      </c>
      <c r="J25" s="138" t="str">
        <f>IF('Rekapitulace stavby'!AN19="","",'Rekapitulace stavby'!AN19)</f>
        <v/>
      </c>
      <c r="K25" s="35"/>
      <c r="L25" s="60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="2" customFormat="1" ht="18" customHeight="1">
      <c r="A26" s="35"/>
      <c r="B26" s="41"/>
      <c r="C26" s="35"/>
      <c r="D26" s="35"/>
      <c r="E26" s="138" t="str">
        <f>IF('Rekapitulace stavby'!E20="","",'Rekapitulace stavby'!E20)</f>
        <v xml:space="preserve"> </v>
      </c>
      <c r="F26" s="35"/>
      <c r="G26" s="35"/>
      <c r="H26" s="35"/>
      <c r="I26" s="147" t="s">
        <v>28</v>
      </c>
      <c r="J26" s="138" t="str">
        <f>IF('Rekapitulace stavby'!AN20="","",'Rekapitulace stavby'!AN20)</f>
        <v/>
      </c>
      <c r="K26" s="35"/>
      <c r="L26" s="60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="2" customFormat="1" ht="6.96" customHeight="1">
      <c r="A27" s="35"/>
      <c r="B27" s="41"/>
      <c r="C27" s="35"/>
      <c r="D27" s="35"/>
      <c r="E27" s="35"/>
      <c r="F27" s="35"/>
      <c r="G27" s="35"/>
      <c r="H27" s="35"/>
      <c r="I27" s="35"/>
      <c r="J27" s="35"/>
      <c r="K27" s="35"/>
      <c r="L27" s="60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</row>
    <row r="28" s="2" customFormat="1" ht="12" customHeight="1">
      <c r="A28" s="35"/>
      <c r="B28" s="41"/>
      <c r="C28" s="35"/>
      <c r="D28" s="147" t="s">
        <v>36</v>
      </c>
      <c r="E28" s="35"/>
      <c r="F28" s="35"/>
      <c r="G28" s="35"/>
      <c r="H28" s="35"/>
      <c r="I28" s="35"/>
      <c r="J28" s="35"/>
      <c r="K28" s="35"/>
      <c r="L28" s="60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="8" customFormat="1" ht="16.5" customHeight="1">
      <c r="A29" s="151"/>
      <c r="B29" s="152"/>
      <c r="C29" s="151"/>
      <c r="D29" s="151"/>
      <c r="E29" s="153" t="s">
        <v>1</v>
      </c>
      <c r="F29" s="153"/>
      <c r="G29" s="153"/>
      <c r="H29" s="153"/>
      <c r="I29" s="151"/>
      <c r="J29" s="151"/>
      <c r="K29" s="151"/>
      <c r="L29" s="154"/>
      <c r="S29" s="151"/>
      <c r="T29" s="151"/>
      <c r="U29" s="151"/>
      <c r="V29" s="151"/>
      <c r="W29" s="151"/>
      <c r="X29" s="151"/>
      <c r="Y29" s="151"/>
      <c r="Z29" s="151"/>
      <c r="AA29" s="151"/>
      <c r="AB29" s="151"/>
      <c r="AC29" s="151"/>
      <c r="AD29" s="151"/>
      <c r="AE29" s="151"/>
    </row>
    <row r="30" s="2" customFormat="1" ht="6.96" customHeight="1">
      <c r="A30" s="35"/>
      <c r="B30" s="41"/>
      <c r="C30" s="35"/>
      <c r="D30" s="35"/>
      <c r="E30" s="35"/>
      <c r="F30" s="35"/>
      <c r="G30" s="35"/>
      <c r="H30" s="35"/>
      <c r="I30" s="35"/>
      <c r="J30" s="35"/>
      <c r="K30" s="35"/>
      <c r="L30" s="60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="2" customFormat="1" ht="6.96" customHeight="1">
      <c r="A31" s="35"/>
      <c r="B31" s="41"/>
      <c r="C31" s="35"/>
      <c r="D31" s="155"/>
      <c r="E31" s="155"/>
      <c r="F31" s="155"/>
      <c r="G31" s="155"/>
      <c r="H31" s="155"/>
      <c r="I31" s="155"/>
      <c r="J31" s="155"/>
      <c r="K31" s="155"/>
      <c r="L31" s="60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="2" customFormat="1" ht="14.4" customHeight="1">
      <c r="A32" s="35"/>
      <c r="B32" s="41"/>
      <c r="C32" s="35"/>
      <c r="D32" s="138" t="s">
        <v>139</v>
      </c>
      <c r="E32" s="35"/>
      <c r="F32" s="35"/>
      <c r="G32" s="35"/>
      <c r="H32" s="35"/>
      <c r="I32" s="35"/>
      <c r="J32" s="156">
        <f>J98</f>
        <v>0</v>
      </c>
      <c r="K32" s="35"/>
      <c r="L32" s="60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="2" customFormat="1" ht="14.4" customHeight="1">
      <c r="A33" s="35"/>
      <c r="B33" s="41"/>
      <c r="C33" s="35"/>
      <c r="D33" s="157" t="s">
        <v>140</v>
      </c>
      <c r="E33" s="35"/>
      <c r="F33" s="35"/>
      <c r="G33" s="35"/>
      <c r="H33" s="35"/>
      <c r="I33" s="35"/>
      <c r="J33" s="156">
        <f>J115</f>
        <v>0</v>
      </c>
      <c r="K33" s="35"/>
      <c r="L33" s="60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="2" customFormat="1" ht="25.44" customHeight="1">
      <c r="A34" s="35"/>
      <c r="B34" s="41"/>
      <c r="C34" s="35"/>
      <c r="D34" s="158" t="s">
        <v>37</v>
      </c>
      <c r="E34" s="35"/>
      <c r="F34" s="35"/>
      <c r="G34" s="35"/>
      <c r="H34" s="35"/>
      <c r="I34" s="35"/>
      <c r="J34" s="159">
        <f>ROUND(J32 + J33, 2)</f>
        <v>0</v>
      </c>
      <c r="K34" s="35"/>
      <c r="L34" s="60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="2" customFormat="1" ht="6.96" customHeight="1">
      <c r="A35" s="35"/>
      <c r="B35" s="41"/>
      <c r="C35" s="35"/>
      <c r="D35" s="155"/>
      <c r="E35" s="155"/>
      <c r="F35" s="155"/>
      <c r="G35" s="155"/>
      <c r="H35" s="155"/>
      <c r="I35" s="155"/>
      <c r="J35" s="155"/>
      <c r="K35" s="155"/>
      <c r="L35" s="60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="2" customFormat="1" ht="14.4" customHeight="1">
      <c r="A36" s="35"/>
      <c r="B36" s="41"/>
      <c r="C36" s="35"/>
      <c r="D36" s="35"/>
      <c r="E36" s="35"/>
      <c r="F36" s="160" t="s">
        <v>39</v>
      </c>
      <c r="G36" s="35"/>
      <c r="H36" s="35"/>
      <c r="I36" s="160" t="s">
        <v>38</v>
      </c>
      <c r="J36" s="160" t="s">
        <v>40</v>
      </c>
      <c r="K36" s="35"/>
      <c r="L36" s="60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="2" customFormat="1" ht="14.4" customHeight="1">
      <c r="A37" s="35"/>
      <c r="B37" s="41"/>
      <c r="C37" s="35"/>
      <c r="D37" s="161" t="s">
        <v>41</v>
      </c>
      <c r="E37" s="147" t="s">
        <v>42</v>
      </c>
      <c r="F37" s="162">
        <f>ROUND((SUM(BE115:BE122) + SUM(BE144:BE492)),  2)</f>
        <v>0</v>
      </c>
      <c r="G37" s="35"/>
      <c r="H37" s="35"/>
      <c r="I37" s="163">
        <v>0.20999999999999999</v>
      </c>
      <c r="J37" s="162">
        <f>ROUND(((SUM(BE115:BE122) + SUM(BE144:BE492))*I37),  2)</f>
        <v>0</v>
      </c>
      <c r="K37" s="35"/>
      <c r="L37" s="60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="2" customFormat="1" ht="14.4" customHeight="1">
      <c r="A38" s="35"/>
      <c r="B38" s="41"/>
      <c r="C38" s="35"/>
      <c r="D38" s="35"/>
      <c r="E38" s="147" t="s">
        <v>43</v>
      </c>
      <c r="F38" s="162">
        <f>ROUND((SUM(BF115:BF122) + SUM(BF144:BF492)),  2)</f>
        <v>0</v>
      </c>
      <c r="G38" s="35"/>
      <c r="H38" s="35"/>
      <c r="I38" s="163">
        <v>0.14999999999999999</v>
      </c>
      <c r="J38" s="162">
        <f>ROUND(((SUM(BF115:BF122) + SUM(BF144:BF492))*I38),  2)</f>
        <v>0</v>
      </c>
      <c r="K38" s="35"/>
      <c r="L38" s="60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hidden="1" s="2" customFormat="1" ht="14.4" customHeight="1">
      <c r="A39" s="35"/>
      <c r="B39" s="41"/>
      <c r="C39" s="35"/>
      <c r="D39" s="35"/>
      <c r="E39" s="147" t="s">
        <v>44</v>
      </c>
      <c r="F39" s="162">
        <f>ROUND((SUM(BG115:BG122) + SUM(BG144:BG492)),  2)</f>
        <v>0</v>
      </c>
      <c r="G39" s="35"/>
      <c r="H39" s="35"/>
      <c r="I39" s="163">
        <v>0.20999999999999999</v>
      </c>
      <c r="J39" s="162">
        <f>0</f>
        <v>0</v>
      </c>
      <c r="K39" s="35"/>
      <c r="L39" s="60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hidden="1" s="2" customFormat="1" ht="14.4" customHeight="1">
      <c r="A40" s="35"/>
      <c r="B40" s="41"/>
      <c r="C40" s="35"/>
      <c r="D40" s="35"/>
      <c r="E40" s="147" t="s">
        <v>45</v>
      </c>
      <c r="F40" s="162">
        <f>ROUND((SUM(BH115:BH122) + SUM(BH144:BH492)),  2)</f>
        <v>0</v>
      </c>
      <c r="G40" s="35"/>
      <c r="H40" s="35"/>
      <c r="I40" s="163">
        <v>0.14999999999999999</v>
      </c>
      <c r="J40" s="162">
        <f>0</f>
        <v>0</v>
      </c>
      <c r="K40" s="35"/>
      <c r="L40" s="60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hidden="1" s="2" customFormat="1" ht="14.4" customHeight="1">
      <c r="A41" s="35"/>
      <c r="B41" s="41"/>
      <c r="C41" s="35"/>
      <c r="D41" s="35"/>
      <c r="E41" s="147" t="s">
        <v>46</v>
      </c>
      <c r="F41" s="162">
        <f>ROUND((SUM(BI115:BI122) + SUM(BI144:BI492)),  2)</f>
        <v>0</v>
      </c>
      <c r="G41" s="35"/>
      <c r="H41" s="35"/>
      <c r="I41" s="163">
        <v>0</v>
      </c>
      <c r="J41" s="162">
        <f>0</f>
        <v>0</v>
      </c>
      <c r="K41" s="35"/>
      <c r="L41" s="60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</row>
    <row r="42" s="2" customFormat="1" ht="6.96" customHeight="1">
      <c r="A42" s="35"/>
      <c r="B42" s="41"/>
      <c r="C42" s="35"/>
      <c r="D42" s="35"/>
      <c r="E42" s="35"/>
      <c r="F42" s="35"/>
      <c r="G42" s="35"/>
      <c r="H42" s="35"/>
      <c r="I42" s="35"/>
      <c r="J42" s="35"/>
      <c r="K42" s="35"/>
      <c r="L42" s="60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</row>
    <row r="43" s="2" customFormat="1" ht="25.44" customHeight="1">
      <c r="A43" s="35"/>
      <c r="B43" s="41"/>
      <c r="C43" s="164"/>
      <c r="D43" s="165" t="s">
        <v>47</v>
      </c>
      <c r="E43" s="166"/>
      <c r="F43" s="166"/>
      <c r="G43" s="167" t="s">
        <v>48</v>
      </c>
      <c r="H43" s="168" t="s">
        <v>49</v>
      </c>
      <c r="I43" s="166"/>
      <c r="J43" s="169">
        <f>SUM(J34:J41)</f>
        <v>0</v>
      </c>
      <c r="K43" s="170"/>
      <c r="L43" s="60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</row>
    <row r="44" s="2" customFormat="1" ht="14.4" customHeight="1">
      <c r="A44" s="35"/>
      <c r="B44" s="41"/>
      <c r="C44" s="35"/>
      <c r="D44" s="35"/>
      <c r="E44" s="35"/>
      <c r="F44" s="35"/>
      <c r="G44" s="35"/>
      <c r="H44" s="35"/>
      <c r="I44" s="35"/>
      <c r="J44" s="35"/>
      <c r="K44" s="35"/>
      <c r="L44" s="60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</row>
    <row r="45" s="1" customFormat="1" ht="14.4" customHeight="1">
      <c r="B45" s="17"/>
      <c r="L45" s="17"/>
    </row>
    <row r="46" s="1" customFormat="1" ht="14.4" customHeight="1">
      <c r="B46" s="17"/>
      <c r="L46" s="17"/>
    </row>
    <row r="47" s="1" customFormat="1" ht="14.4" customHeight="1">
      <c r="B47" s="17"/>
      <c r="L47" s="17"/>
    </row>
    <row r="48" s="1" customFormat="1" ht="14.4" customHeight="1">
      <c r="B48" s="17"/>
      <c r="L48" s="17"/>
    </row>
    <row r="49" s="1" customFormat="1" ht="14.4" customHeight="1">
      <c r="B49" s="17"/>
      <c r="L49" s="17"/>
    </row>
    <row r="50" s="2" customFormat="1" ht="14.4" customHeight="1">
      <c r="B50" s="60"/>
      <c r="D50" s="171" t="s">
        <v>50</v>
      </c>
      <c r="E50" s="172"/>
      <c r="F50" s="172"/>
      <c r="G50" s="171" t="s">
        <v>51</v>
      </c>
      <c r="H50" s="172"/>
      <c r="I50" s="172"/>
      <c r="J50" s="172"/>
      <c r="K50" s="172"/>
      <c r="L50" s="60"/>
    </row>
    <row r="51">
      <c r="B51" s="17"/>
      <c r="L51" s="17"/>
    </row>
    <row r="52">
      <c r="B52" s="17"/>
      <c r="L52" s="17"/>
    </row>
    <row r="53">
      <c r="B53" s="17"/>
      <c r="L53" s="17"/>
    </row>
    <row r="54">
      <c r="B54" s="17"/>
      <c r="L54" s="17"/>
    </row>
    <row r="55">
      <c r="B55" s="17"/>
      <c r="L55" s="17"/>
    </row>
    <row r="56">
      <c r="B56" s="17"/>
      <c r="L56" s="17"/>
    </row>
    <row r="57">
      <c r="B57" s="17"/>
      <c r="L57" s="17"/>
    </row>
    <row r="58">
      <c r="B58" s="17"/>
      <c r="L58" s="17"/>
    </row>
    <row r="59">
      <c r="B59" s="17"/>
      <c r="L59" s="17"/>
    </row>
    <row r="60">
      <c r="B60" s="17"/>
      <c r="L60" s="17"/>
    </row>
    <row r="61" s="2" customFormat="1">
      <c r="A61" s="35"/>
      <c r="B61" s="41"/>
      <c r="C61" s="35"/>
      <c r="D61" s="173" t="s">
        <v>52</v>
      </c>
      <c r="E61" s="174"/>
      <c r="F61" s="175" t="s">
        <v>53</v>
      </c>
      <c r="G61" s="173" t="s">
        <v>52</v>
      </c>
      <c r="H61" s="174"/>
      <c r="I61" s="174"/>
      <c r="J61" s="176" t="s">
        <v>53</v>
      </c>
      <c r="K61" s="174"/>
      <c r="L61" s="60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>
      <c r="B62" s="17"/>
      <c r="L62" s="17"/>
    </row>
    <row r="63">
      <c r="B63" s="17"/>
      <c r="L63" s="17"/>
    </row>
    <row r="64">
      <c r="B64" s="17"/>
      <c r="L64" s="17"/>
    </row>
    <row r="65" s="2" customFormat="1">
      <c r="A65" s="35"/>
      <c r="B65" s="41"/>
      <c r="C65" s="35"/>
      <c r="D65" s="171" t="s">
        <v>54</v>
      </c>
      <c r="E65" s="177"/>
      <c r="F65" s="177"/>
      <c r="G65" s="171" t="s">
        <v>55</v>
      </c>
      <c r="H65" s="177"/>
      <c r="I65" s="177"/>
      <c r="J65" s="177"/>
      <c r="K65" s="177"/>
      <c r="L65" s="60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>
      <c r="B66" s="17"/>
      <c r="L66" s="17"/>
    </row>
    <row r="67">
      <c r="B67" s="17"/>
      <c r="L67" s="17"/>
    </row>
    <row r="68">
      <c r="B68" s="17"/>
      <c r="L68" s="17"/>
    </row>
    <row r="69">
      <c r="B69" s="17"/>
      <c r="L69" s="17"/>
    </row>
    <row r="70">
      <c r="B70" s="17"/>
      <c r="L70" s="17"/>
    </row>
    <row r="71">
      <c r="B71" s="17"/>
      <c r="L71" s="17"/>
    </row>
    <row r="72">
      <c r="B72" s="17"/>
      <c r="L72" s="17"/>
    </row>
    <row r="73">
      <c r="B73" s="17"/>
      <c r="L73" s="17"/>
    </row>
    <row r="74">
      <c r="B74" s="17"/>
      <c r="L74" s="17"/>
    </row>
    <row r="75">
      <c r="B75" s="17"/>
      <c r="L75" s="17"/>
    </row>
    <row r="76" s="2" customFormat="1">
      <c r="A76" s="35"/>
      <c r="B76" s="41"/>
      <c r="C76" s="35"/>
      <c r="D76" s="173" t="s">
        <v>52</v>
      </c>
      <c r="E76" s="174"/>
      <c r="F76" s="175" t="s">
        <v>53</v>
      </c>
      <c r="G76" s="173" t="s">
        <v>52</v>
      </c>
      <c r="H76" s="174"/>
      <c r="I76" s="174"/>
      <c r="J76" s="176" t="s">
        <v>53</v>
      </c>
      <c r="K76" s="174"/>
      <c r="L76" s="60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="2" customFormat="1" ht="14.4" customHeight="1">
      <c r="A77" s="35"/>
      <c r="B77" s="178"/>
      <c r="C77" s="179"/>
      <c r="D77" s="179"/>
      <c r="E77" s="179"/>
      <c r="F77" s="179"/>
      <c r="G77" s="179"/>
      <c r="H77" s="179"/>
      <c r="I77" s="179"/>
      <c r="J77" s="179"/>
      <c r="K77" s="179"/>
      <c r="L77" s="60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="2" customFormat="1" ht="6.96" customHeight="1">
      <c r="A81" s="35"/>
      <c r="B81" s="180"/>
      <c r="C81" s="181"/>
      <c r="D81" s="181"/>
      <c r="E81" s="181"/>
      <c r="F81" s="181"/>
      <c r="G81" s="181"/>
      <c r="H81" s="181"/>
      <c r="I81" s="181"/>
      <c r="J81" s="181"/>
      <c r="K81" s="181"/>
      <c r="L81" s="60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="2" customFormat="1" ht="24.96" customHeight="1">
      <c r="A82" s="35"/>
      <c r="B82" s="36"/>
      <c r="C82" s="20" t="s">
        <v>141</v>
      </c>
      <c r="D82" s="37"/>
      <c r="E82" s="37"/>
      <c r="F82" s="37"/>
      <c r="G82" s="37"/>
      <c r="H82" s="37"/>
      <c r="I82" s="37"/>
      <c r="J82" s="37"/>
      <c r="K82" s="37"/>
      <c r="L82" s="60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60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="2" customFormat="1" ht="12" customHeight="1">
      <c r="A84" s="35"/>
      <c r="B84" s="36"/>
      <c r="C84" s="29" t="s">
        <v>16</v>
      </c>
      <c r="D84" s="37"/>
      <c r="E84" s="37"/>
      <c r="F84" s="37"/>
      <c r="G84" s="37"/>
      <c r="H84" s="37"/>
      <c r="I84" s="37"/>
      <c r="J84" s="37"/>
      <c r="K84" s="37"/>
      <c r="L84" s="60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="2" customFormat="1" ht="26.25" customHeight="1">
      <c r="A85" s="35"/>
      <c r="B85" s="36"/>
      <c r="C85" s="37"/>
      <c r="D85" s="37"/>
      <c r="E85" s="182" t="str">
        <f>E7</f>
        <v>Zlepšování kvality a dostupnosti vzdělávání ZŠ Sokolovská ve Velkém Meziříčí</v>
      </c>
      <c r="F85" s="29"/>
      <c r="G85" s="29"/>
      <c r="H85" s="29"/>
      <c r="I85" s="37"/>
      <c r="J85" s="37"/>
      <c r="K85" s="37"/>
      <c r="L85" s="60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="1" customFormat="1" ht="12" customHeight="1">
      <c r="B86" s="18"/>
      <c r="C86" s="29" t="s">
        <v>135</v>
      </c>
      <c r="D86" s="19"/>
      <c r="E86" s="19"/>
      <c r="F86" s="19"/>
      <c r="G86" s="19"/>
      <c r="H86" s="19"/>
      <c r="I86" s="19"/>
      <c r="J86" s="19"/>
      <c r="K86" s="19"/>
      <c r="L86" s="17"/>
    </row>
    <row r="87" s="2" customFormat="1" ht="16.5" customHeight="1">
      <c r="A87" s="35"/>
      <c r="B87" s="36"/>
      <c r="C87" s="37"/>
      <c r="D87" s="37"/>
      <c r="E87" s="182" t="s">
        <v>1298</v>
      </c>
      <c r="F87" s="37"/>
      <c r="G87" s="37"/>
      <c r="H87" s="37"/>
      <c r="I87" s="37"/>
      <c r="J87" s="37"/>
      <c r="K87" s="37"/>
      <c r="L87" s="60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="2" customFormat="1" ht="12" customHeight="1">
      <c r="A88" s="35"/>
      <c r="B88" s="36"/>
      <c r="C88" s="29" t="s">
        <v>137</v>
      </c>
      <c r="D88" s="37"/>
      <c r="E88" s="37"/>
      <c r="F88" s="37"/>
      <c r="G88" s="37"/>
      <c r="H88" s="37"/>
      <c r="I88" s="37"/>
      <c r="J88" s="37"/>
      <c r="K88" s="37"/>
      <c r="L88" s="60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="2" customFormat="1" ht="16.5" customHeight="1">
      <c r="A89" s="35"/>
      <c r="B89" s="36"/>
      <c r="C89" s="37"/>
      <c r="D89" s="37"/>
      <c r="E89" s="73" t="str">
        <f>E11</f>
        <v>56.2.2 - jazyková učebna_robotika, dveře č.74 - elektro</v>
      </c>
      <c r="F89" s="37"/>
      <c r="G89" s="37"/>
      <c r="H89" s="37"/>
      <c r="I89" s="37"/>
      <c r="J89" s="37"/>
      <c r="K89" s="37"/>
      <c r="L89" s="60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="2" customFormat="1" ht="6.96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60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="2" customFormat="1" ht="12" customHeight="1">
      <c r="A91" s="35"/>
      <c r="B91" s="36"/>
      <c r="C91" s="29" t="s">
        <v>20</v>
      </c>
      <c r="D91" s="37"/>
      <c r="E91" s="37"/>
      <c r="F91" s="24" t="str">
        <f>F14</f>
        <v xml:space="preserve">ZŠ Sokolovská </v>
      </c>
      <c r="G91" s="37"/>
      <c r="H91" s="37"/>
      <c r="I91" s="29" t="s">
        <v>22</v>
      </c>
      <c r="J91" s="76" t="str">
        <f>IF(J14="","",J14)</f>
        <v>21. 1. 2025</v>
      </c>
      <c r="K91" s="37"/>
      <c r="L91" s="60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="2" customFormat="1" ht="6.96" customHeight="1">
      <c r="A92" s="35"/>
      <c r="B92" s="36"/>
      <c r="C92" s="37"/>
      <c r="D92" s="37"/>
      <c r="E92" s="37"/>
      <c r="F92" s="37"/>
      <c r="G92" s="37"/>
      <c r="H92" s="37"/>
      <c r="I92" s="37"/>
      <c r="J92" s="37"/>
      <c r="K92" s="37"/>
      <c r="L92" s="60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="2" customFormat="1" ht="15.15" customHeight="1">
      <c r="A93" s="35"/>
      <c r="B93" s="36"/>
      <c r="C93" s="29" t="s">
        <v>24</v>
      </c>
      <c r="D93" s="37"/>
      <c r="E93" s="37"/>
      <c r="F93" s="24" t="str">
        <f>E17</f>
        <v xml:space="preserve">Město Velké Meziříčí, Radnická 29/1, PSČ: 594 13 </v>
      </c>
      <c r="G93" s="37"/>
      <c r="H93" s="37"/>
      <c r="I93" s="29" t="s">
        <v>32</v>
      </c>
      <c r="J93" s="33" t="str">
        <f>E23</f>
        <v xml:space="preserve"> </v>
      </c>
      <c r="K93" s="37"/>
      <c r="L93" s="60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="2" customFormat="1" ht="15.15" customHeight="1">
      <c r="A94" s="35"/>
      <c r="B94" s="36"/>
      <c r="C94" s="29" t="s">
        <v>30</v>
      </c>
      <c r="D94" s="37"/>
      <c r="E94" s="37"/>
      <c r="F94" s="24" t="str">
        <f>IF(E20="","",E20)</f>
        <v>Vyplň údaj</v>
      </c>
      <c r="G94" s="37"/>
      <c r="H94" s="37"/>
      <c r="I94" s="29" t="s">
        <v>35</v>
      </c>
      <c r="J94" s="33" t="str">
        <f>E26</f>
        <v xml:space="preserve"> </v>
      </c>
      <c r="K94" s="37"/>
      <c r="L94" s="60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="2" customFormat="1" ht="10.32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60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="2" customFormat="1" ht="29.28" customHeight="1">
      <c r="A96" s="35"/>
      <c r="B96" s="36"/>
      <c r="C96" s="183" t="s">
        <v>142</v>
      </c>
      <c r="D96" s="184"/>
      <c r="E96" s="184"/>
      <c r="F96" s="184"/>
      <c r="G96" s="184"/>
      <c r="H96" s="184"/>
      <c r="I96" s="184"/>
      <c r="J96" s="185" t="s">
        <v>143</v>
      </c>
      <c r="K96" s="184"/>
      <c r="L96" s="60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</row>
    <row r="97" s="2" customFormat="1" ht="10.32" customHeight="1">
      <c r="A97" s="35"/>
      <c r="B97" s="36"/>
      <c r="C97" s="37"/>
      <c r="D97" s="37"/>
      <c r="E97" s="37"/>
      <c r="F97" s="37"/>
      <c r="G97" s="37"/>
      <c r="H97" s="37"/>
      <c r="I97" s="37"/>
      <c r="J97" s="37"/>
      <c r="K97" s="37"/>
      <c r="L97" s="60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</row>
    <row r="98" s="2" customFormat="1" ht="22.8" customHeight="1">
      <c r="A98" s="35"/>
      <c r="B98" s="36"/>
      <c r="C98" s="186" t="s">
        <v>144</v>
      </c>
      <c r="D98" s="37"/>
      <c r="E98" s="37"/>
      <c r="F98" s="37"/>
      <c r="G98" s="37"/>
      <c r="H98" s="37"/>
      <c r="I98" s="37"/>
      <c r="J98" s="107">
        <f>J144</f>
        <v>0</v>
      </c>
      <c r="K98" s="37"/>
      <c r="L98" s="60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U98" s="14" t="s">
        <v>145</v>
      </c>
    </row>
    <row r="99" s="9" customFormat="1" ht="24.96" customHeight="1">
      <c r="A99" s="9"/>
      <c r="B99" s="187"/>
      <c r="C99" s="188"/>
      <c r="D99" s="189" t="s">
        <v>146</v>
      </c>
      <c r="E99" s="190"/>
      <c r="F99" s="190"/>
      <c r="G99" s="190"/>
      <c r="H99" s="190"/>
      <c r="I99" s="190"/>
      <c r="J99" s="191">
        <f>J145</f>
        <v>0</v>
      </c>
      <c r="K99" s="188"/>
      <c r="L99" s="192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93"/>
      <c r="C100" s="130"/>
      <c r="D100" s="194" t="s">
        <v>514</v>
      </c>
      <c r="E100" s="195"/>
      <c r="F100" s="195"/>
      <c r="G100" s="195"/>
      <c r="H100" s="195"/>
      <c r="I100" s="195"/>
      <c r="J100" s="196">
        <f>J146</f>
        <v>0</v>
      </c>
      <c r="K100" s="130"/>
      <c r="L100" s="197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93"/>
      <c r="C101" s="130"/>
      <c r="D101" s="194" t="s">
        <v>148</v>
      </c>
      <c r="E101" s="195"/>
      <c r="F101" s="195"/>
      <c r="G101" s="195"/>
      <c r="H101" s="195"/>
      <c r="I101" s="195"/>
      <c r="J101" s="196">
        <f>J151</f>
        <v>0</v>
      </c>
      <c r="K101" s="130"/>
      <c r="L101" s="197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93"/>
      <c r="C102" s="130"/>
      <c r="D102" s="194" t="s">
        <v>149</v>
      </c>
      <c r="E102" s="195"/>
      <c r="F102" s="195"/>
      <c r="G102" s="195"/>
      <c r="H102" s="195"/>
      <c r="I102" s="195"/>
      <c r="J102" s="196">
        <f>J174</f>
        <v>0</v>
      </c>
      <c r="K102" s="130"/>
      <c r="L102" s="197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9" customFormat="1" ht="24.96" customHeight="1">
      <c r="A103" s="9"/>
      <c r="B103" s="187"/>
      <c r="C103" s="188"/>
      <c r="D103" s="189" t="s">
        <v>150</v>
      </c>
      <c r="E103" s="190"/>
      <c r="F103" s="190"/>
      <c r="G103" s="190"/>
      <c r="H103" s="190"/>
      <c r="I103" s="190"/>
      <c r="J103" s="191">
        <f>J183</f>
        <v>0</v>
      </c>
      <c r="K103" s="188"/>
      <c r="L103" s="192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</row>
    <row r="104" s="10" customFormat="1" ht="19.92" customHeight="1">
      <c r="A104" s="10"/>
      <c r="B104" s="193"/>
      <c r="C104" s="130"/>
      <c r="D104" s="194" t="s">
        <v>515</v>
      </c>
      <c r="E104" s="195"/>
      <c r="F104" s="195"/>
      <c r="G104" s="195"/>
      <c r="H104" s="195"/>
      <c r="I104" s="195"/>
      <c r="J104" s="196">
        <f>J184</f>
        <v>0</v>
      </c>
      <c r="K104" s="130"/>
      <c r="L104" s="197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4.88" customHeight="1">
      <c r="A105" s="10"/>
      <c r="B105" s="193"/>
      <c r="C105" s="130"/>
      <c r="D105" s="194" t="s">
        <v>516</v>
      </c>
      <c r="E105" s="195"/>
      <c r="F105" s="195"/>
      <c r="G105" s="195"/>
      <c r="H105" s="195"/>
      <c r="I105" s="195"/>
      <c r="J105" s="196">
        <f>J185</f>
        <v>0</v>
      </c>
      <c r="K105" s="130"/>
      <c r="L105" s="197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4.88" customHeight="1">
      <c r="A106" s="10"/>
      <c r="B106" s="193"/>
      <c r="C106" s="130"/>
      <c r="D106" s="194" t="s">
        <v>517</v>
      </c>
      <c r="E106" s="195"/>
      <c r="F106" s="195"/>
      <c r="G106" s="195"/>
      <c r="H106" s="195"/>
      <c r="I106" s="195"/>
      <c r="J106" s="196">
        <f>J334</f>
        <v>0</v>
      </c>
      <c r="K106" s="130"/>
      <c r="L106" s="197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4.88" customHeight="1">
      <c r="A107" s="10"/>
      <c r="B107" s="193"/>
      <c r="C107" s="130"/>
      <c r="D107" s="194" t="s">
        <v>518</v>
      </c>
      <c r="E107" s="195"/>
      <c r="F107" s="195"/>
      <c r="G107" s="195"/>
      <c r="H107" s="195"/>
      <c r="I107" s="195"/>
      <c r="J107" s="196">
        <f>J369</f>
        <v>0</v>
      </c>
      <c r="K107" s="130"/>
      <c r="L107" s="197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10" customFormat="1" ht="14.88" customHeight="1">
      <c r="A108" s="10"/>
      <c r="B108" s="193"/>
      <c r="C108" s="130"/>
      <c r="D108" s="194" t="s">
        <v>519</v>
      </c>
      <c r="E108" s="195"/>
      <c r="F108" s="195"/>
      <c r="G108" s="195"/>
      <c r="H108" s="195"/>
      <c r="I108" s="195"/>
      <c r="J108" s="196">
        <f>J390</f>
        <v>0</v>
      </c>
      <c r="K108" s="130"/>
      <c r="L108" s="197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10" customFormat="1" ht="19.92" customHeight="1">
      <c r="A109" s="10"/>
      <c r="B109" s="193"/>
      <c r="C109" s="130"/>
      <c r="D109" s="194" t="s">
        <v>520</v>
      </c>
      <c r="E109" s="195"/>
      <c r="F109" s="195"/>
      <c r="G109" s="195"/>
      <c r="H109" s="195"/>
      <c r="I109" s="195"/>
      <c r="J109" s="196">
        <f>J411</f>
        <v>0</v>
      </c>
      <c r="K109" s="130"/>
      <c r="L109" s="197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10" customFormat="1" ht="14.88" customHeight="1">
      <c r="A110" s="10"/>
      <c r="B110" s="193"/>
      <c r="C110" s="130"/>
      <c r="D110" s="194" t="s">
        <v>521</v>
      </c>
      <c r="E110" s="195"/>
      <c r="F110" s="195"/>
      <c r="G110" s="195"/>
      <c r="H110" s="195"/>
      <c r="I110" s="195"/>
      <c r="J110" s="196">
        <f>J412</f>
        <v>0</v>
      </c>
      <c r="K110" s="130"/>
      <c r="L110" s="197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</row>
    <row r="111" s="10" customFormat="1" ht="14.88" customHeight="1">
      <c r="A111" s="10"/>
      <c r="B111" s="193"/>
      <c r="C111" s="130"/>
      <c r="D111" s="194" t="s">
        <v>522</v>
      </c>
      <c r="E111" s="195"/>
      <c r="F111" s="195"/>
      <c r="G111" s="195"/>
      <c r="H111" s="195"/>
      <c r="I111" s="195"/>
      <c r="J111" s="196">
        <f>J481</f>
        <v>0</v>
      </c>
      <c r="K111" s="130"/>
      <c r="L111" s="197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</row>
    <row r="112" s="10" customFormat="1" ht="19.92" customHeight="1">
      <c r="A112" s="10"/>
      <c r="B112" s="193"/>
      <c r="C112" s="130"/>
      <c r="D112" s="194" t="s">
        <v>523</v>
      </c>
      <c r="E112" s="195"/>
      <c r="F112" s="195"/>
      <c r="G112" s="195"/>
      <c r="H112" s="195"/>
      <c r="I112" s="195"/>
      <c r="J112" s="196">
        <f>J490</f>
        <v>0</v>
      </c>
      <c r="K112" s="130"/>
      <c r="L112" s="197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</row>
    <row r="113" s="2" customFormat="1" ht="21.84" customHeight="1">
      <c r="A113" s="35"/>
      <c r="B113" s="36"/>
      <c r="C113" s="37"/>
      <c r="D113" s="37"/>
      <c r="E113" s="37"/>
      <c r="F113" s="37"/>
      <c r="G113" s="37"/>
      <c r="H113" s="37"/>
      <c r="I113" s="37"/>
      <c r="J113" s="37"/>
      <c r="K113" s="37"/>
      <c r="L113" s="60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="2" customFormat="1" ht="6.96" customHeight="1">
      <c r="A114" s="35"/>
      <c r="B114" s="36"/>
      <c r="C114" s="37"/>
      <c r="D114" s="37"/>
      <c r="E114" s="37"/>
      <c r="F114" s="37"/>
      <c r="G114" s="37"/>
      <c r="H114" s="37"/>
      <c r="I114" s="37"/>
      <c r="J114" s="37"/>
      <c r="K114" s="37"/>
      <c r="L114" s="60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="2" customFormat="1" ht="29.28" customHeight="1">
      <c r="A115" s="35"/>
      <c r="B115" s="36"/>
      <c r="C115" s="186" t="s">
        <v>160</v>
      </c>
      <c r="D115" s="37"/>
      <c r="E115" s="37"/>
      <c r="F115" s="37"/>
      <c r="G115" s="37"/>
      <c r="H115" s="37"/>
      <c r="I115" s="37"/>
      <c r="J115" s="198">
        <f>ROUND(J116 + J117 + J118 + J119 + J120 + J121,2)</f>
        <v>0</v>
      </c>
      <c r="K115" s="37"/>
      <c r="L115" s="60"/>
      <c r="N115" s="199" t="s">
        <v>41</v>
      </c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="2" customFormat="1" ht="18" customHeight="1">
      <c r="A116" s="35"/>
      <c r="B116" s="36"/>
      <c r="C116" s="37"/>
      <c r="D116" s="200" t="s">
        <v>161</v>
      </c>
      <c r="E116" s="201"/>
      <c r="F116" s="201"/>
      <c r="G116" s="37"/>
      <c r="H116" s="37"/>
      <c r="I116" s="37"/>
      <c r="J116" s="202">
        <v>0</v>
      </c>
      <c r="K116" s="37"/>
      <c r="L116" s="203"/>
      <c r="M116" s="204"/>
      <c r="N116" s="205" t="s">
        <v>42</v>
      </c>
      <c r="O116" s="204"/>
      <c r="P116" s="204"/>
      <c r="Q116" s="204"/>
      <c r="R116" s="204"/>
      <c r="S116" s="206"/>
      <c r="T116" s="206"/>
      <c r="U116" s="206"/>
      <c r="V116" s="206"/>
      <c r="W116" s="206"/>
      <c r="X116" s="206"/>
      <c r="Y116" s="206"/>
      <c r="Z116" s="206"/>
      <c r="AA116" s="206"/>
      <c r="AB116" s="206"/>
      <c r="AC116" s="206"/>
      <c r="AD116" s="206"/>
      <c r="AE116" s="206"/>
      <c r="AF116" s="204"/>
      <c r="AG116" s="204"/>
      <c r="AH116" s="204"/>
      <c r="AI116" s="204"/>
      <c r="AJ116" s="204"/>
      <c r="AK116" s="204"/>
      <c r="AL116" s="204"/>
      <c r="AM116" s="204"/>
      <c r="AN116" s="204"/>
      <c r="AO116" s="204"/>
      <c r="AP116" s="204"/>
      <c r="AQ116" s="204"/>
      <c r="AR116" s="204"/>
      <c r="AS116" s="204"/>
      <c r="AT116" s="204"/>
      <c r="AU116" s="204"/>
      <c r="AV116" s="204"/>
      <c r="AW116" s="204"/>
      <c r="AX116" s="204"/>
      <c r="AY116" s="207" t="s">
        <v>162</v>
      </c>
      <c r="AZ116" s="204"/>
      <c r="BA116" s="204"/>
      <c r="BB116" s="204"/>
      <c r="BC116" s="204"/>
      <c r="BD116" s="204"/>
      <c r="BE116" s="208">
        <f>IF(N116="základní",J116,0)</f>
        <v>0</v>
      </c>
      <c r="BF116" s="208">
        <f>IF(N116="snížená",J116,0)</f>
        <v>0</v>
      </c>
      <c r="BG116" s="208">
        <f>IF(N116="zákl. přenesená",J116,0)</f>
        <v>0</v>
      </c>
      <c r="BH116" s="208">
        <f>IF(N116="sníž. přenesená",J116,0)</f>
        <v>0</v>
      </c>
      <c r="BI116" s="208">
        <f>IF(N116="nulová",J116,0)</f>
        <v>0</v>
      </c>
      <c r="BJ116" s="207" t="s">
        <v>84</v>
      </c>
      <c r="BK116" s="204"/>
      <c r="BL116" s="204"/>
      <c r="BM116" s="204"/>
    </row>
    <row r="117" s="2" customFormat="1" ht="18" customHeight="1">
      <c r="A117" s="35"/>
      <c r="B117" s="36"/>
      <c r="C117" s="37"/>
      <c r="D117" s="200" t="s">
        <v>163</v>
      </c>
      <c r="E117" s="201"/>
      <c r="F117" s="201"/>
      <c r="G117" s="37"/>
      <c r="H117" s="37"/>
      <c r="I117" s="37"/>
      <c r="J117" s="202">
        <v>0</v>
      </c>
      <c r="K117" s="37"/>
      <c r="L117" s="203"/>
      <c r="M117" s="204"/>
      <c r="N117" s="205" t="s">
        <v>42</v>
      </c>
      <c r="O117" s="204"/>
      <c r="P117" s="204"/>
      <c r="Q117" s="204"/>
      <c r="R117" s="204"/>
      <c r="S117" s="206"/>
      <c r="T117" s="206"/>
      <c r="U117" s="206"/>
      <c r="V117" s="206"/>
      <c r="W117" s="206"/>
      <c r="X117" s="206"/>
      <c r="Y117" s="206"/>
      <c r="Z117" s="206"/>
      <c r="AA117" s="206"/>
      <c r="AB117" s="206"/>
      <c r="AC117" s="206"/>
      <c r="AD117" s="206"/>
      <c r="AE117" s="206"/>
      <c r="AF117" s="204"/>
      <c r="AG117" s="204"/>
      <c r="AH117" s="204"/>
      <c r="AI117" s="204"/>
      <c r="AJ117" s="204"/>
      <c r="AK117" s="204"/>
      <c r="AL117" s="204"/>
      <c r="AM117" s="204"/>
      <c r="AN117" s="204"/>
      <c r="AO117" s="204"/>
      <c r="AP117" s="204"/>
      <c r="AQ117" s="204"/>
      <c r="AR117" s="204"/>
      <c r="AS117" s="204"/>
      <c r="AT117" s="204"/>
      <c r="AU117" s="204"/>
      <c r="AV117" s="204"/>
      <c r="AW117" s="204"/>
      <c r="AX117" s="204"/>
      <c r="AY117" s="207" t="s">
        <v>162</v>
      </c>
      <c r="AZ117" s="204"/>
      <c r="BA117" s="204"/>
      <c r="BB117" s="204"/>
      <c r="BC117" s="204"/>
      <c r="BD117" s="204"/>
      <c r="BE117" s="208">
        <f>IF(N117="základní",J117,0)</f>
        <v>0</v>
      </c>
      <c r="BF117" s="208">
        <f>IF(N117="snížená",J117,0)</f>
        <v>0</v>
      </c>
      <c r="BG117" s="208">
        <f>IF(N117="zákl. přenesená",J117,0)</f>
        <v>0</v>
      </c>
      <c r="BH117" s="208">
        <f>IF(N117="sníž. přenesená",J117,0)</f>
        <v>0</v>
      </c>
      <c r="BI117" s="208">
        <f>IF(N117="nulová",J117,0)</f>
        <v>0</v>
      </c>
      <c r="BJ117" s="207" t="s">
        <v>84</v>
      </c>
      <c r="BK117" s="204"/>
      <c r="BL117" s="204"/>
      <c r="BM117" s="204"/>
    </row>
    <row r="118" s="2" customFormat="1" ht="18" customHeight="1">
      <c r="A118" s="35"/>
      <c r="B118" s="36"/>
      <c r="C118" s="37"/>
      <c r="D118" s="200" t="s">
        <v>164</v>
      </c>
      <c r="E118" s="201"/>
      <c r="F118" s="201"/>
      <c r="G118" s="37"/>
      <c r="H118" s="37"/>
      <c r="I118" s="37"/>
      <c r="J118" s="202">
        <v>0</v>
      </c>
      <c r="K118" s="37"/>
      <c r="L118" s="203"/>
      <c r="M118" s="204"/>
      <c r="N118" s="205" t="s">
        <v>42</v>
      </c>
      <c r="O118" s="204"/>
      <c r="P118" s="204"/>
      <c r="Q118" s="204"/>
      <c r="R118" s="204"/>
      <c r="S118" s="206"/>
      <c r="T118" s="206"/>
      <c r="U118" s="206"/>
      <c r="V118" s="206"/>
      <c r="W118" s="206"/>
      <c r="X118" s="206"/>
      <c r="Y118" s="206"/>
      <c r="Z118" s="206"/>
      <c r="AA118" s="206"/>
      <c r="AB118" s="206"/>
      <c r="AC118" s="206"/>
      <c r="AD118" s="206"/>
      <c r="AE118" s="206"/>
      <c r="AF118" s="204"/>
      <c r="AG118" s="204"/>
      <c r="AH118" s="204"/>
      <c r="AI118" s="204"/>
      <c r="AJ118" s="204"/>
      <c r="AK118" s="204"/>
      <c r="AL118" s="204"/>
      <c r="AM118" s="204"/>
      <c r="AN118" s="204"/>
      <c r="AO118" s="204"/>
      <c r="AP118" s="204"/>
      <c r="AQ118" s="204"/>
      <c r="AR118" s="204"/>
      <c r="AS118" s="204"/>
      <c r="AT118" s="204"/>
      <c r="AU118" s="204"/>
      <c r="AV118" s="204"/>
      <c r="AW118" s="204"/>
      <c r="AX118" s="204"/>
      <c r="AY118" s="207" t="s">
        <v>162</v>
      </c>
      <c r="AZ118" s="204"/>
      <c r="BA118" s="204"/>
      <c r="BB118" s="204"/>
      <c r="BC118" s="204"/>
      <c r="BD118" s="204"/>
      <c r="BE118" s="208">
        <f>IF(N118="základní",J118,0)</f>
        <v>0</v>
      </c>
      <c r="BF118" s="208">
        <f>IF(N118="snížená",J118,0)</f>
        <v>0</v>
      </c>
      <c r="BG118" s="208">
        <f>IF(N118="zákl. přenesená",J118,0)</f>
        <v>0</v>
      </c>
      <c r="BH118" s="208">
        <f>IF(N118="sníž. přenesená",J118,0)</f>
        <v>0</v>
      </c>
      <c r="BI118" s="208">
        <f>IF(N118="nulová",J118,0)</f>
        <v>0</v>
      </c>
      <c r="BJ118" s="207" t="s">
        <v>84</v>
      </c>
      <c r="BK118" s="204"/>
      <c r="BL118" s="204"/>
      <c r="BM118" s="204"/>
    </row>
    <row r="119" s="2" customFormat="1" ht="18" customHeight="1">
      <c r="A119" s="35"/>
      <c r="B119" s="36"/>
      <c r="C119" s="37"/>
      <c r="D119" s="200" t="s">
        <v>165</v>
      </c>
      <c r="E119" s="201"/>
      <c r="F119" s="201"/>
      <c r="G119" s="37"/>
      <c r="H119" s="37"/>
      <c r="I119" s="37"/>
      <c r="J119" s="202">
        <v>0</v>
      </c>
      <c r="K119" s="37"/>
      <c r="L119" s="203"/>
      <c r="M119" s="204"/>
      <c r="N119" s="205" t="s">
        <v>42</v>
      </c>
      <c r="O119" s="204"/>
      <c r="P119" s="204"/>
      <c r="Q119" s="204"/>
      <c r="R119" s="204"/>
      <c r="S119" s="206"/>
      <c r="T119" s="206"/>
      <c r="U119" s="206"/>
      <c r="V119" s="206"/>
      <c r="W119" s="206"/>
      <c r="X119" s="206"/>
      <c r="Y119" s="206"/>
      <c r="Z119" s="206"/>
      <c r="AA119" s="206"/>
      <c r="AB119" s="206"/>
      <c r="AC119" s="206"/>
      <c r="AD119" s="206"/>
      <c r="AE119" s="206"/>
      <c r="AF119" s="204"/>
      <c r="AG119" s="204"/>
      <c r="AH119" s="204"/>
      <c r="AI119" s="204"/>
      <c r="AJ119" s="204"/>
      <c r="AK119" s="204"/>
      <c r="AL119" s="204"/>
      <c r="AM119" s="204"/>
      <c r="AN119" s="204"/>
      <c r="AO119" s="204"/>
      <c r="AP119" s="204"/>
      <c r="AQ119" s="204"/>
      <c r="AR119" s="204"/>
      <c r="AS119" s="204"/>
      <c r="AT119" s="204"/>
      <c r="AU119" s="204"/>
      <c r="AV119" s="204"/>
      <c r="AW119" s="204"/>
      <c r="AX119" s="204"/>
      <c r="AY119" s="207" t="s">
        <v>162</v>
      </c>
      <c r="AZ119" s="204"/>
      <c r="BA119" s="204"/>
      <c r="BB119" s="204"/>
      <c r="BC119" s="204"/>
      <c r="BD119" s="204"/>
      <c r="BE119" s="208">
        <f>IF(N119="základní",J119,0)</f>
        <v>0</v>
      </c>
      <c r="BF119" s="208">
        <f>IF(N119="snížená",J119,0)</f>
        <v>0</v>
      </c>
      <c r="BG119" s="208">
        <f>IF(N119="zákl. přenesená",J119,0)</f>
        <v>0</v>
      </c>
      <c r="BH119" s="208">
        <f>IF(N119="sníž. přenesená",J119,0)</f>
        <v>0</v>
      </c>
      <c r="BI119" s="208">
        <f>IF(N119="nulová",J119,0)</f>
        <v>0</v>
      </c>
      <c r="BJ119" s="207" t="s">
        <v>84</v>
      </c>
      <c r="BK119" s="204"/>
      <c r="BL119" s="204"/>
      <c r="BM119" s="204"/>
    </row>
    <row r="120" s="2" customFormat="1" ht="18" customHeight="1">
      <c r="A120" s="35"/>
      <c r="B120" s="36"/>
      <c r="C120" s="37"/>
      <c r="D120" s="200" t="s">
        <v>166</v>
      </c>
      <c r="E120" s="201"/>
      <c r="F120" s="201"/>
      <c r="G120" s="37"/>
      <c r="H120" s="37"/>
      <c r="I120" s="37"/>
      <c r="J120" s="202">
        <v>0</v>
      </c>
      <c r="K120" s="37"/>
      <c r="L120" s="203"/>
      <c r="M120" s="204"/>
      <c r="N120" s="205" t="s">
        <v>42</v>
      </c>
      <c r="O120" s="204"/>
      <c r="P120" s="204"/>
      <c r="Q120" s="204"/>
      <c r="R120" s="204"/>
      <c r="S120" s="206"/>
      <c r="T120" s="206"/>
      <c r="U120" s="206"/>
      <c r="V120" s="206"/>
      <c r="W120" s="206"/>
      <c r="X120" s="206"/>
      <c r="Y120" s="206"/>
      <c r="Z120" s="206"/>
      <c r="AA120" s="206"/>
      <c r="AB120" s="206"/>
      <c r="AC120" s="206"/>
      <c r="AD120" s="206"/>
      <c r="AE120" s="206"/>
      <c r="AF120" s="204"/>
      <c r="AG120" s="204"/>
      <c r="AH120" s="204"/>
      <c r="AI120" s="204"/>
      <c r="AJ120" s="204"/>
      <c r="AK120" s="204"/>
      <c r="AL120" s="204"/>
      <c r="AM120" s="204"/>
      <c r="AN120" s="204"/>
      <c r="AO120" s="204"/>
      <c r="AP120" s="204"/>
      <c r="AQ120" s="204"/>
      <c r="AR120" s="204"/>
      <c r="AS120" s="204"/>
      <c r="AT120" s="204"/>
      <c r="AU120" s="204"/>
      <c r="AV120" s="204"/>
      <c r="AW120" s="204"/>
      <c r="AX120" s="204"/>
      <c r="AY120" s="207" t="s">
        <v>162</v>
      </c>
      <c r="AZ120" s="204"/>
      <c r="BA120" s="204"/>
      <c r="BB120" s="204"/>
      <c r="BC120" s="204"/>
      <c r="BD120" s="204"/>
      <c r="BE120" s="208">
        <f>IF(N120="základní",J120,0)</f>
        <v>0</v>
      </c>
      <c r="BF120" s="208">
        <f>IF(N120="snížená",J120,0)</f>
        <v>0</v>
      </c>
      <c r="BG120" s="208">
        <f>IF(N120="zákl. přenesená",J120,0)</f>
        <v>0</v>
      </c>
      <c r="BH120" s="208">
        <f>IF(N120="sníž. přenesená",J120,0)</f>
        <v>0</v>
      </c>
      <c r="BI120" s="208">
        <f>IF(N120="nulová",J120,0)</f>
        <v>0</v>
      </c>
      <c r="BJ120" s="207" t="s">
        <v>84</v>
      </c>
      <c r="BK120" s="204"/>
      <c r="BL120" s="204"/>
      <c r="BM120" s="204"/>
    </row>
    <row r="121" s="2" customFormat="1" ht="18" customHeight="1">
      <c r="A121" s="35"/>
      <c r="B121" s="36"/>
      <c r="C121" s="37"/>
      <c r="D121" s="201" t="s">
        <v>167</v>
      </c>
      <c r="E121" s="37"/>
      <c r="F121" s="37"/>
      <c r="G121" s="37"/>
      <c r="H121" s="37"/>
      <c r="I121" s="37"/>
      <c r="J121" s="202">
        <f>ROUND(J32*T121,2)</f>
        <v>0</v>
      </c>
      <c r="K121" s="37"/>
      <c r="L121" s="203"/>
      <c r="M121" s="204"/>
      <c r="N121" s="205" t="s">
        <v>42</v>
      </c>
      <c r="O121" s="204"/>
      <c r="P121" s="204"/>
      <c r="Q121" s="204"/>
      <c r="R121" s="204"/>
      <c r="S121" s="206"/>
      <c r="T121" s="206"/>
      <c r="U121" s="206"/>
      <c r="V121" s="206"/>
      <c r="W121" s="206"/>
      <c r="X121" s="206"/>
      <c r="Y121" s="206"/>
      <c r="Z121" s="206"/>
      <c r="AA121" s="206"/>
      <c r="AB121" s="206"/>
      <c r="AC121" s="206"/>
      <c r="AD121" s="206"/>
      <c r="AE121" s="206"/>
      <c r="AF121" s="204"/>
      <c r="AG121" s="204"/>
      <c r="AH121" s="204"/>
      <c r="AI121" s="204"/>
      <c r="AJ121" s="204"/>
      <c r="AK121" s="204"/>
      <c r="AL121" s="204"/>
      <c r="AM121" s="204"/>
      <c r="AN121" s="204"/>
      <c r="AO121" s="204"/>
      <c r="AP121" s="204"/>
      <c r="AQ121" s="204"/>
      <c r="AR121" s="204"/>
      <c r="AS121" s="204"/>
      <c r="AT121" s="204"/>
      <c r="AU121" s="204"/>
      <c r="AV121" s="204"/>
      <c r="AW121" s="204"/>
      <c r="AX121" s="204"/>
      <c r="AY121" s="207" t="s">
        <v>168</v>
      </c>
      <c r="AZ121" s="204"/>
      <c r="BA121" s="204"/>
      <c r="BB121" s="204"/>
      <c r="BC121" s="204"/>
      <c r="BD121" s="204"/>
      <c r="BE121" s="208">
        <f>IF(N121="základní",J121,0)</f>
        <v>0</v>
      </c>
      <c r="BF121" s="208">
        <f>IF(N121="snížená",J121,0)</f>
        <v>0</v>
      </c>
      <c r="BG121" s="208">
        <f>IF(N121="zákl. přenesená",J121,0)</f>
        <v>0</v>
      </c>
      <c r="BH121" s="208">
        <f>IF(N121="sníž. přenesená",J121,0)</f>
        <v>0</v>
      </c>
      <c r="BI121" s="208">
        <f>IF(N121="nulová",J121,0)</f>
        <v>0</v>
      </c>
      <c r="BJ121" s="207" t="s">
        <v>84</v>
      </c>
      <c r="BK121" s="204"/>
      <c r="BL121" s="204"/>
      <c r="BM121" s="204"/>
    </row>
    <row r="122" s="2" customFormat="1">
      <c r="A122" s="35"/>
      <c r="B122" s="36"/>
      <c r="C122" s="37"/>
      <c r="D122" s="37"/>
      <c r="E122" s="37"/>
      <c r="F122" s="37"/>
      <c r="G122" s="37"/>
      <c r="H122" s="37"/>
      <c r="I122" s="37"/>
      <c r="J122" s="37"/>
      <c r="K122" s="37"/>
      <c r="L122" s="60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</row>
    <row r="123" s="2" customFormat="1" ht="29.28" customHeight="1">
      <c r="A123" s="35"/>
      <c r="B123" s="36"/>
      <c r="C123" s="209" t="s">
        <v>169</v>
      </c>
      <c r="D123" s="184"/>
      <c r="E123" s="184"/>
      <c r="F123" s="184"/>
      <c r="G123" s="184"/>
      <c r="H123" s="184"/>
      <c r="I123" s="184"/>
      <c r="J123" s="210">
        <f>ROUND(J98+J115,2)</f>
        <v>0</v>
      </c>
      <c r="K123" s="184"/>
      <c r="L123" s="60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</row>
    <row r="124" s="2" customFormat="1" ht="6.96" customHeight="1">
      <c r="A124" s="35"/>
      <c r="B124" s="63"/>
      <c r="C124" s="64"/>
      <c r="D124" s="64"/>
      <c r="E124" s="64"/>
      <c r="F124" s="64"/>
      <c r="G124" s="64"/>
      <c r="H124" s="64"/>
      <c r="I124" s="64"/>
      <c r="J124" s="64"/>
      <c r="K124" s="64"/>
      <c r="L124" s="60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</row>
    <row r="128" s="2" customFormat="1" ht="6.96" customHeight="1">
      <c r="A128" s="35"/>
      <c r="B128" s="65"/>
      <c r="C128" s="66"/>
      <c r="D128" s="66"/>
      <c r="E128" s="66"/>
      <c r="F128" s="66"/>
      <c r="G128" s="66"/>
      <c r="H128" s="66"/>
      <c r="I128" s="66"/>
      <c r="J128" s="66"/>
      <c r="K128" s="66"/>
      <c r="L128" s="60"/>
      <c r="S128" s="35"/>
      <c r="T128" s="35"/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</row>
    <row r="129" s="2" customFormat="1" ht="24.96" customHeight="1">
      <c r="A129" s="35"/>
      <c r="B129" s="36"/>
      <c r="C129" s="20" t="s">
        <v>170</v>
      </c>
      <c r="D129" s="37"/>
      <c r="E129" s="37"/>
      <c r="F129" s="37"/>
      <c r="G129" s="37"/>
      <c r="H129" s="37"/>
      <c r="I129" s="37"/>
      <c r="J129" s="37"/>
      <c r="K129" s="37"/>
      <c r="L129" s="60"/>
      <c r="S129" s="35"/>
      <c r="T129" s="35"/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</row>
    <row r="130" s="2" customFormat="1" ht="6.96" customHeight="1">
      <c r="A130" s="35"/>
      <c r="B130" s="36"/>
      <c r="C130" s="37"/>
      <c r="D130" s="37"/>
      <c r="E130" s="37"/>
      <c r="F130" s="37"/>
      <c r="G130" s="37"/>
      <c r="H130" s="37"/>
      <c r="I130" s="37"/>
      <c r="J130" s="37"/>
      <c r="K130" s="37"/>
      <c r="L130" s="60"/>
      <c r="S130" s="35"/>
      <c r="T130" s="35"/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</row>
    <row r="131" s="2" customFormat="1" ht="12" customHeight="1">
      <c r="A131" s="35"/>
      <c r="B131" s="36"/>
      <c r="C131" s="29" t="s">
        <v>16</v>
      </c>
      <c r="D131" s="37"/>
      <c r="E131" s="37"/>
      <c r="F131" s="37"/>
      <c r="G131" s="37"/>
      <c r="H131" s="37"/>
      <c r="I131" s="37"/>
      <c r="J131" s="37"/>
      <c r="K131" s="37"/>
      <c r="L131" s="60"/>
      <c r="S131" s="35"/>
      <c r="T131" s="35"/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</row>
    <row r="132" s="2" customFormat="1" ht="26.25" customHeight="1">
      <c r="A132" s="35"/>
      <c r="B132" s="36"/>
      <c r="C132" s="37"/>
      <c r="D132" s="37"/>
      <c r="E132" s="182" t="str">
        <f>E7</f>
        <v>Zlepšování kvality a dostupnosti vzdělávání ZŠ Sokolovská ve Velkém Meziříčí</v>
      </c>
      <c r="F132" s="29"/>
      <c r="G132" s="29"/>
      <c r="H132" s="29"/>
      <c r="I132" s="37"/>
      <c r="J132" s="37"/>
      <c r="K132" s="37"/>
      <c r="L132" s="60"/>
      <c r="S132" s="35"/>
      <c r="T132" s="35"/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</row>
    <row r="133" s="1" customFormat="1" ht="12" customHeight="1">
      <c r="B133" s="18"/>
      <c r="C133" s="29" t="s">
        <v>135</v>
      </c>
      <c r="D133" s="19"/>
      <c r="E133" s="19"/>
      <c r="F133" s="19"/>
      <c r="G133" s="19"/>
      <c r="H133" s="19"/>
      <c r="I133" s="19"/>
      <c r="J133" s="19"/>
      <c r="K133" s="19"/>
      <c r="L133" s="17"/>
    </row>
    <row r="134" s="2" customFormat="1" ht="16.5" customHeight="1">
      <c r="A134" s="35"/>
      <c r="B134" s="36"/>
      <c r="C134" s="37"/>
      <c r="D134" s="37"/>
      <c r="E134" s="182" t="s">
        <v>1298</v>
      </c>
      <c r="F134" s="37"/>
      <c r="G134" s="37"/>
      <c r="H134" s="37"/>
      <c r="I134" s="37"/>
      <c r="J134" s="37"/>
      <c r="K134" s="37"/>
      <c r="L134" s="60"/>
      <c r="S134" s="35"/>
      <c r="T134" s="35"/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</row>
    <row r="135" s="2" customFormat="1" ht="12" customHeight="1">
      <c r="A135" s="35"/>
      <c r="B135" s="36"/>
      <c r="C135" s="29" t="s">
        <v>137</v>
      </c>
      <c r="D135" s="37"/>
      <c r="E135" s="37"/>
      <c r="F135" s="37"/>
      <c r="G135" s="37"/>
      <c r="H135" s="37"/>
      <c r="I135" s="37"/>
      <c r="J135" s="37"/>
      <c r="K135" s="37"/>
      <c r="L135" s="60"/>
      <c r="S135" s="35"/>
      <c r="T135" s="35"/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</row>
    <row r="136" s="2" customFormat="1" ht="16.5" customHeight="1">
      <c r="A136" s="35"/>
      <c r="B136" s="36"/>
      <c r="C136" s="37"/>
      <c r="D136" s="37"/>
      <c r="E136" s="73" t="str">
        <f>E11</f>
        <v>56.2.2 - jazyková učebna_robotika, dveře č.74 - elektro</v>
      </c>
      <c r="F136" s="37"/>
      <c r="G136" s="37"/>
      <c r="H136" s="37"/>
      <c r="I136" s="37"/>
      <c r="J136" s="37"/>
      <c r="K136" s="37"/>
      <c r="L136" s="60"/>
      <c r="S136" s="35"/>
      <c r="T136" s="35"/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</row>
    <row r="137" s="2" customFormat="1" ht="6.96" customHeight="1">
      <c r="A137" s="35"/>
      <c r="B137" s="36"/>
      <c r="C137" s="37"/>
      <c r="D137" s="37"/>
      <c r="E137" s="37"/>
      <c r="F137" s="37"/>
      <c r="G137" s="37"/>
      <c r="H137" s="37"/>
      <c r="I137" s="37"/>
      <c r="J137" s="37"/>
      <c r="K137" s="37"/>
      <c r="L137" s="60"/>
      <c r="S137" s="35"/>
      <c r="T137" s="35"/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</row>
    <row r="138" s="2" customFormat="1" ht="12" customHeight="1">
      <c r="A138" s="35"/>
      <c r="B138" s="36"/>
      <c r="C138" s="29" t="s">
        <v>20</v>
      </c>
      <c r="D138" s="37"/>
      <c r="E138" s="37"/>
      <c r="F138" s="24" t="str">
        <f>F14</f>
        <v xml:space="preserve">ZŠ Sokolovská </v>
      </c>
      <c r="G138" s="37"/>
      <c r="H138" s="37"/>
      <c r="I138" s="29" t="s">
        <v>22</v>
      </c>
      <c r="J138" s="76" t="str">
        <f>IF(J14="","",J14)</f>
        <v>21. 1. 2025</v>
      </c>
      <c r="K138" s="37"/>
      <c r="L138" s="60"/>
      <c r="S138" s="35"/>
      <c r="T138" s="35"/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</row>
    <row r="139" s="2" customFormat="1" ht="6.96" customHeight="1">
      <c r="A139" s="35"/>
      <c r="B139" s="36"/>
      <c r="C139" s="37"/>
      <c r="D139" s="37"/>
      <c r="E139" s="37"/>
      <c r="F139" s="37"/>
      <c r="G139" s="37"/>
      <c r="H139" s="37"/>
      <c r="I139" s="37"/>
      <c r="J139" s="37"/>
      <c r="K139" s="37"/>
      <c r="L139" s="60"/>
      <c r="S139" s="35"/>
      <c r="T139" s="35"/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</row>
    <row r="140" s="2" customFormat="1" ht="15.15" customHeight="1">
      <c r="A140" s="35"/>
      <c r="B140" s="36"/>
      <c r="C140" s="29" t="s">
        <v>24</v>
      </c>
      <c r="D140" s="37"/>
      <c r="E140" s="37"/>
      <c r="F140" s="24" t="str">
        <f>E17</f>
        <v xml:space="preserve">Město Velké Meziříčí, Radnická 29/1, PSČ: 594 13 </v>
      </c>
      <c r="G140" s="37"/>
      <c r="H140" s="37"/>
      <c r="I140" s="29" t="s">
        <v>32</v>
      </c>
      <c r="J140" s="33" t="str">
        <f>E23</f>
        <v xml:space="preserve"> </v>
      </c>
      <c r="K140" s="37"/>
      <c r="L140" s="60"/>
      <c r="S140" s="35"/>
      <c r="T140" s="35"/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</row>
    <row r="141" s="2" customFormat="1" ht="15.15" customHeight="1">
      <c r="A141" s="35"/>
      <c r="B141" s="36"/>
      <c r="C141" s="29" t="s">
        <v>30</v>
      </c>
      <c r="D141" s="37"/>
      <c r="E141" s="37"/>
      <c r="F141" s="24" t="str">
        <f>IF(E20="","",E20)</f>
        <v>Vyplň údaj</v>
      </c>
      <c r="G141" s="37"/>
      <c r="H141" s="37"/>
      <c r="I141" s="29" t="s">
        <v>35</v>
      </c>
      <c r="J141" s="33" t="str">
        <f>E26</f>
        <v xml:space="preserve"> </v>
      </c>
      <c r="K141" s="37"/>
      <c r="L141" s="60"/>
      <c r="S141" s="35"/>
      <c r="T141" s="35"/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</row>
    <row r="142" s="2" customFormat="1" ht="10.32" customHeight="1">
      <c r="A142" s="35"/>
      <c r="B142" s="36"/>
      <c r="C142" s="37"/>
      <c r="D142" s="37"/>
      <c r="E142" s="37"/>
      <c r="F142" s="37"/>
      <c r="G142" s="37"/>
      <c r="H142" s="37"/>
      <c r="I142" s="37"/>
      <c r="J142" s="37"/>
      <c r="K142" s="37"/>
      <c r="L142" s="60"/>
      <c r="S142" s="35"/>
      <c r="T142" s="35"/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</row>
    <row r="143" s="11" customFormat="1" ht="29.28" customHeight="1">
      <c r="A143" s="211"/>
      <c r="B143" s="212"/>
      <c r="C143" s="213" t="s">
        <v>171</v>
      </c>
      <c r="D143" s="214" t="s">
        <v>62</v>
      </c>
      <c r="E143" s="214" t="s">
        <v>58</v>
      </c>
      <c r="F143" s="214" t="s">
        <v>59</v>
      </c>
      <c r="G143" s="214" t="s">
        <v>172</v>
      </c>
      <c r="H143" s="214" t="s">
        <v>173</v>
      </c>
      <c r="I143" s="214" t="s">
        <v>174</v>
      </c>
      <c r="J143" s="215" t="s">
        <v>143</v>
      </c>
      <c r="K143" s="216" t="s">
        <v>175</v>
      </c>
      <c r="L143" s="217"/>
      <c r="M143" s="97" t="s">
        <v>1</v>
      </c>
      <c r="N143" s="98" t="s">
        <v>41</v>
      </c>
      <c r="O143" s="98" t="s">
        <v>176</v>
      </c>
      <c r="P143" s="98" t="s">
        <v>177</v>
      </c>
      <c r="Q143" s="98" t="s">
        <v>178</v>
      </c>
      <c r="R143" s="98" t="s">
        <v>179</v>
      </c>
      <c r="S143" s="98" t="s">
        <v>180</v>
      </c>
      <c r="T143" s="99" t="s">
        <v>181</v>
      </c>
      <c r="U143" s="211"/>
      <c r="V143" s="211"/>
      <c r="W143" s="211"/>
      <c r="X143" s="211"/>
      <c r="Y143" s="211"/>
      <c r="Z143" s="211"/>
      <c r="AA143" s="211"/>
      <c r="AB143" s="211"/>
      <c r="AC143" s="211"/>
      <c r="AD143" s="211"/>
      <c r="AE143" s="211"/>
    </row>
    <row r="144" s="2" customFormat="1" ht="22.8" customHeight="1">
      <c r="A144" s="35"/>
      <c r="B144" s="36"/>
      <c r="C144" s="104" t="s">
        <v>182</v>
      </c>
      <c r="D144" s="37"/>
      <c r="E144" s="37"/>
      <c r="F144" s="37"/>
      <c r="G144" s="37"/>
      <c r="H144" s="37"/>
      <c r="I144" s="37"/>
      <c r="J144" s="218">
        <f>BK144</f>
        <v>0</v>
      </c>
      <c r="K144" s="37"/>
      <c r="L144" s="41"/>
      <c r="M144" s="100"/>
      <c r="N144" s="219"/>
      <c r="O144" s="101"/>
      <c r="P144" s="220">
        <f>P145+P183</f>
        <v>0</v>
      </c>
      <c r="Q144" s="101"/>
      <c r="R144" s="220">
        <f>R145+R183</f>
        <v>0.21716000000000002</v>
      </c>
      <c r="S144" s="101"/>
      <c r="T144" s="221">
        <f>T145+T183</f>
        <v>1.0026999999999999</v>
      </c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T144" s="14" t="s">
        <v>76</v>
      </c>
      <c r="AU144" s="14" t="s">
        <v>145</v>
      </c>
      <c r="BK144" s="222">
        <f>BK145+BK183</f>
        <v>0</v>
      </c>
    </row>
    <row r="145" s="12" customFormat="1" ht="25.92" customHeight="1">
      <c r="A145" s="12"/>
      <c r="B145" s="223"/>
      <c r="C145" s="224"/>
      <c r="D145" s="225" t="s">
        <v>76</v>
      </c>
      <c r="E145" s="226" t="s">
        <v>183</v>
      </c>
      <c r="F145" s="226" t="s">
        <v>184</v>
      </c>
      <c r="G145" s="224"/>
      <c r="H145" s="224"/>
      <c r="I145" s="227"/>
      <c r="J145" s="228">
        <f>BK145</f>
        <v>0</v>
      </c>
      <c r="K145" s="224"/>
      <c r="L145" s="229"/>
      <c r="M145" s="230"/>
      <c r="N145" s="231"/>
      <c r="O145" s="231"/>
      <c r="P145" s="232">
        <f>P146+P151+P174</f>
        <v>0</v>
      </c>
      <c r="Q145" s="231"/>
      <c r="R145" s="232">
        <f>R146+R151+R174</f>
        <v>0</v>
      </c>
      <c r="S145" s="231"/>
      <c r="T145" s="233">
        <f>T146+T151+T174</f>
        <v>0.96799999999999997</v>
      </c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R145" s="234" t="s">
        <v>84</v>
      </c>
      <c r="AT145" s="235" t="s">
        <v>76</v>
      </c>
      <c r="AU145" s="235" t="s">
        <v>77</v>
      </c>
      <c r="AY145" s="234" t="s">
        <v>185</v>
      </c>
      <c r="BK145" s="236">
        <f>BK146+BK151+BK174</f>
        <v>0</v>
      </c>
    </row>
    <row r="146" s="12" customFormat="1" ht="22.8" customHeight="1">
      <c r="A146" s="12"/>
      <c r="B146" s="223"/>
      <c r="C146" s="224"/>
      <c r="D146" s="225" t="s">
        <v>76</v>
      </c>
      <c r="E146" s="237" t="s">
        <v>200</v>
      </c>
      <c r="F146" s="237" t="s">
        <v>524</v>
      </c>
      <c r="G146" s="224"/>
      <c r="H146" s="224"/>
      <c r="I146" s="227"/>
      <c r="J146" s="238">
        <f>BK146</f>
        <v>0</v>
      </c>
      <c r="K146" s="224"/>
      <c r="L146" s="229"/>
      <c r="M146" s="230"/>
      <c r="N146" s="231"/>
      <c r="O146" s="231"/>
      <c r="P146" s="232">
        <f>SUM(P147:P150)</f>
        <v>0</v>
      </c>
      <c r="Q146" s="231"/>
      <c r="R146" s="232">
        <f>SUM(R147:R150)</f>
        <v>0</v>
      </c>
      <c r="S146" s="231"/>
      <c r="T146" s="233">
        <f>SUM(T147:T150)</f>
        <v>0</v>
      </c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R146" s="234" t="s">
        <v>84</v>
      </c>
      <c r="AT146" s="235" t="s">
        <v>76</v>
      </c>
      <c r="AU146" s="235" t="s">
        <v>84</v>
      </c>
      <c r="AY146" s="234" t="s">
        <v>185</v>
      </c>
      <c r="BK146" s="236">
        <f>SUM(BK147:BK150)</f>
        <v>0</v>
      </c>
    </row>
    <row r="147" s="2" customFormat="1" ht="24.15" customHeight="1">
      <c r="A147" s="35"/>
      <c r="B147" s="36"/>
      <c r="C147" s="239" t="s">
        <v>84</v>
      </c>
      <c r="D147" s="239" t="s">
        <v>188</v>
      </c>
      <c r="E147" s="240" t="s">
        <v>525</v>
      </c>
      <c r="F147" s="241" t="s">
        <v>526</v>
      </c>
      <c r="G147" s="242" t="s">
        <v>527</v>
      </c>
      <c r="H147" s="243">
        <v>10</v>
      </c>
      <c r="I147" s="244"/>
      <c r="J147" s="245">
        <f>ROUND(I147*H147,2)</f>
        <v>0</v>
      </c>
      <c r="K147" s="246"/>
      <c r="L147" s="41"/>
      <c r="M147" s="247" t="s">
        <v>1</v>
      </c>
      <c r="N147" s="248" t="s">
        <v>42</v>
      </c>
      <c r="O147" s="88"/>
      <c r="P147" s="249">
        <f>O147*H147</f>
        <v>0</v>
      </c>
      <c r="Q147" s="249">
        <v>0</v>
      </c>
      <c r="R147" s="249">
        <f>Q147*H147</f>
        <v>0</v>
      </c>
      <c r="S147" s="249">
        <v>0</v>
      </c>
      <c r="T147" s="250">
        <f>S147*H147</f>
        <v>0</v>
      </c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R147" s="251" t="s">
        <v>192</v>
      </c>
      <c r="AT147" s="251" t="s">
        <v>188</v>
      </c>
      <c r="AU147" s="251" t="s">
        <v>86</v>
      </c>
      <c r="AY147" s="14" t="s">
        <v>185</v>
      </c>
      <c r="BE147" s="252">
        <f>IF(N147="základní",J147,0)</f>
        <v>0</v>
      </c>
      <c r="BF147" s="252">
        <f>IF(N147="snížená",J147,0)</f>
        <v>0</v>
      </c>
      <c r="BG147" s="252">
        <f>IF(N147="zákl. přenesená",J147,0)</f>
        <v>0</v>
      </c>
      <c r="BH147" s="252">
        <f>IF(N147="sníž. přenesená",J147,0)</f>
        <v>0</v>
      </c>
      <c r="BI147" s="252">
        <f>IF(N147="nulová",J147,0)</f>
        <v>0</v>
      </c>
      <c r="BJ147" s="14" t="s">
        <v>84</v>
      </c>
      <c r="BK147" s="252">
        <f>ROUND(I147*H147,2)</f>
        <v>0</v>
      </c>
      <c r="BL147" s="14" t="s">
        <v>192</v>
      </c>
      <c r="BM147" s="251" t="s">
        <v>528</v>
      </c>
    </row>
    <row r="148" s="2" customFormat="1">
      <c r="A148" s="35"/>
      <c r="B148" s="36"/>
      <c r="C148" s="37"/>
      <c r="D148" s="253" t="s">
        <v>194</v>
      </c>
      <c r="E148" s="37"/>
      <c r="F148" s="254" t="s">
        <v>529</v>
      </c>
      <c r="G148" s="37"/>
      <c r="H148" s="37"/>
      <c r="I148" s="206"/>
      <c r="J148" s="37"/>
      <c r="K148" s="37"/>
      <c r="L148" s="41"/>
      <c r="M148" s="255"/>
      <c r="N148" s="256"/>
      <c r="O148" s="88"/>
      <c r="P148" s="88"/>
      <c r="Q148" s="88"/>
      <c r="R148" s="88"/>
      <c r="S148" s="88"/>
      <c r="T148" s="89"/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T148" s="14" t="s">
        <v>194</v>
      </c>
      <c r="AU148" s="14" t="s">
        <v>86</v>
      </c>
    </row>
    <row r="149" s="2" customFormat="1" ht="24.15" customHeight="1">
      <c r="A149" s="35"/>
      <c r="B149" s="36"/>
      <c r="C149" s="239" t="s">
        <v>86</v>
      </c>
      <c r="D149" s="239" t="s">
        <v>188</v>
      </c>
      <c r="E149" s="240" t="s">
        <v>530</v>
      </c>
      <c r="F149" s="241" t="s">
        <v>531</v>
      </c>
      <c r="G149" s="242" t="s">
        <v>527</v>
      </c>
      <c r="H149" s="243">
        <v>90</v>
      </c>
      <c r="I149" s="244"/>
      <c r="J149" s="245">
        <f>ROUND(I149*H149,2)</f>
        <v>0</v>
      </c>
      <c r="K149" s="246"/>
      <c r="L149" s="41"/>
      <c r="M149" s="247" t="s">
        <v>1</v>
      </c>
      <c r="N149" s="248" t="s">
        <v>42</v>
      </c>
      <c r="O149" s="88"/>
      <c r="P149" s="249">
        <f>O149*H149</f>
        <v>0</v>
      </c>
      <c r="Q149" s="249">
        <v>0</v>
      </c>
      <c r="R149" s="249">
        <f>Q149*H149</f>
        <v>0</v>
      </c>
      <c r="S149" s="249">
        <v>0</v>
      </c>
      <c r="T149" s="250">
        <f>S149*H149</f>
        <v>0</v>
      </c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R149" s="251" t="s">
        <v>192</v>
      </c>
      <c r="AT149" s="251" t="s">
        <v>188</v>
      </c>
      <c r="AU149" s="251" t="s">
        <v>86</v>
      </c>
      <c r="AY149" s="14" t="s">
        <v>185</v>
      </c>
      <c r="BE149" s="252">
        <f>IF(N149="základní",J149,0)</f>
        <v>0</v>
      </c>
      <c r="BF149" s="252">
        <f>IF(N149="snížená",J149,0)</f>
        <v>0</v>
      </c>
      <c r="BG149" s="252">
        <f>IF(N149="zákl. přenesená",J149,0)</f>
        <v>0</v>
      </c>
      <c r="BH149" s="252">
        <f>IF(N149="sníž. přenesená",J149,0)</f>
        <v>0</v>
      </c>
      <c r="BI149" s="252">
        <f>IF(N149="nulová",J149,0)</f>
        <v>0</v>
      </c>
      <c r="BJ149" s="14" t="s">
        <v>84</v>
      </c>
      <c r="BK149" s="252">
        <f>ROUND(I149*H149,2)</f>
        <v>0</v>
      </c>
      <c r="BL149" s="14" t="s">
        <v>192</v>
      </c>
      <c r="BM149" s="251" t="s">
        <v>532</v>
      </c>
    </row>
    <row r="150" s="2" customFormat="1">
      <c r="A150" s="35"/>
      <c r="B150" s="36"/>
      <c r="C150" s="37"/>
      <c r="D150" s="253" t="s">
        <v>194</v>
      </c>
      <c r="E150" s="37"/>
      <c r="F150" s="254" t="s">
        <v>533</v>
      </c>
      <c r="G150" s="37"/>
      <c r="H150" s="37"/>
      <c r="I150" s="206"/>
      <c r="J150" s="37"/>
      <c r="K150" s="37"/>
      <c r="L150" s="41"/>
      <c r="M150" s="255"/>
      <c r="N150" s="256"/>
      <c r="O150" s="88"/>
      <c r="P150" s="88"/>
      <c r="Q150" s="88"/>
      <c r="R150" s="88"/>
      <c r="S150" s="88"/>
      <c r="T150" s="89"/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T150" s="14" t="s">
        <v>194</v>
      </c>
      <c r="AU150" s="14" t="s">
        <v>86</v>
      </c>
    </row>
    <row r="151" s="12" customFormat="1" ht="22.8" customHeight="1">
      <c r="A151" s="12"/>
      <c r="B151" s="223"/>
      <c r="C151" s="224"/>
      <c r="D151" s="225" t="s">
        <v>76</v>
      </c>
      <c r="E151" s="237" t="s">
        <v>211</v>
      </c>
      <c r="F151" s="237" t="s">
        <v>212</v>
      </c>
      <c r="G151" s="224"/>
      <c r="H151" s="224"/>
      <c r="I151" s="227"/>
      <c r="J151" s="238">
        <f>BK151</f>
        <v>0</v>
      </c>
      <c r="K151" s="224"/>
      <c r="L151" s="229"/>
      <c r="M151" s="230"/>
      <c r="N151" s="231"/>
      <c r="O151" s="231"/>
      <c r="P151" s="232">
        <f>SUM(P152:P173)</f>
        <v>0</v>
      </c>
      <c r="Q151" s="231"/>
      <c r="R151" s="232">
        <f>SUM(R152:R173)</f>
        <v>0</v>
      </c>
      <c r="S151" s="231"/>
      <c r="T151" s="233">
        <f>SUM(T152:T173)</f>
        <v>0.96799999999999997</v>
      </c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R151" s="234" t="s">
        <v>84</v>
      </c>
      <c r="AT151" s="235" t="s">
        <v>76</v>
      </c>
      <c r="AU151" s="235" t="s">
        <v>84</v>
      </c>
      <c r="AY151" s="234" t="s">
        <v>185</v>
      </c>
      <c r="BK151" s="236">
        <f>SUM(BK152:BK173)</f>
        <v>0</v>
      </c>
    </row>
    <row r="152" s="2" customFormat="1" ht="33" customHeight="1">
      <c r="A152" s="35"/>
      <c r="B152" s="36"/>
      <c r="C152" s="239" t="s">
        <v>200</v>
      </c>
      <c r="D152" s="239" t="s">
        <v>188</v>
      </c>
      <c r="E152" s="240" t="s">
        <v>534</v>
      </c>
      <c r="F152" s="241" t="s">
        <v>535</v>
      </c>
      <c r="G152" s="242" t="s">
        <v>263</v>
      </c>
      <c r="H152" s="243">
        <v>1</v>
      </c>
      <c r="I152" s="244"/>
      <c r="J152" s="245">
        <f>ROUND(I152*H152,2)</f>
        <v>0</v>
      </c>
      <c r="K152" s="246"/>
      <c r="L152" s="41"/>
      <c r="M152" s="247" t="s">
        <v>1</v>
      </c>
      <c r="N152" s="248" t="s">
        <v>42</v>
      </c>
      <c r="O152" s="88"/>
      <c r="P152" s="249">
        <f>O152*H152</f>
        <v>0</v>
      </c>
      <c r="Q152" s="249">
        <v>0</v>
      </c>
      <c r="R152" s="249">
        <f>Q152*H152</f>
        <v>0</v>
      </c>
      <c r="S152" s="249">
        <v>0</v>
      </c>
      <c r="T152" s="250">
        <f>S152*H152</f>
        <v>0</v>
      </c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R152" s="251" t="s">
        <v>192</v>
      </c>
      <c r="AT152" s="251" t="s">
        <v>188</v>
      </c>
      <c r="AU152" s="251" t="s">
        <v>86</v>
      </c>
      <c r="AY152" s="14" t="s">
        <v>185</v>
      </c>
      <c r="BE152" s="252">
        <f>IF(N152="základní",J152,0)</f>
        <v>0</v>
      </c>
      <c r="BF152" s="252">
        <f>IF(N152="snížená",J152,0)</f>
        <v>0</v>
      </c>
      <c r="BG152" s="252">
        <f>IF(N152="zákl. přenesená",J152,0)</f>
        <v>0</v>
      </c>
      <c r="BH152" s="252">
        <f>IF(N152="sníž. přenesená",J152,0)</f>
        <v>0</v>
      </c>
      <c r="BI152" s="252">
        <f>IF(N152="nulová",J152,0)</f>
        <v>0</v>
      </c>
      <c r="BJ152" s="14" t="s">
        <v>84</v>
      </c>
      <c r="BK152" s="252">
        <f>ROUND(I152*H152,2)</f>
        <v>0</v>
      </c>
      <c r="BL152" s="14" t="s">
        <v>192</v>
      </c>
      <c r="BM152" s="251" t="s">
        <v>536</v>
      </c>
    </row>
    <row r="153" s="2" customFormat="1">
      <c r="A153" s="35"/>
      <c r="B153" s="36"/>
      <c r="C153" s="37"/>
      <c r="D153" s="253" t="s">
        <v>194</v>
      </c>
      <c r="E153" s="37"/>
      <c r="F153" s="254" t="s">
        <v>537</v>
      </c>
      <c r="G153" s="37"/>
      <c r="H153" s="37"/>
      <c r="I153" s="206"/>
      <c r="J153" s="37"/>
      <c r="K153" s="37"/>
      <c r="L153" s="41"/>
      <c r="M153" s="255"/>
      <c r="N153" s="256"/>
      <c r="O153" s="88"/>
      <c r="P153" s="88"/>
      <c r="Q153" s="88"/>
      <c r="R153" s="88"/>
      <c r="S153" s="88"/>
      <c r="T153" s="89"/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T153" s="14" t="s">
        <v>194</v>
      </c>
      <c r="AU153" s="14" t="s">
        <v>86</v>
      </c>
    </row>
    <row r="154" s="2" customFormat="1" ht="33" customHeight="1">
      <c r="A154" s="35"/>
      <c r="B154" s="36"/>
      <c r="C154" s="239" t="s">
        <v>192</v>
      </c>
      <c r="D154" s="239" t="s">
        <v>188</v>
      </c>
      <c r="E154" s="240" t="s">
        <v>538</v>
      </c>
      <c r="F154" s="241" t="s">
        <v>539</v>
      </c>
      <c r="G154" s="242" t="s">
        <v>263</v>
      </c>
      <c r="H154" s="243">
        <v>3</v>
      </c>
      <c r="I154" s="244"/>
      <c r="J154" s="245">
        <f>ROUND(I154*H154,2)</f>
        <v>0</v>
      </c>
      <c r="K154" s="246"/>
      <c r="L154" s="41"/>
      <c r="M154" s="247" t="s">
        <v>1</v>
      </c>
      <c r="N154" s="248" t="s">
        <v>42</v>
      </c>
      <c r="O154" s="88"/>
      <c r="P154" s="249">
        <f>O154*H154</f>
        <v>0</v>
      </c>
      <c r="Q154" s="249">
        <v>0</v>
      </c>
      <c r="R154" s="249">
        <f>Q154*H154</f>
        <v>0</v>
      </c>
      <c r="S154" s="249">
        <v>0</v>
      </c>
      <c r="T154" s="250">
        <f>S154*H154</f>
        <v>0</v>
      </c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R154" s="251" t="s">
        <v>192</v>
      </c>
      <c r="AT154" s="251" t="s">
        <v>188</v>
      </c>
      <c r="AU154" s="251" t="s">
        <v>86</v>
      </c>
      <c r="AY154" s="14" t="s">
        <v>185</v>
      </c>
      <c r="BE154" s="252">
        <f>IF(N154="základní",J154,0)</f>
        <v>0</v>
      </c>
      <c r="BF154" s="252">
        <f>IF(N154="snížená",J154,0)</f>
        <v>0</v>
      </c>
      <c r="BG154" s="252">
        <f>IF(N154="zákl. přenesená",J154,0)</f>
        <v>0</v>
      </c>
      <c r="BH154" s="252">
        <f>IF(N154="sníž. přenesená",J154,0)</f>
        <v>0</v>
      </c>
      <c r="BI154" s="252">
        <f>IF(N154="nulová",J154,0)</f>
        <v>0</v>
      </c>
      <c r="BJ154" s="14" t="s">
        <v>84</v>
      </c>
      <c r="BK154" s="252">
        <f>ROUND(I154*H154,2)</f>
        <v>0</v>
      </c>
      <c r="BL154" s="14" t="s">
        <v>192</v>
      </c>
      <c r="BM154" s="251" t="s">
        <v>540</v>
      </c>
    </row>
    <row r="155" s="2" customFormat="1">
      <c r="A155" s="35"/>
      <c r="B155" s="36"/>
      <c r="C155" s="37"/>
      <c r="D155" s="253" t="s">
        <v>194</v>
      </c>
      <c r="E155" s="37"/>
      <c r="F155" s="254" t="s">
        <v>541</v>
      </c>
      <c r="G155" s="37"/>
      <c r="H155" s="37"/>
      <c r="I155" s="206"/>
      <c r="J155" s="37"/>
      <c r="K155" s="37"/>
      <c r="L155" s="41"/>
      <c r="M155" s="255"/>
      <c r="N155" s="256"/>
      <c r="O155" s="88"/>
      <c r="P155" s="88"/>
      <c r="Q155" s="88"/>
      <c r="R155" s="88"/>
      <c r="S155" s="88"/>
      <c r="T155" s="89"/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T155" s="14" t="s">
        <v>194</v>
      </c>
      <c r="AU155" s="14" t="s">
        <v>86</v>
      </c>
    </row>
    <row r="156" s="2" customFormat="1" ht="33" customHeight="1">
      <c r="A156" s="35"/>
      <c r="B156" s="36"/>
      <c r="C156" s="239" t="s">
        <v>213</v>
      </c>
      <c r="D156" s="239" t="s">
        <v>188</v>
      </c>
      <c r="E156" s="240" t="s">
        <v>542</v>
      </c>
      <c r="F156" s="241" t="s">
        <v>543</v>
      </c>
      <c r="G156" s="242" t="s">
        <v>263</v>
      </c>
      <c r="H156" s="243">
        <v>1</v>
      </c>
      <c r="I156" s="244"/>
      <c r="J156" s="245">
        <f>ROUND(I156*H156,2)</f>
        <v>0</v>
      </c>
      <c r="K156" s="246"/>
      <c r="L156" s="41"/>
      <c r="M156" s="247" t="s">
        <v>1</v>
      </c>
      <c r="N156" s="248" t="s">
        <v>42</v>
      </c>
      <c r="O156" s="88"/>
      <c r="P156" s="249">
        <f>O156*H156</f>
        <v>0</v>
      </c>
      <c r="Q156" s="249">
        <v>0</v>
      </c>
      <c r="R156" s="249">
        <f>Q156*H156</f>
        <v>0</v>
      </c>
      <c r="S156" s="249">
        <v>0</v>
      </c>
      <c r="T156" s="250">
        <f>S156*H156</f>
        <v>0</v>
      </c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R156" s="251" t="s">
        <v>192</v>
      </c>
      <c r="AT156" s="251" t="s">
        <v>188</v>
      </c>
      <c r="AU156" s="251" t="s">
        <v>86</v>
      </c>
      <c r="AY156" s="14" t="s">
        <v>185</v>
      </c>
      <c r="BE156" s="252">
        <f>IF(N156="základní",J156,0)</f>
        <v>0</v>
      </c>
      <c r="BF156" s="252">
        <f>IF(N156="snížená",J156,0)</f>
        <v>0</v>
      </c>
      <c r="BG156" s="252">
        <f>IF(N156="zákl. přenesená",J156,0)</f>
        <v>0</v>
      </c>
      <c r="BH156" s="252">
        <f>IF(N156="sníž. přenesená",J156,0)</f>
        <v>0</v>
      </c>
      <c r="BI156" s="252">
        <f>IF(N156="nulová",J156,0)</f>
        <v>0</v>
      </c>
      <c r="BJ156" s="14" t="s">
        <v>84</v>
      </c>
      <c r="BK156" s="252">
        <f>ROUND(I156*H156,2)</f>
        <v>0</v>
      </c>
      <c r="BL156" s="14" t="s">
        <v>192</v>
      </c>
      <c r="BM156" s="251" t="s">
        <v>544</v>
      </c>
    </row>
    <row r="157" s="2" customFormat="1">
      <c r="A157" s="35"/>
      <c r="B157" s="36"/>
      <c r="C157" s="37"/>
      <c r="D157" s="253" t="s">
        <v>194</v>
      </c>
      <c r="E157" s="37"/>
      <c r="F157" s="254" t="s">
        <v>545</v>
      </c>
      <c r="G157" s="37"/>
      <c r="H157" s="37"/>
      <c r="I157" s="206"/>
      <c r="J157" s="37"/>
      <c r="K157" s="37"/>
      <c r="L157" s="41"/>
      <c r="M157" s="255"/>
      <c r="N157" s="256"/>
      <c r="O157" s="88"/>
      <c r="P157" s="88"/>
      <c r="Q157" s="88"/>
      <c r="R157" s="88"/>
      <c r="S157" s="88"/>
      <c r="T157" s="89"/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T157" s="14" t="s">
        <v>194</v>
      </c>
      <c r="AU157" s="14" t="s">
        <v>86</v>
      </c>
    </row>
    <row r="158" s="2" customFormat="1" ht="24.15" customHeight="1">
      <c r="A158" s="35"/>
      <c r="B158" s="36"/>
      <c r="C158" s="239" t="s">
        <v>186</v>
      </c>
      <c r="D158" s="239" t="s">
        <v>188</v>
      </c>
      <c r="E158" s="240" t="s">
        <v>1358</v>
      </c>
      <c r="F158" s="241" t="s">
        <v>1359</v>
      </c>
      <c r="G158" s="242" t="s">
        <v>263</v>
      </c>
      <c r="H158" s="243">
        <v>3</v>
      </c>
      <c r="I158" s="244"/>
      <c r="J158" s="245">
        <f>ROUND(I158*H158,2)</f>
        <v>0</v>
      </c>
      <c r="K158" s="246"/>
      <c r="L158" s="41"/>
      <c r="M158" s="247" t="s">
        <v>1</v>
      </c>
      <c r="N158" s="248" t="s">
        <v>42</v>
      </c>
      <c r="O158" s="88"/>
      <c r="P158" s="249">
        <f>O158*H158</f>
        <v>0</v>
      </c>
      <c r="Q158" s="249">
        <v>0</v>
      </c>
      <c r="R158" s="249">
        <f>Q158*H158</f>
        <v>0</v>
      </c>
      <c r="S158" s="249">
        <v>0.017999999999999999</v>
      </c>
      <c r="T158" s="250">
        <f>S158*H158</f>
        <v>0.053999999999999992</v>
      </c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R158" s="251" t="s">
        <v>192</v>
      </c>
      <c r="AT158" s="251" t="s">
        <v>188</v>
      </c>
      <c r="AU158" s="251" t="s">
        <v>86</v>
      </c>
      <c r="AY158" s="14" t="s">
        <v>185</v>
      </c>
      <c r="BE158" s="252">
        <f>IF(N158="základní",J158,0)</f>
        <v>0</v>
      </c>
      <c r="BF158" s="252">
        <f>IF(N158="snížená",J158,0)</f>
        <v>0</v>
      </c>
      <c r="BG158" s="252">
        <f>IF(N158="zákl. přenesená",J158,0)</f>
        <v>0</v>
      </c>
      <c r="BH158" s="252">
        <f>IF(N158="sníž. přenesená",J158,0)</f>
        <v>0</v>
      </c>
      <c r="BI158" s="252">
        <f>IF(N158="nulová",J158,0)</f>
        <v>0</v>
      </c>
      <c r="BJ158" s="14" t="s">
        <v>84</v>
      </c>
      <c r="BK158" s="252">
        <f>ROUND(I158*H158,2)</f>
        <v>0</v>
      </c>
      <c r="BL158" s="14" t="s">
        <v>192</v>
      </c>
      <c r="BM158" s="251" t="s">
        <v>1360</v>
      </c>
    </row>
    <row r="159" s="2" customFormat="1">
      <c r="A159" s="35"/>
      <c r="B159" s="36"/>
      <c r="C159" s="37"/>
      <c r="D159" s="253" t="s">
        <v>194</v>
      </c>
      <c r="E159" s="37"/>
      <c r="F159" s="254" t="s">
        <v>1361</v>
      </c>
      <c r="G159" s="37"/>
      <c r="H159" s="37"/>
      <c r="I159" s="206"/>
      <c r="J159" s="37"/>
      <c r="K159" s="37"/>
      <c r="L159" s="41"/>
      <c r="M159" s="255"/>
      <c r="N159" s="256"/>
      <c r="O159" s="88"/>
      <c r="P159" s="88"/>
      <c r="Q159" s="88"/>
      <c r="R159" s="88"/>
      <c r="S159" s="88"/>
      <c r="T159" s="89"/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T159" s="14" t="s">
        <v>194</v>
      </c>
      <c r="AU159" s="14" t="s">
        <v>86</v>
      </c>
    </row>
    <row r="160" s="2" customFormat="1" ht="24.15" customHeight="1">
      <c r="A160" s="35"/>
      <c r="B160" s="36"/>
      <c r="C160" s="239" t="s">
        <v>222</v>
      </c>
      <c r="D160" s="239" t="s">
        <v>188</v>
      </c>
      <c r="E160" s="240" t="s">
        <v>546</v>
      </c>
      <c r="F160" s="241" t="s">
        <v>547</v>
      </c>
      <c r="G160" s="242" t="s">
        <v>263</v>
      </c>
      <c r="H160" s="243">
        <v>1</v>
      </c>
      <c r="I160" s="244"/>
      <c r="J160" s="245">
        <f>ROUND(I160*H160,2)</f>
        <v>0</v>
      </c>
      <c r="K160" s="246"/>
      <c r="L160" s="41"/>
      <c r="M160" s="247" t="s">
        <v>1</v>
      </c>
      <c r="N160" s="248" t="s">
        <v>42</v>
      </c>
      <c r="O160" s="88"/>
      <c r="P160" s="249">
        <f>O160*H160</f>
        <v>0</v>
      </c>
      <c r="Q160" s="249">
        <v>0</v>
      </c>
      <c r="R160" s="249">
        <f>Q160*H160</f>
        <v>0</v>
      </c>
      <c r="S160" s="249">
        <v>0.11600000000000001</v>
      </c>
      <c r="T160" s="250">
        <f>S160*H160</f>
        <v>0.11600000000000001</v>
      </c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R160" s="251" t="s">
        <v>192</v>
      </c>
      <c r="AT160" s="251" t="s">
        <v>188</v>
      </c>
      <c r="AU160" s="251" t="s">
        <v>86</v>
      </c>
      <c r="AY160" s="14" t="s">
        <v>185</v>
      </c>
      <c r="BE160" s="252">
        <f>IF(N160="základní",J160,0)</f>
        <v>0</v>
      </c>
      <c r="BF160" s="252">
        <f>IF(N160="snížená",J160,0)</f>
        <v>0</v>
      </c>
      <c r="BG160" s="252">
        <f>IF(N160="zákl. přenesená",J160,0)</f>
        <v>0</v>
      </c>
      <c r="BH160" s="252">
        <f>IF(N160="sníž. přenesená",J160,0)</f>
        <v>0</v>
      </c>
      <c r="BI160" s="252">
        <f>IF(N160="nulová",J160,0)</f>
        <v>0</v>
      </c>
      <c r="BJ160" s="14" t="s">
        <v>84</v>
      </c>
      <c r="BK160" s="252">
        <f>ROUND(I160*H160,2)</f>
        <v>0</v>
      </c>
      <c r="BL160" s="14" t="s">
        <v>192</v>
      </c>
      <c r="BM160" s="251" t="s">
        <v>548</v>
      </c>
    </row>
    <row r="161" s="2" customFormat="1">
      <c r="A161" s="35"/>
      <c r="B161" s="36"/>
      <c r="C161" s="37"/>
      <c r="D161" s="253" t="s">
        <v>194</v>
      </c>
      <c r="E161" s="37"/>
      <c r="F161" s="254" t="s">
        <v>549</v>
      </c>
      <c r="G161" s="37"/>
      <c r="H161" s="37"/>
      <c r="I161" s="206"/>
      <c r="J161" s="37"/>
      <c r="K161" s="37"/>
      <c r="L161" s="41"/>
      <c r="M161" s="255"/>
      <c r="N161" s="256"/>
      <c r="O161" s="88"/>
      <c r="P161" s="88"/>
      <c r="Q161" s="88"/>
      <c r="R161" s="88"/>
      <c r="S161" s="88"/>
      <c r="T161" s="89"/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T161" s="14" t="s">
        <v>194</v>
      </c>
      <c r="AU161" s="14" t="s">
        <v>86</v>
      </c>
    </row>
    <row r="162" s="2" customFormat="1" ht="24.15" customHeight="1">
      <c r="A162" s="35"/>
      <c r="B162" s="36"/>
      <c r="C162" s="239" t="s">
        <v>226</v>
      </c>
      <c r="D162" s="239" t="s">
        <v>188</v>
      </c>
      <c r="E162" s="240" t="s">
        <v>550</v>
      </c>
      <c r="F162" s="241" t="s">
        <v>551</v>
      </c>
      <c r="G162" s="242" t="s">
        <v>263</v>
      </c>
      <c r="H162" s="243">
        <v>24</v>
      </c>
      <c r="I162" s="244"/>
      <c r="J162" s="245">
        <f>ROUND(I162*H162,2)</f>
        <v>0</v>
      </c>
      <c r="K162" s="246"/>
      <c r="L162" s="41"/>
      <c r="M162" s="247" t="s">
        <v>1</v>
      </c>
      <c r="N162" s="248" t="s">
        <v>42</v>
      </c>
      <c r="O162" s="88"/>
      <c r="P162" s="249">
        <f>O162*H162</f>
        <v>0</v>
      </c>
      <c r="Q162" s="249">
        <v>0</v>
      </c>
      <c r="R162" s="249">
        <f>Q162*H162</f>
        <v>0</v>
      </c>
      <c r="S162" s="249">
        <v>0.001</v>
      </c>
      <c r="T162" s="250">
        <f>S162*H162</f>
        <v>0.024</v>
      </c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R162" s="251" t="s">
        <v>192</v>
      </c>
      <c r="AT162" s="251" t="s">
        <v>188</v>
      </c>
      <c r="AU162" s="251" t="s">
        <v>86</v>
      </c>
      <c r="AY162" s="14" t="s">
        <v>185</v>
      </c>
      <c r="BE162" s="252">
        <f>IF(N162="základní",J162,0)</f>
        <v>0</v>
      </c>
      <c r="BF162" s="252">
        <f>IF(N162="snížená",J162,0)</f>
        <v>0</v>
      </c>
      <c r="BG162" s="252">
        <f>IF(N162="zákl. přenesená",J162,0)</f>
        <v>0</v>
      </c>
      <c r="BH162" s="252">
        <f>IF(N162="sníž. přenesená",J162,0)</f>
        <v>0</v>
      </c>
      <c r="BI162" s="252">
        <f>IF(N162="nulová",J162,0)</f>
        <v>0</v>
      </c>
      <c r="BJ162" s="14" t="s">
        <v>84</v>
      </c>
      <c r="BK162" s="252">
        <f>ROUND(I162*H162,2)</f>
        <v>0</v>
      </c>
      <c r="BL162" s="14" t="s">
        <v>192</v>
      </c>
      <c r="BM162" s="251" t="s">
        <v>552</v>
      </c>
    </row>
    <row r="163" s="2" customFormat="1">
      <c r="A163" s="35"/>
      <c r="B163" s="36"/>
      <c r="C163" s="37"/>
      <c r="D163" s="253" t="s">
        <v>194</v>
      </c>
      <c r="E163" s="37"/>
      <c r="F163" s="254" t="s">
        <v>553</v>
      </c>
      <c r="G163" s="37"/>
      <c r="H163" s="37"/>
      <c r="I163" s="206"/>
      <c r="J163" s="37"/>
      <c r="K163" s="37"/>
      <c r="L163" s="41"/>
      <c r="M163" s="255"/>
      <c r="N163" s="256"/>
      <c r="O163" s="88"/>
      <c r="P163" s="88"/>
      <c r="Q163" s="88"/>
      <c r="R163" s="88"/>
      <c r="S163" s="88"/>
      <c r="T163" s="89"/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T163" s="14" t="s">
        <v>194</v>
      </c>
      <c r="AU163" s="14" t="s">
        <v>86</v>
      </c>
    </row>
    <row r="164" s="2" customFormat="1" ht="33" customHeight="1">
      <c r="A164" s="35"/>
      <c r="B164" s="36"/>
      <c r="C164" s="239" t="s">
        <v>211</v>
      </c>
      <c r="D164" s="239" t="s">
        <v>188</v>
      </c>
      <c r="E164" s="240" t="s">
        <v>1362</v>
      </c>
      <c r="F164" s="241" t="s">
        <v>1363</v>
      </c>
      <c r="G164" s="242" t="s">
        <v>329</v>
      </c>
      <c r="H164" s="243">
        <v>10</v>
      </c>
      <c r="I164" s="244"/>
      <c r="J164" s="245">
        <f>ROUND(I164*H164,2)</f>
        <v>0</v>
      </c>
      <c r="K164" s="246"/>
      <c r="L164" s="41"/>
      <c r="M164" s="247" t="s">
        <v>1</v>
      </c>
      <c r="N164" s="248" t="s">
        <v>42</v>
      </c>
      <c r="O164" s="88"/>
      <c r="P164" s="249">
        <f>O164*H164</f>
        <v>0</v>
      </c>
      <c r="Q164" s="249">
        <v>0</v>
      </c>
      <c r="R164" s="249">
        <f>Q164*H164</f>
        <v>0</v>
      </c>
      <c r="S164" s="249">
        <v>0.045999999999999999</v>
      </c>
      <c r="T164" s="250">
        <f>S164*H164</f>
        <v>0.45999999999999996</v>
      </c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R164" s="251" t="s">
        <v>192</v>
      </c>
      <c r="AT164" s="251" t="s">
        <v>188</v>
      </c>
      <c r="AU164" s="251" t="s">
        <v>86</v>
      </c>
      <c r="AY164" s="14" t="s">
        <v>185</v>
      </c>
      <c r="BE164" s="252">
        <f>IF(N164="základní",J164,0)</f>
        <v>0</v>
      </c>
      <c r="BF164" s="252">
        <f>IF(N164="snížená",J164,0)</f>
        <v>0</v>
      </c>
      <c r="BG164" s="252">
        <f>IF(N164="zákl. přenesená",J164,0)</f>
        <v>0</v>
      </c>
      <c r="BH164" s="252">
        <f>IF(N164="sníž. přenesená",J164,0)</f>
        <v>0</v>
      </c>
      <c r="BI164" s="252">
        <f>IF(N164="nulová",J164,0)</f>
        <v>0</v>
      </c>
      <c r="BJ164" s="14" t="s">
        <v>84</v>
      </c>
      <c r="BK164" s="252">
        <f>ROUND(I164*H164,2)</f>
        <v>0</v>
      </c>
      <c r="BL164" s="14" t="s">
        <v>192</v>
      </c>
      <c r="BM164" s="251" t="s">
        <v>1364</v>
      </c>
    </row>
    <row r="165" s="2" customFormat="1">
      <c r="A165" s="35"/>
      <c r="B165" s="36"/>
      <c r="C165" s="37"/>
      <c r="D165" s="253" t="s">
        <v>194</v>
      </c>
      <c r="E165" s="37"/>
      <c r="F165" s="254" t="s">
        <v>1363</v>
      </c>
      <c r="G165" s="37"/>
      <c r="H165" s="37"/>
      <c r="I165" s="206"/>
      <c r="J165" s="37"/>
      <c r="K165" s="37"/>
      <c r="L165" s="41"/>
      <c r="M165" s="255"/>
      <c r="N165" s="256"/>
      <c r="O165" s="88"/>
      <c r="P165" s="88"/>
      <c r="Q165" s="88"/>
      <c r="R165" s="88"/>
      <c r="S165" s="88"/>
      <c r="T165" s="89"/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T165" s="14" t="s">
        <v>194</v>
      </c>
      <c r="AU165" s="14" t="s">
        <v>86</v>
      </c>
    </row>
    <row r="166" s="2" customFormat="1" ht="24.15" customHeight="1">
      <c r="A166" s="35"/>
      <c r="B166" s="36"/>
      <c r="C166" s="239" t="s">
        <v>236</v>
      </c>
      <c r="D166" s="239" t="s">
        <v>188</v>
      </c>
      <c r="E166" s="240" t="s">
        <v>558</v>
      </c>
      <c r="F166" s="241" t="s">
        <v>559</v>
      </c>
      <c r="G166" s="242" t="s">
        <v>329</v>
      </c>
      <c r="H166" s="243">
        <v>30</v>
      </c>
      <c r="I166" s="244"/>
      <c r="J166" s="245">
        <f>ROUND(I166*H166,2)</f>
        <v>0</v>
      </c>
      <c r="K166" s="246"/>
      <c r="L166" s="41"/>
      <c r="M166" s="247" t="s">
        <v>1</v>
      </c>
      <c r="N166" s="248" t="s">
        <v>42</v>
      </c>
      <c r="O166" s="88"/>
      <c r="P166" s="249">
        <f>O166*H166</f>
        <v>0</v>
      </c>
      <c r="Q166" s="249">
        <v>0</v>
      </c>
      <c r="R166" s="249">
        <f>Q166*H166</f>
        <v>0</v>
      </c>
      <c r="S166" s="249">
        <v>0.002</v>
      </c>
      <c r="T166" s="250">
        <f>S166*H166</f>
        <v>0.059999999999999998</v>
      </c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R166" s="251" t="s">
        <v>192</v>
      </c>
      <c r="AT166" s="251" t="s">
        <v>188</v>
      </c>
      <c r="AU166" s="251" t="s">
        <v>86</v>
      </c>
      <c r="AY166" s="14" t="s">
        <v>185</v>
      </c>
      <c r="BE166" s="252">
        <f>IF(N166="základní",J166,0)</f>
        <v>0</v>
      </c>
      <c r="BF166" s="252">
        <f>IF(N166="snížená",J166,0)</f>
        <v>0</v>
      </c>
      <c r="BG166" s="252">
        <f>IF(N166="zákl. přenesená",J166,0)</f>
        <v>0</v>
      </c>
      <c r="BH166" s="252">
        <f>IF(N166="sníž. přenesená",J166,0)</f>
        <v>0</v>
      </c>
      <c r="BI166" s="252">
        <f>IF(N166="nulová",J166,0)</f>
        <v>0</v>
      </c>
      <c r="BJ166" s="14" t="s">
        <v>84</v>
      </c>
      <c r="BK166" s="252">
        <f>ROUND(I166*H166,2)</f>
        <v>0</v>
      </c>
      <c r="BL166" s="14" t="s">
        <v>192</v>
      </c>
      <c r="BM166" s="251" t="s">
        <v>560</v>
      </c>
    </row>
    <row r="167" s="2" customFormat="1">
      <c r="A167" s="35"/>
      <c r="B167" s="36"/>
      <c r="C167" s="37"/>
      <c r="D167" s="253" t="s">
        <v>194</v>
      </c>
      <c r="E167" s="37"/>
      <c r="F167" s="254" t="s">
        <v>561</v>
      </c>
      <c r="G167" s="37"/>
      <c r="H167" s="37"/>
      <c r="I167" s="206"/>
      <c r="J167" s="37"/>
      <c r="K167" s="37"/>
      <c r="L167" s="41"/>
      <c r="M167" s="255"/>
      <c r="N167" s="256"/>
      <c r="O167" s="88"/>
      <c r="P167" s="88"/>
      <c r="Q167" s="88"/>
      <c r="R167" s="88"/>
      <c r="S167" s="88"/>
      <c r="T167" s="89"/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T167" s="14" t="s">
        <v>194</v>
      </c>
      <c r="AU167" s="14" t="s">
        <v>86</v>
      </c>
    </row>
    <row r="168" s="2" customFormat="1" ht="24.15" customHeight="1">
      <c r="A168" s="35"/>
      <c r="B168" s="36"/>
      <c r="C168" s="239" t="s">
        <v>243</v>
      </c>
      <c r="D168" s="239" t="s">
        <v>188</v>
      </c>
      <c r="E168" s="240" t="s">
        <v>562</v>
      </c>
      <c r="F168" s="241" t="s">
        <v>563</v>
      </c>
      <c r="G168" s="242" t="s">
        <v>329</v>
      </c>
      <c r="H168" s="243">
        <v>20</v>
      </c>
      <c r="I168" s="244"/>
      <c r="J168" s="245">
        <f>ROUND(I168*H168,2)</f>
        <v>0</v>
      </c>
      <c r="K168" s="246"/>
      <c r="L168" s="41"/>
      <c r="M168" s="247" t="s">
        <v>1</v>
      </c>
      <c r="N168" s="248" t="s">
        <v>42</v>
      </c>
      <c r="O168" s="88"/>
      <c r="P168" s="249">
        <f>O168*H168</f>
        <v>0</v>
      </c>
      <c r="Q168" s="249">
        <v>0</v>
      </c>
      <c r="R168" s="249">
        <f>Q168*H168</f>
        <v>0</v>
      </c>
      <c r="S168" s="249">
        <v>0.010999999999999999</v>
      </c>
      <c r="T168" s="250">
        <f>S168*H168</f>
        <v>0.21999999999999997</v>
      </c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R168" s="251" t="s">
        <v>192</v>
      </c>
      <c r="AT168" s="251" t="s">
        <v>188</v>
      </c>
      <c r="AU168" s="251" t="s">
        <v>86</v>
      </c>
      <c r="AY168" s="14" t="s">
        <v>185</v>
      </c>
      <c r="BE168" s="252">
        <f>IF(N168="základní",J168,0)</f>
        <v>0</v>
      </c>
      <c r="BF168" s="252">
        <f>IF(N168="snížená",J168,0)</f>
        <v>0</v>
      </c>
      <c r="BG168" s="252">
        <f>IF(N168="zákl. přenesená",J168,0)</f>
        <v>0</v>
      </c>
      <c r="BH168" s="252">
        <f>IF(N168="sníž. přenesená",J168,0)</f>
        <v>0</v>
      </c>
      <c r="BI168" s="252">
        <f>IF(N168="nulová",J168,0)</f>
        <v>0</v>
      </c>
      <c r="BJ168" s="14" t="s">
        <v>84</v>
      </c>
      <c r="BK168" s="252">
        <f>ROUND(I168*H168,2)</f>
        <v>0</v>
      </c>
      <c r="BL168" s="14" t="s">
        <v>192</v>
      </c>
      <c r="BM168" s="251" t="s">
        <v>564</v>
      </c>
    </row>
    <row r="169" s="2" customFormat="1">
      <c r="A169" s="35"/>
      <c r="B169" s="36"/>
      <c r="C169" s="37"/>
      <c r="D169" s="253" t="s">
        <v>194</v>
      </c>
      <c r="E169" s="37"/>
      <c r="F169" s="254" t="s">
        <v>565</v>
      </c>
      <c r="G169" s="37"/>
      <c r="H169" s="37"/>
      <c r="I169" s="206"/>
      <c r="J169" s="37"/>
      <c r="K169" s="37"/>
      <c r="L169" s="41"/>
      <c r="M169" s="255"/>
      <c r="N169" s="256"/>
      <c r="O169" s="88"/>
      <c r="P169" s="88"/>
      <c r="Q169" s="88"/>
      <c r="R169" s="88"/>
      <c r="S169" s="88"/>
      <c r="T169" s="89"/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T169" s="14" t="s">
        <v>194</v>
      </c>
      <c r="AU169" s="14" t="s">
        <v>86</v>
      </c>
    </row>
    <row r="170" s="2" customFormat="1" ht="24.15" customHeight="1">
      <c r="A170" s="35"/>
      <c r="B170" s="36"/>
      <c r="C170" s="239" t="s">
        <v>248</v>
      </c>
      <c r="D170" s="239" t="s">
        <v>188</v>
      </c>
      <c r="E170" s="240" t="s">
        <v>566</v>
      </c>
      <c r="F170" s="241" t="s">
        <v>567</v>
      </c>
      <c r="G170" s="242" t="s">
        <v>263</v>
      </c>
      <c r="H170" s="243">
        <v>2</v>
      </c>
      <c r="I170" s="244"/>
      <c r="J170" s="245">
        <f>ROUND(I170*H170,2)</f>
        <v>0</v>
      </c>
      <c r="K170" s="246"/>
      <c r="L170" s="41"/>
      <c r="M170" s="247" t="s">
        <v>1</v>
      </c>
      <c r="N170" s="248" t="s">
        <v>42</v>
      </c>
      <c r="O170" s="88"/>
      <c r="P170" s="249">
        <f>O170*H170</f>
        <v>0</v>
      </c>
      <c r="Q170" s="249">
        <v>0</v>
      </c>
      <c r="R170" s="249">
        <f>Q170*H170</f>
        <v>0</v>
      </c>
      <c r="S170" s="249">
        <v>0.017000000000000001</v>
      </c>
      <c r="T170" s="250">
        <f>S170*H170</f>
        <v>0.034000000000000002</v>
      </c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R170" s="251" t="s">
        <v>192</v>
      </c>
      <c r="AT170" s="251" t="s">
        <v>188</v>
      </c>
      <c r="AU170" s="251" t="s">
        <v>86</v>
      </c>
      <c r="AY170" s="14" t="s">
        <v>185</v>
      </c>
      <c r="BE170" s="252">
        <f>IF(N170="základní",J170,0)</f>
        <v>0</v>
      </c>
      <c r="BF170" s="252">
        <f>IF(N170="snížená",J170,0)</f>
        <v>0</v>
      </c>
      <c r="BG170" s="252">
        <f>IF(N170="zákl. přenesená",J170,0)</f>
        <v>0</v>
      </c>
      <c r="BH170" s="252">
        <f>IF(N170="sníž. přenesená",J170,0)</f>
        <v>0</v>
      </c>
      <c r="BI170" s="252">
        <f>IF(N170="nulová",J170,0)</f>
        <v>0</v>
      </c>
      <c r="BJ170" s="14" t="s">
        <v>84</v>
      </c>
      <c r="BK170" s="252">
        <f>ROUND(I170*H170,2)</f>
        <v>0</v>
      </c>
      <c r="BL170" s="14" t="s">
        <v>192</v>
      </c>
      <c r="BM170" s="251" t="s">
        <v>568</v>
      </c>
    </row>
    <row r="171" s="2" customFormat="1">
      <c r="A171" s="35"/>
      <c r="B171" s="36"/>
      <c r="C171" s="37"/>
      <c r="D171" s="253" t="s">
        <v>194</v>
      </c>
      <c r="E171" s="37"/>
      <c r="F171" s="254" t="s">
        <v>569</v>
      </c>
      <c r="G171" s="37"/>
      <c r="H171" s="37"/>
      <c r="I171" s="206"/>
      <c r="J171" s="37"/>
      <c r="K171" s="37"/>
      <c r="L171" s="41"/>
      <c r="M171" s="255"/>
      <c r="N171" s="256"/>
      <c r="O171" s="88"/>
      <c r="P171" s="88"/>
      <c r="Q171" s="88"/>
      <c r="R171" s="88"/>
      <c r="S171" s="88"/>
      <c r="T171" s="89"/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T171" s="14" t="s">
        <v>194</v>
      </c>
      <c r="AU171" s="14" t="s">
        <v>86</v>
      </c>
    </row>
    <row r="172" s="2" customFormat="1" ht="33" customHeight="1">
      <c r="A172" s="35"/>
      <c r="B172" s="36"/>
      <c r="C172" s="239" t="s">
        <v>254</v>
      </c>
      <c r="D172" s="239" t="s">
        <v>188</v>
      </c>
      <c r="E172" s="240" t="s">
        <v>570</v>
      </c>
      <c r="F172" s="241" t="s">
        <v>1365</v>
      </c>
      <c r="G172" s="242" t="s">
        <v>307</v>
      </c>
      <c r="H172" s="243">
        <v>45</v>
      </c>
      <c r="I172" s="244"/>
      <c r="J172" s="245">
        <f>ROUND(I172*H172,2)</f>
        <v>0</v>
      </c>
      <c r="K172" s="246"/>
      <c r="L172" s="41"/>
      <c r="M172" s="247" t="s">
        <v>1</v>
      </c>
      <c r="N172" s="248" t="s">
        <v>42</v>
      </c>
      <c r="O172" s="88"/>
      <c r="P172" s="249">
        <f>O172*H172</f>
        <v>0</v>
      </c>
      <c r="Q172" s="249">
        <v>0</v>
      </c>
      <c r="R172" s="249">
        <f>Q172*H172</f>
        <v>0</v>
      </c>
      <c r="S172" s="249">
        <v>0</v>
      </c>
      <c r="T172" s="250">
        <f>S172*H172</f>
        <v>0</v>
      </c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R172" s="251" t="s">
        <v>192</v>
      </c>
      <c r="AT172" s="251" t="s">
        <v>188</v>
      </c>
      <c r="AU172" s="251" t="s">
        <v>86</v>
      </c>
      <c r="AY172" s="14" t="s">
        <v>185</v>
      </c>
      <c r="BE172" s="252">
        <f>IF(N172="základní",J172,0)</f>
        <v>0</v>
      </c>
      <c r="BF172" s="252">
        <f>IF(N172="snížená",J172,0)</f>
        <v>0</v>
      </c>
      <c r="BG172" s="252">
        <f>IF(N172="zákl. přenesená",J172,0)</f>
        <v>0</v>
      </c>
      <c r="BH172" s="252">
        <f>IF(N172="sníž. přenesená",J172,0)</f>
        <v>0</v>
      </c>
      <c r="BI172" s="252">
        <f>IF(N172="nulová",J172,0)</f>
        <v>0</v>
      </c>
      <c r="BJ172" s="14" t="s">
        <v>84</v>
      </c>
      <c r="BK172" s="252">
        <f>ROUND(I172*H172,2)</f>
        <v>0</v>
      </c>
      <c r="BL172" s="14" t="s">
        <v>192</v>
      </c>
      <c r="BM172" s="251" t="s">
        <v>572</v>
      </c>
    </row>
    <row r="173" s="2" customFormat="1">
      <c r="A173" s="35"/>
      <c r="B173" s="36"/>
      <c r="C173" s="37"/>
      <c r="D173" s="253" t="s">
        <v>194</v>
      </c>
      <c r="E173" s="37"/>
      <c r="F173" s="254" t="s">
        <v>1365</v>
      </c>
      <c r="G173" s="37"/>
      <c r="H173" s="37"/>
      <c r="I173" s="206"/>
      <c r="J173" s="37"/>
      <c r="K173" s="37"/>
      <c r="L173" s="41"/>
      <c r="M173" s="255"/>
      <c r="N173" s="256"/>
      <c r="O173" s="88"/>
      <c r="P173" s="88"/>
      <c r="Q173" s="88"/>
      <c r="R173" s="88"/>
      <c r="S173" s="88"/>
      <c r="T173" s="89"/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T173" s="14" t="s">
        <v>194</v>
      </c>
      <c r="AU173" s="14" t="s">
        <v>86</v>
      </c>
    </row>
    <row r="174" s="12" customFormat="1" ht="22.8" customHeight="1">
      <c r="A174" s="12"/>
      <c r="B174" s="223"/>
      <c r="C174" s="224"/>
      <c r="D174" s="225" t="s">
        <v>76</v>
      </c>
      <c r="E174" s="237" t="s">
        <v>241</v>
      </c>
      <c r="F174" s="237" t="s">
        <v>242</v>
      </c>
      <c r="G174" s="224"/>
      <c r="H174" s="224"/>
      <c r="I174" s="227"/>
      <c r="J174" s="238">
        <f>BK174</f>
        <v>0</v>
      </c>
      <c r="K174" s="224"/>
      <c r="L174" s="229"/>
      <c r="M174" s="230"/>
      <c r="N174" s="231"/>
      <c r="O174" s="231"/>
      <c r="P174" s="232">
        <f>SUM(P175:P182)</f>
        <v>0</v>
      </c>
      <c r="Q174" s="231"/>
      <c r="R174" s="232">
        <f>SUM(R175:R182)</f>
        <v>0</v>
      </c>
      <c r="S174" s="231"/>
      <c r="T174" s="233">
        <f>SUM(T175:T182)</f>
        <v>0</v>
      </c>
      <c r="U174" s="12"/>
      <c r="V174" s="12"/>
      <c r="W174" s="12"/>
      <c r="X174" s="12"/>
      <c r="Y174" s="12"/>
      <c r="Z174" s="12"/>
      <c r="AA174" s="12"/>
      <c r="AB174" s="12"/>
      <c r="AC174" s="12"/>
      <c r="AD174" s="12"/>
      <c r="AE174" s="12"/>
      <c r="AR174" s="234" t="s">
        <v>84</v>
      </c>
      <c r="AT174" s="235" t="s">
        <v>76</v>
      </c>
      <c r="AU174" s="235" t="s">
        <v>84</v>
      </c>
      <c r="AY174" s="234" t="s">
        <v>185</v>
      </c>
      <c r="BK174" s="236">
        <f>SUM(BK175:BK182)</f>
        <v>0</v>
      </c>
    </row>
    <row r="175" s="2" customFormat="1" ht="24.15" customHeight="1">
      <c r="A175" s="35"/>
      <c r="B175" s="36"/>
      <c r="C175" s="239" t="s">
        <v>259</v>
      </c>
      <c r="D175" s="239" t="s">
        <v>188</v>
      </c>
      <c r="E175" s="240" t="s">
        <v>574</v>
      </c>
      <c r="F175" s="241" t="s">
        <v>575</v>
      </c>
      <c r="G175" s="242" t="s">
        <v>251</v>
      </c>
      <c r="H175" s="243">
        <v>1.0029999999999999</v>
      </c>
      <c r="I175" s="244"/>
      <c r="J175" s="245">
        <f>ROUND(I175*H175,2)</f>
        <v>0</v>
      </c>
      <c r="K175" s="246"/>
      <c r="L175" s="41"/>
      <c r="M175" s="247" t="s">
        <v>1</v>
      </c>
      <c r="N175" s="248" t="s">
        <v>42</v>
      </c>
      <c r="O175" s="88"/>
      <c r="P175" s="249">
        <f>O175*H175</f>
        <v>0</v>
      </c>
      <c r="Q175" s="249">
        <v>0</v>
      </c>
      <c r="R175" s="249">
        <f>Q175*H175</f>
        <v>0</v>
      </c>
      <c r="S175" s="249">
        <v>0</v>
      </c>
      <c r="T175" s="250">
        <f>S175*H175</f>
        <v>0</v>
      </c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R175" s="251" t="s">
        <v>192</v>
      </c>
      <c r="AT175" s="251" t="s">
        <v>188</v>
      </c>
      <c r="AU175" s="251" t="s">
        <v>86</v>
      </c>
      <c r="AY175" s="14" t="s">
        <v>185</v>
      </c>
      <c r="BE175" s="252">
        <f>IF(N175="základní",J175,0)</f>
        <v>0</v>
      </c>
      <c r="BF175" s="252">
        <f>IF(N175="snížená",J175,0)</f>
        <v>0</v>
      </c>
      <c r="BG175" s="252">
        <f>IF(N175="zákl. přenesená",J175,0)</f>
        <v>0</v>
      </c>
      <c r="BH175" s="252">
        <f>IF(N175="sníž. přenesená",J175,0)</f>
        <v>0</v>
      </c>
      <c r="BI175" s="252">
        <f>IF(N175="nulová",J175,0)</f>
        <v>0</v>
      </c>
      <c r="BJ175" s="14" t="s">
        <v>84</v>
      </c>
      <c r="BK175" s="252">
        <f>ROUND(I175*H175,2)</f>
        <v>0</v>
      </c>
      <c r="BL175" s="14" t="s">
        <v>192</v>
      </c>
      <c r="BM175" s="251" t="s">
        <v>576</v>
      </c>
    </row>
    <row r="176" s="2" customFormat="1">
      <c r="A176" s="35"/>
      <c r="B176" s="36"/>
      <c r="C176" s="37"/>
      <c r="D176" s="253" t="s">
        <v>194</v>
      </c>
      <c r="E176" s="37"/>
      <c r="F176" s="254" t="s">
        <v>577</v>
      </c>
      <c r="G176" s="37"/>
      <c r="H176" s="37"/>
      <c r="I176" s="206"/>
      <c r="J176" s="37"/>
      <c r="K176" s="37"/>
      <c r="L176" s="41"/>
      <c r="M176" s="255"/>
      <c r="N176" s="256"/>
      <c r="O176" s="88"/>
      <c r="P176" s="88"/>
      <c r="Q176" s="88"/>
      <c r="R176" s="88"/>
      <c r="S176" s="88"/>
      <c r="T176" s="89"/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T176" s="14" t="s">
        <v>194</v>
      </c>
      <c r="AU176" s="14" t="s">
        <v>86</v>
      </c>
    </row>
    <row r="177" s="2" customFormat="1" ht="24.15" customHeight="1">
      <c r="A177" s="35"/>
      <c r="B177" s="36"/>
      <c r="C177" s="239" t="s">
        <v>8</v>
      </c>
      <c r="D177" s="239" t="s">
        <v>188</v>
      </c>
      <c r="E177" s="240" t="s">
        <v>249</v>
      </c>
      <c r="F177" s="241" t="s">
        <v>250</v>
      </c>
      <c r="G177" s="242" t="s">
        <v>251</v>
      </c>
      <c r="H177" s="243">
        <v>1.0029999999999999</v>
      </c>
      <c r="I177" s="244"/>
      <c r="J177" s="245">
        <f>ROUND(I177*H177,2)</f>
        <v>0</v>
      </c>
      <c r="K177" s="246"/>
      <c r="L177" s="41"/>
      <c r="M177" s="247" t="s">
        <v>1</v>
      </c>
      <c r="N177" s="248" t="s">
        <v>42</v>
      </c>
      <c r="O177" s="88"/>
      <c r="P177" s="249">
        <f>O177*H177</f>
        <v>0</v>
      </c>
      <c r="Q177" s="249">
        <v>0</v>
      </c>
      <c r="R177" s="249">
        <f>Q177*H177</f>
        <v>0</v>
      </c>
      <c r="S177" s="249">
        <v>0</v>
      </c>
      <c r="T177" s="250">
        <f>S177*H177</f>
        <v>0</v>
      </c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R177" s="251" t="s">
        <v>192</v>
      </c>
      <c r="AT177" s="251" t="s">
        <v>188</v>
      </c>
      <c r="AU177" s="251" t="s">
        <v>86</v>
      </c>
      <c r="AY177" s="14" t="s">
        <v>185</v>
      </c>
      <c r="BE177" s="252">
        <f>IF(N177="základní",J177,0)</f>
        <v>0</v>
      </c>
      <c r="BF177" s="252">
        <f>IF(N177="snížená",J177,0)</f>
        <v>0</v>
      </c>
      <c r="BG177" s="252">
        <f>IF(N177="zákl. přenesená",J177,0)</f>
        <v>0</v>
      </c>
      <c r="BH177" s="252">
        <f>IF(N177="sníž. přenesená",J177,0)</f>
        <v>0</v>
      </c>
      <c r="BI177" s="252">
        <f>IF(N177="nulová",J177,0)</f>
        <v>0</v>
      </c>
      <c r="BJ177" s="14" t="s">
        <v>84</v>
      </c>
      <c r="BK177" s="252">
        <f>ROUND(I177*H177,2)</f>
        <v>0</v>
      </c>
      <c r="BL177" s="14" t="s">
        <v>192</v>
      </c>
      <c r="BM177" s="251" t="s">
        <v>578</v>
      </c>
    </row>
    <row r="178" s="2" customFormat="1">
      <c r="A178" s="35"/>
      <c r="B178" s="36"/>
      <c r="C178" s="37"/>
      <c r="D178" s="253" t="s">
        <v>194</v>
      </c>
      <c r="E178" s="37"/>
      <c r="F178" s="254" t="s">
        <v>253</v>
      </c>
      <c r="G178" s="37"/>
      <c r="H178" s="37"/>
      <c r="I178" s="206"/>
      <c r="J178" s="37"/>
      <c r="K178" s="37"/>
      <c r="L178" s="41"/>
      <c r="M178" s="255"/>
      <c r="N178" s="256"/>
      <c r="O178" s="88"/>
      <c r="P178" s="88"/>
      <c r="Q178" s="88"/>
      <c r="R178" s="88"/>
      <c r="S178" s="88"/>
      <c r="T178" s="89"/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T178" s="14" t="s">
        <v>194</v>
      </c>
      <c r="AU178" s="14" t="s">
        <v>86</v>
      </c>
    </row>
    <row r="179" s="2" customFormat="1" ht="24.15" customHeight="1">
      <c r="A179" s="35"/>
      <c r="B179" s="36"/>
      <c r="C179" s="239" t="s">
        <v>272</v>
      </c>
      <c r="D179" s="239" t="s">
        <v>188</v>
      </c>
      <c r="E179" s="240" t="s">
        <v>579</v>
      </c>
      <c r="F179" s="241" t="s">
        <v>580</v>
      </c>
      <c r="G179" s="242" t="s">
        <v>251</v>
      </c>
      <c r="H179" s="243">
        <v>90</v>
      </c>
      <c r="I179" s="244"/>
      <c r="J179" s="245">
        <f>ROUND(I179*H179,2)</f>
        <v>0</v>
      </c>
      <c r="K179" s="246"/>
      <c r="L179" s="41"/>
      <c r="M179" s="247" t="s">
        <v>1</v>
      </c>
      <c r="N179" s="248" t="s">
        <v>42</v>
      </c>
      <c r="O179" s="88"/>
      <c r="P179" s="249">
        <f>O179*H179</f>
        <v>0</v>
      </c>
      <c r="Q179" s="249">
        <v>0</v>
      </c>
      <c r="R179" s="249">
        <f>Q179*H179</f>
        <v>0</v>
      </c>
      <c r="S179" s="249">
        <v>0</v>
      </c>
      <c r="T179" s="250">
        <f>S179*H179</f>
        <v>0</v>
      </c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  <c r="AR179" s="251" t="s">
        <v>192</v>
      </c>
      <c r="AT179" s="251" t="s">
        <v>188</v>
      </c>
      <c r="AU179" s="251" t="s">
        <v>86</v>
      </c>
      <c r="AY179" s="14" t="s">
        <v>185</v>
      </c>
      <c r="BE179" s="252">
        <f>IF(N179="základní",J179,0)</f>
        <v>0</v>
      </c>
      <c r="BF179" s="252">
        <f>IF(N179="snížená",J179,0)</f>
        <v>0</v>
      </c>
      <c r="BG179" s="252">
        <f>IF(N179="zákl. přenesená",J179,0)</f>
        <v>0</v>
      </c>
      <c r="BH179" s="252">
        <f>IF(N179="sníž. přenesená",J179,0)</f>
        <v>0</v>
      </c>
      <c r="BI179" s="252">
        <f>IF(N179="nulová",J179,0)</f>
        <v>0</v>
      </c>
      <c r="BJ179" s="14" t="s">
        <v>84</v>
      </c>
      <c r="BK179" s="252">
        <f>ROUND(I179*H179,2)</f>
        <v>0</v>
      </c>
      <c r="BL179" s="14" t="s">
        <v>192</v>
      </c>
      <c r="BM179" s="251" t="s">
        <v>581</v>
      </c>
    </row>
    <row r="180" s="2" customFormat="1">
      <c r="A180" s="35"/>
      <c r="B180" s="36"/>
      <c r="C180" s="37"/>
      <c r="D180" s="253" t="s">
        <v>194</v>
      </c>
      <c r="E180" s="37"/>
      <c r="F180" s="254" t="s">
        <v>582</v>
      </c>
      <c r="G180" s="37"/>
      <c r="H180" s="37"/>
      <c r="I180" s="206"/>
      <c r="J180" s="37"/>
      <c r="K180" s="37"/>
      <c r="L180" s="41"/>
      <c r="M180" s="255"/>
      <c r="N180" s="256"/>
      <c r="O180" s="88"/>
      <c r="P180" s="88"/>
      <c r="Q180" s="88"/>
      <c r="R180" s="88"/>
      <c r="S180" s="88"/>
      <c r="T180" s="89"/>
      <c r="U180" s="35"/>
      <c r="V180" s="35"/>
      <c r="W180" s="35"/>
      <c r="X180" s="35"/>
      <c r="Y180" s="35"/>
      <c r="Z180" s="35"/>
      <c r="AA180" s="35"/>
      <c r="AB180" s="35"/>
      <c r="AC180" s="35"/>
      <c r="AD180" s="35"/>
      <c r="AE180" s="35"/>
      <c r="AT180" s="14" t="s">
        <v>194</v>
      </c>
      <c r="AU180" s="14" t="s">
        <v>86</v>
      </c>
    </row>
    <row r="181" s="2" customFormat="1" ht="49.05" customHeight="1">
      <c r="A181" s="35"/>
      <c r="B181" s="36"/>
      <c r="C181" s="239" t="s">
        <v>279</v>
      </c>
      <c r="D181" s="239" t="s">
        <v>188</v>
      </c>
      <c r="E181" s="240" t="s">
        <v>583</v>
      </c>
      <c r="F181" s="241" t="s">
        <v>584</v>
      </c>
      <c r="G181" s="242" t="s">
        <v>251</v>
      </c>
      <c r="H181" s="243">
        <v>1.0029999999999999</v>
      </c>
      <c r="I181" s="244"/>
      <c r="J181" s="245">
        <f>ROUND(I181*H181,2)</f>
        <v>0</v>
      </c>
      <c r="K181" s="246"/>
      <c r="L181" s="41"/>
      <c r="M181" s="247" t="s">
        <v>1</v>
      </c>
      <c r="N181" s="248" t="s">
        <v>42</v>
      </c>
      <c r="O181" s="88"/>
      <c r="P181" s="249">
        <f>O181*H181</f>
        <v>0</v>
      </c>
      <c r="Q181" s="249">
        <v>0</v>
      </c>
      <c r="R181" s="249">
        <f>Q181*H181</f>
        <v>0</v>
      </c>
      <c r="S181" s="249">
        <v>0</v>
      </c>
      <c r="T181" s="250">
        <f>S181*H181</f>
        <v>0</v>
      </c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R181" s="251" t="s">
        <v>192</v>
      </c>
      <c r="AT181" s="251" t="s">
        <v>188</v>
      </c>
      <c r="AU181" s="251" t="s">
        <v>86</v>
      </c>
      <c r="AY181" s="14" t="s">
        <v>185</v>
      </c>
      <c r="BE181" s="252">
        <f>IF(N181="základní",J181,0)</f>
        <v>0</v>
      </c>
      <c r="BF181" s="252">
        <f>IF(N181="snížená",J181,0)</f>
        <v>0</v>
      </c>
      <c r="BG181" s="252">
        <f>IF(N181="zákl. přenesená",J181,0)</f>
        <v>0</v>
      </c>
      <c r="BH181" s="252">
        <f>IF(N181="sníž. přenesená",J181,0)</f>
        <v>0</v>
      </c>
      <c r="BI181" s="252">
        <f>IF(N181="nulová",J181,0)</f>
        <v>0</v>
      </c>
      <c r="BJ181" s="14" t="s">
        <v>84</v>
      </c>
      <c r="BK181" s="252">
        <f>ROUND(I181*H181,2)</f>
        <v>0</v>
      </c>
      <c r="BL181" s="14" t="s">
        <v>192</v>
      </c>
      <c r="BM181" s="251" t="s">
        <v>585</v>
      </c>
    </row>
    <row r="182" s="2" customFormat="1">
      <c r="A182" s="35"/>
      <c r="B182" s="36"/>
      <c r="C182" s="37"/>
      <c r="D182" s="253" t="s">
        <v>194</v>
      </c>
      <c r="E182" s="37"/>
      <c r="F182" s="254" t="s">
        <v>586</v>
      </c>
      <c r="G182" s="37"/>
      <c r="H182" s="37"/>
      <c r="I182" s="206"/>
      <c r="J182" s="37"/>
      <c r="K182" s="37"/>
      <c r="L182" s="41"/>
      <c r="M182" s="255"/>
      <c r="N182" s="256"/>
      <c r="O182" s="88"/>
      <c r="P182" s="88"/>
      <c r="Q182" s="88"/>
      <c r="R182" s="88"/>
      <c r="S182" s="88"/>
      <c r="T182" s="89"/>
      <c r="U182" s="35"/>
      <c r="V182" s="35"/>
      <c r="W182" s="35"/>
      <c r="X182" s="35"/>
      <c r="Y182" s="35"/>
      <c r="Z182" s="35"/>
      <c r="AA182" s="35"/>
      <c r="AB182" s="35"/>
      <c r="AC182" s="35"/>
      <c r="AD182" s="35"/>
      <c r="AE182" s="35"/>
      <c r="AT182" s="14" t="s">
        <v>194</v>
      </c>
      <c r="AU182" s="14" t="s">
        <v>86</v>
      </c>
    </row>
    <row r="183" s="12" customFormat="1" ht="25.92" customHeight="1">
      <c r="A183" s="12"/>
      <c r="B183" s="223"/>
      <c r="C183" s="224"/>
      <c r="D183" s="225" t="s">
        <v>76</v>
      </c>
      <c r="E183" s="226" t="s">
        <v>266</v>
      </c>
      <c r="F183" s="226" t="s">
        <v>267</v>
      </c>
      <c r="G183" s="224"/>
      <c r="H183" s="224"/>
      <c r="I183" s="227"/>
      <c r="J183" s="228">
        <f>BK183</f>
        <v>0</v>
      </c>
      <c r="K183" s="224"/>
      <c r="L183" s="229"/>
      <c r="M183" s="230"/>
      <c r="N183" s="231"/>
      <c r="O183" s="231"/>
      <c r="P183" s="232">
        <f>P184+P411+P490</f>
        <v>0</v>
      </c>
      <c r="Q183" s="231"/>
      <c r="R183" s="232">
        <f>R184+R411+R490</f>
        <v>0.21716000000000002</v>
      </c>
      <c r="S183" s="231"/>
      <c r="T183" s="233">
        <f>T184+T411+T490</f>
        <v>0.034700000000000002</v>
      </c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R183" s="234" t="s">
        <v>86</v>
      </c>
      <c r="AT183" s="235" t="s">
        <v>76</v>
      </c>
      <c r="AU183" s="235" t="s">
        <v>77</v>
      </c>
      <c r="AY183" s="234" t="s">
        <v>185</v>
      </c>
      <c r="BK183" s="236">
        <f>BK184+BK411+BK490</f>
        <v>0</v>
      </c>
    </row>
    <row r="184" s="12" customFormat="1" ht="22.8" customHeight="1">
      <c r="A184" s="12"/>
      <c r="B184" s="223"/>
      <c r="C184" s="224"/>
      <c r="D184" s="225" t="s">
        <v>76</v>
      </c>
      <c r="E184" s="237" t="s">
        <v>587</v>
      </c>
      <c r="F184" s="237" t="s">
        <v>588</v>
      </c>
      <c r="G184" s="224"/>
      <c r="H184" s="224"/>
      <c r="I184" s="227"/>
      <c r="J184" s="238">
        <f>BK184</f>
        <v>0</v>
      </c>
      <c r="K184" s="224"/>
      <c r="L184" s="229"/>
      <c r="M184" s="230"/>
      <c r="N184" s="231"/>
      <c r="O184" s="231"/>
      <c r="P184" s="232">
        <f>P185+P334+P369+P390</f>
        <v>0</v>
      </c>
      <c r="Q184" s="231"/>
      <c r="R184" s="232">
        <f>R185+R334+R369+R390</f>
        <v>0.19099000000000002</v>
      </c>
      <c r="S184" s="231"/>
      <c r="T184" s="233">
        <f>T185+T334+T369+T390</f>
        <v>0.027150000000000001</v>
      </c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/>
      <c r="AR184" s="234" t="s">
        <v>86</v>
      </c>
      <c r="AT184" s="235" t="s">
        <v>76</v>
      </c>
      <c r="AU184" s="235" t="s">
        <v>84</v>
      </c>
      <c r="AY184" s="234" t="s">
        <v>185</v>
      </c>
      <c r="BK184" s="236">
        <f>BK185+BK334+BK369+BK390</f>
        <v>0</v>
      </c>
    </row>
    <row r="185" s="12" customFormat="1" ht="20.88" customHeight="1">
      <c r="A185" s="12"/>
      <c r="B185" s="223"/>
      <c r="C185" s="224"/>
      <c r="D185" s="225" t="s">
        <v>76</v>
      </c>
      <c r="E185" s="237" t="s">
        <v>589</v>
      </c>
      <c r="F185" s="237" t="s">
        <v>590</v>
      </c>
      <c r="G185" s="224"/>
      <c r="H185" s="224"/>
      <c r="I185" s="227"/>
      <c r="J185" s="238">
        <f>BK185</f>
        <v>0</v>
      </c>
      <c r="K185" s="224"/>
      <c r="L185" s="229"/>
      <c r="M185" s="230"/>
      <c r="N185" s="231"/>
      <c r="O185" s="231"/>
      <c r="P185" s="232">
        <f>SUM(P186:P333)</f>
        <v>0</v>
      </c>
      <c r="Q185" s="231"/>
      <c r="R185" s="232">
        <f>SUM(R186:R333)</f>
        <v>0.095000000000000001</v>
      </c>
      <c r="S185" s="231"/>
      <c r="T185" s="233">
        <f>SUM(T186:T333)</f>
        <v>0.00015000000000000001</v>
      </c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R185" s="234" t="s">
        <v>86</v>
      </c>
      <c r="AT185" s="235" t="s">
        <v>76</v>
      </c>
      <c r="AU185" s="235" t="s">
        <v>86</v>
      </c>
      <c r="AY185" s="234" t="s">
        <v>185</v>
      </c>
      <c r="BK185" s="236">
        <f>SUM(BK186:BK333)</f>
        <v>0</v>
      </c>
    </row>
    <row r="186" s="2" customFormat="1" ht="24.15" customHeight="1">
      <c r="A186" s="35"/>
      <c r="B186" s="36"/>
      <c r="C186" s="239" t="s">
        <v>284</v>
      </c>
      <c r="D186" s="239" t="s">
        <v>188</v>
      </c>
      <c r="E186" s="240" t="s">
        <v>591</v>
      </c>
      <c r="F186" s="241" t="s">
        <v>592</v>
      </c>
      <c r="G186" s="242" t="s">
        <v>263</v>
      </c>
      <c r="H186" s="243">
        <v>1</v>
      </c>
      <c r="I186" s="244"/>
      <c r="J186" s="245">
        <f>ROUND(I186*H186,2)</f>
        <v>0</v>
      </c>
      <c r="K186" s="246"/>
      <c r="L186" s="41"/>
      <c r="M186" s="247" t="s">
        <v>1</v>
      </c>
      <c r="N186" s="248" t="s">
        <v>42</v>
      </c>
      <c r="O186" s="88"/>
      <c r="P186" s="249">
        <f>O186*H186</f>
        <v>0</v>
      </c>
      <c r="Q186" s="249">
        <v>0</v>
      </c>
      <c r="R186" s="249">
        <f>Q186*H186</f>
        <v>0</v>
      </c>
      <c r="S186" s="249">
        <v>0</v>
      </c>
      <c r="T186" s="250">
        <f>S186*H186</f>
        <v>0</v>
      </c>
      <c r="U186" s="35"/>
      <c r="V186" s="35"/>
      <c r="W186" s="35"/>
      <c r="X186" s="35"/>
      <c r="Y186" s="35"/>
      <c r="Z186" s="35"/>
      <c r="AA186" s="35"/>
      <c r="AB186" s="35"/>
      <c r="AC186" s="35"/>
      <c r="AD186" s="35"/>
      <c r="AE186" s="35"/>
      <c r="AR186" s="251" t="s">
        <v>272</v>
      </c>
      <c r="AT186" s="251" t="s">
        <v>188</v>
      </c>
      <c r="AU186" s="251" t="s">
        <v>200</v>
      </c>
      <c r="AY186" s="14" t="s">
        <v>185</v>
      </c>
      <c r="BE186" s="252">
        <f>IF(N186="základní",J186,0)</f>
        <v>0</v>
      </c>
      <c r="BF186" s="252">
        <f>IF(N186="snížená",J186,0)</f>
        <v>0</v>
      </c>
      <c r="BG186" s="252">
        <f>IF(N186="zákl. přenesená",J186,0)</f>
        <v>0</v>
      </c>
      <c r="BH186" s="252">
        <f>IF(N186="sníž. přenesená",J186,0)</f>
        <v>0</v>
      </c>
      <c r="BI186" s="252">
        <f>IF(N186="nulová",J186,0)</f>
        <v>0</v>
      </c>
      <c r="BJ186" s="14" t="s">
        <v>84</v>
      </c>
      <c r="BK186" s="252">
        <f>ROUND(I186*H186,2)</f>
        <v>0</v>
      </c>
      <c r="BL186" s="14" t="s">
        <v>272</v>
      </c>
      <c r="BM186" s="251" t="s">
        <v>593</v>
      </c>
    </row>
    <row r="187" s="2" customFormat="1">
      <c r="A187" s="35"/>
      <c r="B187" s="36"/>
      <c r="C187" s="37"/>
      <c r="D187" s="253" t="s">
        <v>194</v>
      </c>
      <c r="E187" s="37"/>
      <c r="F187" s="254" t="s">
        <v>594</v>
      </c>
      <c r="G187" s="37"/>
      <c r="H187" s="37"/>
      <c r="I187" s="206"/>
      <c r="J187" s="37"/>
      <c r="K187" s="37"/>
      <c r="L187" s="41"/>
      <c r="M187" s="255"/>
      <c r="N187" s="256"/>
      <c r="O187" s="88"/>
      <c r="P187" s="88"/>
      <c r="Q187" s="88"/>
      <c r="R187" s="88"/>
      <c r="S187" s="88"/>
      <c r="T187" s="89"/>
      <c r="U187" s="35"/>
      <c r="V187" s="35"/>
      <c r="W187" s="35"/>
      <c r="X187" s="35"/>
      <c r="Y187" s="35"/>
      <c r="Z187" s="35"/>
      <c r="AA187" s="35"/>
      <c r="AB187" s="35"/>
      <c r="AC187" s="35"/>
      <c r="AD187" s="35"/>
      <c r="AE187" s="35"/>
      <c r="AT187" s="14" t="s">
        <v>194</v>
      </c>
      <c r="AU187" s="14" t="s">
        <v>200</v>
      </c>
    </row>
    <row r="188" s="2" customFormat="1" ht="16.5" customHeight="1">
      <c r="A188" s="35"/>
      <c r="B188" s="36"/>
      <c r="C188" s="257" t="s">
        <v>289</v>
      </c>
      <c r="D188" s="257" t="s">
        <v>260</v>
      </c>
      <c r="E188" s="258" t="s">
        <v>595</v>
      </c>
      <c r="F188" s="259" t="s">
        <v>596</v>
      </c>
      <c r="G188" s="260" t="s">
        <v>263</v>
      </c>
      <c r="H188" s="261">
        <v>1</v>
      </c>
      <c r="I188" s="262"/>
      <c r="J188" s="263">
        <f>ROUND(I188*H188,2)</f>
        <v>0</v>
      </c>
      <c r="K188" s="264"/>
      <c r="L188" s="265"/>
      <c r="M188" s="266" t="s">
        <v>1</v>
      </c>
      <c r="N188" s="267" t="s">
        <v>42</v>
      </c>
      <c r="O188" s="88"/>
      <c r="P188" s="249">
        <f>O188*H188</f>
        <v>0</v>
      </c>
      <c r="Q188" s="249">
        <v>0.00023000000000000001</v>
      </c>
      <c r="R188" s="249">
        <f>Q188*H188</f>
        <v>0.00023000000000000001</v>
      </c>
      <c r="S188" s="249">
        <v>0</v>
      </c>
      <c r="T188" s="250">
        <f>S188*H188</f>
        <v>0</v>
      </c>
      <c r="U188" s="35"/>
      <c r="V188" s="35"/>
      <c r="W188" s="35"/>
      <c r="X188" s="35"/>
      <c r="Y188" s="35"/>
      <c r="Z188" s="35"/>
      <c r="AA188" s="35"/>
      <c r="AB188" s="35"/>
      <c r="AC188" s="35"/>
      <c r="AD188" s="35"/>
      <c r="AE188" s="35"/>
      <c r="AR188" s="251" t="s">
        <v>323</v>
      </c>
      <c r="AT188" s="251" t="s">
        <v>260</v>
      </c>
      <c r="AU188" s="251" t="s">
        <v>200</v>
      </c>
      <c r="AY188" s="14" t="s">
        <v>185</v>
      </c>
      <c r="BE188" s="252">
        <f>IF(N188="základní",J188,0)</f>
        <v>0</v>
      </c>
      <c r="BF188" s="252">
        <f>IF(N188="snížená",J188,0)</f>
        <v>0</v>
      </c>
      <c r="BG188" s="252">
        <f>IF(N188="zákl. přenesená",J188,0)</f>
        <v>0</v>
      </c>
      <c r="BH188" s="252">
        <f>IF(N188="sníž. přenesená",J188,0)</f>
        <v>0</v>
      </c>
      <c r="BI188" s="252">
        <f>IF(N188="nulová",J188,0)</f>
        <v>0</v>
      </c>
      <c r="BJ188" s="14" t="s">
        <v>84</v>
      </c>
      <c r="BK188" s="252">
        <f>ROUND(I188*H188,2)</f>
        <v>0</v>
      </c>
      <c r="BL188" s="14" t="s">
        <v>272</v>
      </c>
      <c r="BM188" s="251" t="s">
        <v>597</v>
      </c>
    </row>
    <row r="189" s="2" customFormat="1">
      <c r="A189" s="35"/>
      <c r="B189" s="36"/>
      <c r="C189" s="37"/>
      <c r="D189" s="253" t="s">
        <v>194</v>
      </c>
      <c r="E189" s="37"/>
      <c r="F189" s="254" t="s">
        <v>596</v>
      </c>
      <c r="G189" s="37"/>
      <c r="H189" s="37"/>
      <c r="I189" s="206"/>
      <c r="J189" s="37"/>
      <c r="K189" s="37"/>
      <c r="L189" s="41"/>
      <c r="M189" s="255"/>
      <c r="N189" s="256"/>
      <c r="O189" s="88"/>
      <c r="P189" s="88"/>
      <c r="Q189" s="88"/>
      <c r="R189" s="88"/>
      <c r="S189" s="88"/>
      <c r="T189" s="89"/>
      <c r="U189" s="35"/>
      <c r="V189" s="35"/>
      <c r="W189" s="35"/>
      <c r="X189" s="35"/>
      <c r="Y189" s="35"/>
      <c r="Z189" s="35"/>
      <c r="AA189" s="35"/>
      <c r="AB189" s="35"/>
      <c r="AC189" s="35"/>
      <c r="AD189" s="35"/>
      <c r="AE189" s="35"/>
      <c r="AT189" s="14" t="s">
        <v>194</v>
      </c>
      <c r="AU189" s="14" t="s">
        <v>200</v>
      </c>
    </row>
    <row r="190" s="2" customFormat="1" ht="24.15" customHeight="1">
      <c r="A190" s="35"/>
      <c r="B190" s="36"/>
      <c r="C190" s="239" t="s">
        <v>294</v>
      </c>
      <c r="D190" s="239" t="s">
        <v>188</v>
      </c>
      <c r="E190" s="240" t="s">
        <v>598</v>
      </c>
      <c r="F190" s="241" t="s">
        <v>599</v>
      </c>
      <c r="G190" s="242" t="s">
        <v>263</v>
      </c>
      <c r="H190" s="243">
        <v>1</v>
      </c>
      <c r="I190" s="244"/>
      <c r="J190" s="245">
        <f>ROUND(I190*H190,2)</f>
        <v>0</v>
      </c>
      <c r="K190" s="246"/>
      <c r="L190" s="41"/>
      <c r="M190" s="247" t="s">
        <v>1</v>
      </c>
      <c r="N190" s="248" t="s">
        <v>42</v>
      </c>
      <c r="O190" s="88"/>
      <c r="P190" s="249">
        <f>O190*H190</f>
        <v>0</v>
      </c>
      <c r="Q190" s="249">
        <v>0</v>
      </c>
      <c r="R190" s="249">
        <f>Q190*H190</f>
        <v>0</v>
      </c>
      <c r="S190" s="249">
        <v>0</v>
      </c>
      <c r="T190" s="250">
        <f>S190*H190</f>
        <v>0</v>
      </c>
      <c r="U190" s="35"/>
      <c r="V190" s="35"/>
      <c r="W190" s="35"/>
      <c r="X190" s="35"/>
      <c r="Y190" s="35"/>
      <c r="Z190" s="35"/>
      <c r="AA190" s="35"/>
      <c r="AB190" s="35"/>
      <c r="AC190" s="35"/>
      <c r="AD190" s="35"/>
      <c r="AE190" s="35"/>
      <c r="AR190" s="251" t="s">
        <v>272</v>
      </c>
      <c r="AT190" s="251" t="s">
        <v>188</v>
      </c>
      <c r="AU190" s="251" t="s">
        <v>200</v>
      </c>
      <c r="AY190" s="14" t="s">
        <v>185</v>
      </c>
      <c r="BE190" s="252">
        <f>IF(N190="základní",J190,0)</f>
        <v>0</v>
      </c>
      <c r="BF190" s="252">
        <f>IF(N190="snížená",J190,0)</f>
        <v>0</v>
      </c>
      <c r="BG190" s="252">
        <f>IF(N190="zákl. přenesená",J190,0)</f>
        <v>0</v>
      </c>
      <c r="BH190" s="252">
        <f>IF(N190="sníž. přenesená",J190,0)</f>
        <v>0</v>
      </c>
      <c r="BI190" s="252">
        <f>IF(N190="nulová",J190,0)</f>
        <v>0</v>
      </c>
      <c r="BJ190" s="14" t="s">
        <v>84</v>
      </c>
      <c r="BK190" s="252">
        <f>ROUND(I190*H190,2)</f>
        <v>0</v>
      </c>
      <c r="BL190" s="14" t="s">
        <v>272</v>
      </c>
      <c r="BM190" s="251" t="s">
        <v>600</v>
      </c>
    </row>
    <row r="191" s="2" customFormat="1">
      <c r="A191" s="35"/>
      <c r="B191" s="36"/>
      <c r="C191" s="37"/>
      <c r="D191" s="253" t="s">
        <v>194</v>
      </c>
      <c r="E191" s="37"/>
      <c r="F191" s="254" t="s">
        <v>601</v>
      </c>
      <c r="G191" s="37"/>
      <c r="H191" s="37"/>
      <c r="I191" s="206"/>
      <c r="J191" s="37"/>
      <c r="K191" s="37"/>
      <c r="L191" s="41"/>
      <c r="M191" s="255"/>
      <c r="N191" s="256"/>
      <c r="O191" s="88"/>
      <c r="P191" s="88"/>
      <c r="Q191" s="88"/>
      <c r="R191" s="88"/>
      <c r="S191" s="88"/>
      <c r="T191" s="89"/>
      <c r="U191" s="35"/>
      <c r="V191" s="35"/>
      <c r="W191" s="35"/>
      <c r="X191" s="35"/>
      <c r="Y191" s="35"/>
      <c r="Z191" s="35"/>
      <c r="AA191" s="35"/>
      <c r="AB191" s="35"/>
      <c r="AC191" s="35"/>
      <c r="AD191" s="35"/>
      <c r="AE191" s="35"/>
      <c r="AT191" s="14" t="s">
        <v>194</v>
      </c>
      <c r="AU191" s="14" t="s">
        <v>200</v>
      </c>
    </row>
    <row r="192" s="2" customFormat="1" ht="24.15" customHeight="1">
      <c r="A192" s="35"/>
      <c r="B192" s="36"/>
      <c r="C192" s="257" t="s">
        <v>7</v>
      </c>
      <c r="D192" s="257" t="s">
        <v>260</v>
      </c>
      <c r="E192" s="258" t="s">
        <v>1366</v>
      </c>
      <c r="F192" s="259" t="s">
        <v>1367</v>
      </c>
      <c r="G192" s="260" t="s">
        <v>263</v>
      </c>
      <c r="H192" s="261">
        <v>1</v>
      </c>
      <c r="I192" s="262"/>
      <c r="J192" s="263">
        <f>ROUND(I192*H192,2)</f>
        <v>0</v>
      </c>
      <c r="K192" s="264"/>
      <c r="L192" s="265"/>
      <c r="M192" s="266" t="s">
        <v>1</v>
      </c>
      <c r="N192" s="267" t="s">
        <v>42</v>
      </c>
      <c r="O192" s="88"/>
      <c r="P192" s="249">
        <f>O192*H192</f>
        <v>0</v>
      </c>
      <c r="Q192" s="249">
        <v>0.0050299999999999997</v>
      </c>
      <c r="R192" s="249">
        <f>Q192*H192</f>
        <v>0.0050299999999999997</v>
      </c>
      <c r="S192" s="249">
        <v>0</v>
      </c>
      <c r="T192" s="250">
        <f>S192*H192</f>
        <v>0</v>
      </c>
      <c r="U192" s="35"/>
      <c r="V192" s="35"/>
      <c r="W192" s="35"/>
      <c r="X192" s="35"/>
      <c r="Y192" s="35"/>
      <c r="Z192" s="35"/>
      <c r="AA192" s="35"/>
      <c r="AB192" s="35"/>
      <c r="AC192" s="35"/>
      <c r="AD192" s="35"/>
      <c r="AE192" s="35"/>
      <c r="AR192" s="251" t="s">
        <v>323</v>
      </c>
      <c r="AT192" s="251" t="s">
        <v>260</v>
      </c>
      <c r="AU192" s="251" t="s">
        <v>200</v>
      </c>
      <c r="AY192" s="14" t="s">
        <v>185</v>
      </c>
      <c r="BE192" s="252">
        <f>IF(N192="základní",J192,0)</f>
        <v>0</v>
      </c>
      <c r="BF192" s="252">
        <f>IF(N192="snížená",J192,0)</f>
        <v>0</v>
      </c>
      <c r="BG192" s="252">
        <f>IF(N192="zákl. přenesená",J192,0)</f>
        <v>0</v>
      </c>
      <c r="BH192" s="252">
        <f>IF(N192="sníž. přenesená",J192,0)</f>
        <v>0</v>
      </c>
      <c r="BI192" s="252">
        <f>IF(N192="nulová",J192,0)</f>
        <v>0</v>
      </c>
      <c r="BJ192" s="14" t="s">
        <v>84</v>
      </c>
      <c r="BK192" s="252">
        <f>ROUND(I192*H192,2)</f>
        <v>0</v>
      </c>
      <c r="BL192" s="14" t="s">
        <v>272</v>
      </c>
      <c r="BM192" s="251" t="s">
        <v>1368</v>
      </c>
    </row>
    <row r="193" s="2" customFormat="1">
      <c r="A193" s="35"/>
      <c r="B193" s="36"/>
      <c r="C193" s="37"/>
      <c r="D193" s="253" t="s">
        <v>194</v>
      </c>
      <c r="E193" s="37"/>
      <c r="F193" s="254" t="s">
        <v>1367</v>
      </c>
      <c r="G193" s="37"/>
      <c r="H193" s="37"/>
      <c r="I193" s="206"/>
      <c r="J193" s="37"/>
      <c r="K193" s="37"/>
      <c r="L193" s="41"/>
      <c r="M193" s="255"/>
      <c r="N193" s="256"/>
      <c r="O193" s="88"/>
      <c r="P193" s="88"/>
      <c r="Q193" s="88"/>
      <c r="R193" s="88"/>
      <c r="S193" s="88"/>
      <c r="T193" s="89"/>
      <c r="U193" s="35"/>
      <c r="V193" s="35"/>
      <c r="W193" s="35"/>
      <c r="X193" s="35"/>
      <c r="Y193" s="35"/>
      <c r="Z193" s="35"/>
      <c r="AA193" s="35"/>
      <c r="AB193" s="35"/>
      <c r="AC193" s="35"/>
      <c r="AD193" s="35"/>
      <c r="AE193" s="35"/>
      <c r="AT193" s="14" t="s">
        <v>194</v>
      </c>
      <c r="AU193" s="14" t="s">
        <v>200</v>
      </c>
    </row>
    <row r="194" s="2" customFormat="1" ht="24.15" customHeight="1">
      <c r="A194" s="35"/>
      <c r="B194" s="36"/>
      <c r="C194" s="257" t="s">
        <v>304</v>
      </c>
      <c r="D194" s="257" t="s">
        <v>260</v>
      </c>
      <c r="E194" s="258" t="s">
        <v>606</v>
      </c>
      <c r="F194" s="259" t="s">
        <v>607</v>
      </c>
      <c r="G194" s="260" t="s">
        <v>263</v>
      </c>
      <c r="H194" s="261">
        <v>1</v>
      </c>
      <c r="I194" s="262"/>
      <c r="J194" s="263">
        <f>ROUND(I194*H194,2)</f>
        <v>0</v>
      </c>
      <c r="K194" s="264"/>
      <c r="L194" s="265"/>
      <c r="M194" s="266" t="s">
        <v>1</v>
      </c>
      <c r="N194" s="267" t="s">
        <v>42</v>
      </c>
      <c r="O194" s="88"/>
      <c r="P194" s="249">
        <f>O194*H194</f>
        <v>0</v>
      </c>
      <c r="Q194" s="249">
        <v>0.0050299999999999997</v>
      </c>
      <c r="R194" s="249">
        <f>Q194*H194</f>
        <v>0.0050299999999999997</v>
      </c>
      <c r="S194" s="249">
        <v>0</v>
      </c>
      <c r="T194" s="250">
        <f>S194*H194</f>
        <v>0</v>
      </c>
      <c r="U194" s="35"/>
      <c r="V194" s="35"/>
      <c r="W194" s="35"/>
      <c r="X194" s="35"/>
      <c r="Y194" s="35"/>
      <c r="Z194" s="35"/>
      <c r="AA194" s="35"/>
      <c r="AB194" s="35"/>
      <c r="AC194" s="35"/>
      <c r="AD194" s="35"/>
      <c r="AE194" s="35"/>
      <c r="AR194" s="251" t="s">
        <v>323</v>
      </c>
      <c r="AT194" s="251" t="s">
        <v>260</v>
      </c>
      <c r="AU194" s="251" t="s">
        <v>200</v>
      </c>
      <c r="AY194" s="14" t="s">
        <v>185</v>
      </c>
      <c r="BE194" s="252">
        <f>IF(N194="základní",J194,0)</f>
        <v>0</v>
      </c>
      <c r="BF194" s="252">
        <f>IF(N194="snížená",J194,0)</f>
        <v>0</v>
      </c>
      <c r="BG194" s="252">
        <f>IF(N194="zákl. přenesená",J194,0)</f>
        <v>0</v>
      </c>
      <c r="BH194" s="252">
        <f>IF(N194="sníž. přenesená",J194,0)</f>
        <v>0</v>
      </c>
      <c r="BI194" s="252">
        <f>IF(N194="nulová",J194,0)</f>
        <v>0</v>
      </c>
      <c r="BJ194" s="14" t="s">
        <v>84</v>
      </c>
      <c r="BK194" s="252">
        <f>ROUND(I194*H194,2)</f>
        <v>0</v>
      </c>
      <c r="BL194" s="14" t="s">
        <v>272</v>
      </c>
      <c r="BM194" s="251" t="s">
        <v>608</v>
      </c>
    </row>
    <row r="195" s="2" customFormat="1">
      <c r="A195" s="35"/>
      <c r="B195" s="36"/>
      <c r="C195" s="37"/>
      <c r="D195" s="253" t="s">
        <v>194</v>
      </c>
      <c r="E195" s="37"/>
      <c r="F195" s="254" t="s">
        <v>607</v>
      </c>
      <c r="G195" s="37"/>
      <c r="H195" s="37"/>
      <c r="I195" s="206"/>
      <c r="J195" s="37"/>
      <c r="K195" s="37"/>
      <c r="L195" s="41"/>
      <c r="M195" s="255"/>
      <c r="N195" s="256"/>
      <c r="O195" s="88"/>
      <c r="P195" s="88"/>
      <c r="Q195" s="88"/>
      <c r="R195" s="88"/>
      <c r="S195" s="88"/>
      <c r="T195" s="89"/>
      <c r="U195" s="35"/>
      <c r="V195" s="35"/>
      <c r="W195" s="35"/>
      <c r="X195" s="35"/>
      <c r="Y195" s="35"/>
      <c r="Z195" s="35"/>
      <c r="AA195" s="35"/>
      <c r="AB195" s="35"/>
      <c r="AC195" s="35"/>
      <c r="AD195" s="35"/>
      <c r="AE195" s="35"/>
      <c r="AT195" s="14" t="s">
        <v>194</v>
      </c>
      <c r="AU195" s="14" t="s">
        <v>200</v>
      </c>
    </row>
    <row r="196" s="2" customFormat="1" ht="33" customHeight="1">
      <c r="A196" s="35"/>
      <c r="B196" s="36"/>
      <c r="C196" s="239" t="s">
        <v>309</v>
      </c>
      <c r="D196" s="239" t="s">
        <v>188</v>
      </c>
      <c r="E196" s="240" t="s">
        <v>609</v>
      </c>
      <c r="F196" s="241" t="s">
        <v>610</v>
      </c>
      <c r="G196" s="242" t="s">
        <v>263</v>
      </c>
      <c r="H196" s="243">
        <v>12</v>
      </c>
      <c r="I196" s="244"/>
      <c r="J196" s="245">
        <f>ROUND(I196*H196,2)</f>
        <v>0</v>
      </c>
      <c r="K196" s="246"/>
      <c r="L196" s="41"/>
      <c r="M196" s="247" t="s">
        <v>1</v>
      </c>
      <c r="N196" s="248" t="s">
        <v>42</v>
      </c>
      <c r="O196" s="88"/>
      <c r="P196" s="249">
        <f>O196*H196</f>
        <v>0</v>
      </c>
      <c r="Q196" s="249">
        <v>0</v>
      </c>
      <c r="R196" s="249">
        <f>Q196*H196</f>
        <v>0</v>
      </c>
      <c r="S196" s="249">
        <v>0</v>
      </c>
      <c r="T196" s="250">
        <f>S196*H196</f>
        <v>0</v>
      </c>
      <c r="U196" s="35"/>
      <c r="V196" s="35"/>
      <c r="W196" s="35"/>
      <c r="X196" s="35"/>
      <c r="Y196" s="35"/>
      <c r="Z196" s="35"/>
      <c r="AA196" s="35"/>
      <c r="AB196" s="35"/>
      <c r="AC196" s="35"/>
      <c r="AD196" s="35"/>
      <c r="AE196" s="35"/>
      <c r="AR196" s="251" t="s">
        <v>272</v>
      </c>
      <c r="AT196" s="251" t="s">
        <v>188</v>
      </c>
      <c r="AU196" s="251" t="s">
        <v>200</v>
      </c>
      <c r="AY196" s="14" t="s">
        <v>185</v>
      </c>
      <c r="BE196" s="252">
        <f>IF(N196="základní",J196,0)</f>
        <v>0</v>
      </c>
      <c r="BF196" s="252">
        <f>IF(N196="snížená",J196,0)</f>
        <v>0</v>
      </c>
      <c r="BG196" s="252">
        <f>IF(N196="zákl. přenesená",J196,0)</f>
        <v>0</v>
      </c>
      <c r="BH196" s="252">
        <f>IF(N196="sníž. přenesená",J196,0)</f>
        <v>0</v>
      </c>
      <c r="BI196" s="252">
        <f>IF(N196="nulová",J196,0)</f>
        <v>0</v>
      </c>
      <c r="BJ196" s="14" t="s">
        <v>84</v>
      </c>
      <c r="BK196" s="252">
        <f>ROUND(I196*H196,2)</f>
        <v>0</v>
      </c>
      <c r="BL196" s="14" t="s">
        <v>272</v>
      </c>
      <c r="BM196" s="251" t="s">
        <v>611</v>
      </c>
    </row>
    <row r="197" s="2" customFormat="1">
      <c r="A197" s="35"/>
      <c r="B197" s="36"/>
      <c r="C197" s="37"/>
      <c r="D197" s="253" t="s">
        <v>194</v>
      </c>
      <c r="E197" s="37"/>
      <c r="F197" s="254" t="s">
        <v>610</v>
      </c>
      <c r="G197" s="37"/>
      <c r="H197" s="37"/>
      <c r="I197" s="206"/>
      <c r="J197" s="37"/>
      <c r="K197" s="37"/>
      <c r="L197" s="41"/>
      <c r="M197" s="255"/>
      <c r="N197" s="256"/>
      <c r="O197" s="88"/>
      <c r="P197" s="88"/>
      <c r="Q197" s="88"/>
      <c r="R197" s="88"/>
      <c r="S197" s="88"/>
      <c r="T197" s="89"/>
      <c r="U197" s="35"/>
      <c r="V197" s="35"/>
      <c r="W197" s="35"/>
      <c r="X197" s="35"/>
      <c r="Y197" s="35"/>
      <c r="Z197" s="35"/>
      <c r="AA197" s="35"/>
      <c r="AB197" s="35"/>
      <c r="AC197" s="35"/>
      <c r="AD197" s="35"/>
      <c r="AE197" s="35"/>
      <c r="AT197" s="14" t="s">
        <v>194</v>
      </c>
      <c r="AU197" s="14" t="s">
        <v>200</v>
      </c>
    </row>
    <row r="198" s="2" customFormat="1" ht="24.15" customHeight="1">
      <c r="A198" s="35"/>
      <c r="B198" s="36"/>
      <c r="C198" s="257" t="s">
        <v>315</v>
      </c>
      <c r="D198" s="257" t="s">
        <v>260</v>
      </c>
      <c r="E198" s="258" t="s">
        <v>612</v>
      </c>
      <c r="F198" s="259" t="s">
        <v>613</v>
      </c>
      <c r="G198" s="260" t="s">
        <v>263</v>
      </c>
      <c r="H198" s="261">
        <v>12</v>
      </c>
      <c r="I198" s="262"/>
      <c r="J198" s="263">
        <f>ROUND(I198*H198,2)</f>
        <v>0</v>
      </c>
      <c r="K198" s="264"/>
      <c r="L198" s="265"/>
      <c r="M198" s="266" t="s">
        <v>1</v>
      </c>
      <c r="N198" s="267" t="s">
        <v>42</v>
      </c>
      <c r="O198" s="88"/>
      <c r="P198" s="249">
        <f>O198*H198</f>
        <v>0</v>
      </c>
      <c r="Q198" s="249">
        <v>0</v>
      </c>
      <c r="R198" s="249">
        <f>Q198*H198</f>
        <v>0</v>
      </c>
      <c r="S198" s="249">
        <v>0</v>
      </c>
      <c r="T198" s="250">
        <f>S198*H198</f>
        <v>0</v>
      </c>
      <c r="U198" s="35"/>
      <c r="V198" s="35"/>
      <c r="W198" s="35"/>
      <c r="X198" s="35"/>
      <c r="Y198" s="35"/>
      <c r="Z198" s="35"/>
      <c r="AA198" s="35"/>
      <c r="AB198" s="35"/>
      <c r="AC198" s="35"/>
      <c r="AD198" s="35"/>
      <c r="AE198" s="35"/>
      <c r="AR198" s="251" t="s">
        <v>323</v>
      </c>
      <c r="AT198" s="251" t="s">
        <v>260</v>
      </c>
      <c r="AU198" s="251" t="s">
        <v>200</v>
      </c>
      <c r="AY198" s="14" t="s">
        <v>185</v>
      </c>
      <c r="BE198" s="252">
        <f>IF(N198="základní",J198,0)</f>
        <v>0</v>
      </c>
      <c r="BF198" s="252">
        <f>IF(N198="snížená",J198,0)</f>
        <v>0</v>
      </c>
      <c r="BG198" s="252">
        <f>IF(N198="zákl. přenesená",J198,0)</f>
        <v>0</v>
      </c>
      <c r="BH198" s="252">
        <f>IF(N198="sníž. přenesená",J198,0)</f>
        <v>0</v>
      </c>
      <c r="BI198" s="252">
        <f>IF(N198="nulová",J198,0)</f>
        <v>0</v>
      </c>
      <c r="BJ198" s="14" t="s">
        <v>84</v>
      </c>
      <c r="BK198" s="252">
        <f>ROUND(I198*H198,2)</f>
        <v>0</v>
      </c>
      <c r="BL198" s="14" t="s">
        <v>272</v>
      </c>
      <c r="BM198" s="251" t="s">
        <v>614</v>
      </c>
    </row>
    <row r="199" s="2" customFormat="1">
      <c r="A199" s="35"/>
      <c r="B199" s="36"/>
      <c r="C199" s="37"/>
      <c r="D199" s="253" t="s">
        <v>194</v>
      </c>
      <c r="E199" s="37"/>
      <c r="F199" s="254" t="s">
        <v>613</v>
      </c>
      <c r="G199" s="37"/>
      <c r="H199" s="37"/>
      <c r="I199" s="206"/>
      <c r="J199" s="37"/>
      <c r="K199" s="37"/>
      <c r="L199" s="41"/>
      <c r="M199" s="255"/>
      <c r="N199" s="256"/>
      <c r="O199" s="88"/>
      <c r="P199" s="88"/>
      <c r="Q199" s="88"/>
      <c r="R199" s="88"/>
      <c r="S199" s="88"/>
      <c r="T199" s="89"/>
      <c r="U199" s="35"/>
      <c r="V199" s="35"/>
      <c r="W199" s="35"/>
      <c r="X199" s="35"/>
      <c r="Y199" s="35"/>
      <c r="Z199" s="35"/>
      <c r="AA199" s="35"/>
      <c r="AB199" s="35"/>
      <c r="AC199" s="35"/>
      <c r="AD199" s="35"/>
      <c r="AE199" s="35"/>
      <c r="AT199" s="14" t="s">
        <v>194</v>
      </c>
      <c r="AU199" s="14" t="s">
        <v>200</v>
      </c>
    </row>
    <row r="200" s="2" customFormat="1" ht="33" customHeight="1">
      <c r="A200" s="35"/>
      <c r="B200" s="36"/>
      <c r="C200" s="239" t="s">
        <v>320</v>
      </c>
      <c r="D200" s="239" t="s">
        <v>188</v>
      </c>
      <c r="E200" s="240" t="s">
        <v>615</v>
      </c>
      <c r="F200" s="241" t="s">
        <v>616</v>
      </c>
      <c r="G200" s="242" t="s">
        <v>263</v>
      </c>
      <c r="H200" s="243">
        <v>1</v>
      </c>
      <c r="I200" s="244"/>
      <c r="J200" s="245">
        <f>ROUND(I200*H200,2)</f>
        <v>0</v>
      </c>
      <c r="K200" s="246"/>
      <c r="L200" s="41"/>
      <c r="M200" s="247" t="s">
        <v>1</v>
      </c>
      <c r="N200" s="248" t="s">
        <v>42</v>
      </c>
      <c r="O200" s="88"/>
      <c r="P200" s="249">
        <f>O200*H200</f>
        <v>0</v>
      </c>
      <c r="Q200" s="249">
        <v>0</v>
      </c>
      <c r="R200" s="249">
        <f>Q200*H200</f>
        <v>0</v>
      </c>
      <c r="S200" s="249">
        <v>0</v>
      </c>
      <c r="T200" s="250">
        <f>S200*H200</f>
        <v>0</v>
      </c>
      <c r="U200" s="35"/>
      <c r="V200" s="35"/>
      <c r="W200" s="35"/>
      <c r="X200" s="35"/>
      <c r="Y200" s="35"/>
      <c r="Z200" s="35"/>
      <c r="AA200" s="35"/>
      <c r="AB200" s="35"/>
      <c r="AC200" s="35"/>
      <c r="AD200" s="35"/>
      <c r="AE200" s="35"/>
      <c r="AR200" s="251" t="s">
        <v>272</v>
      </c>
      <c r="AT200" s="251" t="s">
        <v>188</v>
      </c>
      <c r="AU200" s="251" t="s">
        <v>200</v>
      </c>
      <c r="AY200" s="14" t="s">
        <v>185</v>
      </c>
      <c r="BE200" s="252">
        <f>IF(N200="základní",J200,0)</f>
        <v>0</v>
      </c>
      <c r="BF200" s="252">
        <f>IF(N200="snížená",J200,0)</f>
        <v>0</v>
      </c>
      <c r="BG200" s="252">
        <f>IF(N200="zákl. přenesená",J200,0)</f>
        <v>0</v>
      </c>
      <c r="BH200" s="252">
        <f>IF(N200="sníž. přenesená",J200,0)</f>
        <v>0</v>
      </c>
      <c r="BI200" s="252">
        <f>IF(N200="nulová",J200,0)</f>
        <v>0</v>
      </c>
      <c r="BJ200" s="14" t="s">
        <v>84</v>
      </c>
      <c r="BK200" s="252">
        <f>ROUND(I200*H200,2)</f>
        <v>0</v>
      </c>
      <c r="BL200" s="14" t="s">
        <v>272</v>
      </c>
      <c r="BM200" s="251" t="s">
        <v>617</v>
      </c>
    </row>
    <row r="201" s="2" customFormat="1">
      <c r="A201" s="35"/>
      <c r="B201" s="36"/>
      <c r="C201" s="37"/>
      <c r="D201" s="253" t="s">
        <v>194</v>
      </c>
      <c r="E201" s="37"/>
      <c r="F201" s="254" t="s">
        <v>618</v>
      </c>
      <c r="G201" s="37"/>
      <c r="H201" s="37"/>
      <c r="I201" s="206"/>
      <c r="J201" s="37"/>
      <c r="K201" s="37"/>
      <c r="L201" s="41"/>
      <c r="M201" s="255"/>
      <c r="N201" s="256"/>
      <c r="O201" s="88"/>
      <c r="P201" s="88"/>
      <c r="Q201" s="88"/>
      <c r="R201" s="88"/>
      <c r="S201" s="88"/>
      <c r="T201" s="89"/>
      <c r="U201" s="35"/>
      <c r="V201" s="35"/>
      <c r="W201" s="35"/>
      <c r="X201" s="35"/>
      <c r="Y201" s="35"/>
      <c r="Z201" s="35"/>
      <c r="AA201" s="35"/>
      <c r="AB201" s="35"/>
      <c r="AC201" s="35"/>
      <c r="AD201" s="35"/>
      <c r="AE201" s="35"/>
      <c r="AT201" s="14" t="s">
        <v>194</v>
      </c>
      <c r="AU201" s="14" t="s">
        <v>200</v>
      </c>
    </row>
    <row r="202" s="2" customFormat="1" ht="24.15" customHeight="1">
      <c r="A202" s="35"/>
      <c r="B202" s="36"/>
      <c r="C202" s="257" t="s">
        <v>326</v>
      </c>
      <c r="D202" s="257" t="s">
        <v>260</v>
      </c>
      <c r="E202" s="258" t="s">
        <v>619</v>
      </c>
      <c r="F202" s="259" t="s">
        <v>620</v>
      </c>
      <c r="G202" s="260" t="s">
        <v>263</v>
      </c>
      <c r="H202" s="261">
        <v>1</v>
      </c>
      <c r="I202" s="262"/>
      <c r="J202" s="263">
        <f>ROUND(I202*H202,2)</f>
        <v>0</v>
      </c>
      <c r="K202" s="264"/>
      <c r="L202" s="265"/>
      <c r="M202" s="266" t="s">
        <v>1</v>
      </c>
      <c r="N202" s="267" t="s">
        <v>42</v>
      </c>
      <c r="O202" s="88"/>
      <c r="P202" s="249">
        <f>O202*H202</f>
        <v>0</v>
      </c>
      <c r="Q202" s="249">
        <v>0</v>
      </c>
      <c r="R202" s="249">
        <f>Q202*H202</f>
        <v>0</v>
      </c>
      <c r="S202" s="249">
        <v>0</v>
      </c>
      <c r="T202" s="250">
        <f>S202*H202</f>
        <v>0</v>
      </c>
      <c r="U202" s="35"/>
      <c r="V202" s="35"/>
      <c r="W202" s="35"/>
      <c r="X202" s="35"/>
      <c r="Y202" s="35"/>
      <c r="Z202" s="35"/>
      <c r="AA202" s="35"/>
      <c r="AB202" s="35"/>
      <c r="AC202" s="35"/>
      <c r="AD202" s="35"/>
      <c r="AE202" s="35"/>
      <c r="AR202" s="251" t="s">
        <v>323</v>
      </c>
      <c r="AT202" s="251" t="s">
        <v>260</v>
      </c>
      <c r="AU202" s="251" t="s">
        <v>200</v>
      </c>
      <c r="AY202" s="14" t="s">
        <v>185</v>
      </c>
      <c r="BE202" s="252">
        <f>IF(N202="základní",J202,0)</f>
        <v>0</v>
      </c>
      <c r="BF202" s="252">
        <f>IF(N202="snížená",J202,0)</f>
        <v>0</v>
      </c>
      <c r="BG202" s="252">
        <f>IF(N202="zákl. přenesená",J202,0)</f>
        <v>0</v>
      </c>
      <c r="BH202" s="252">
        <f>IF(N202="sníž. přenesená",J202,0)</f>
        <v>0</v>
      </c>
      <c r="BI202" s="252">
        <f>IF(N202="nulová",J202,0)</f>
        <v>0</v>
      </c>
      <c r="BJ202" s="14" t="s">
        <v>84</v>
      </c>
      <c r="BK202" s="252">
        <f>ROUND(I202*H202,2)</f>
        <v>0</v>
      </c>
      <c r="BL202" s="14" t="s">
        <v>272</v>
      </c>
      <c r="BM202" s="251" t="s">
        <v>621</v>
      </c>
    </row>
    <row r="203" s="2" customFormat="1">
      <c r="A203" s="35"/>
      <c r="B203" s="36"/>
      <c r="C203" s="37"/>
      <c r="D203" s="253" t="s">
        <v>194</v>
      </c>
      <c r="E203" s="37"/>
      <c r="F203" s="254" t="s">
        <v>620</v>
      </c>
      <c r="G203" s="37"/>
      <c r="H203" s="37"/>
      <c r="I203" s="206"/>
      <c r="J203" s="37"/>
      <c r="K203" s="37"/>
      <c r="L203" s="41"/>
      <c r="M203" s="255"/>
      <c r="N203" s="256"/>
      <c r="O203" s="88"/>
      <c r="P203" s="88"/>
      <c r="Q203" s="88"/>
      <c r="R203" s="88"/>
      <c r="S203" s="88"/>
      <c r="T203" s="89"/>
      <c r="U203" s="35"/>
      <c r="V203" s="35"/>
      <c r="W203" s="35"/>
      <c r="X203" s="35"/>
      <c r="Y203" s="35"/>
      <c r="Z203" s="35"/>
      <c r="AA203" s="35"/>
      <c r="AB203" s="35"/>
      <c r="AC203" s="35"/>
      <c r="AD203" s="35"/>
      <c r="AE203" s="35"/>
      <c r="AT203" s="14" t="s">
        <v>194</v>
      </c>
      <c r="AU203" s="14" t="s">
        <v>200</v>
      </c>
    </row>
    <row r="204" s="2" customFormat="1" ht="24.15" customHeight="1">
      <c r="A204" s="35"/>
      <c r="B204" s="36"/>
      <c r="C204" s="239" t="s">
        <v>331</v>
      </c>
      <c r="D204" s="239" t="s">
        <v>188</v>
      </c>
      <c r="E204" s="240" t="s">
        <v>629</v>
      </c>
      <c r="F204" s="241" t="s">
        <v>630</v>
      </c>
      <c r="G204" s="242" t="s">
        <v>263</v>
      </c>
      <c r="H204" s="243">
        <v>1</v>
      </c>
      <c r="I204" s="244"/>
      <c r="J204" s="245">
        <f>ROUND(I204*H204,2)</f>
        <v>0</v>
      </c>
      <c r="K204" s="246"/>
      <c r="L204" s="41"/>
      <c r="M204" s="247" t="s">
        <v>1</v>
      </c>
      <c r="N204" s="248" t="s">
        <v>42</v>
      </c>
      <c r="O204" s="88"/>
      <c r="P204" s="249">
        <f>O204*H204</f>
        <v>0</v>
      </c>
      <c r="Q204" s="249">
        <v>0</v>
      </c>
      <c r="R204" s="249">
        <f>Q204*H204</f>
        <v>0</v>
      </c>
      <c r="S204" s="249">
        <v>0</v>
      </c>
      <c r="T204" s="250">
        <f>S204*H204</f>
        <v>0</v>
      </c>
      <c r="U204" s="35"/>
      <c r="V204" s="35"/>
      <c r="W204" s="35"/>
      <c r="X204" s="35"/>
      <c r="Y204" s="35"/>
      <c r="Z204" s="35"/>
      <c r="AA204" s="35"/>
      <c r="AB204" s="35"/>
      <c r="AC204" s="35"/>
      <c r="AD204" s="35"/>
      <c r="AE204" s="35"/>
      <c r="AR204" s="251" t="s">
        <v>272</v>
      </c>
      <c r="AT204" s="251" t="s">
        <v>188</v>
      </c>
      <c r="AU204" s="251" t="s">
        <v>200</v>
      </c>
      <c r="AY204" s="14" t="s">
        <v>185</v>
      </c>
      <c r="BE204" s="252">
        <f>IF(N204="základní",J204,0)</f>
        <v>0</v>
      </c>
      <c r="BF204" s="252">
        <f>IF(N204="snížená",J204,0)</f>
        <v>0</v>
      </c>
      <c r="BG204" s="252">
        <f>IF(N204="zákl. přenesená",J204,0)</f>
        <v>0</v>
      </c>
      <c r="BH204" s="252">
        <f>IF(N204="sníž. přenesená",J204,0)</f>
        <v>0</v>
      </c>
      <c r="BI204" s="252">
        <f>IF(N204="nulová",J204,0)</f>
        <v>0</v>
      </c>
      <c r="BJ204" s="14" t="s">
        <v>84</v>
      </c>
      <c r="BK204" s="252">
        <f>ROUND(I204*H204,2)</f>
        <v>0</v>
      </c>
      <c r="BL204" s="14" t="s">
        <v>272</v>
      </c>
      <c r="BM204" s="251" t="s">
        <v>631</v>
      </c>
    </row>
    <row r="205" s="2" customFormat="1">
      <c r="A205" s="35"/>
      <c r="B205" s="36"/>
      <c r="C205" s="37"/>
      <c r="D205" s="253" t="s">
        <v>194</v>
      </c>
      <c r="E205" s="37"/>
      <c r="F205" s="254" t="s">
        <v>630</v>
      </c>
      <c r="G205" s="37"/>
      <c r="H205" s="37"/>
      <c r="I205" s="206"/>
      <c r="J205" s="37"/>
      <c r="K205" s="37"/>
      <c r="L205" s="41"/>
      <c r="M205" s="255"/>
      <c r="N205" s="256"/>
      <c r="O205" s="88"/>
      <c r="P205" s="88"/>
      <c r="Q205" s="88"/>
      <c r="R205" s="88"/>
      <c r="S205" s="88"/>
      <c r="T205" s="89"/>
      <c r="U205" s="35"/>
      <c r="V205" s="35"/>
      <c r="W205" s="35"/>
      <c r="X205" s="35"/>
      <c r="Y205" s="35"/>
      <c r="Z205" s="35"/>
      <c r="AA205" s="35"/>
      <c r="AB205" s="35"/>
      <c r="AC205" s="35"/>
      <c r="AD205" s="35"/>
      <c r="AE205" s="35"/>
      <c r="AT205" s="14" t="s">
        <v>194</v>
      </c>
      <c r="AU205" s="14" t="s">
        <v>200</v>
      </c>
    </row>
    <row r="206" s="2" customFormat="1" ht="24.15" customHeight="1">
      <c r="A206" s="35"/>
      <c r="B206" s="36"/>
      <c r="C206" s="257" t="s">
        <v>335</v>
      </c>
      <c r="D206" s="257" t="s">
        <v>260</v>
      </c>
      <c r="E206" s="258" t="s">
        <v>632</v>
      </c>
      <c r="F206" s="259" t="s">
        <v>633</v>
      </c>
      <c r="G206" s="260" t="s">
        <v>263</v>
      </c>
      <c r="H206" s="261">
        <v>1</v>
      </c>
      <c r="I206" s="262"/>
      <c r="J206" s="263">
        <f>ROUND(I206*H206,2)</f>
        <v>0</v>
      </c>
      <c r="K206" s="264"/>
      <c r="L206" s="265"/>
      <c r="M206" s="266" t="s">
        <v>1</v>
      </c>
      <c r="N206" s="267" t="s">
        <v>42</v>
      </c>
      <c r="O206" s="88"/>
      <c r="P206" s="249">
        <f>O206*H206</f>
        <v>0</v>
      </c>
      <c r="Q206" s="249">
        <v>5.0000000000000002E-05</v>
      </c>
      <c r="R206" s="249">
        <f>Q206*H206</f>
        <v>5.0000000000000002E-05</v>
      </c>
      <c r="S206" s="249">
        <v>0</v>
      </c>
      <c r="T206" s="250">
        <f>S206*H206</f>
        <v>0</v>
      </c>
      <c r="U206" s="35"/>
      <c r="V206" s="35"/>
      <c r="W206" s="35"/>
      <c r="X206" s="35"/>
      <c r="Y206" s="35"/>
      <c r="Z206" s="35"/>
      <c r="AA206" s="35"/>
      <c r="AB206" s="35"/>
      <c r="AC206" s="35"/>
      <c r="AD206" s="35"/>
      <c r="AE206" s="35"/>
      <c r="AR206" s="251" t="s">
        <v>323</v>
      </c>
      <c r="AT206" s="251" t="s">
        <v>260</v>
      </c>
      <c r="AU206" s="251" t="s">
        <v>200</v>
      </c>
      <c r="AY206" s="14" t="s">
        <v>185</v>
      </c>
      <c r="BE206" s="252">
        <f>IF(N206="základní",J206,0)</f>
        <v>0</v>
      </c>
      <c r="BF206" s="252">
        <f>IF(N206="snížená",J206,0)</f>
        <v>0</v>
      </c>
      <c r="BG206" s="252">
        <f>IF(N206="zákl. přenesená",J206,0)</f>
        <v>0</v>
      </c>
      <c r="BH206" s="252">
        <f>IF(N206="sníž. přenesená",J206,0)</f>
        <v>0</v>
      </c>
      <c r="BI206" s="252">
        <f>IF(N206="nulová",J206,0)</f>
        <v>0</v>
      </c>
      <c r="BJ206" s="14" t="s">
        <v>84</v>
      </c>
      <c r="BK206" s="252">
        <f>ROUND(I206*H206,2)</f>
        <v>0</v>
      </c>
      <c r="BL206" s="14" t="s">
        <v>272</v>
      </c>
      <c r="BM206" s="251" t="s">
        <v>634</v>
      </c>
    </row>
    <row r="207" s="2" customFormat="1">
      <c r="A207" s="35"/>
      <c r="B207" s="36"/>
      <c r="C207" s="37"/>
      <c r="D207" s="253" t="s">
        <v>194</v>
      </c>
      <c r="E207" s="37"/>
      <c r="F207" s="254" t="s">
        <v>633</v>
      </c>
      <c r="G207" s="37"/>
      <c r="H207" s="37"/>
      <c r="I207" s="206"/>
      <c r="J207" s="37"/>
      <c r="K207" s="37"/>
      <c r="L207" s="41"/>
      <c r="M207" s="255"/>
      <c r="N207" s="256"/>
      <c r="O207" s="88"/>
      <c r="P207" s="88"/>
      <c r="Q207" s="88"/>
      <c r="R207" s="88"/>
      <c r="S207" s="88"/>
      <c r="T207" s="89"/>
      <c r="U207" s="35"/>
      <c r="V207" s="35"/>
      <c r="W207" s="35"/>
      <c r="X207" s="35"/>
      <c r="Y207" s="35"/>
      <c r="Z207" s="35"/>
      <c r="AA207" s="35"/>
      <c r="AB207" s="35"/>
      <c r="AC207" s="35"/>
      <c r="AD207" s="35"/>
      <c r="AE207" s="35"/>
      <c r="AT207" s="14" t="s">
        <v>194</v>
      </c>
      <c r="AU207" s="14" t="s">
        <v>200</v>
      </c>
    </row>
    <row r="208" s="2" customFormat="1" ht="24.15" customHeight="1">
      <c r="A208" s="35"/>
      <c r="B208" s="36"/>
      <c r="C208" s="239" t="s">
        <v>340</v>
      </c>
      <c r="D208" s="239" t="s">
        <v>188</v>
      </c>
      <c r="E208" s="240" t="s">
        <v>635</v>
      </c>
      <c r="F208" s="241" t="s">
        <v>636</v>
      </c>
      <c r="G208" s="242" t="s">
        <v>329</v>
      </c>
      <c r="H208" s="243">
        <v>6</v>
      </c>
      <c r="I208" s="244"/>
      <c r="J208" s="245">
        <f>ROUND(I208*H208,2)</f>
        <v>0</v>
      </c>
      <c r="K208" s="246"/>
      <c r="L208" s="41"/>
      <c r="M208" s="247" t="s">
        <v>1</v>
      </c>
      <c r="N208" s="248" t="s">
        <v>42</v>
      </c>
      <c r="O208" s="88"/>
      <c r="P208" s="249">
        <f>O208*H208</f>
        <v>0</v>
      </c>
      <c r="Q208" s="249">
        <v>0</v>
      </c>
      <c r="R208" s="249">
        <f>Q208*H208</f>
        <v>0</v>
      </c>
      <c r="S208" s="249">
        <v>0</v>
      </c>
      <c r="T208" s="250">
        <f>S208*H208</f>
        <v>0</v>
      </c>
      <c r="U208" s="35"/>
      <c r="V208" s="35"/>
      <c r="W208" s="35"/>
      <c r="X208" s="35"/>
      <c r="Y208" s="35"/>
      <c r="Z208" s="35"/>
      <c r="AA208" s="35"/>
      <c r="AB208" s="35"/>
      <c r="AC208" s="35"/>
      <c r="AD208" s="35"/>
      <c r="AE208" s="35"/>
      <c r="AR208" s="251" t="s">
        <v>272</v>
      </c>
      <c r="AT208" s="251" t="s">
        <v>188</v>
      </c>
      <c r="AU208" s="251" t="s">
        <v>200</v>
      </c>
      <c r="AY208" s="14" t="s">
        <v>185</v>
      </c>
      <c r="BE208" s="252">
        <f>IF(N208="základní",J208,0)</f>
        <v>0</v>
      </c>
      <c r="BF208" s="252">
        <f>IF(N208="snížená",J208,0)</f>
        <v>0</v>
      </c>
      <c r="BG208" s="252">
        <f>IF(N208="zákl. přenesená",J208,0)</f>
        <v>0</v>
      </c>
      <c r="BH208" s="252">
        <f>IF(N208="sníž. přenesená",J208,0)</f>
        <v>0</v>
      </c>
      <c r="BI208" s="252">
        <f>IF(N208="nulová",J208,0)</f>
        <v>0</v>
      </c>
      <c r="BJ208" s="14" t="s">
        <v>84</v>
      </c>
      <c r="BK208" s="252">
        <f>ROUND(I208*H208,2)</f>
        <v>0</v>
      </c>
      <c r="BL208" s="14" t="s">
        <v>272</v>
      </c>
      <c r="BM208" s="251" t="s">
        <v>637</v>
      </c>
    </row>
    <row r="209" s="2" customFormat="1">
      <c r="A209" s="35"/>
      <c r="B209" s="36"/>
      <c r="C209" s="37"/>
      <c r="D209" s="253" t="s">
        <v>194</v>
      </c>
      <c r="E209" s="37"/>
      <c r="F209" s="254" t="s">
        <v>638</v>
      </c>
      <c r="G209" s="37"/>
      <c r="H209" s="37"/>
      <c r="I209" s="206"/>
      <c r="J209" s="37"/>
      <c r="K209" s="37"/>
      <c r="L209" s="41"/>
      <c r="M209" s="255"/>
      <c r="N209" s="256"/>
      <c r="O209" s="88"/>
      <c r="P209" s="88"/>
      <c r="Q209" s="88"/>
      <c r="R209" s="88"/>
      <c r="S209" s="88"/>
      <c r="T209" s="89"/>
      <c r="U209" s="35"/>
      <c r="V209" s="35"/>
      <c r="W209" s="35"/>
      <c r="X209" s="35"/>
      <c r="Y209" s="35"/>
      <c r="Z209" s="35"/>
      <c r="AA209" s="35"/>
      <c r="AB209" s="35"/>
      <c r="AC209" s="35"/>
      <c r="AD209" s="35"/>
      <c r="AE209" s="35"/>
      <c r="AT209" s="14" t="s">
        <v>194</v>
      </c>
      <c r="AU209" s="14" t="s">
        <v>200</v>
      </c>
    </row>
    <row r="210" s="2" customFormat="1" ht="37.8" customHeight="1">
      <c r="A210" s="35"/>
      <c r="B210" s="36"/>
      <c r="C210" s="257" t="s">
        <v>344</v>
      </c>
      <c r="D210" s="257" t="s">
        <v>260</v>
      </c>
      <c r="E210" s="258" t="s">
        <v>639</v>
      </c>
      <c r="F210" s="259" t="s">
        <v>640</v>
      </c>
      <c r="G210" s="260" t="s">
        <v>329</v>
      </c>
      <c r="H210" s="261">
        <v>4</v>
      </c>
      <c r="I210" s="262"/>
      <c r="J210" s="263">
        <f>ROUND(I210*H210,2)</f>
        <v>0</v>
      </c>
      <c r="K210" s="264"/>
      <c r="L210" s="265"/>
      <c r="M210" s="266" t="s">
        <v>1</v>
      </c>
      <c r="N210" s="267" t="s">
        <v>42</v>
      </c>
      <c r="O210" s="88"/>
      <c r="P210" s="249">
        <f>O210*H210</f>
        <v>0</v>
      </c>
      <c r="Q210" s="249">
        <v>6.9999999999999994E-05</v>
      </c>
      <c r="R210" s="249">
        <f>Q210*H210</f>
        <v>0.00027999999999999998</v>
      </c>
      <c r="S210" s="249">
        <v>0</v>
      </c>
      <c r="T210" s="250">
        <f>S210*H210</f>
        <v>0</v>
      </c>
      <c r="U210" s="35"/>
      <c r="V210" s="35"/>
      <c r="W210" s="35"/>
      <c r="X210" s="35"/>
      <c r="Y210" s="35"/>
      <c r="Z210" s="35"/>
      <c r="AA210" s="35"/>
      <c r="AB210" s="35"/>
      <c r="AC210" s="35"/>
      <c r="AD210" s="35"/>
      <c r="AE210" s="35"/>
      <c r="AR210" s="251" t="s">
        <v>323</v>
      </c>
      <c r="AT210" s="251" t="s">
        <v>260</v>
      </c>
      <c r="AU210" s="251" t="s">
        <v>200</v>
      </c>
      <c r="AY210" s="14" t="s">
        <v>185</v>
      </c>
      <c r="BE210" s="252">
        <f>IF(N210="základní",J210,0)</f>
        <v>0</v>
      </c>
      <c r="BF210" s="252">
        <f>IF(N210="snížená",J210,0)</f>
        <v>0</v>
      </c>
      <c r="BG210" s="252">
        <f>IF(N210="zákl. přenesená",J210,0)</f>
        <v>0</v>
      </c>
      <c r="BH210" s="252">
        <f>IF(N210="sníž. přenesená",J210,0)</f>
        <v>0</v>
      </c>
      <c r="BI210" s="252">
        <f>IF(N210="nulová",J210,0)</f>
        <v>0</v>
      </c>
      <c r="BJ210" s="14" t="s">
        <v>84</v>
      </c>
      <c r="BK210" s="252">
        <f>ROUND(I210*H210,2)</f>
        <v>0</v>
      </c>
      <c r="BL210" s="14" t="s">
        <v>272</v>
      </c>
      <c r="BM210" s="251" t="s">
        <v>641</v>
      </c>
    </row>
    <row r="211" s="2" customFormat="1">
      <c r="A211" s="35"/>
      <c r="B211" s="36"/>
      <c r="C211" s="37"/>
      <c r="D211" s="253" t="s">
        <v>194</v>
      </c>
      <c r="E211" s="37"/>
      <c r="F211" s="254" t="s">
        <v>640</v>
      </c>
      <c r="G211" s="37"/>
      <c r="H211" s="37"/>
      <c r="I211" s="206"/>
      <c r="J211" s="37"/>
      <c r="K211" s="37"/>
      <c r="L211" s="41"/>
      <c r="M211" s="255"/>
      <c r="N211" s="256"/>
      <c r="O211" s="88"/>
      <c r="P211" s="88"/>
      <c r="Q211" s="88"/>
      <c r="R211" s="88"/>
      <c r="S211" s="88"/>
      <c r="T211" s="89"/>
      <c r="U211" s="35"/>
      <c r="V211" s="35"/>
      <c r="W211" s="35"/>
      <c r="X211" s="35"/>
      <c r="Y211" s="35"/>
      <c r="Z211" s="35"/>
      <c r="AA211" s="35"/>
      <c r="AB211" s="35"/>
      <c r="AC211" s="35"/>
      <c r="AD211" s="35"/>
      <c r="AE211" s="35"/>
      <c r="AT211" s="14" t="s">
        <v>194</v>
      </c>
      <c r="AU211" s="14" t="s">
        <v>200</v>
      </c>
    </row>
    <row r="212" s="2" customFormat="1" ht="33" customHeight="1">
      <c r="A212" s="35"/>
      <c r="B212" s="36"/>
      <c r="C212" s="257" t="s">
        <v>348</v>
      </c>
      <c r="D212" s="257" t="s">
        <v>260</v>
      </c>
      <c r="E212" s="258" t="s">
        <v>642</v>
      </c>
      <c r="F212" s="259" t="s">
        <v>643</v>
      </c>
      <c r="G212" s="260" t="s">
        <v>329</v>
      </c>
      <c r="H212" s="261">
        <v>1</v>
      </c>
      <c r="I212" s="262"/>
      <c r="J212" s="263">
        <f>ROUND(I212*H212,2)</f>
        <v>0</v>
      </c>
      <c r="K212" s="264"/>
      <c r="L212" s="265"/>
      <c r="M212" s="266" t="s">
        <v>1</v>
      </c>
      <c r="N212" s="267" t="s">
        <v>42</v>
      </c>
      <c r="O212" s="88"/>
      <c r="P212" s="249">
        <f>O212*H212</f>
        <v>0</v>
      </c>
      <c r="Q212" s="249">
        <v>6.9999999999999994E-05</v>
      </c>
      <c r="R212" s="249">
        <f>Q212*H212</f>
        <v>6.9999999999999994E-05</v>
      </c>
      <c r="S212" s="249">
        <v>0</v>
      </c>
      <c r="T212" s="250">
        <f>S212*H212</f>
        <v>0</v>
      </c>
      <c r="U212" s="35"/>
      <c r="V212" s="35"/>
      <c r="W212" s="35"/>
      <c r="X212" s="35"/>
      <c r="Y212" s="35"/>
      <c r="Z212" s="35"/>
      <c r="AA212" s="35"/>
      <c r="AB212" s="35"/>
      <c r="AC212" s="35"/>
      <c r="AD212" s="35"/>
      <c r="AE212" s="35"/>
      <c r="AR212" s="251" t="s">
        <v>323</v>
      </c>
      <c r="AT212" s="251" t="s">
        <v>260</v>
      </c>
      <c r="AU212" s="251" t="s">
        <v>200</v>
      </c>
      <c r="AY212" s="14" t="s">
        <v>185</v>
      </c>
      <c r="BE212" s="252">
        <f>IF(N212="základní",J212,0)</f>
        <v>0</v>
      </c>
      <c r="BF212" s="252">
        <f>IF(N212="snížená",J212,0)</f>
        <v>0</v>
      </c>
      <c r="BG212" s="252">
        <f>IF(N212="zákl. přenesená",J212,0)</f>
        <v>0</v>
      </c>
      <c r="BH212" s="252">
        <f>IF(N212="sníž. přenesená",J212,0)</f>
        <v>0</v>
      </c>
      <c r="BI212" s="252">
        <f>IF(N212="nulová",J212,0)</f>
        <v>0</v>
      </c>
      <c r="BJ212" s="14" t="s">
        <v>84</v>
      </c>
      <c r="BK212" s="252">
        <f>ROUND(I212*H212,2)</f>
        <v>0</v>
      </c>
      <c r="BL212" s="14" t="s">
        <v>272</v>
      </c>
      <c r="BM212" s="251" t="s">
        <v>644</v>
      </c>
    </row>
    <row r="213" s="2" customFormat="1">
      <c r="A213" s="35"/>
      <c r="B213" s="36"/>
      <c r="C213" s="37"/>
      <c r="D213" s="253" t="s">
        <v>194</v>
      </c>
      <c r="E213" s="37"/>
      <c r="F213" s="254" t="s">
        <v>643</v>
      </c>
      <c r="G213" s="37"/>
      <c r="H213" s="37"/>
      <c r="I213" s="206"/>
      <c r="J213" s="37"/>
      <c r="K213" s="37"/>
      <c r="L213" s="41"/>
      <c r="M213" s="255"/>
      <c r="N213" s="256"/>
      <c r="O213" s="88"/>
      <c r="P213" s="88"/>
      <c r="Q213" s="88"/>
      <c r="R213" s="88"/>
      <c r="S213" s="88"/>
      <c r="T213" s="89"/>
      <c r="U213" s="35"/>
      <c r="V213" s="35"/>
      <c r="W213" s="35"/>
      <c r="X213" s="35"/>
      <c r="Y213" s="35"/>
      <c r="Z213" s="35"/>
      <c r="AA213" s="35"/>
      <c r="AB213" s="35"/>
      <c r="AC213" s="35"/>
      <c r="AD213" s="35"/>
      <c r="AE213" s="35"/>
      <c r="AT213" s="14" t="s">
        <v>194</v>
      </c>
      <c r="AU213" s="14" t="s">
        <v>200</v>
      </c>
    </row>
    <row r="214" s="2" customFormat="1" ht="37.8" customHeight="1">
      <c r="A214" s="35"/>
      <c r="B214" s="36"/>
      <c r="C214" s="257" t="s">
        <v>323</v>
      </c>
      <c r="D214" s="257" t="s">
        <v>260</v>
      </c>
      <c r="E214" s="258" t="s">
        <v>645</v>
      </c>
      <c r="F214" s="259" t="s">
        <v>646</v>
      </c>
      <c r="G214" s="260" t="s">
        <v>329</v>
      </c>
      <c r="H214" s="261">
        <v>1</v>
      </c>
      <c r="I214" s="262"/>
      <c r="J214" s="263">
        <f>ROUND(I214*H214,2)</f>
        <v>0</v>
      </c>
      <c r="K214" s="264"/>
      <c r="L214" s="265"/>
      <c r="M214" s="266" t="s">
        <v>1</v>
      </c>
      <c r="N214" s="267" t="s">
        <v>42</v>
      </c>
      <c r="O214" s="88"/>
      <c r="P214" s="249">
        <f>O214*H214</f>
        <v>0</v>
      </c>
      <c r="Q214" s="249">
        <v>6.9999999999999994E-05</v>
      </c>
      <c r="R214" s="249">
        <f>Q214*H214</f>
        <v>6.9999999999999994E-05</v>
      </c>
      <c r="S214" s="249">
        <v>0</v>
      </c>
      <c r="T214" s="250">
        <f>S214*H214</f>
        <v>0</v>
      </c>
      <c r="U214" s="35"/>
      <c r="V214" s="35"/>
      <c r="W214" s="35"/>
      <c r="X214" s="35"/>
      <c r="Y214" s="35"/>
      <c r="Z214" s="35"/>
      <c r="AA214" s="35"/>
      <c r="AB214" s="35"/>
      <c r="AC214" s="35"/>
      <c r="AD214" s="35"/>
      <c r="AE214" s="35"/>
      <c r="AR214" s="251" t="s">
        <v>323</v>
      </c>
      <c r="AT214" s="251" t="s">
        <v>260</v>
      </c>
      <c r="AU214" s="251" t="s">
        <v>200</v>
      </c>
      <c r="AY214" s="14" t="s">
        <v>185</v>
      </c>
      <c r="BE214" s="252">
        <f>IF(N214="základní",J214,0)</f>
        <v>0</v>
      </c>
      <c r="BF214" s="252">
        <f>IF(N214="snížená",J214,0)</f>
        <v>0</v>
      </c>
      <c r="BG214" s="252">
        <f>IF(N214="zákl. přenesená",J214,0)</f>
        <v>0</v>
      </c>
      <c r="BH214" s="252">
        <f>IF(N214="sníž. přenesená",J214,0)</f>
        <v>0</v>
      </c>
      <c r="BI214" s="252">
        <f>IF(N214="nulová",J214,0)</f>
        <v>0</v>
      </c>
      <c r="BJ214" s="14" t="s">
        <v>84</v>
      </c>
      <c r="BK214" s="252">
        <f>ROUND(I214*H214,2)</f>
        <v>0</v>
      </c>
      <c r="BL214" s="14" t="s">
        <v>272</v>
      </c>
      <c r="BM214" s="251" t="s">
        <v>647</v>
      </c>
    </row>
    <row r="215" s="2" customFormat="1">
      <c r="A215" s="35"/>
      <c r="B215" s="36"/>
      <c r="C215" s="37"/>
      <c r="D215" s="253" t="s">
        <v>194</v>
      </c>
      <c r="E215" s="37"/>
      <c r="F215" s="254" t="s">
        <v>646</v>
      </c>
      <c r="G215" s="37"/>
      <c r="H215" s="37"/>
      <c r="I215" s="206"/>
      <c r="J215" s="37"/>
      <c r="K215" s="37"/>
      <c r="L215" s="41"/>
      <c r="M215" s="255"/>
      <c r="N215" s="256"/>
      <c r="O215" s="88"/>
      <c r="P215" s="88"/>
      <c r="Q215" s="88"/>
      <c r="R215" s="88"/>
      <c r="S215" s="88"/>
      <c r="T215" s="89"/>
      <c r="U215" s="35"/>
      <c r="V215" s="35"/>
      <c r="W215" s="35"/>
      <c r="X215" s="35"/>
      <c r="Y215" s="35"/>
      <c r="Z215" s="35"/>
      <c r="AA215" s="35"/>
      <c r="AB215" s="35"/>
      <c r="AC215" s="35"/>
      <c r="AD215" s="35"/>
      <c r="AE215" s="35"/>
      <c r="AT215" s="14" t="s">
        <v>194</v>
      </c>
      <c r="AU215" s="14" t="s">
        <v>200</v>
      </c>
    </row>
    <row r="216" s="2" customFormat="1" ht="24.15" customHeight="1">
      <c r="A216" s="35"/>
      <c r="B216" s="36"/>
      <c r="C216" s="239" t="s">
        <v>358</v>
      </c>
      <c r="D216" s="239" t="s">
        <v>188</v>
      </c>
      <c r="E216" s="240" t="s">
        <v>648</v>
      </c>
      <c r="F216" s="241" t="s">
        <v>649</v>
      </c>
      <c r="G216" s="242" t="s">
        <v>263</v>
      </c>
      <c r="H216" s="243">
        <v>1</v>
      </c>
      <c r="I216" s="244"/>
      <c r="J216" s="245">
        <f>ROUND(I216*H216,2)</f>
        <v>0</v>
      </c>
      <c r="K216" s="246"/>
      <c r="L216" s="41"/>
      <c r="M216" s="247" t="s">
        <v>1</v>
      </c>
      <c r="N216" s="248" t="s">
        <v>42</v>
      </c>
      <c r="O216" s="88"/>
      <c r="P216" s="249">
        <f>O216*H216</f>
        <v>0</v>
      </c>
      <c r="Q216" s="249">
        <v>0</v>
      </c>
      <c r="R216" s="249">
        <f>Q216*H216</f>
        <v>0</v>
      </c>
      <c r="S216" s="249">
        <v>0</v>
      </c>
      <c r="T216" s="250">
        <f>S216*H216</f>
        <v>0</v>
      </c>
      <c r="U216" s="35"/>
      <c r="V216" s="35"/>
      <c r="W216" s="35"/>
      <c r="X216" s="35"/>
      <c r="Y216" s="35"/>
      <c r="Z216" s="35"/>
      <c r="AA216" s="35"/>
      <c r="AB216" s="35"/>
      <c r="AC216" s="35"/>
      <c r="AD216" s="35"/>
      <c r="AE216" s="35"/>
      <c r="AR216" s="251" t="s">
        <v>272</v>
      </c>
      <c r="AT216" s="251" t="s">
        <v>188</v>
      </c>
      <c r="AU216" s="251" t="s">
        <v>200</v>
      </c>
      <c r="AY216" s="14" t="s">
        <v>185</v>
      </c>
      <c r="BE216" s="252">
        <f>IF(N216="základní",J216,0)</f>
        <v>0</v>
      </c>
      <c r="BF216" s="252">
        <f>IF(N216="snížená",J216,0)</f>
        <v>0</v>
      </c>
      <c r="BG216" s="252">
        <f>IF(N216="zákl. přenesená",J216,0)</f>
        <v>0</v>
      </c>
      <c r="BH216" s="252">
        <f>IF(N216="sníž. přenesená",J216,0)</f>
        <v>0</v>
      </c>
      <c r="BI216" s="252">
        <f>IF(N216="nulová",J216,0)</f>
        <v>0</v>
      </c>
      <c r="BJ216" s="14" t="s">
        <v>84</v>
      </c>
      <c r="BK216" s="252">
        <f>ROUND(I216*H216,2)</f>
        <v>0</v>
      </c>
      <c r="BL216" s="14" t="s">
        <v>272</v>
      </c>
      <c r="BM216" s="251" t="s">
        <v>650</v>
      </c>
    </row>
    <row r="217" s="2" customFormat="1">
      <c r="A217" s="35"/>
      <c r="B217" s="36"/>
      <c r="C217" s="37"/>
      <c r="D217" s="253" t="s">
        <v>194</v>
      </c>
      <c r="E217" s="37"/>
      <c r="F217" s="254" t="s">
        <v>651</v>
      </c>
      <c r="G217" s="37"/>
      <c r="H217" s="37"/>
      <c r="I217" s="206"/>
      <c r="J217" s="37"/>
      <c r="K217" s="37"/>
      <c r="L217" s="41"/>
      <c r="M217" s="255"/>
      <c r="N217" s="256"/>
      <c r="O217" s="88"/>
      <c r="P217" s="88"/>
      <c r="Q217" s="88"/>
      <c r="R217" s="88"/>
      <c r="S217" s="88"/>
      <c r="T217" s="89"/>
      <c r="U217" s="35"/>
      <c r="V217" s="35"/>
      <c r="W217" s="35"/>
      <c r="X217" s="35"/>
      <c r="Y217" s="35"/>
      <c r="Z217" s="35"/>
      <c r="AA217" s="35"/>
      <c r="AB217" s="35"/>
      <c r="AC217" s="35"/>
      <c r="AD217" s="35"/>
      <c r="AE217" s="35"/>
      <c r="AT217" s="14" t="s">
        <v>194</v>
      </c>
      <c r="AU217" s="14" t="s">
        <v>200</v>
      </c>
    </row>
    <row r="218" s="2" customFormat="1" ht="16.5" customHeight="1">
      <c r="A218" s="35"/>
      <c r="B218" s="36"/>
      <c r="C218" s="257" t="s">
        <v>363</v>
      </c>
      <c r="D218" s="257" t="s">
        <v>260</v>
      </c>
      <c r="E218" s="258" t="s">
        <v>652</v>
      </c>
      <c r="F218" s="259" t="s">
        <v>653</v>
      </c>
      <c r="G218" s="260" t="s">
        <v>263</v>
      </c>
      <c r="H218" s="261">
        <v>1</v>
      </c>
      <c r="I218" s="262"/>
      <c r="J218" s="263">
        <f>ROUND(I218*H218,2)</f>
        <v>0</v>
      </c>
      <c r="K218" s="264"/>
      <c r="L218" s="265"/>
      <c r="M218" s="266" t="s">
        <v>1</v>
      </c>
      <c r="N218" s="267" t="s">
        <v>42</v>
      </c>
      <c r="O218" s="88"/>
      <c r="P218" s="249">
        <f>O218*H218</f>
        <v>0</v>
      </c>
      <c r="Q218" s="249">
        <v>5.0000000000000002E-05</v>
      </c>
      <c r="R218" s="249">
        <f>Q218*H218</f>
        <v>5.0000000000000002E-05</v>
      </c>
      <c r="S218" s="249">
        <v>0</v>
      </c>
      <c r="T218" s="250">
        <f>S218*H218</f>
        <v>0</v>
      </c>
      <c r="U218" s="35"/>
      <c r="V218" s="35"/>
      <c r="W218" s="35"/>
      <c r="X218" s="35"/>
      <c r="Y218" s="35"/>
      <c r="Z218" s="35"/>
      <c r="AA218" s="35"/>
      <c r="AB218" s="35"/>
      <c r="AC218" s="35"/>
      <c r="AD218" s="35"/>
      <c r="AE218" s="35"/>
      <c r="AR218" s="251" t="s">
        <v>323</v>
      </c>
      <c r="AT218" s="251" t="s">
        <v>260</v>
      </c>
      <c r="AU218" s="251" t="s">
        <v>200</v>
      </c>
      <c r="AY218" s="14" t="s">
        <v>185</v>
      </c>
      <c r="BE218" s="252">
        <f>IF(N218="základní",J218,0)</f>
        <v>0</v>
      </c>
      <c r="BF218" s="252">
        <f>IF(N218="snížená",J218,0)</f>
        <v>0</v>
      </c>
      <c r="BG218" s="252">
        <f>IF(N218="zákl. přenesená",J218,0)</f>
        <v>0</v>
      </c>
      <c r="BH218" s="252">
        <f>IF(N218="sníž. přenesená",J218,0)</f>
        <v>0</v>
      </c>
      <c r="BI218" s="252">
        <f>IF(N218="nulová",J218,0)</f>
        <v>0</v>
      </c>
      <c r="BJ218" s="14" t="s">
        <v>84</v>
      </c>
      <c r="BK218" s="252">
        <f>ROUND(I218*H218,2)</f>
        <v>0</v>
      </c>
      <c r="BL218" s="14" t="s">
        <v>272</v>
      </c>
      <c r="BM218" s="251" t="s">
        <v>654</v>
      </c>
    </row>
    <row r="219" s="2" customFormat="1">
      <c r="A219" s="35"/>
      <c r="B219" s="36"/>
      <c r="C219" s="37"/>
      <c r="D219" s="253" t="s">
        <v>194</v>
      </c>
      <c r="E219" s="37"/>
      <c r="F219" s="254" t="s">
        <v>653</v>
      </c>
      <c r="G219" s="37"/>
      <c r="H219" s="37"/>
      <c r="I219" s="206"/>
      <c r="J219" s="37"/>
      <c r="K219" s="37"/>
      <c r="L219" s="41"/>
      <c r="M219" s="255"/>
      <c r="N219" s="256"/>
      <c r="O219" s="88"/>
      <c r="P219" s="88"/>
      <c r="Q219" s="88"/>
      <c r="R219" s="88"/>
      <c r="S219" s="88"/>
      <c r="T219" s="89"/>
      <c r="U219" s="35"/>
      <c r="V219" s="35"/>
      <c r="W219" s="35"/>
      <c r="X219" s="35"/>
      <c r="Y219" s="35"/>
      <c r="Z219" s="35"/>
      <c r="AA219" s="35"/>
      <c r="AB219" s="35"/>
      <c r="AC219" s="35"/>
      <c r="AD219" s="35"/>
      <c r="AE219" s="35"/>
      <c r="AT219" s="14" t="s">
        <v>194</v>
      </c>
      <c r="AU219" s="14" t="s">
        <v>200</v>
      </c>
    </row>
    <row r="220" s="2" customFormat="1" ht="44.25" customHeight="1">
      <c r="A220" s="35"/>
      <c r="B220" s="36"/>
      <c r="C220" s="239" t="s">
        <v>368</v>
      </c>
      <c r="D220" s="239" t="s">
        <v>188</v>
      </c>
      <c r="E220" s="240" t="s">
        <v>655</v>
      </c>
      <c r="F220" s="241" t="s">
        <v>656</v>
      </c>
      <c r="G220" s="242" t="s">
        <v>263</v>
      </c>
      <c r="H220" s="243">
        <v>1</v>
      </c>
      <c r="I220" s="244"/>
      <c r="J220" s="245">
        <f>ROUND(I220*H220,2)</f>
        <v>0</v>
      </c>
      <c r="K220" s="246"/>
      <c r="L220" s="41"/>
      <c r="M220" s="247" t="s">
        <v>1</v>
      </c>
      <c r="N220" s="248" t="s">
        <v>42</v>
      </c>
      <c r="O220" s="88"/>
      <c r="P220" s="249">
        <f>O220*H220</f>
        <v>0</v>
      </c>
      <c r="Q220" s="249">
        <v>0</v>
      </c>
      <c r="R220" s="249">
        <f>Q220*H220</f>
        <v>0</v>
      </c>
      <c r="S220" s="249">
        <v>0</v>
      </c>
      <c r="T220" s="250">
        <f>S220*H220</f>
        <v>0</v>
      </c>
      <c r="U220" s="35"/>
      <c r="V220" s="35"/>
      <c r="W220" s="35"/>
      <c r="X220" s="35"/>
      <c r="Y220" s="35"/>
      <c r="Z220" s="35"/>
      <c r="AA220" s="35"/>
      <c r="AB220" s="35"/>
      <c r="AC220" s="35"/>
      <c r="AD220" s="35"/>
      <c r="AE220" s="35"/>
      <c r="AR220" s="251" t="s">
        <v>272</v>
      </c>
      <c r="AT220" s="251" t="s">
        <v>188</v>
      </c>
      <c r="AU220" s="251" t="s">
        <v>200</v>
      </c>
      <c r="AY220" s="14" t="s">
        <v>185</v>
      </c>
      <c r="BE220" s="252">
        <f>IF(N220="základní",J220,0)</f>
        <v>0</v>
      </c>
      <c r="BF220" s="252">
        <f>IF(N220="snížená",J220,0)</f>
        <v>0</v>
      </c>
      <c r="BG220" s="252">
        <f>IF(N220="zákl. přenesená",J220,0)</f>
        <v>0</v>
      </c>
      <c r="BH220" s="252">
        <f>IF(N220="sníž. přenesená",J220,0)</f>
        <v>0</v>
      </c>
      <c r="BI220" s="252">
        <f>IF(N220="nulová",J220,0)</f>
        <v>0</v>
      </c>
      <c r="BJ220" s="14" t="s">
        <v>84</v>
      </c>
      <c r="BK220" s="252">
        <f>ROUND(I220*H220,2)</f>
        <v>0</v>
      </c>
      <c r="BL220" s="14" t="s">
        <v>272</v>
      </c>
      <c r="BM220" s="251" t="s">
        <v>657</v>
      </c>
    </row>
    <row r="221" s="2" customFormat="1">
      <c r="A221" s="35"/>
      <c r="B221" s="36"/>
      <c r="C221" s="37"/>
      <c r="D221" s="253" t="s">
        <v>194</v>
      </c>
      <c r="E221" s="37"/>
      <c r="F221" s="254" t="s">
        <v>656</v>
      </c>
      <c r="G221" s="37"/>
      <c r="H221" s="37"/>
      <c r="I221" s="206"/>
      <c r="J221" s="37"/>
      <c r="K221" s="37"/>
      <c r="L221" s="41"/>
      <c r="M221" s="255"/>
      <c r="N221" s="256"/>
      <c r="O221" s="88"/>
      <c r="P221" s="88"/>
      <c r="Q221" s="88"/>
      <c r="R221" s="88"/>
      <c r="S221" s="88"/>
      <c r="T221" s="89"/>
      <c r="U221" s="35"/>
      <c r="V221" s="35"/>
      <c r="W221" s="35"/>
      <c r="X221" s="35"/>
      <c r="Y221" s="35"/>
      <c r="Z221" s="35"/>
      <c r="AA221" s="35"/>
      <c r="AB221" s="35"/>
      <c r="AC221" s="35"/>
      <c r="AD221" s="35"/>
      <c r="AE221" s="35"/>
      <c r="AT221" s="14" t="s">
        <v>194</v>
      </c>
      <c r="AU221" s="14" t="s">
        <v>200</v>
      </c>
    </row>
    <row r="222" s="2" customFormat="1" ht="55.5" customHeight="1">
      <c r="A222" s="35"/>
      <c r="B222" s="36"/>
      <c r="C222" s="257" t="s">
        <v>373</v>
      </c>
      <c r="D222" s="257" t="s">
        <v>260</v>
      </c>
      <c r="E222" s="258" t="s">
        <v>658</v>
      </c>
      <c r="F222" s="259" t="s">
        <v>1369</v>
      </c>
      <c r="G222" s="260" t="s">
        <v>263</v>
      </c>
      <c r="H222" s="261">
        <v>1</v>
      </c>
      <c r="I222" s="262"/>
      <c r="J222" s="263">
        <f>ROUND(I222*H222,2)</f>
        <v>0</v>
      </c>
      <c r="K222" s="264"/>
      <c r="L222" s="265"/>
      <c r="M222" s="266" t="s">
        <v>1</v>
      </c>
      <c r="N222" s="267" t="s">
        <v>42</v>
      </c>
      <c r="O222" s="88"/>
      <c r="P222" s="249">
        <f>O222*H222</f>
        <v>0</v>
      </c>
      <c r="Q222" s="249">
        <v>5.0000000000000002E-05</v>
      </c>
      <c r="R222" s="249">
        <f>Q222*H222</f>
        <v>5.0000000000000002E-05</v>
      </c>
      <c r="S222" s="249">
        <v>0</v>
      </c>
      <c r="T222" s="250">
        <f>S222*H222</f>
        <v>0</v>
      </c>
      <c r="U222" s="35"/>
      <c r="V222" s="35"/>
      <c r="W222" s="35"/>
      <c r="X222" s="35"/>
      <c r="Y222" s="35"/>
      <c r="Z222" s="35"/>
      <c r="AA222" s="35"/>
      <c r="AB222" s="35"/>
      <c r="AC222" s="35"/>
      <c r="AD222" s="35"/>
      <c r="AE222" s="35"/>
      <c r="AR222" s="251" t="s">
        <v>323</v>
      </c>
      <c r="AT222" s="251" t="s">
        <v>260</v>
      </c>
      <c r="AU222" s="251" t="s">
        <v>200</v>
      </c>
      <c r="AY222" s="14" t="s">
        <v>185</v>
      </c>
      <c r="BE222" s="252">
        <f>IF(N222="základní",J222,0)</f>
        <v>0</v>
      </c>
      <c r="BF222" s="252">
        <f>IF(N222="snížená",J222,0)</f>
        <v>0</v>
      </c>
      <c r="BG222" s="252">
        <f>IF(N222="zákl. přenesená",J222,0)</f>
        <v>0</v>
      </c>
      <c r="BH222" s="252">
        <f>IF(N222="sníž. přenesená",J222,0)</f>
        <v>0</v>
      </c>
      <c r="BI222" s="252">
        <f>IF(N222="nulová",J222,0)</f>
        <v>0</v>
      </c>
      <c r="BJ222" s="14" t="s">
        <v>84</v>
      </c>
      <c r="BK222" s="252">
        <f>ROUND(I222*H222,2)</f>
        <v>0</v>
      </c>
      <c r="BL222" s="14" t="s">
        <v>272</v>
      </c>
      <c r="BM222" s="251" t="s">
        <v>660</v>
      </c>
    </row>
    <row r="223" s="2" customFormat="1">
      <c r="A223" s="35"/>
      <c r="B223" s="36"/>
      <c r="C223" s="37"/>
      <c r="D223" s="253" t="s">
        <v>194</v>
      </c>
      <c r="E223" s="37"/>
      <c r="F223" s="254" t="s">
        <v>1369</v>
      </c>
      <c r="G223" s="37"/>
      <c r="H223" s="37"/>
      <c r="I223" s="206"/>
      <c r="J223" s="37"/>
      <c r="K223" s="37"/>
      <c r="L223" s="41"/>
      <c r="M223" s="255"/>
      <c r="N223" s="256"/>
      <c r="O223" s="88"/>
      <c r="P223" s="88"/>
      <c r="Q223" s="88"/>
      <c r="R223" s="88"/>
      <c r="S223" s="88"/>
      <c r="T223" s="89"/>
      <c r="U223" s="35"/>
      <c r="V223" s="35"/>
      <c r="W223" s="35"/>
      <c r="X223" s="35"/>
      <c r="Y223" s="35"/>
      <c r="Z223" s="35"/>
      <c r="AA223" s="35"/>
      <c r="AB223" s="35"/>
      <c r="AC223" s="35"/>
      <c r="AD223" s="35"/>
      <c r="AE223" s="35"/>
      <c r="AT223" s="14" t="s">
        <v>194</v>
      </c>
      <c r="AU223" s="14" t="s">
        <v>200</v>
      </c>
    </row>
    <row r="224" s="2" customFormat="1" ht="37.8" customHeight="1">
      <c r="A224" s="35"/>
      <c r="B224" s="36"/>
      <c r="C224" s="239" t="s">
        <v>378</v>
      </c>
      <c r="D224" s="239" t="s">
        <v>188</v>
      </c>
      <c r="E224" s="240" t="s">
        <v>729</v>
      </c>
      <c r="F224" s="241" t="s">
        <v>730</v>
      </c>
      <c r="G224" s="242" t="s">
        <v>263</v>
      </c>
      <c r="H224" s="243">
        <v>5</v>
      </c>
      <c r="I224" s="244"/>
      <c r="J224" s="245">
        <f>ROUND(I224*H224,2)</f>
        <v>0</v>
      </c>
      <c r="K224" s="246"/>
      <c r="L224" s="41"/>
      <c r="M224" s="247" t="s">
        <v>1</v>
      </c>
      <c r="N224" s="248" t="s">
        <v>42</v>
      </c>
      <c r="O224" s="88"/>
      <c r="P224" s="249">
        <f>O224*H224</f>
        <v>0</v>
      </c>
      <c r="Q224" s="249">
        <v>0</v>
      </c>
      <c r="R224" s="249">
        <f>Q224*H224</f>
        <v>0</v>
      </c>
      <c r="S224" s="249">
        <v>0</v>
      </c>
      <c r="T224" s="250">
        <f>S224*H224</f>
        <v>0</v>
      </c>
      <c r="U224" s="35"/>
      <c r="V224" s="35"/>
      <c r="W224" s="35"/>
      <c r="X224" s="35"/>
      <c r="Y224" s="35"/>
      <c r="Z224" s="35"/>
      <c r="AA224" s="35"/>
      <c r="AB224" s="35"/>
      <c r="AC224" s="35"/>
      <c r="AD224" s="35"/>
      <c r="AE224" s="35"/>
      <c r="AR224" s="251" t="s">
        <v>272</v>
      </c>
      <c r="AT224" s="251" t="s">
        <v>188</v>
      </c>
      <c r="AU224" s="251" t="s">
        <v>200</v>
      </c>
      <c r="AY224" s="14" t="s">
        <v>185</v>
      </c>
      <c r="BE224" s="252">
        <f>IF(N224="základní",J224,0)</f>
        <v>0</v>
      </c>
      <c r="BF224" s="252">
        <f>IF(N224="snížená",J224,0)</f>
        <v>0</v>
      </c>
      <c r="BG224" s="252">
        <f>IF(N224="zákl. přenesená",J224,0)</f>
        <v>0</v>
      </c>
      <c r="BH224" s="252">
        <f>IF(N224="sníž. přenesená",J224,0)</f>
        <v>0</v>
      </c>
      <c r="BI224" s="252">
        <f>IF(N224="nulová",J224,0)</f>
        <v>0</v>
      </c>
      <c r="BJ224" s="14" t="s">
        <v>84</v>
      </c>
      <c r="BK224" s="252">
        <f>ROUND(I224*H224,2)</f>
        <v>0</v>
      </c>
      <c r="BL224" s="14" t="s">
        <v>272</v>
      </c>
      <c r="BM224" s="251" t="s">
        <v>731</v>
      </c>
    </row>
    <row r="225" s="2" customFormat="1">
      <c r="A225" s="35"/>
      <c r="B225" s="36"/>
      <c r="C225" s="37"/>
      <c r="D225" s="253" t="s">
        <v>194</v>
      </c>
      <c r="E225" s="37"/>
      <c r="F225" s="254" t="s">
        <v>730</v>
      </c>
      <c r="G225" s="37"/>
      <c r="H225" s="37"/>
      <c r="I225" s="206"/>
      <c r="J225" s="37"/>
      <c r="K225" s="37"/>
      <c r="L225" s="41"/>
      <c r="M225" s="255"/>
      <c r="N225" s="256"/>
      <c r="O225" s="88"/>
      <c r="P225" s="88"/>
      <c r="Q225" s="88"/>
      <c r="R225" s="88"/>
      <c r="S225" s="88"/>
      <c r="T225" s="89"/>
      <c r="U225" s="35"/>
      <c r="V225" s="35"/>
      <c r="W225" s="35"/>
      <c r="X225" s="35"/>
      <c r="Y225" s="35"/>
      <c r="Z225" s="35"/>
      <c r="AA225" s="35"/>
      <c r="AB225" s="35"/>
      <c r="AC225" s="35"/>
      <c r="AD225" s="35"/>
      <c r="AE225" s="35"/>
      <c r="AT225" s="14" t="s">
        <v>194</v>
      </c>
      <c r="AU225" s="14" t="s">
        <v>200</v>
      </c>
    </row>
    <row r="226" s="2" customFormat="1" ht="24.15" customHeight="1">
      <c r="A226" s="35"/>
      <c r="B226" s="36"/>
      <c r="C226" s="257" t="s">
        <v>383</v>
      </c>
      <c r="D226" s="257" t="s">
        <v>260</v>
      </c>
      <c r="E226" s="258" t="s">
        <v>732</v>
      </c>
      <c r="F226" s="259" t="s">
        <v>733</v>
      </c>
      <c r="G226" s="260" t="s">
        <v>263</v>
      </c>
      <c r="H226" s="261">
        <v>4</v>
      </c>
      <c r="I226" s="262"/>
      <c r="J226" s="263">
        <f>ROUND(I226*H226,2)</f>
        <v>0</v>
      </c>
      <c r="K226" s="264"/>
      <c r="L226" s="265"/>
      <c r="M226" s="266" t="s">
        <v>1</v>
      </c>
      <c r="N226" s="267" t="s">
        <v>42</v>
      </c>
      <c r="O226" s="88"/>
      <c r="P226" s="249">
        <f>O226*H226</f>
        <v>0</v>
      </c>
      <c r="Q226" s="249">
        <v>0.00010000000000000001</v>
      </c>
      <c r="R226" s="249">
        <f>Q226*H226</f>
        <v>0.00040000000000000002</v>
      </c>
      <c r="S226" s="249">
        <v>0</v>
      </c>
      <c r="T226" s="250">
        <f>S226*H226</f>
        <v>0</v>
      </c>
      <c r="U226" s="35"/>
      <c r="V226" s="35"/>
      <c r="W226" s="35"/>
      <c r="X226" s="35"/>
      <c r="Y226" s="35"/>
      <c r="Z226" s="35"/>
      <c r="AA226" s="35"/>
      <c r="AB226" s="35"/>
      <c r="AC226" s="35"/>
      <c r="AD226" s="35"/>
      <c r="AE226" s="35"/>
      <c r="AR226" s="251" t="s">
        <v>323</v>
      </c>
      <c r="AT226" s="251" t="s">
        <v>260</v>
      </c>
      <c r="AU226" s="251" t="s">
        <v>200</v>
      </c>
      <c r="AY226" s="14" t="s">
        <v>185</v>
      </c>
      <c r="BE226" s="252">
        <f>IF(N226="základní",J226,0)</f>
        <v>0</v>
      </c>
      <c r="BF226" s="252">
        <f>IF(N226="snížená",J226,0)</f>
        <v>0</v>
      </c>
      <c r="BG226" s="252">
        <f>IF(N226="zákl. přenesená",J226,0)</f>
        <v>0</v>
      </c>
      <c r="BH226" s="252">
        <f>IF(N226="sníž. přenesená",J226,0)</f>
        <v>0</v>
      </c>
      <c r="BI226" s="252">
        <f>IF(N226="nulová",J226,0)</f>
        <v>0</v>
      </c>
      <c r="BJ226" s="14" t="s">
        <v>84</v>
      </c>
      <c r="BK226" s="252">
        <f>ROUND(I226*H226,2)</f>
        <v>0</v>
      </c>
      <c r="BL226" s="14" t="s">
        <v>272</v>
      </c>
      <c r="BM226" s="251" t="s">
        <v>734</v>
      </c>
    </row>
    <row r="227" s="2" customFormat="1">
      <c r="A227" s="35"/>
      <c r="B227" s="36"/>
      <c r="C227" s="37"/>
      <c r="D227" s="253" t="s">
        <v>194</v>
      </c>
      <c r="E227" s="37"/>
      <c r="F227" s="254" t="s">
        <v>733</v>
      </c>
      <c r="G227" s="37"/>
      <c r="H227" s="37"/>
      <c r="I227" s="206"/>
      <c r="J227" s="37"/>
      <c r="K227" s="37"/>
      <c r="L227" s="41"/>
      <c r="M227" s="255"/>
      <c r="N227" s="256"/>
      <c r="O227" s="88"/>
      <c r="P227" s="88"/>
      <c r="Q227" s="88"/>
      <c r="R227" s="88"/>
      <c r="S227" s="88"/>
      <c r="T227" s="89"/>
      <c r="U227" s="35"/>
      <c r="V227" s="35"/>
      <c r="W227" s="35"/>
      <c r="X227" s="35"/>
      <c r="Y227" s="35"/>
      <c r="Z227" s="35"/>
      <c r="AA227" s="35"/>
      <c r="AB227" s="35"/>
      <c r="AC227" s="35"/>
      <c r="AD227" s="35"/>
      <c r="AE227" s="35"/>
      <c r="AT227" s="14" t="s">
        <v>194</v>
      </c>
      <c r="AU227" s="14" t="s">
        <v>200</v>
      </c>
    </row>
    <row r="228" s="2" customFormat="1" ht="37.8" customHeight="1">
      <c r="A228" s="35"/>
      <c r="B228" s="36"/>
      <c r="C228" s="257" t="s">
        <v>388</v>
      </c>
      <c r="D228" s="257" t="s">
        <v>260</v>
      </c>
      <c r="E228" s="258" t="s">
        <v>735</v>
      </c>
      <c r="F228" s="259" t="s">
        <v>736</v>
      </c>
      <c r="G228" s="260" t="s">
        <v>263</v>
      </c>
      <c r="H228" s="261">
        <v>1</v>
      </c>
      <c r="I228" s="262"/>
      <c r="J228" s="263">
        <f>ROUND(I228*H228,2)</f>
        <v>0</v>
      </c>
      <c r="K228" s="264"/>
      <c r="L228" s="265"/>
      <c r="M228" s="266" t="s">
        <v>1</v>
      </c>
      <c r="N228" s="267" t="s">
        <v>42</v>
      </c>
      <c r="O228" s="88"/>
      <c r="P228" s="249">
        <f>O228*H228</f>
        <v>0</v>
      </c>
      <c r="Q228" s="249">
        <v>0.00010000000000000001</v>
      </c>
      <c r="R228" s="249">
        <f>Q228*H228</f>
        <v>0.00010000000000000001</v>
      </c>
      <c r="S228" s="249">
        <v>0</v>
      </c>
      <c r="T228" s="250">
        <f>S228*H228</f>
        <v>0</v>
      </c>
      <c r="U228" s="35"/>
      <c r="V228" s="35"/>
      <c r="W228" s="35"/>
      <c r="X228" s="35"/>
      <c r="Y228" s="35"/>
      <c r="Z228" s="35"/>
      <c r="AA228" s="35"/>
      <c r="AB228" s="35"/>
      <c r="AC228" s="35"/>
      <c r="AD228" s="35"/>
      <c r="AE228" s="35"/>
      <c r="AR228" s="251" t="s">
        <v>323</v>
      </c>
      <c r="AT228" s="251" t="s">
        <v>260</v>
      </c>
      <c r="AU228" s="251" t="s">
        <v>200</v>
      </c>
      <c r="AY228" s="14" t="s">
        <v>185</v>
      </c>
      <c r="BE228" s="252">
        <f>IF(N228="základní",J228,0)</f>
        <v>0</v>
      </c>
      <c r="BF228" s="252">
        <f>IF(N228="snížená",J228,0)</f>
        <v>0</v>
      </c>
      <c r="BG228" s="252">
        <f>IF(N228="zákl. přenesená",J228,0)</f>
        <v>0</v>
      </c>
      <c r="BH228" s="252">
        <f>IF(N228="sníž. přenesená",J228,0)</f>
        <v>0</v>
      </c>
      <c r="BI228" s="252">
        <f>IF(N228="nulová",J228,0)</f>
        <v>0</v>
      </c>
      <c r="BJ228" s="14" t="s">
        <v>84</v>
      </c>
      <c r="BK228" s="252">
        <f>ROUND(I228*H228,2)</f>
        <v>0</v>
      </c>
      <c r="BL228" s="14" t="s">
        <v>272</v>
      </c>
      <c r="BM228" s="251" t="s">
        <v>737</v>
      </c>
    </row>
    <row r="229" s="2" customFormat="1">
      <c r="A229" s="35"/>
      <c r="B229" s="36"/>
      <c r="C229" s="37"/>
      <c r="D229" s="253" t="s">
        <v>194</v>
      </c>
      <c r="E229" s="37"/>
      <c r="F229" s="254" t="s">
        <v>736</v>
      </c>
      <c r="G229" s="37"/>
      <c r="H229" s="37"/>
      <c r="I229" s="206"/>
      <c r="J229" s="37"/>
      <c r="K229" s="37"/>
      <c r="L229" s="41"/>
      <c r="M229" s="255"/>
      <c r="N229" s="256"/>
      <c r="O229" s="88"/>
      <c r="P229" s="88"/>
      <c r="Q229" s="88"/>
      <c r="R229" s="88"/>
      <c r="S229" s="88"/>
      <c r="T229" s="89"/>
      <c r="U229" s="35"/>
      <c r="V229" s="35"/>
      <c r="W229" s="35"/>
      <c r="X229" s="35"/>
      <c r="Y229" s="35"/>
      <c r="Z229" s="35"/>
      <c r="AA229" s="35"/>
      <c r="AB229" s="35"/>
      <c r="AC229" s="35"/>
      <c r="AD229" s="35"/>
      <c r="AE229" s="35"/>
      <c r="AT229" s="14" t="s">
        <v>194</v>
      </c>
      <c r="AU229" s="14" t="s">
        <v>200</v>
      </c>
    </row>
    <row r="230" s="2" customFormat="1" ht="24.15" customHeight="1">
      <c r="A230" s="35"/>
      <c r="B230" s="36"/>
      <c r="C230" s="239" t="s">
        <v>393</v>
      </c>
      <c r="D230" s="239" t="s">
        <v>188</v>
      </c>
      <c r="E230" s="240" t="s">
        <v>738</v>
      </c>
      <c r="F230" s="241" t="s">
        <v>739</v>
      </c>
      <c r="G230" s="242" t="s">
        <v>263</v>
      </c>
      <c r="H230" s="243">
        <v>3</v>
      </c>
      <c r="I230" s="244"/>
      <c r="J230" s="245">
        <f>ROUND(I230*H230,2)</f>
        <v>0</v>
      </c>
      <c r="K230" s="246"/>
      <c r="L230" s="41"/>
      <c r="M230" s="247" t="s">
        <v>1</v>
      </c>
      <c r="N230" s="248" t="s">
        <v>42</v>
      </c>
      <c r="O230" s="88"/>
      <c r="P230" s="249">
        <f>O230*H230</f>
        <v>0</v>
      </c>
      <c r="Q230" s="249">
        <v>0</v>
      </c>
      <c r="R230" s="249">
        <f>Q230*H230</f>
        <v>0</v>
      </c>
      <c r="S230" s="249">
        <v>0</v>
      </c>
      <c r="T230" s="250">
        <f>S230*H230</f>
        <v>0</v>
      </c>
      <c r="U230" s="35"/>
      <c r="V230" s="35"/>
      <c r="W230" s="35"/>
      <c r="X230" s="35"/>
      <c r="Y230" s="35"/>
      <c r="Z230" s="35"/>
      <c r="AA230" s="35"/>
      <c r="AB230" s="35"/>
      <c r="AC230" s="35"/>
      <c r="AD230" s="35"/>
      <c r="AE230" s="35"/>
      <c r="AR230" s="251" t="s">
        <v>272</v>
      </c>
      <c r="AT230" s="251" t="s">
        <v>188</v>
      </c>
      <c r="AU230" s="251" t="s">
        <v>200</v>
      </c>
      <c r="AY230" s="14" t="s">
        <v>185</v>
      </c>
      <c r="BE230" s="252">
        <f>IF(N230="základní",J230,0)</f>
        <v>0</v>
      </c>
      <c r="BF230" s="252">
        <f>IF(N230="snížená",J230,0)</f>
        <v>0</v>
      </c>
      <c r="BG230" s="252">
        <f>IF(N230="zákl. přenesená",J230,0)</f>
        <v>0</v>
      </c>
      <c r="BH230" s="252">
        <f>IF(N230="sníž. přenesená",J230,0)</f>
        <v>0</v>
      </c>
      <c r="BI230" s="252">
        <f>IF(N230="nulová",J230,0)</f>
        <v>0</v>
      </c>
      <c r="BJ230" s="14" t="s">
        <v>84</v>
      </c>
      <c r="BK230" s="252">
        <f>ROUND(I230*H230,2)</f>
        <v>0</v>
      </c>
      <c r="BL230" s="14" t="s">
        <v>272</v>
      </c>
      <c r="BM230" s="251" t="s">
        <v>740</v>
      </c>
    </row>
    <row r="231" s="2" customFormat="1">
      <c r="A231" s="35"/>
      <c r="B231" s="36"/>
      <c r="C231" s="37"/>
      <c r="D231" s="253" t="s">
        <v>194</v>
      </c>
      <c r="E231" s="37"/>
      <c r="F231" s="254" t="s">
        <v>739</v>
      </c>
      <c r="G231" s="37"/>
      <c r="H231" s="37"/>
      <c r="I231" s="206"/>
      <c r="J231" s="37"/>
      <c r="K231" s="37"/>
      <c r="L231" s="41"/>
      <c r="M231" s="255"/>
      <c r="N231" s="256"/>
      <c r="O231" s="88"/>
      <c r="P231" s="88"/>
      <c r="Q231" s="88"/>
      <c r="R231" s="88"/>
      <c r="S231" s="88"/>
      <c r="T231" s="89"/>
      <c r="U231" s="35"/>
      <c r="V231" s="35"/>
      <c r="W231" s="35"/>
      <c r="X231" s="35"/>
      <c r="Y231" s="35"/>
      <c r="Z231" s="35"/>
      <c r="AA231" s="35"/>
      <c r="AB231" s="35"/>
      <c r="AC231" s="35"/>
      <c r="AD231" s="35"/>
      <c r="AE231" s="35"/>
      <c r="AT231" s="14" t="s">
        <v>194</v>
      </c>
      <c r="AU231" s="14" t="s">
        <v>200</v>
      </c>
    </row>
    <row r="232" s="2" customFormat="1" ht="33" customHeight="1">
      <c r="A232" s="35"/>
      <c r="B232" s="36"/>
      <c r="C232" s="257" t="s">
        <v>397</v>
      </c>
      <c r="D232" s="257" t="s">
        <v>260</v>
      </c>
      <c r="E232" s="258" t="s">
        <v>742</v>
      </c>
      <c r="F232" s="259" t="s">
        <v>743</v>
      </c>
      <c r="G232" s="260" t="s">
        <v>263</v>
      </c>
      <c r="H232" s="261">
        <v>3</v>
      </c>
      <c r="I232" s="262"/>
      <c r="J232" s="263">
        <f>ROUND(I232*H232,2)</f>
        <v>0</v>
      </c>
      <c r="K232" s="264"/>
      <c r="L232" s="265"/>
      <c r="M232" s="266" t="s">
        <v>1</v>
      </c>
      <c r="N232" s="267" t="s">
        <v>42</v>
      </c>
      <c r="O232" s="88"/>
      <c r="P232" s="249">
        <f>O232*H232</f>
        <v>0</v>
      </c>
      <c r="Q232" s="249">
        <v>6.9999999999999994E-05</v>
      </c>
      <c r="R232" s="249">
        <f>Q232*H232</f>
        <v>0.00020999999999999998</v>
      </c>
      <c r="S232" s="249">
        <v>0</v>
      </c>
      <c r="T232" s="250">
        <f>S232*H232</f>
        <v>0</v>
      </c>
      <c r="U232" s="35"/>
      <c r="V232" s="35"/>
      <c r="W232" s="35"/>
      <c r="X232" s="35"/>
      <c r="Y232" s="35"/>
      <c r="Z232" s="35"/>
      <c r="AA232" s="35"/>
      <c r="AB232" s="35"/>
      <c r="AC232" s="35"/>
      <c r="AD232" s="35"/>
      <c r="AE232" s="35"/>
      <c r="AR232" s="251" t="s">
        <v>323</v>
      </c>
      <c r="AT232" s="251" t="s">
        <v>260</v>
      </c>
      <c r="AU232" s="251" t="s">
        <v>200</v>
      </c>
      <c r="AY232" s="14" t="s">
        <v>185</v>
      </c>
      <c r="BE232" s="252">
        <f>IF(N232="základní",J232,0)</f>
        <v>0</v>
      </c>
      <c r="BF232" s="252">
        <f>IF(N232="snížená",J232,0)</f>
        <v>0</v>
      </c>
      <c r="BG232" s="252">
        <f>IF(N232="zákl. přenesená",J232,0)</f>
        <v>0</v>
      </c>
      <c r="BH232" s="252">
        <f>IF(N232="sníž. přenesená",J232,0)</f>
        <v>0</v>
      </c>
      <c r="BI232" s="252">
        <f>IF(N232="nulová",J232,0)</f>
        <v>0</v>
      </c>
      <c r="BJ232" s="14" t="s">
        <v>84</v>
      </c>
      <c r="BK232" s="252">
        <f>ROUND(I232*H232,2)</f>
        <v>0</v>
      </c>
      <c r="BL232" s="14" t="s">
        <v>272</v>
      </c>
      <c r="BM232" s="251" t="s">
        <v>744</v>
      </c>
    </row>
    <row r="233" s="2" customFormat="1">
      <c r="A233" s="35"/>
      <c r="B233" s="36"/>
      <c r="C233" s="37"/>
      <c r="D233" s="253" t="s">
        <v>194</v>
      </c>
      <c r="E233" s="37"/>
      <c r="F233" s="254" t="s">
        <v>743</v>
      </c>
      <c r="G233" s="37"/>
      <c r="H233" s="37"/>
      <c r="I233" s="206"/>
      <c r="J233" s="37"/>
      <c r="K233" s="37"/>
      <c r="L233" s="41"/>
      <c r="M233" s="255"/>
      <c r="N233" s="256"/>
      <c r="O233" s="88"/>
      <c r="P233" s="88"/>
      <c r="Q233" s="88"/>
      <c r="R233" s="88"/>
      <c r="S233" s="88"/>
      <c r="T233" s="89"/>
      <c r="U233" s="35"/>
      <c r="V233" s="35"/>
      <c r="W233" s="35"/>
      <c r="X233" s="35"/>
      <c r="Y233" s="35"/>
      <c r="Z233" s="35"/>
      <c r="AA233" s="35"/>
      <c r="AB233" s="35"/>
      <c r="AC233" s="35"/>
      <c r="AD233" s="35"/>
      <c r="AE233" s="35"/>
      <c r="AT233" s="14" t="s">
        <v>194</v>
      </c>
      <c r="AU233" s="14" t="s">
        <v>200</v>
      </c>
    </row>
    <row r="234" s="2" customFormat="1" ht="55.5" customHeight="1">
      <c r="A234" s="35"/>
      <c r="B234" s="36"/>
      <c r="C234" s="239" t="s">
        <v>402</v>
      </c>
      <c r="D234" s="239" t="s">
        <v>188</v>
      </c>
      <c r="E234" s="240" t="s">
        <v>746</v>
      </c>
      <c r="F234" s="241" t="s">
        <v>747</v>
      </c>
      <c r="G234" s="242" t="s">
        <v>263</v>
      </c>
      <c r="H234" s="243">
        <v>47</v>
      </c>
      <c r="I234" s="244"/>
      <c r="J234" s="245">
        <f>ROUND(I234*H234,2)</f>
        <v>0</v>
      </c>
      <c r="K234" s="246"/>
      <c r="L234" s="41"/>
      <c r="M234" s="247" t="s">
        <v>1</v>
      </c>
      <c r="N234" s="248" t="s">
        <v>42</v>
      </c>
      <c r="O234" s="88"/>
      <c r="P234" s="249">
        <f>O234*H234</f>
        <v>0</v>
      </c>
      <c r="Q234" s="249">
        <v>0</v>
      </c>
      <c r="R234" s="249">
        <f>Q234*H234</f>
        <v>0</v>
      </c>
      <c r="S234" s="249">
        <v>0</v>
      </c>
      <c r="T234" s="250">
        <f>S234*H234</f>
        <v>0</v>
      </c>
      <c r="U234" s="35"/>
      <c r="V234" s="35"/>
      <c r="W234" s="35"/>
      <c r="X234" s="35"/>
      <c r="Y234" s="35"/>
      <c r="Z234" s="35"/>
      <c r="AA234" s="35"/>
      <c r="AB234" s="35"/>
      <c r="AC234" s="35"/>
      <c r="AD234" s="35"/>
      <c r="AE234" s="35"/>
      <c r="AR234" s="251" t="s">
        <v>272</v>
      </c>
      <c r="AT234" s="251" t="s">
        <v>188</v>
      </c>
      <c r="AU234" s="251" t="s">
        <v>200</v>
      </c>
      <c r="AY234" s="14" t="s">
        <v>185</v>
      </c>
      <c r="BE234" s="252">
        <f>IF(N234="základní",J234,0)</f>
        <v>0</v>
      </c>
      <c r="BF234" s="252">
        <f>IF(N234="snížená",J234,0)</f>
        <v>0</v>
      </c>
      <c r="BG234" s="252">
        <f>IF(N234="zákl. přenesená",J234,0)</f>
        <v>0</v>
      </c>
      <c r="BH234" s="252">
        <f>IF(N234="sníž. přenesená",J234,0)</f>
        <v>0</v>
      </c>
      <c r="BI234" s="252">
        <f>IF(N234="nulová",J234,0)</f>
        <v>0</v>
      </c>
      <c r="BJ234" s="14" t="s">
        <v>84</v>
      </c>
      <c r="BK234" s="252">
        <f>ROUND(I234*H234,2)</f>
        <v>0</v>
      </c>
      <c r="BL234" s="14" t="s">
        <v>272</v>
      </c>
      <c r="BM234" s="251" t="s">
        <v>748</v>
      </c>
    </row>
    <row r="235" s="2" customFormat="1">
      <c r="A235" s="35"/>
      <c r="B235" s="36"/>
      <c r="C235" s="37"/>
      <c r="D235" s="253" t="s">
        <v>194</v>
      </c>
      <c r="E235" s="37"/>
      <c r="F235" s="254" t="s">
        <v>749</v>
      </c>
      <c r="G235" s="37"/>
      <c r="H235" s="37"/>
      <c r="I235" s="206"/>
      <c r="J235" s="37"/>
      <c r="K235" s="37"/>
      <c r="L235" s="41"/>
      <c r="M235" s="255"/>
      <c r="N235" s="256"/>
      <c r="O235" s="88"/>
      <c r="P235" s="88"/>
      <c r="Q235" s="88"/>
      <c r="R235" s="88"/>
      <c r="S235" s="88"/>
      <c r="T235" s="89"/>
      <c r="U235" s="35"/>
      <c r="V235" s="35"/>
      <c r="W235" s="35"/>
      <c r="X235" s="35"/>
      <c r="Y235" s="35"/>
      <c r="Z235" s="35"/>
      <c r="AA235" s="35"/>
      <c r="AB235" s="35"/>
      <c r="AC235" s="35"/>
      <c r="AD235" s="35"/>
      <c r="AE235" s="35"/>
      <c r="AT235" s="14" t="s">
        <v>194</v>
      </c>
      <c r="AU235" s="14" t="s">
        <v>200</v>
      </c>
    </row>
    <row r="236" s="2" customFormat="1" ht="44.25" customHeight="1">
      <c r="A236" s="35"/>
      <c r="B236" s="36"/>
      <c r="C236" s="239" t="s">
        <v>407</v>
      </c>
      <c r="D236" s="239" t="s">
        <v>188</v>
      </c>
      <c r="E236" s="240" t="s">
        <v>767</v>
      </c>
      <c r="F236" s="241" t="s">
        <v>768</v>
      </c>
      <c r="G236" s="242" t="s">
        <v>263</v>
      </c>
      <c r="H236" s="243">
        <v>1</v>
      </c>
      <c r="I236" s="244"/>
      <c r="J236" s="245">
        <f>ROUND(I236*H236,2)</f>
        <v>0</v>
      </c>
      <c r="K236" s="246"/>
      <c r="L236" s="41"/>
      <c r="M236" s="247" t="s">
        <v>1</v>
      </c>
      <c r="N236" s="248" t="s">
        <v>42</v>
      </c>
      <c r="O236" s="88"/>
      <c r="P236" s="249">
        <f>O236*H236</f>
        <v>0</v>
      </c>
      <c r="Q236" s="249">
        <v>0</v>
      </c>
      <c r="R236" s="249">
        <f>Q236*H236</f>
        <v>0</v>
      </c>
      <c r="S236" s="249">
        <v>0</v>
      </c>
      <c r="T236" s="250">
        <f>S236*H236</f>
        <v>0</v>
      </c>
      <c r="U236" s="35"/>
      <c r="V236" s="35"/>
      <c r="W236" s="35"/>
      <c r="X236" s="35"/>
      <c r="Y236" s="35"/>
      <c r="Z236" s="35"/>
      <c r="AA236" s="35"/>
      <c r="AB236" s="35"/>
      <c r="AC236" s="35"/>
      <c r="AD236" s="35"/>
      <c r="AE236" s="35"/>
      <c r="AR236" s="251" t="s">
        <v>272</v>
      </c>
      <c r="AT236" s="251" t="s">
        <v>188</v>
      </c>
      <c r="AU236" s="251" t="s">
        <v>200</v>
      </c>
      <c r="AY236" s="14" t="s">
        <v>185</v>
      </c>
      <c r="BE236" s="252">
        <f>IF(N236="základní",J236,0)</f>
        <v>0</v>
      </c>
      <c r="BF236" s="252">
        <f>IF(N236="snížená",J236,0)</f>
        <v>0</v>
      </c>
      <c r="BG236" s="252">
        <f>IF(N236="zákl. přenesená",J236,0)</f>
        <v>0</v>
      </c>
      <c r="BH236" s="252">
        <f>IF(N236="sníž. přenesená",J236,0)</f>
        <v>0</v>
      </c>
      <c r="BI236" s="252">
        <f>IF(N236="nulová",J236,0)</f>
        <v>0</v>
      </c>
      <c r="BJ236" s="14" t="s">
        <v>84</v>
      </c>
      <c r="BK236" s="252">
        <f>ROUND(I236*H236,2)</f>
        <v>0</v>
      </c>
      <c r="BL236" s="14" t="s">
        <v>272</v>
      </c>
      <c r="BM236" s="251" t="s">
        <v>769</v>
      </c>
    </row>
    <row r="237" s="2" customFormat="1">
      <c r="A237" s="35"/>
      <c r="B237" s="36"/>
      <c r="C237" s="37"/>
      <c r="D237" s="253" t="s">
        <v>194</v>
      </c>
      <c r="E237" s="37"/>
      <c r="F237" s="254" t="s">
        <v>768</v>
      </c>
      <c r="G237" s="37"/>
      <c r="H237" s="37"/>
      <c r="I237" s="206"/>
      <c r="J237" s="37"/>
      <c r="K237" s="37"/>
      <c r="L237" s="41"/>
      <c r="M237" s="255"/>
      <c r="N237" s="256"/>
      <c r="O237" s="88"/>
      <c r="P237" s="88"/>
      <c r="Q237" s="88"/>
      <c r="R237" s="88"/>
      <c r="S237" s="88"/>
      <c r="T237" s="89"/>
      <c r="U237" s="35"/>
      <c r="V237" s="35"/>
      <c r="W237" s="35"/>
      <c r="X237" s="35"/>
      <c r="Y237" s="35"/>
      <c r="Z237" s="35"/>
      <c r="AA237" s="35"/>
      <c r="AB237" s="35"/>
      <c r="AC237" s="35"/>
      <c r="AD237" s="35"/>
      <c r="AE237" s="35"/>
      <c r="AT237" s="14" t="s">
        <v>194</v>
      </c>
      <c r="AU237" s="14" t="s">
        <v>200</v>
      </c>
    </row>
    <row r="238" s="2" customFormat="1" ht="33" customHeight="1">
      <c r="A238" s="35"/>
      <c r="B238" s="36"/>
      <c r="C238" s="257" t="s">
        <v>414</v>
      </c>
      <c r="D238" s="257" t="s">
        <v>260</v>
      </c>
      <c r="E238" s="258" t="s">
        <v>751</v>
      </c>
      <c r="F238" s="259" t="s">
        <v>752</v>
      </c>
      <c r="G238" s="260" t="s">
        <v>263</v>
      </c>
      <c r="H238" s="261">
        <v>48</v>
      </c>
      <c r="I238" s="262"/>
      <c r="J238" s="263">
        <f>ROUND(I238*H238,2)</f>
        <v>0</v>
      </c>
      <c r="K238" s="264"/>
      <c r="L238" s="265"/>
      <c r="M238" s="266" t="s">
        <v>1</v>
      </c>
      <c r="N238" s="267" t="s">
        <v>42</v>
      </c>
      <c r="O238" s="88"/>
      <c r="P238" s="249">
        <f>O238*H238</f>
        <v>0</v>
      </c>
      <c r="Q238" s="249">
        <v>0</v>
      </c>
      <c r="R238" s="249">
        <f>Q238*H238</f>
        <v>0</v>
      </c>
      <c r="S238" s="249">
        <v>0</v>
      </c>
      <c r="T238" s="250">
        <f>S238*H238</f>
        <v>0</v>
      </c>
      <c r="U238" s="35"/>
      <c r="V238" s="35"/>
      <c r="W238" s="35"/>
      <c r="X238" s="35"/>
      <c r="Y238" s="35"/>
      <c r="Z238" s="35"/>
      <c r="AA238" s="35"/>
      <c r="AB238" s="35"/>
      <c r="AC238" s="35"/>
      <c r="AD238" s="35"/>
      <c r="AE238" s="35"/>
      <c r="AR238" s="251" t="s">
        <v>323</v>
      </c>
      <c r="AT238" s="251" t="s">
        <v>260</v>
      </c>
      <c r="AU238" s="251" t="s">
        <v>200</v>
      </c>
      <c r="AY238" s="14" t="s">
        <v>185</v>
      </c>
      <c r="BE238" s="252">
        <f>IF(N238="základní",J238,0)</f>
        <v>0</v>
      </c>
      <c r="BF238" s="252">
        <f>IF(N238="snížená",J238,0)</f>
        <v>0</v>
      </c>
      <c r="BG238" s="252">
        <f>IF(N238="zákl. přenesená",J238,0)</f>
        <v>0</v>
      </c>
      <c r="BH238" s="252">
        <f>IF(N238="sníž. přenesená",J238,0)</f>
        <v>0</v>
      </c>
      <c r="BI238" s="252">
        <f>IF(N238="nulová",J238,0)</f>
        <v>0</v>
      </c>
      <c r="BJ238" s="14" t="s">
        <v>84</v>
      </c>
      <c r="BK238" s="252">
        <f>ROUND(I238*H238,2)</f>
        <v>0</v>
      </c>
      <c r="BL238" s="14" t="s">
        <v>272</v>
      </c>
      <c r="BM238" s="251" t="s">
        <v>753</v>
      </c>
    </row>
    <row r="239" s="2" customFormat="1">
      <c r="A239" s="35"/>
      <c r="B239" s="36"/>
      <c r="C239" s="37"/>
      <c r="D239" s="253" t="s">
        <v>194</v>
      </c>
      <c r="E239" s="37"/>
      <c r="F239" s="254" t="s">
        <v>752</v>
      </c>
      <c r="G239" s="37"/>
      <c r="H239" s="37"/>
      <c r="I239" s="206"/>
      <c r="J239" s="37"/>
      <c r="K239" s="37"/>
      <c r="L239" s="41"/>
      <c r="M239" s="255"/>
      <c r="N239" s="256"/>
      <c r="O239" s="88"/>
      <c r="P239" s="88"/>
      <c r="Q239" s="88"/>
      <c r="R239" s="88"/>
      <c r="S239" s="88"/>
      <c r="T239" s="89"/>
      <c r="U239" s="35"/>
      <c r="V239" s="35"/>
      <c r="W239" s="35"/>
      <c r="X239" s="35"/>
      <c r="Y239" s="35"/>
      <c r="Z239" s="35"/>
      <c r="AA239" s="35"/>
      <c r="AB239" s="35"/>
      <c r="AC239" s="35"/>
      <c r="AD239" s="35"/>
      <c r="AE239" s="35"/>
      <c r="AT239" s="14" t="s">
        <v>194</v>
      </c>
      <c r="AU239" s="14" t="s">
        <v>200</v>
      </c>
    </row>
    <row r="240" s="2" customFormat="1" ht="49.05" customHeight="1">
      <c r="A240" s="35"/>
      <c r="B240" s="36"/>
      <c r="C240" s="239" t="s">
        <v>419</v>
      </c>
      <c r="D240" s="239" t="s">
        <v>188</v>
      </c>
      <c r="E240" s="240" t="s">
        <v>755</v>
      </c>
      <c r="F240" s="241" t="s">
        <v>756</v>
      </c>
      <c r="G240" s="242" t="s">
        <v>263</v>
      </c>
      <c r="H240" s="243">
        <v>12</v>
      </c>
      <c r="I240" s="244"/>
      <c r="J240" s="245">
        <f>ROUND(I240*H240,2)</f>
        <v>0</v>
      </c>
      <c r="K240" s="246"/>
      <c r="L240" s="41"/>
      <c r="M240" s="247" t="s">
        <v>1</v>
      </c>
      <c r="N240" s="248" t="s">
        <v>42</v>
      </c>
      <c r="O240" s="88"/>
      <c r="P240" s="249">
        <f>O240*H240</f>
        <v>0</v>
      </c>
      <c r="Q240" s="249">
        <v>0</v>
      </c>
      <c r="R240" s="249">
        <f>Q240*H240</f>
        <v>0</v>
      </c>
      <c r="S240" s="249">
        <v>0</v>
      </c>
      <c r="T240" s="250">
        <f>S240*H240</f>
        <v>0</v>
      </c>
      <c r="U240" s="35"/>
      <c r="V240" s="35"/>
      <c r="W240" s="35"/>
      <c r="X240" s="35"/>
      <c r="Y240" s="35"/>
      <c r="Z240" s="35"/>
      <c r="AA240" s="35"/>
      <c r="AB240" s="35"/>
      <c r="AC240" s="35"/>
      <c r="AD240" s="35"/>
      <c r="AE240" s="35"/>
      <c r="AR240" s="251" t="s">
        <v>272</v>
      </c>
      <c r="AT240" s="251" t="s">
        <v>188</v>
      </c>
      <c r="AU240" s="251" t="s">
        <v>200</v>
      </c>
      <c r="AY240" s="14" t="s">
        <v>185</v>
      </c>
      <c r="BE240" s="252">
        <f>IF(N240="základní",J240,0)</f>
        <v>0</v>
      </c>
      <c r="BF240" s="252">
        <f>IF(N240="snížená",J240,0)</f>
        <v>0</v>
      </c>
      <c r="BG240" s="252">
        <f>IF(N240="zákl. přenesená",J240,0)</f>
        <v>0</v>
      </c>
      <c r="BH240" s="252">
        <f>IF(N240="sníž. přenesená",J240,0)</f>
        <v>0</v>
      </c>
      <c r="BI240" s="252">
        <f>IF(N240="nulová",J240,0)</f>
        <v>0</v>
      </c>
      <c r="BJ240" s="14" t="s">
        <v>84</v>
      </c>
      <c r="BK240" s="252">
        <f>ROUND(I240*H240,2)</f>
        <v>0</v>
      </c>
      <c r="BL240" s="14" t="s">
        <v>272</v>
      </c>
      <c r="BM240" s="251" t="s">
        <v>757</v>
      </c>
    </row>
    <row r="241" s="2" customFormat="1">
      <c r="A241" s="35"/>
      <c r="B241" s="36"/>
      <c r="C241" s="37"/>
      <c r="D241" s="253" t="s">
        <v>194</v>
      </c>
      <c r="E241" s="37"/>
      <c r="F241" s="254" t="s">
        <v>756</v>
      </c>
      <c r="G241" s="37"/>
      <c r="H241" s="37"/>
      <c r="I241" s="206"/>
      <c r="J241" s="37"/>
      <c r="K241" s="37"/>
      <c r="L241" s="41"/>
      <c r="M241" s="255"/>
      <c r="N241" s="256"/>
      <c r="O241" s="88"/>
      <c r="P241" s="88"/>
      <c r="Q241" s="88"/>
      <c r="R241" s="88"/>
      <c r="S241" s="88"/>
      <c r="T241" s="89"/>
      <c r="U241" s="35"/>
      <c r="V241" s="35"/>
      <c r="W241" s="35"/>
      <c r="X241" s="35"/>
      <c r="Y241" s="35"/>
      <c r="Z241" s="35"/>
      <c r="AA241" s="35"/>
      <c r="AB241" s="35"/>
      <c r="AC241" s="35"/>
      <c r="AD241" s="35"/>
      <c r="AE241" s="35"/>
      <c r="AT241" s="14" t="s">
        <v>194</v>
      </c>
      <c r="AU241" s="14" t="s">
        <v>200</v>
      </c>
    </row>
    <row r="242" s="2" customFormat="1" ht="37.8" customHeight="1">
      <c r="A242" s="35"/>
      <c r="B242" s="36"/>
      <c r="C242" s="257" t="s">
        <v>424</v>
      </c>
      <c r="D242" s="257" t="s">
        <v>260</v>
      </c>
      <c r="E242" s="258" t="s">
        <v>759</v>
      </c>
      <c r="F242" s="259" t="s">
        <v>760</v>
      </c>
      <c r="G242" s="260" t="s">
        <v>263</v>
      </c>
      <c r="H242" s="261">
        <v>3</v>
      </c>
      <c r="I242" s="262"/>
      <c r="J242" s="263">
        <f>ROUND(I242*H242,2)</f>
        <v>0</v>
      </c>
      <c r="K242" s="264"/>
      <c r="L242" s="265"/>
      <c r="M242" s="266" t="s">
        <v>1</v>
      </c>
      <c r="N242" s="267" t="s">
        <v>42</v>
      </c>
      <c r="O242" s="88"/>
      <c r="P242" s="249">
        <f>O242*H242</f>
        <v>0</v>
      </c>
      <c r="Q242" s="249">
        <v>6.9999999999999994E-05</v>
      </c>
      <c r="R242" s="249">
        <f>Q242*H242</f>
        <v>0.00020999999999999998</v>
      </c>
      <c r="S242" s="249">
        <v>0</v>
      </c>
      <c r="T242" s="250">
        <f>S242*H242</f>
        <v>0</v>
      </c>
      <c r="U242" s="35"/>
      <c r="V242" s="35"/>
      <c r="W242" s="35"/>
      <c r="X242" s="35"/>
      <c r="Y242" s="35"/>
      <c r="Z242" s="35"/>
      <c r="AA242" s="35"/>
      <c r="AB242" s="35"/>
      <c r="AC242" s="35"/>
      <c r="AD242" s="35"/>
      <c r="AE242" s="35"/>
      <c r="AR242" s="251" t="s">
        <v>323</v>
      </c>
      <c r="AT242" s="251" t="s">
        <v>260</v>
      </c>
      <c r="AU242" s="251" t="s">
        <v>200</v>
      </c>
      <c r="AY242" s="14" t="s">
        <v>185</v>
      </c>
      <c r="BE242" s="252">
        <f>IF(N242="základní",J242,0)</f>
        <v>0</v>
      </c>
      <c r="BF242" s="252">
        <f>IF(N242="snížená",J242,0)</f>
        <v>0</v>
      </c>
      <c r="BG242" s="252">
        <f>IF(N242="zákl. přenesená",J242,0)</f>
        <v>0</v>
      </c>
      <c r="BH242" s="252">
        <f>IF(N242="sníž. přenesená",J242,0)</f>
        <v>0</v>
      </c>
      <c r="BI242" s="252">
        <f>IF(N242="nulová",J242,0)</f>
        <v>0</v>
      </c>
      <c r="BJ242" s="14" t="s">
        <v>84</v>
      </c>
      <c r="BK242" s="252">
        <f>ROUND(I242*H242,2)</f>
        <v>0</v>
      </c>
      <c r="BL242" s="14" t="s">
        <v>272</v>
      </c>
      <c r="BM242" s="251" t="s">
        <v>761</v>
      </c>
    </row>
    <row r="243" s="2" customFormat="1">
      <c r="A243" s="35"/>
      <c r="B243" s="36"/>
      <c r="C243" s="37"/>
      <c r="D243" s="253" t="s">
        <v>194</v>
      </c>
      <c r="E243" s="37"/>
      <c r="F243" s="254" t="s">
        <v>760</v>
      </c>
      <c r="G243" s="37"/>
      <c r="H243" s="37"/>
      <c r="I243" s="206"/>
      <c r="J243" s="37"/>
      <c r="K243" s="37"/>
      <c r="L243" s="41"/>
      <c r="M243" s="255"/>
      <c r="N243" s="256"/>
      <c r="O243" s="88"/>
      <c r="P243" s="88"/>
      <c r="Q243" s="88"/>
      <c r="R243" s="88"/>
      <c r="S243" s="88"/>
      <c r="T243" s="89"/>
      <c r="U243" s="35"/>
      <c r="V243" s="35"/>
      <c r="W243" s="35"/>
      <c r="X243" s="35"/>
      <c r="Y243" s="35"/>
      <c r="Z243" s="35"/>
      <c r="AA243" s="35"/>
      <c r="AB243" s="35"/>
      <c r="AC243" s="35"/>
      <c r="AD243" s="35"/>
      <c r="AE243" s="35"/>
      <c r="AT243" s="14" t="s">
        <v>194</v>
      </c>
      <c r="AU243" s="14" t="s">
        <v>200</v>
      </c>
    </row>
    <row r="244" s="2" customFormat="1" ht="33" customHeight="1">
      <c r="A244" s="35"/>
      <c r="B244" s="36"/>
      <c r="C244" s="257" t="s">
        <v>429</v>
      </c>
      <c r="D244" s="257" t="s">
        <v>260</v>
      </c>
      <c r="E244" s="258" t="s">
        <v>763</v>
      </c>
      <c r="F244" s="259" t="s">
        <v>764</v>
      </c>
      <c r="G244" s="260" t="s">
        <v>263</v>
      </c>
      <c r="H244" s="261">
        <v>9</v>
      </c>
      <c r="I244" s="262"/>
      <c r="J244" s="263">
        <f>ROUND(I244*H244,2)</f>
        <v>0</v>
      </c>
      <c r="K244" s="264"/>
      <c r="L244" s="265"/>
      <c r="M244" s="266" t="s">
        <v>1</v>
      </c>
      <c r="N244" s="267" t="s">
        <v>42</v>
      </c>
      <c r="O244" s="88"/>
      <c r="P244" s="249">
        <f>O244*H244</f>
        <v>0</v>
      </c>
      <c r="Q244" s="249">
        <v>0</v>
      </c>
      <c r="R244" s="249">
        <f>Q244*H244</f>
        <v>0</v>
      </c>
      <c r="S244" s="249">
        <v>0</v>
      </c>
      <c r="T244" s="250">
        <f>S244*H244</f>
        <v>0</v>
      </c>
      <c r="U244" s="35"/>
      <c r="V244" s="35"/>
      <c r="W244" s="35"/>
      <c r="X244" s="35"/>
      <c r="Y244" s="35"/>
      <c r="Z244" s="35"/>
      <c r="AA244" s="35"/>
      <c r="AB244" s="35"/>
      <c r="AC244" s="35"/>
      <c r="AD244" s="35"/>
      <c r="AE244" s="35"/>
      <c r="AR244" s="251" t="s">
        <v>323</v>
      </c>
      <c r="AT244" s="251" t="s">
        <v>260</v>
      </c>
      <c r="AU244" s="251" t="s">
        <v>200</v>
      </c>
      <c r="AY244" s="14" t="s">
        <v>185</v>
      </c>
      <c r="BE244" s="252">
        <f>IF(N244="základní",J244,0)</f>
        <v>0</v>
      </c>
      <c r="BF244" s="252">
        <f>IF(N244="snížená",J244,0)</f>
        <v>0</v>
      </c>
      <c r="BG244" s="252">
        <f>IF(N244="zákl. přenesená",J244,0)</f>
        <v>0</v>
      </c>
      <c r="BH244" s="252">
        <f>IF(N244="sníž. přenesená",J244,0)</f>
        <v>0</v>
      </c>
      <c r="BI244" s="252">
        <f>IF(N244="nulová",J244,0)</f>
        <v>0</v>
      </c>
      <c r="BJ244" s="14" t="s">
        <v>84</v>
      </c>
      <c r="BK244" s="252">
        <f>ROUND(I244*H244,2)</f>
        <v>0</v>
      </c>
      <c r="BL244" s="14" t="s">
        <v>272</v>
      </c>
      <c r="BM244" s="251" t="s">
        <v>765</v>
      </c>
    </row>
    <row r="245" s="2" customFormat="1">
      <c r="A245" s="35"/>
      <c r="B245" s="36"/>
      <c r="C245" s="37"/>
      <c r="D245" s="253" t="s">
        <v>194</v>
      </c>
      <c r="E245" s="37"/>
      <c r="F245" s="254" t="s">
        <v>764</v>
      </c>
      <c r="G245" s="37"/>
      <c r="H245" s="37"/>
      <c r="I245" s="206"/>
      <c r="J245" s="37"/>
      <c r="K245" s="37"/>
      <c r="L245" s="41"/>
      <c r="M245" s="255"/>
      <c r="N245" s="256"/>
      <c r="O245" s="88"/>
      <c r="P245" s="88"/>
      <c r="Q245" s="88"/>
      <c r="R245" s="88"/>
      <c r="S245" s="88"/>
      <c r="T245" s="89"/>
      <c r="U245" s="35"/>
      <c r="V245" s="35"/>
      <c r="W245" s="35"/>
      <c r="X245" s="35"/>
      <c r="Y245" s="35"/>
      <c r="Z245" s="35"/>
      <c r="AA245" s="35"/>
      <c r="AB245" s="35"/>
      <c r="AC245" s="35"/>
      <c r="AD245" s="35"/>
      <c r="AE245" s="35"/>
      <c r="AT245" s="14" t="s">
        <v>194</v>
      </c>
      <c r="AU245" s="14" t="s">
        <v>200</v>
      </c>
    </row>
    <row r="246" s="2" customFormat="1" ht="16.5" customHeight="1">
      <c r="A246" s="35"/>
      <c r="B246" s="36"/>
      <c r="C246" s="239" t="s">
        <v>433</v>
      </c>
      <c r="D246" s="239" t="s">
        <v>188</v>
      </c>
      <c r="E246" s="240" t="s">
        <v>771</v>
      </c>
      <c r="F246" s="241" t="s">
        <v>772</v>
      </c>
      <c r="G246" s="242" t="s">
        <v>263</v>
      </c>
      <c r="H246" s="243">
        <v>2</v>
      </c>
      <c r="I246" s="244"/>
      <c r="J246" s="245">
        <f>ROUND(I246*H246,2)</f>
        <v>0</v>
      </c>
      <c r="K246" s="246"/>
      <c r="L246" s="41"/>
      <c r="M246" s="247" t="s">
        <v>1</v>
      </c>
      <c r="N246" s="248" t="s">
        <v>42</v>
      </c>
      <c r="O246" s="88"/>
      <c r="P246" s="249">
        <f>O246*H246</f>
        <v>0</v>
      </c>
      <c r="Q246" s="249">
        <v>0</v>
      </c>
      <c r="R246" s="249">
        <f>Q246*H246</f>
        <v>0</v>
      </c>
      <c r="S246" s="249">
        <v>0</v>
      </c>
      <c r="T246" s="250">
        <f>S246*H246</f>
        <v>0</v>
      </c>
      <c r="U246" s="35"/>
      <c r="V246" s="35"/>
      <c r="W246" s="35"/>
      <c r="X246" s="35"/>
      <c r="Y246" s="35"/>
      <c r="Z246" s="35"/>
      <c r="AA246" s="35"/>
      <c r="AB246" s="35"/>
      <c r="AC246" s="35"/>
      <c r="AD246" s="35"/>
      <c r="AE246" s="35"/>
      <c r="AR246" s="251" t="s">
        <v>272</v>
      </c>
      <c r="AT246" s="251" t="s">
        <v>188</v>
      </c>
      <c r="AU246" s="251" t="s">
        <v>200</v>
      </c>
      <c r="AY246" s="14" t="s">
        <v>185</v>
      </c>
      <c r="BE246" s="252">
        <f>IF(N246="základní",J246,0)</f>
        <v>0</v>
      </c>
      <c r="BF246" s="252">
        <f>IF(N246="snížená",J246,0)</f>
        <v>0</v>
      </c>
      <c r="BG246" s="252">
        <f>IF(N246="zákl. přenesená",J246,0)</f>
        <v>0</v>
      </c>
      <c r="BH246" s="252">
        <f>IF(N246="sníž. přenesená",J246,0)</f>
        <v>0</v>
      </c>
      <c r="BI246" s="252">
        <f>IF(N246="nulová",J246,0)</f>
        <v>0</v>
      </c>
      <c r="BJ246" s="14" t="s">
        <v>84</v>
      </c>
      <c r="BK246" s="252">
        <f>ROUND(I246*H246,2)</f>
        <v>0</v>
      </c>
      <c r="BL246" s="14" t="s">
        <v>272</v>
      </c>
      <c r="BM246" s="251" t="s">
        <v>773</v>
      </c>
    </row>
    <row r="247" s="2" customFormat="1">
      <c r="A247" s="35"/>
      <c r="B247" s="36"/>
      <c r="C247" s="37"/>
      <c r="D247" s="253" t="s">
        <v>194</v>
      </c>
      <c r="E247" s="37"/>
      <c r="F247" s="254" t="s">
        <v>772</v>
      </c>
      <c r="G247" s="37"/>
      <c r="H247" s="37"/>
      <c r="I247" s="206"/>
      <c r="J247" s="37"/>
      <c r="K247" s="37"/>
      <c r="L247" s="41"/>
      <c r="M247" s="255"/>
      <c r="N247" s="256"/>
      <c r="O247" s="88"/>
      <c r="P247" s="88"/>
      <c r="Q247" s="88"/>
      <c r="R247" s="88"/>
      <c r="S247" s="88"/>
      <c r="T247" s="89"/>
      <c r="U247" s="35"/>
      <c r="V247" s="35"/>
      <c r="W247" s="35"/>
      <c r="X247" s="35"/>
      <c r="Y247" s="35"/>
      <c r="Z247" s="35"/>
      <c r="AA247" s="35"/>
      <c r="AB247" s="35"/>
      <c r="AC247" s="35"/>
      <c r="AD247" s="35"/>
      <c r="AE247" s="35"/>
      <c r="AT247" s="14" t="s">
        <v>194</v>
      </c>
      <c r="AU247" s="14" t="s">
        <v>200</v>
      </c>
    </row>
    <row r="248" s="2" customFormat="1" ht="24.15" customHeight="1">
      <c r="A248" s="35"/>
      <c r="B248" s="36"/>
      <c r="C248" s="257" t="s">
        <v>438</v>
      </c>
      <c r="D248" s="257" t="s">
        <v>260</v>
      </c>
      <c r="E248" s="258" t="s">
        <v>775</v>
      </c>
      <c r="F248" s="259" t="s">
        <v>776</v>
      </c>
      <c r="G248" s="260" t="s">
        <v>263</v>
      </c>
      <c r="H248" s="261">
        <v>2</v>
      </c>
      <c r="I248" s="262"/>
      <c r="J248" s="263">
        <f>ROUND(I248*H248,2)</f>
        <v>0</v>
      </c>
      <c r="K248" s="264"/>
      <c r="L248" s="265"/>
      <c r="M248" s="266" t="s">
        <v>1</v>
      </c>
      <c r="N248" s="267" t="s">
        <v>42</v>
      </c>
      <c r="O248" s="88"/>
      <c r="P248" s="249">
        <f>O248*H248</f>
        <v>0</v>
      </c>
      <c r="Q248" s="249">
        <v>0.00010000000000000001</v>
      </c>
      <c r="R248" s="249">
        <f>Q248*H248</f>
        <v>0.00020000000000000001</v>
      </c>
      <c r="S248" s="249">
        <v>0</v>
      </c>
      <c r="T248" s="250">
        <f>S248*H248</f>
        <v>0</v>
      </c>
      <c r="U248" s="35"/>
      <c r="V248" s="35"/>
      <c r="W248" s="35"/>
      <c r="X248" s="35"/>
      <c r="Y248" s="35"/>
      <c r="Z248" s="35"/>
      <c r="AA248" s="35"/>
      <c r="AB248" s="35"/>
      <c r="AC248" s="35"/>
      <c r="AD248" s="35"/>
      <c r="AE248" s="35"/>
      <c r="AR248" s="251" t="s">
        <v>323</v>
      </c>
      <c r="AT248" s="251" t="s">
        <v>260</v>
      </c>
      <c r="AU248" s="251" t="s">
        <v>200</v>
      </c>
      <c r="AY248" s="14" t="s">
        <v>185</v>
      </c>
      <c r="BE248" s="252">
        <f>IF(N248="základní",J248,0)</f>
        <v>0</v>
      </c>
      <c r="BF248" s="252">
        <f>IF(N248="snížená",J248,0)</f>
        <v>0</v>
      </c>
      <c r="BG248" s="252">
        <f>IF(N248="zákl. přenesená",J248,0)</f>
        <v>0</v>
      </c>
      <c r="BH248" s="252">
        <f>IF(N248="sníž. přenesená",J248,0)</f>
        <v>0</v>
      </c>
      <c r="BI248" s="252">
        <f>IF(N248="nulová",J248,0)</f>
        <v>0</v>
      </c>
      <c r="BJ248" s="14" t="s">
        <v>84</v>
      </c>
      <c r="BK248" s="252">
        <f>ROUND(I248*H248,2)</f>
        <v>0</v>
      </c>
      <c r="BL248" s="14" t="s">
        <v>272</v>
      </c>
      <c r="BM248" s="251" t="s">
        <v>777</v>
      </c>
    </row>
    <row r="249" s="2" customFormat="1">
      <c r="A249" s="35"/>
      <c r="B249" s="36"/>
      <c r="C249" s="37"/>
      <c r="D249" s="253" t="s">
        <v>194</v>
      </c>
      <c r="E249" s="37"/>
      <c r="F249" s="254" t="s">
        <v>776</v>
      </c>
      <c r="G249" s="37"/>
      <c r="H249" s="37"/>
      <c r="I249" s="206"/>
      <c r="J249" s="37"/>
      <c r="K249" s="37"/>
      <c r="L249" s="41"/>
      <c r="M249" s="255"/>
      <c r="N249" s="256"/>
      <c r="O249" s="88"/>
      <c r="P249" s="88"/>
      <c r="Q249" s="88"/>
      <c r="R249" s="88"/>
      <c r="S249" s="88"/>
      <c r="T249" s="89"/>
      <c r="U249" s="35"/>
      <c r="V249" s="35"/>
      <c r="W249" s="35"/>
      <c r="X249" s="35"/>
      <c r="Y249" s="35"/>
      <c r="Z249" s="35"/>
      <c r="AA249" s="35"/>
      <c r="AB249" s="35"/>
      <c r="AC249" s="35"/>
      <c r="AD249" s="35"/>
      <c r="AE249" s="35"/>
      <c r="AT249" s="14" t="s">
        <v>194</v>
      </c>
      <c r="AU249" s="14" t="s">
        <v>200</v>
      </c>
    </row>
    <row r="250" s="2" customFormat="1" ht="24.15" customHeight="1">
      <c r="A250" s="35"/>
      <c r="B250" s="36"/>
      <c r="C250" s="257" t="s">
        <v>444</v>
      </c>
      <c r="D250" s="257" t="s">
        <v>260</v>
      </c>
      <c r="E250" s="258" t="s">
        <v>779</v>
      </c>
      <c r="F250" s="259" t="s">
        <v>780</v>
      </c>
      <c r="G250" s="260" t="s">
        <v>263</v>
      </c>
      <c r="H250" s="261">
        <v>2</v>
      </c>
      <c r="I250" s="262"/>
      <c r="J250" s="263">
        <f>ROUND(I250*H250,2)</f>
        <v>0</v>
      </c>
      <c r="K250" s="264"/>
      <c r="L250" s="265"/>
      <c r="M250" s="266" t="s">
        <v>1</v>
      </c>
      <c r="N250" s="267" t="s">
        <v>42</v>
      </c>
      <c r="O250" s="88"/>
      <c r="P250" s="249">
        <f>O250*H250</f>
        <v>0</v>
      </c>
      <c r="Q250" s="249">
        <v>1.0000000000000001E-05</v>
      </c>
      <c r="R250" s="249">
        <f>Q250*H250</f>
        <v>2.0000000000000002E-05</v>
      </c>
      <c r="S250" s="249">
        <v>0</v>
      </c>
      <c r="T250" s="250">
        <f>S250*H250</f>
        <v>0</v>
      </c>
      <c r="U250" s="35"/>
      <c r="V250" s="35"/>
      <c r="W250" s="35"/>
      <c r="X250" s="35"/>
      <c r="Y250" s="35"/>
      <c r="Z250" s="35"/>
      <c r="AA250" s="35"/>
      <c r="AB250" s="35"/>
      <c r="AC250" s="35"/>
      <c r="AD250" s="35"/>
      <c r="AE250" s="35"/>
      <c r="AR250" s="251" t="s">
        <v>323</v>
      </c>
      <c r="AT250" s="251" t="s">
        <v>260</v>
      </c>
      <c r="AU250" s="251" t="s">
        <v>200</v>
      </c>
      <c r="AY250" s="14" t="s">
        <v>185</v>
      </c>
      <c r="BE250" s="252">
        <f>IF(N250="základní",J250,0)</f>
        <v>0</v>
      </c>
      <c r="BF250" s="252">
        <f>IF(N250="snížená",J250,0)</f>
        <v>0</v>
      </c>
      <c r="BG250" s="252">
        <f>IF(N250="zákl. přenesená",J250,0)</f>
        <v>0</v>
      </c>
      <c r="BH250" s="252">
        <f>IF(N250="sníž. přenesená",J250,0)</f>
        <v>0</v>
      </c>
      <c r="BI250" s="252">
        <f>IF(N250="nulová",J250,0)</f>
        <v>0</v>
      </c>
      <c r="BJ250" s="14" t="s">
        <v>84</v>
      </c>
      <c r="BK250" s="252">
        <f>ROUND(I250*H250,2)</f>
        <v>0</v>
      </c>
      <c r="BL250" s="14" t="s">
        <v>272</v>
      </c>
      <c r="BM250" s="251" t="s">
        <v>781</v>
      </c>
    </row>
    <row r="251" s="2" customFormat="1">
      <c r="A251" s="35"/>
      <c r="B251" s="36"/>
      <c r="C251" s="37"/>
      <c r="D251" s="253" t="s">
        <v>194</v>
      </c>
      <c r="E251" s="37"/>
      <c r="F251" s="254" t="s">
        <v>780</v>
      </c>
      <c r="G251" s="37"/>
      <c r="H251" s="37"/>
      <c r="I251" s="206"/>
      <c r="J251" s="37"/>
      <c r="K251" s="37"/>
      <c r="L251" s="41"/>
      <c r="M251" s="255"/>
      <c r="N251" s="256"/>
      <c r="O251" s="88"/>
      <c r="P251" s="88"/>
      <c r="Q251" s="88"/>
      <c r="R251" s="88"/>
      <c r="S251" s="88"/>
      <c r="T251" s="89"/>
      <c r="U251" s="35"/>
      <c r="V251" s="35"/>
      <c r="W251" s="35"/>
      <c r="X251" s="35"/>
      <c r="Y251" s="35"/>
      <c r="Z251" s="35"/>
      <c r="AA251" s="35"/>
      <c r="AB251" s="35"/>
      <c r="AC251" s="35"/>
      <c r="AD251" s="35"/>
      <c r="AE251" s="35"/>
      <c r="AT251" s="14" t="s">
        <v>194</v>
      </c>
      <c r="AU251" s="14" t="s">
        <v>200</v>
      </c>
    </row>
    <row r="252" s="2" customFormat="1" ht="21.75" customHeight="1">
      <c r="A252" s="35"/>
      <c r="B252" s="36"/>
      <c r="C252" s="257" t="s">
        <v>448</v>
      </c>
      <c r="D252" s="257" t="s">
        <v>260</v>
      </c>
      <c r="E252" s="258" t="s">
        <v>1370</v>
      </c>
      <c r="F252" s="259" t="s">
        <v>1371</v>
      </c>
      <c r="G252" s="260" t="s">
        <v>263</v>
      </c>
      <c r="H252" s="261">
        <v>2</v>
      </c>
      <c r="I252" s="262"/>
      <c r="J252" s="263">
        <f>ROUND(I252*H252,2)</f>
        <v>0</v>
      </c>
      <c r="K252" s="264"/>
      <c r="L252" s="265"/>
      <c r="M252" s="266" t="s">
        <v>1</v>
      </c>
      <c r="N252" s="267" t="s">
        <v>42</v>
      </c>
      <c r="O252" s="88"/>
      <c r="P252" s="249">
        <f>O252*H252</f>
        <v>0</v>
      </c>
      <c r="Q252" s="249">
        <v>3.0000000000000001E-05</v>
      </c>
      <c r="R252" s="249">
        <f>Q252*H252</f>
        <v>6.0000000000000002E-05</v>
      </c>
      <c r="S252" s="249">
        <v>0</v>
      </c>
      <c r="T252" s="250">
        <f>S252*H252</f>
        <v>0</v>
      </c>
      <c r="U252" s="35"/>
      <c r="V252" s="35"/>
      <c r="W252" s="35"/>
      <c r="X252" s="35"/>
      <c r="Y252" s="35"/>
      <c r="Z252" s="35"/>
      <c r="AA252" s="35"/>
      <c r="AB252" s="35"/>
      <c r="AC252" s="35"/>
      <c r="AD252" s="35"/>
      <c r="AE252" s="35"/>
      <c r="AR252" s="251" t="s">
        <v>323</v>
      </c>
      <c r="AT252" s="251" t="s">
        <v>260</v>
      </c>
      <c r="AU252" s="251" t="s">
        <v>200</v>
      </c>
      <c r="AY252" s="14" t="s">
        <v>185</v>
      </c>
      <c r="BE252" s="252">
        <f>IF(N252="základní",J252,0)</f>
        <v>0</v>
      </c>
      <c r="BF252" s="252">
        <f>IF(N252="snížená",J252,0)</f>
        <v>0</v>
      </c>
      <c r="BG252" s="252">
        <f>IF(N252="zákl. přenesená",J252,0)</f>
        <v>0</v>
      </c>
      <c r="BH252" s="252">
        <f>IF(N252="sníž. přenesená",J252,0)</f>
        <v>0</v>
      </c>
      <c r="BI252" s="252">
        <f>IF(N252="nulová",J252,0)</f>
        <v>0</v>
      </c>
      <c r="BJ252" s="14" t="s">
        <v>84</v>
      </c>
      <c r="BK252" s="252">
        <f>ROUND(I252*H252,2)</f>
        <v>0</v>
      </c>
      <c r="BL252" s="14" t="s">
        <v>272</v>
      </c>
      <c r="BM252" s="251" t="s">
        <v>1372</v>
      </c>
    </row>
    <row r="253" s="2" customFormat="1">
      <c r="A253" s="35"/>
      <c r="B253" s="36"/>
      <c r="C253" s="37"/>
      <c r="D253" s="253" t="s">
        <v>194</v>
      </c>
      <c r="E253" s="37"/>
      <c r="F253" s="254" t="s">
        <v>1371</v>
      </c>
      <c r="G253" s="37"/>
      <c r="H253" s="37"/>
      <c r="I253" s="206"/>
      <c r="J253" s="37"/>
      <c r="K253" s="37"/>
      <c r="L253" s="41"/>
      <c r="M253" s="255"/>
      <c r="N253" s="256"/>
      <c r="O253" s="88"/>
      <c r="P253" s="88"/>
      <c r="Q253" s="88"/>
      <c r="R253" s="88"/>
      <c r="S253" s="88"/>
      <c r="T253" s="89"/>
      <c r="U253" s="35"/>
      <c r="V253" s="35"/>
      <c r="W253" s="35"/>
      <c r="X253" s="35"/>
      <c r="Y253" s="35"/>
      <c r="Z253" s="35"/>
      <c r="AA253" s="35"/>
      <c r="AB253" s="35"/>
      <c r="AC253" s="35"/>
      <c r="AD253" s="35"/>
      <c r="AE253" s="35"/>
      <c r="AT253" s="14" t="s">
        <v>194</v>
      </c>
      <c r="AU253" s="14" t="s">
        <v>200</v>
      </c>
    </row>
    <row r="254" s="2" customFormat="1" ht="24.15" customHeight="1">
      <c r="A254" s="35"/>
      <c r="B254" s="36"/>
      <c r="C254" s="257" t="s">
        <v>454</v>
      </c>
      <c r="D254" s="257" t="s">
        <v>260</v>
      </c>
      <c r="E254" s="258" t="s">
        <v>1373</v>
      </c>
      <c r="F254" s="259" t="s">
        <v>1374</v>
      </c>
      <c r="G254" s="260" t="s">
        <v>263</v>
      </c>
      <c r="H254" s="261">
        <v>5</v>
      </c>
      <c r="I254" s="262"/>
      <c r="J254" s="263">
        <f>ROUND(I254*H254,2)</f>
        <v>0</v>
      </c>
      <c r="K254" s="264"/>
      <c r="L254" s="265"/>
      <c r="M254" s="266" t="s">
        <v>1</v>
      </c>
      <c r="N254" s="267" t="s">
        <v>42</v>
      </c>
      <c r="O254" s="88"/>
      <c r="P254" s="249">
        <f>O254*H254</f>
        <v>0</v>
      </c>
      <c r="Q254" s="249">
        <v>0</v>
      </c>
      <c r="R254" s="249">
        <f>Q254*H254</f>
        <v>0</v>
      </c>
      <c r="S254" s="249">
        <v>0</v>
      </c>
      <c r="T254" s="250">
        <f>S254*H254</f>
        <v>0</v>
      </c>
      <c r="U254" s="35"/>
      <c r="V254" s="35"/>
      <c r="W254" s="35"/>
      <c r="X254" s="35"/>
      <c r="Y254" s="35"/>
      <c r="Z254" s="35"/>
      <c r="AA254" s="35"/>
      <c r="AB254" s="35"/>
      <c r="AC254" s="35"/>
      <c r="AD254" s="35"/>
      <c r="AE254" s="35"/>
      <c r="AR254" s="251" t="s">
        <v>323</v>
      </c>
      <c r="AT254" s="251" t="s">
        <v>260</v>
      </c>
      <c r="AU254" s="251" t="s">
        <v>200</v>
      </c>
      <c r="AY254" s="14" t="s">
        <v>185</v>
      </c>
      <c r="BE254" s="252">
        <f>IF(N254="základní",J254,0)</f>
        <v>0</v>
      </c>
      <c r="BF254" s="252">
        <f>IF(N254="snížená",J254,0)</f>
        <v>0</v>
      </c>
      <c r="BG254" s="252">
        <f>IF(N254="zákl. přenesená",J254,0)</f>
        <v>0</v>
      </c>
      <c r="BH254" s="252">
        <f>IF(N254="sníž. přenesená",J254,0)</f>
        <v>0</v>
      </c>
      <c r="BI254" s="252">
        <f>IF(N254="nulová",J254,0)</f>
        <v>0</v>
      </c>
      <c r="BJ254" s="14" t="s">
        <v>84</v>
      </c>
      <c r="BK254" s="252">
        <f>ROUND(I254*H254,2)</f>
        <v>0</v>
      </c>
      <c r="BL254" s="14" t="s">
        <v>272</v>
      </c>
      <c r="BM254" s="251" t="s">
        <v>1375</v>
      </c>
    </row>
    <row r="255" s="2" customFormat="1">
      <c r="A255" s="35"/>
      <c r="B255" s="36"/>
      <c r="C255" s="37"/>
      <c r="D255" s="253" t="s">
        <v>194</v>
      </c>
      <c r="E255" s="37"/>
      <c r="F255" s="254" t="s">
        <v>1374</v>
      </c>
      <c r="G255" s="37"/>
      <c r="H255" s="37"/>
      <c r="I255" s="206"/>
      <c r="J255" s="37"/>
      <c r="K255" s="37"/>
      <c r="L255" s="41"/>
      <c r="M255" s="255"/>
      <c r="N255" s="256"/>
      <c r="O255" s="88"/>
      <c r="P255" s="88"/>
      <c r="Q255" s="88"/>
      <c r="R255" s="88"/>
      <c r="S255" s="88"/>
      <c r="T255" s="89"/>
      <c r="U255" s="35"/>
      <c r="V255" s="35"/>
      <c r="W255" s="35"/>
      <c r="X255" s="35"/>
      <c r="Y255" s="35"/>
      <c r="Z255" s="35"/>
      <c r="AA255" s="35"/>
      <c r="AB255" s="35"/>
      <c r="AC255" s="35"/>
      <c r="AD255" s="35"/>
      <c r="AE255" s="35"/>
      <c r="AT255" s="14" t="s">
        <v>194</v>
      </c>
      <c r="AU255" s="14" t="s">
        <v>200</v>
      </c>
    </row>
    <row r="256" s="2" customFormat="1" ht="24.15" customHeight="1">
      <c r="A256" s="35"/>
      <c r="B256" s="36"/>
      <c r="C256" s="257" t="s">
        <v>459</v>
      </c>
      <c r="D256" s="257" t="s">
        <v>260</v>
      </c>
      <c r="E256" s="258" t="s">
        <v>1376</v>
      </c>
      <c r="F256" s="259" t="s">
        <v>1377</v>
      </c>
      <c r="G256" s="260" t="s">
        <v>263</v>
      </c>
      <c r="H256" s="261">
        <v>11</v>
      </c>
      <c r="I256" s="262"/>
      <c r="J256" s="263">
        <f>ROUND(I256*H256,2)</f>
        <v>0</v>
      </c>
      <c r="K256" s="264"/>
      <c r="L256" s="265"/>
      <c r="M256" s="266" t="s">
        <v>1</v>
      </c>
      <c r="N256" s="267" t="s">
        <v>42</v>
      </c>
      <c r="O256" s="88"/>
      <c r="P256" s="249">
        <f>O256*H256</f>
        <v>0</v>
      </c>
      <c r="Q256" s="249">
        <v>0</v>
      </c>
      <c r="R256" s="249">
        <f>Q256*H256</f>
        <v>0</v>
      </c>
      <c r="S256" s="249">
        <v>0</v>
      </c>
      <c r="T256" s="250">
        <f>S256*H256</f>
        <v>0</v>
      </c>
      <c r="U256" s="35"/>
      <c r="V256" s="35"/>
      <c r="W256" s="35"/>
      <c r="X256" s="35"/>
      <c r="Y256" s="35"/>
      <c r="Z256" s="35"/>
      <c r="AA256" s="35"/>
      <c r="AB256" s="35"/>
      <c r="AC256" s="35"/>
      <c r="AD256" s="35"/>
      <c r="AE256" s="35"/>
      <c r="AR256" s="251" t="s">
        <v>323</v>
      </c>
      <c r="AT256" s="251" t="s">
        <v>260</v>
      </c>
      <c r="AU256" s="251" t="s">
        <v>200</v>
      </c>
      <c r="AY256" s="14" t="s">
        <v>185</v>
      </c>
      <c r="BE256" s="252">
        <f>IF(N256="základní",J256,0)</f>
        <v>0</v>
      </c>
      <c r="BF256" s="252">
        <f>IF(N256="snížená",J256,0)</f>
        <v>0</v>
      </c>
      <c r="BG256" s="252">
        <f>IF(N256="zákl. přenesená",J256,0)</f>
        <v>0</v>
      </c>
      <c r="BH256" s="252">
        <f>IF(N256="sníž. přenesená",J256,0)</f>
        <v>0</v>
      </c>
      <c r="BI256" s="252">
        <f>IF(N256="nulová",J256,0)</f>
        <v>0</v>
      </c>
      <c r="BJ256" s="14" t="s">
        <v>84</v>
      </c>
      <c r="BK256" s="252">
        <f>ROUND(I256*H256,2)</f>
        <v>0</v>
      </c>
      <c r="BL256" s="14" t="s">
        <v>272</v>
      </c>
      <c r="BM256" s="251" t="s">
        <v>1378</v>
      </c>
    </row>
    <row r="257" s="2" customFormat="1">
      <c r="A257" s="35"/>
      <c r="B257" s="36"/>
      <c r="C257" s="37"/>
      <c r="D257" s="253" t="s">
        <v>194</v>
      </c>
      <c r="E257" s="37"/>
      <c r="F257" s="254" t="s">
        <v>1377</v>
      </c>
      <c r="G257" s="37"/>
      <c r="H257" s="37"/>
      <c r="I257" s="206"/>
      <c r="J257" s="37"/>
      <c r="K257" s="37"/>
      <c r="L257" s="41"/>
      <c r="M257" s="255"/>
      <c r="N257" s="256"/>
      <c r="O257" s="88"/>
      <c r="P257" s="88"/>
      <c r="Q257" s="88"/>
      <c r="R257" s="88"/>
      <c r="S257" s="88"/>
      <c r="T257" s="89"/>
      <c r="U257" s="35"/>
      <c r="V257" s="35"/>
      <c r="W257" s="35"/>
      <c r="X257" s="35"/>
      <c r="Y257" s="35"/>
      <c r="Z257" s="35"/>
      <c r="AA257" s="35"/>
      <c r="AB257" s="35"/>
      <c r="AC257" s="35"/>
      <c r="AD257" s="35"/>
      <c r="AE257" s="35"/>
      <c r="AT257" s="14" t="s">
        <v>194</v>
      </c>
      <c r="AU257" s="14" t="s">
        <v>200</v>
      </c>
    </row>
    <row r="258" s="2" customFormat="1" ht="24.15" customHeight="1">
      <c r="A258" s="35"/>
      <c r="B258" s="36"/>
      <c r="C258" s="257" t="s">
        <v>463</v>
      </c>
      <c r="D258" s="257" t="s">
        <v>260</v>
      </c>
      <c r="E258" s="258" t="s">
        <v>1379</v>
      </c>
      <c r="F258" s="259" t="s">
        <v>1380</v>
      </c>
      <c r="G258" s="260" t="s">
        <v>263</v>
      </c>
      <c r="H258" s="261">
        <v>5</v>
      </c>
      <c r="I258" s="262"/>
      <c r="J258" s="263">
        <f>ROUND(I258*H258,2)</f>
        <v>0</v>
      </c>
      <c r="K258" s="264"/>
      <c r="L258" s="265"/>
      <c r="M258" s="266" t="s">
        <v>1</v>
      </c>
      <c r="N258" s="267" t="s">
        <v>42</v>
      </c>
      <c r="O258" s="88"/>
      <c r="P258" s="249">
        <f>O258*H258</f>
        <v>0</v>
      </c>
      <c r="Q258" s="249">
        <v>0</v>
      </c>
      <c r="R258" s="249">
        <f>Q258*H258</f>
        <v>0</v>
      </c>
      <c r="S258" s="249">
        <v>0</v>
      </c>
      <c r="T258" s="250">
        <f>S258*H258</f>
        <v>0</v>
      </c>
      <c r="U258" s="35"/>
      <c r="V258" s="35"/>
      <c r="W258" s="35"/>
      <c r="X258" s="35"/>
      <c r="Y258" s="35"/>
      <c r="Z258" s="35"/>
      <c r="AA258" s="35"/>
      <c r="AB258" s="35"/>
      <c r="AC258" s="35"/>
      <c r="AD258" s="35"/>
      <c r="AE258" s="35"/>
      <c r="AR258" s="251" t="s">
        <v>323</v>
      </c>
      <c r="AT258" s="251" t="s">
        <v>260</v>
      </c>
      <c r="AU258" s="251" t="s">
        <v>200</v>
      </c>
      <c r="AY258" s="14" t="s">
        <v>185</v>
      </c>
      <c r="BE258" s="252">
        <f>IF(N258="základní",J258,0)</f>
        <v>0</v>
      </c>
      <c r="BF258" s="252">
        <f>IF(N258="snížená",J258,0)</f>
        <v>0</v>
      </c>
      <c r="BG258" s="252">
        <f>IF(N258="zákl. přenesená",J258,0)</f>
        <v>0</v>
      </c>
      <c r="BH258" s="252">
        <f>IF(N258="sníž. přenesená",J258,0)</f>
        <v>0</v>
      </c>
      <c r="BI258" s="252">
        <f>IF(N258="nulová",J258,0)</f>
        <v>0</v>
      </c>
      <c r="BJ258" s="14" t="s">
        <v>84</v>
      </c>
      <c r="BK258" s="252">
        <f>ROUND(I258*H258,2)</f>
        <v>0</v>
      </c>
      <c r="BL258" s="14" t="s">
        <v>272</v>
      </c>
      <c r="BM258" s="251" t="s">
        <v>1381</v>
      </c>
    </row>
    <row r="259" s="2" customFormat="1">
      <c r="A259" s="35"/>
      <c r="B259" s="36"/>
      <c r="C259" s="37"/>
      <c r="D259" s="253" t="s">
        <v>194</v>
      </c>
      <c r="E259" s="37"/>
      <c r="F259" s="254" t="s">
        <v>1380</v>
      </c>
      <c r="G259" s="37"/>
      <c r="H259" s="37"/>
      <c r="I259" s="206"/>
      <c r="J259" s="37"/>
      <c r="K259" s="37"/>
      <c r="L259" s="41"/>
      <c r="M259" s="255"/>
      <c r="N259" s="256"/>
      <c r="O259" s="88"/>
      <c r="P259" s="88"/>
      <c r="Q259" s="88"/>
      <c r="R259" s="88"/>
      <c r="S259" s="88"/>
      <c r="T259" s="89"/>
      <c r="U259" s="35"/>
      <c r="V259" s="35"/>
      <c r="W259" s="35"/>
      <c r="X259" s="35"/>
      <c r="Y259" s="35"/>
      <c r="Z259" s="35"/>
      <c r="AA259" s="35"/>
      <c r="AB259" s="35"/>
      <c r="AC259" s="35"/>
      <c r="AD259" s="35"/>
      <c r="AE259" s="35"/>
      <c r="AT259" s="14" t="s">
        <v>194</v>
      </c>
      <c r="AU259" s="14" t="s">
        <v>200</v>
      </c>
    </row>
    <row r="260" s="2" customFormat="1" ht="24.15" customHeight="1">
      <c r="A260" s="35"/>
      <c r="B260" s="36"/>
      <c r="C260" s="257" t="s">
        <v>468</v>
      </c>
      <c r="D260" s="257" t="s">
        <v>260</v>
      </c>
      <c r="E260" s="258" t="s">
        <v>1382</v>
      </c>
      <c r="F260" s="259" t="s">
        <v>1383</v>
      </c>
      <c r="G260" s="260" t="s">
        <v>263</v>
      </c>
      <c r="H260" s="261">
        <v>11</v>
      </c>
      <c r="I260" s="262"/>
      <c r="J260" s="263">
        <f>ROUND(I260*H260,2)</f>
        <v>0</v>
      </c>
      <c r="K260" s="264"/>
      <c r="L260" s="265"/>
      <c r="M260" s="266" t="s">
        <v>1</v>
      </c>
      <c r="N260" s="267" t="s">
        <v>42</v>
      </c>
      <c r="O260" s="88"/>
      <c r="P260" s="249">
        <f>O260*H260</f>
        <v>0</v>
      </c>
      <c r="Q260" s="249">
        <v>0</v>
      </c>
      <c r="R260" s="249">
        <f>Q260*H260</f>
        <v>0</v>
      </c>
      <c r="S260" s="249">
        <v>0</v>
      </c>
      <c r="T260" s="250">
        <f>S260*H260</f>
        <v>0</v>
      </c>
      <c r="U260" s="35"/>
      <c r="V260" s="35"/>
      <c r="W260" s="35"/>
      <c r="X260" s="35"/>
      <c r="Y260" s="35"/>
      <c r="Z260" s="35"/>
      <c r="AA260" s="35"/>
      <c r="AB260" s="35"/>
      <c r="AC260" s="35"/>
      <c r="AD260" s="35"/>
      <c r="AE260" s="35"/>
      <c r="AR260" s="251" t="s">
        <v>323</v>
      </c>
      <c r="AT260" s="251" t="s">
        <v>260</v>
      </c>
      <c r="AU260" s="251" t="s">
        <v>200</v>
      </c>
      <c r="AY260" s="14" t="s">
        <v>185</v>
      </c>
      <c r="BE260" s="252">
        <f>IF(N260="základní",J260,0)</f>
        <v>0</v>
      </c>
      <c r="BF260" s="252">
        <f>IF(N260="snížená",J260,0)</f>
        <v>0</v>
      </c>
      <c r="BG260" s="252">
        <f>IF(N260="zákl. přenesená",J260,0)</f>
        <v>0</v>
      </c>
      <c r="BH260" s="252">
        <f>IF(N260="sníž. přenesená",J260,0)</f>
        <v>0</v>
      </c>
      <c r="BI260" s="252">
        <f>IF(N260="nulová",J260,0)</f>
        <v>0</v>
      </c>
      <c r="BJ260" s="14" t="s">
        <v>84</v>
      </c>
      <c r="BK260" s="252">
        <f>ROUND(I260*H260,2)</f>
        <v>0</v>
      </c>
      <c r="BL260" s="14" t="s">
        <v>272</v>
      </c>
      <c r="BM260" s="251" t="s">
        <v>1384</v>
      </c>
    </row>
    <row r="261" s="2" customFormat="1">
      <c r="A261" s="35"/>
      <c r="B261" s="36"/>
      <c r="C261" s="37"/>
      <c r="D261" s="253" t="s">
        <v>194</v>
      </c>
      <c r="E261" s="37"/>
      <c r="F261" s="254" t="s">
        <v>1383</v>
      </c>
      <c r="G261" s="37"/>
      <c r="H261" s="37"/>
      <c r="I261" s="206"/>
      <c r="J261" s="37"/>
      <c r="K261" s="37"/>
      <c r="L261" s="41"/>
      <c r="M261" s="255"/>
      <c r="N261" s="256"/>
      <c r="O261" s="88"/>
      <c r="P261" s="88"/>
      <c r="Q261" s="88"/>
      <c r="R261" s="88"/>
      <c r="S261" s="88"/>
      <c r="T261" s="89"/>
      <c r="U261" s="35"/>
      <c r="V261" s="35"/>
      <c r="W261" s="35"/>
      <c r="X261" s="35"/>
      <c r="Y261" s="35"/>
      <c r="Z261" s="35"/>
      <c r="AA261" s="35"/>
      <c r="AB261" s="35"/>
      <c r="AC261" s="35"/>
      <c r="AD261" s="35"/>
      <c r="AE261" s="35"/>
      <c r="AT261" s="14" t="s">
        <v>194</v>
      </c>
      <c r="AU261" s="14" t="s">
        <v>200</v>
      </c>
    </row>
    <row r="262" s="2" customFormat="1" ht="37.8" customHeight="1">
      <c r="A262" s="35"/>
      <c r="B262" s="36"/>
      <c r="C262" s="239" t="s">
        <v>14</v>
      </c>
      <c r="D262" s="239" t="s">
        <v>188</v>
      </c>
      <c r="E262" s="240" t="s">
        <v>1385</v>
      </c>
      <c r="F262" s="241" t="s">
        <v>1386</v>
      </c>
      <c r="G262" s="242" t="s">
        <v>263</v>
      </c>
      <c r="H262" s="243">
        <v>16</v>
      </c>
      <c r="I262" s="244"/>
      <c r="J262" s="245">
        <f>ROUND(I262*H262,2)</f>
        <v>0</v>
      </c>
      <c r="K262" s="246"/>
      <c r="L262" s="41"/>
      <c r="M262" s="247" t="s">
        <v>1</v>
      </c>
      <c r="N262" s="248" t="s">
        <v>42</v>
      </c>
      <c r="O262" s="88"/>
      <c r="P262" s="249">
        <f>O262*H262</f>
        <v>0</v>
      </c>
      <c r="Q262" s="249">
        <v>0</v>
      </c>
      <c r="R262" s="249">
        <f>Q262*H262</f>
        <v>0</v>
      </c>
      <c r="S262" s="249">
        <v>0</v>
      </c>
      <c r="T262" s="250">
        <f>S262*H262</f>
        <v>0</v>
      </c>
      <c r="U262" s="35"/>
      <c r="V262" s="35"/>
      <c r="W262" s="35"/>
      <c r="X262" s="35"/>
      <c r="Y262" s="35"/>
      <c r="Z262" s="35"/>
      <c r="AA262" s="35"/>
      <c r="AB262" s="35"/>
      <c r="AC262" s="35"/>
      <c r="AD262" s="35"/>
      <c r="AE262" s="35"/>
      <c r="AR262" s="251" t="s">
        <v>272</v>
      </c>
      <c r="AT262" s="251" t="s">
        <v>188</v>
      </c>
      <c r="AU262" s="251" t="s">
        <v>200</v>
      </c>
      <c r="AY262" s="14" t="s">
        <v>185</v>
      </c>
      <c r="BE262" s="252">
        <f>IF(N262="základní",J262,0)</f>
        <v>0</v>
      </c>
      <c r="BF262" s="252">
        <f>IF(N262="snížená",J262,0)</f>
        <v>0</v>
      </c>
      <c r="BG262" s="252">
        <f>IF(N262="zákl. přenesená",J262,0)</f>
        <v>0</v>
      </c>
      <c r="BH262" s="252">
        <f>IF(N262="sníž. přenesená",J262,0)</f>
        <v>0</v>
      </c>
      <c r="BI262" s="252">
        <f>IF(N262="nulová",J262,0)</f>
        <v>0</v>
      </c>
      <c r="BJ262" s="14" t="s">
        <v>84</v>
      </c>
      <c r="BK262" s="252">
        <f>ROUND(I262*H262,2)</f>
        <v>0</v>
      </c>
      <c r="BL262" s="14" t="s">
        <v>272</v>
      </c>
      <c r="BM262" s="251" t="s">
        <v>1387</v>
      </c>
    </row>
    <row r="263" s="2" customFormat="1">
      <c r="A263" s="35"/>
      <c r="B263" s="36"/>
      <c r="C263" s="37"/>
      <c r="D263" s="253" t="s">
        <v>194</v>
      </c>
      <c r="E263" s="37"/>
      <c r="F263" s="254" t="s">
        <v>1386</v>
      </c>
      <c r="G263" s="37"/>
      <c r="H263" s="37"/>
      <c r="I263" s="206"/>
      <c r="J263" s="37"/>
      <c r="K263" s="37"/>
      <c r="L263" s="41"/>
      <c r="M263" s="255"/>
      <c r="N263" s="256"/>
      <c r="O263" s="88"/>
      <c r="P263" s="88"/>
      <c r="Q263" s="88"/>
      <c r="R263" s="88"/>
      <c r="S263" s="88"/>
      <c r="T263" s="89"/>
      <c r="U263" s="35"/>
      <c r="V263" s="35"/>
      <c r="W263" s="35"/>
      <c r="X263" s="35"/>
      <c r="Y263" s="35"/>
      <c r="Z263" s="35"/>
      <c r="AA263" s="35"/>
      <c r="AB263" s="35"/>
      <c r="AC263" s="35"/>
      <c r="AD263" s="35"/>
      <c r="AE263" s="35"/>
      <c r="AT263" s="14" t="s">
        <v>194</v>
      </c>
      <c r="AU263" s="14" t="s">
        <v>200</v>
      </c>
    </row>
    <row r="264" s="2" customFormat="1" ht="24.15" customHeight="1">
      <c r="A264" s="35"/>
      <c r="B264" s="36"/>
      <c r="C264" s="257" t="s">
        <v>477</v>
      </c>
      <c r="D264" s="257" t="s">
        <v>260</v>
      </c>
      <c r="E264" s="258" t="s">
        <v>1388</v>
      </c>
      <c r="F264" s="259" t="s">
        <v>1389</v>
      </c>
      <c r="G264" s="260" t="s">
        <v>263</v>
      </c>
      <c r="H264" s="261">
        <v>5</v>
      </c>
      <c r="I264" s="262"/>
      <c r="J264" s="263">
        <f>ROUND(I264*H264,2)</f>
        <v>0</v>
      </c>
      <c r="K264" s="264"/>
      <c r="L264" s="265"/>
      <c r="M264" s="266" t="s">
        <v>1</v>
      </c>
      <c r="N264" s="267" t="s">
        <v>42</v>
      </c>
      <c r="O264" s="88"/>
      <c r="P264" s="249">
        <f>O264*H264</f>
        <v>0</v>
      </c>
      <c r="Q264" s="249">
        <v>0</v>
      </c>
      <c r="R264" s="249">
        <f>Q264*H264</f>
        <v>0</v>
      </c>
      <c r="S264" s="249">
        <v>0</v>
      </c>
      <c r="T264" s="250">
        <f>S264*H264</f>
        <v>0</v>
      </c>
      <c r="U264" s="35"/>
      <c r="V264" s="35"/>
      <c r="W264" s="35"/>
      <c r="X264" s="35"/>
      <c r="Y264" s="35"/>
      <c r="Z264" s="35"/>
      <c r="AA264" s="35"/>
      <c r="AB264" s="35"/>
      <c r="AC264" s="35"/>
      <c r="AD264" s="35"/>
      <c r="AE264" s="35"/>
      <c r="AR264" s="251" t="s">
        <v>323</v>
      </c>
      <c r="AT264" s="251" t="s">
        <v>260</v>
      </c>
      <c r="AU264" s="251" t="s">
        <v>200</v>
      </c>
      <c r="AY264" s="14" t="s">
        <v>185</v>
      </c>
      <c r="BE264" s="252">
        <f>IF(N264="základní",J264,0)</f>
        <v>0</v>
      </c>
      <c r="BF264" s="252">
        <f>IF(N264="snížená",J264,0)</f>
        <v>0</v>
      </c>
      <c r="BG264" s="252">
        <f>IF(N264="zákl. přenesená",J264,0)</f>
        <v>0</v>
      </c>
      <c r="BH264" s="252">
        <f>IF(N264="sníž. přenesená",J264,0)</f>
        <v>0</v>
      </c>
      <c r="BI264" s="252">
        <f>IF(N264="nulová",J264,0)</f>
        <v>0</v>
      </c>
      <c r="BJ264" s="14" t="s">
        <v>84</v>
      </c>
      <c r="BK264" s="252">
        <f>ROUND(I264*H264,2)</f>
        <v>0</v>
      </c>
      <c r="BL264" s="14" t="s">
        <v>272</v>
      </c>
      <c r="BM264" s="251" t="s">
        <v>1390</v>
      </c>
    </row>
    <row r="265" s="2" customFormat="1">
      <c r="A265" s="35"/>
      <c r="B265" s="36"/>
      <c r="C265" s="37"/>
      <c r="D265" s="253" t="s">
        <v>194</v>
      </c>
      <c r="E265" s="37"/>
      <c r="F265" s="254" t="s">
        <v>1389</v>
      </c>
      <c r="G265" s="37"/>
      <c r="H265" s="37"/>
      <c r="I265" s="206"/>
      <c r="J265" s="37"/>
      <c r="K265" s="37"/>
      <c r="L265" s="41"/>
      <c r="M265" s="255"/>
      <c r="N265" s="256"/>
      <c r="O265" s="88"/>
      <c r="P265" s="88"/>
      <c r="Q265" s="88"/>
      <c r="R265" s="88"/>
      <c r="S265" s="88"/>
      <c r="T265" s="89"/>
      <c r="U265" s="35"/>
      <c r="V265" s="35"/>
      <c r="W265" s="35"/>
      <c r="X265" s="35"/>
      <c r="Y265" s="35"/>
      <c r="Z265" s="35"/>
      <c r="AA265" s="35"/>
      <c r="AB265" s="35"/>
      <c r="AC265" s="35"/>
      <c r="AD265" s="35"/>
      <c r="AE265" s="35"/>
      <c r="AT265" s="14" t="s">
        <v>194</v>
      </c>
      <c r="AU265" s="14" t="s">
        <v>200</v>
      </c>
    </row>
    <row r="266" s="2" customFormat="1" ht="24.15" customHeight="1">
      <c r="A266" s="35"/>
      <c r="B266" s="36"/>
      <c r="C266" s="257" t="s">
        <v>484</v>
      </c>
      <c r="D266" s="257" t="s">
        <v>260</v>
      </c>
      <c r="E266" s="258" t="s">
        <v>1391</v>
      </c>
      <c r="F266" s="259" t="s">
        <v>1392</v>
      </c>
      <c r="G266" s="260" t="s">
        <v>263</v>
      </c>
      <c r="H266" s="261">
        <v>11</v>
      </c>
      <c r="I266" s="262"/>
      <c r="J266" s="263">
        <f>ROUND(I266*H266,2)</f>
        <v>0</v>
      </c>
      <c r="K266" s="264"/>
      <c r="L266" s="265"/>
      <c r="M266" s="266" t="s">
        <v>1</v>
      </c>
      <c r="N266" s="267" t="s">
        <v>42</v>
      </c>
      <c r="O266" s="88"/>
      <c r="P266" s="249">
        <f>O266*H266</f>
        <v>0</v>
      </c>
      <c r="Q266" s="249">
        <v>0</v>
      </c>
      <c r="R266" s="249">
        <f>Q266*H266</f>
        <v>0</v>
      </c>
      <c r="S266" s="249">
        <v>0</v>
      </c>
      <c r="T266" s="250">
        <f>S266*H266</f>
        <v>0</v>
      </c>
      <c r="U266" s="35"/>
      <c r="V266" s="35"/>
      <c r="W266" s="35"/>
      <c r="X266" s="35"/>
      <c r="Y266" s="35"/>
      <c r="Z266" s="35"/>
      <c r="AA266" s="35"/>
      <c r="AB266" s="35"/>
      <c r="AC266" s="35"/>
      <c r="AD266" s="35"/>
      <c r="AE266" s="35"/>
      <c r="AR266" s="251" t="s">
        <v>323</v>
      </c>
      <c r="AT266" s="251" t="s">
        <v>260</v>
      </c>
      <c r="AU266" s="251" t="s">
        <v>200</v>
      </c>
      <c r="AY266" s="14" t="s">
        <v>185</v>
      </c>
      <c r="BE266" s="252">
        <f>IF(N266="základní",J266,0)</f>
        <v>0</v>
      </c>
      <c r="BF266" s="252">
        <f>IF(N266="snížená",J266,0)</f>
        <v>0</v>
      </c>
      <c r="BG266" s="252">
        <f>IF(N266="zákl. přenesená",J266,0)</f>
        <v>0</v>
      </c>
      <c r="BH266" s="252">
        <f>IF(N266="sníž. přenesená",J266,0)</f>
        <v>0</v>
      </c>
      <c r="BI266" s="252">
        <f>IF(N266="nulová",J266,0)</f>
        <v>0</v>
      </c>
      <c r="BJ266" s="14" t="s">
        <v>84</v>
      </c>
      <c r="BK266" s="252">
        <f>ROUND(I266*H266,2)</f>
        <v>0</v>
      </c>
      <c r="BL266" s="14" t="s">
        <v>272</v>
      </c>
      <c r="BM266" s="251" t="s">
        <v>1393</v>
      </c>
    </row>
    <row r="267" s="2" customFormat="1">
      <c r="A267" s="35"/>
      <c r="B267" s="36"/>
      <c r="C267" s="37"/>
      <c r="D267" s="253" t="s">
        <v>194</v>
      </c>
      <c r="E267" s="37"/>
      <c r="F267" s="254" t="s">
        <v>1392</v>
      </c>
      <c r="G267" s="37"/>
      <c r="H267" s="37"/>
      <c r="I267" s="206"/>
      <c r="J267" s="37"/>
      <c r="K267" s="37"/>
      <c r="L267" s="41"/>
      <c r="M267" s="255"/>
      <c r="N267" s="256"/>
      <c r="O267" s="88"/>
      <c r="P267" s="88"/>
      <c r="Q267" s="88"/>
      <c r="R267" s="88"/>
      <c r="S267" s="88"/>
      <c r="T267" s="89"/>
      <c r="U267" s="35"/>
      <c r="V267" s="35"/>
      <c r="W267" s="35"/>
      <c r="X267" s="35"/>
      <c r="Y267" s="35"/>
      <c r="Z267" s="35"/>
      <c r="AA267" s="35"/>
      <c r="AB267" s="35"/>
      <c r="AC267" s="35"/>
      <c r="AD267" s="35"/>
      <c r="AE267" s="35"/>
      <c r="AT267" s="14" t="s">
        <v>194</v>
      </c>
      <c r="AU267" s="14" t="s">
        <v>200</v>
      </c>
    </row>
    <row r="268" s="2" customFormat="1" ht="24.15" customHeight="1">
      <c r="A268" s="35"/>
      <c r="B268" s="36"/>
      <c r="C268" s="239" t="s">
        <v>489</v>
      </c>
      <c r="D268" s="239" t="s">
        <v>188</v>
      </c>
      <c r="E268" s="240" t="s">
        <v>1394</v>
      </c>
      <c r="F268" s="241" t="s">
        <v>1395</v>
      </c>
      <c r="G268" s="242" t="s">
        <v>263</v>
      </c>
      <c r="H268" s="243">
        <v>16</v>
      </c>
      <c r="I268" s="244"/>
      <c r="J268" s="245">
        <f>ROUND(I268*H268,2)</f>
        <v>0</v>
      </c>
      <c r="K268" s="246"/>
      <c r="L268" s="41"/>
      <c r="M268" s="247" t="s">
        <v>1</v>
      </c>
      <c r="N268" s="248" t="s">
        <v>42</v>
      </c>
      <c r="O268" s="88"/>
      <c r="P268" s="249">
        <f>O268*H268</f>
        <v>0</v>
      </c>
      <c r="Q268" s="249">
        <v>0</v>
      </c>
      <c r="R268" s="249">
        <f>Q268*H268</f>
        <v>0</v>
      </c>
      <c r="S268" s="249">
        <v>0</v>
      </c>
      <c r="T268" s="250">
        <f>S268*H268</f>
        <v>0</v>
      </c>
      <c r="U268" s="35"/>
      <c r="V268" s="35"/>
      <c r="W268" s="35"/>
      <c r="X268" s="35"/>
      <c r="Y268" s="35"/>
      <c r="Z268" s="35"/>
      <c r="AA268" s="35"/>
      <c r="AB268" s="35"/>
      <c r="AC268" s="35"/>
      <c r="AD268" s="35"/>
      <c r="AE268" s="35"/>
      <c r="AR268" s="251" t="s">
        <v>272</v>
      </c>
      <c r="AT268" s="251" t="s">
        <v>188</v>
      </c>
      <c r="AU268" s="251" t="s">
        <v>200</v>
      </c>
      <c r="AY268" s="14" t="s">
        <v>185</v>
      </c>
      <c r="BE268" s="252">
        <f>IF(N268="základní",J268,0)</f>
        <v>0</v>
      </c>
      <c r="BF268" s="252">
        <f>IF(N268="snížená",J268,0)</f>
        <v>0</v>
      </c>
      <c r="BG268" s="252">
        <f>IF(N268="zákl. přenesená",J268,0)</f>
        <v>0</v>
      </c>
      <c r="BH268" s="252">
        <f>IF(N268="sníž. přenesená",J268,0)</f>
        <v>0</v>
      </c>
      <c r="BI268" s="252">
        <f>IF(N268="nulová",J268,0)</f>
        <v>0</v>
      </c>
      <c r="BJ268" s="14" t="s">
        <v>84</v>
      </c>
      <c r="BK268" s="252">
        <f>ROUND(I268*H268,2)</f>
        <v>0</v>
      </c>
      <c r="BL268" s="14" t="s">
        <v>272</v>
      </c>
      <c r="BM268" s="251" t="s">
        <v>1396</v>
      </c>
    </row>
    <row r="269" s="2" customFormat="1">
      <c r="A269" s="35"/>
      <c r="B269" s="36"/>
      <c r="C269" s="37"/>
      <c r="D269" s="253" t="s">
        <v>194</v>
      </c>
      <c r="E269" s="37"/>
      <c r="F269" s="254" t="s">
        <v>1395</v>
      </c>
      <c r="G269" s="37"/>
      <c r="H269" s="37"/>
      <c r="I269" s="206"/>
      <c r="J269" s="37"/>
      <c r="K269" s="37"/>
      <c r="L269" s="41"/>
      <c r="M269" s="255"/>
      <c r="N269" s="256"/>
      <c r="O269" s="88"/>
      <c r="P269" s="88"/>
      <c r="Q269" s="88"/>
      <c r="R269" s="88"/>
      <c r="S269" s="88"/>
      <c r="T269" s="89"/>
      <c r="U269" s="35"/>
      <c r="V269" s="35"/>
      <c r="W269" s="35"/>
      <c r="X269" s="35"/>
      <c r="Y269" s="35"/>
      <c r="Z269" s="35"/>
      <c r="AA269" s="35"/>
      <c r="AB269" s="35"/>
      <c r="AC269" s="35"/>
      <c r="AD269" s="35"/>
      <c r="AE269" s="35"/>
      <c r="AT269" s="14" t="s">
        <v>194</v>
      </c>
      <c r="AU269" s="14" t="s">
        <v>200</v>
      </c>
    </row>
    <row r="270" s="2" customFormat="1" ht="44.25" customHeight="1">
      <c r="A270" s="35"/>
      <c r="B270" s="36"/>
      <c r="C270" s="257" t="s">
        <v>494</v>
      </c>
      <c r="D270" s="257" t="s">
        <v>260</v>
      </c>
      <c r="E270" s="258" t="s">
        <v>1397</v>
      </c>
      <c r="F270" s="259" t="s">
        <v>1398</v>
      </c>
      <c r="G270" s="260" t="s">
        <v>263</v>
      </c>
      <c r="H270" s="261">
        <v>16</v>
      </c>
      <c r="I270" s="262"/>
      <c r="J270" s="263">
        <f>ROUND(I270*H270,2)</f>
        <v>0</v>
      </c>
      <c r="K270" s="264"/>
      <c r="L270" s="265"/>
      <c r="M270" s="266" t="s">
        <v>1</v>
      </c>
      <c r="N270" s="267" t="s">
        <v>42</v>
      </c>
      <c r="O270" s="88"/>
      <c r="P270" s="249">
        <f>O270*H270</f>
        <v>0</v>
      </c>
      <c r="Q270" s="249">
        <v>5.0000000000000002E-05</v>
      </c>
      <c r="R270" s="249">
        <f>Q270*H270</f>
        <v>0.00080000000000000004</v>
      </c>
      <c r="S270" s="249">
        <v>0</v>
      </c>
      <c r="T270" s="250">
        <f>S270*H270</f>
        <v>0</v>
      </c>
      <c r="U270" s="35"/>
      <c r="V270" s="35"/>
      <c r="W270" s="35"/>
      <c r="X270" s="35"/>
      <c r="Y270" s="35"/>
      <c r="Z270" s="35"/>
      <c r="AA270" s="35"/>
      <c r="AB270" s="35"/>
      <c r="AC270" s="35"/>
      <c r="AD270" s="35"/>
      <c r="AE270" s="35"/>
      <c r="AR270" s="251" t="s">
        <v>323</v>
      </c>
      <c r="AT270" s="251" t="s">
        <v>260</v>
      </c>
      <c r="AU270" s="251" t="s">
        <v>200</v>
      </c>
      <c r="AY270" s="14" t="s">
        <v>185</v>
      </c>
      <c r="BE270" s="252">
        <f>IF(N270="základní",J270,0)</f>
        <v>0</v>
      </c>
      <c r="BF270" s="252">
        <f>IF(N270="snížená",J270,0)</f>
        <v>0</v>
      </c>
      <c r="BG270" s="252">
        <f>IF(N270="zákl. přenesená",J270,0)</f>
        <v>0</v>
      </c>
      <c r="BH270" s="252">
        <f>IF(N270="sníž. přenesená",J270,0)</f>
        <v>0</v>
      </c>
      <c r="BI270" s="252">
        <f>IF(N270="nulová",J270,0)</f>
        <v>0</v>
      </c>
      <c r="BJ270" s="14" t="s">
        <v>84</v>
      </c>
      <c r="BK270" s="252">
        <f>ROUND(I270*H270,2)</f>
        <v>0</v>
      </c>
      <c r="BL270" s="14" t="s">
        <v>272</v>
      </c>
      <c r="BM270" s="251" t="s">
        <v>1399</v>
      </c>
    </row>
    <row r="271" s="2" customFormat="1">
      <c r="A271" s="35"/>
      <c r="B271" s="36"/>
      <c r="C271" s="37"/>
      <c r="D271" s="253" t="s">
        <v>194</v>
      </c>
      <c r="E271" s="37"/>
      <c r="F271" s="254" t="s">
        <v>1398</v>
      </c>
      <c r="G271" s="37"/>
      <c r="H271" s="37"/>
      <c r="I271" s="206"/>
      <c r="J271" s="37"/>
      <c r="K271" s="37"/>
      <c r="L271" s="41"/>
      <c r="M271" s="255"/>
      <c r="N271" s="256"/>
      <c r="O271" s="88"/>
      <c r="P271" s="88"/>
      <c r="Q271" s="88"/>
      <c r="R271" s="88"/>
      <c r="S271" s="88"/>
      <c r="T271" s="89"/>
      <c r="U271" s="35"/>
      <c r="V271" s="35"/>
      <c r="W271" s="35"/>
      <c r="X271" s="35"/>
      <c r="Y271" s="35"/>
      <c r="Z271" s="35"/>
      <c r="AA271" s="35"/>
      <c r="AB271" s="35"/>
      <c r="AC271" s="35"/>
      <c r="AD271" s="35"/>
      <c r="AE271" s="35"/>
      <c r="AT271" s="14" t="s">
        <v>194</v>
      </c>
      <c r="AU271" s="14" t="s">
        <v>200</v>
      </c>
    </row>
    <row r="272" s="2" customFormat="1" ht="37.8" customHeight="1">
      <c r="A272" s="35"/>
      <c r="B272" s="36"/>
      <c r="C272" s="239" t="s">
        <v>499</v>
      </c>
      <c r="D272" s="239" t="s">
        <v>188</v>
      </c>
      <c r="E272" s="240" t="s">
        <v>787</v>
      </c>
      <c r="F272" s="241" t="s">
        <v>788</v>
      </c>
      <c r="G272" s="242" t="s">
        <v>263</v>
      </c>
      <c r="H272" s="243">
        <v>1</v>
      </c>
      <c r="I272" s="244"/>
      <c r="J272" s="245">
        <f>ROUND(I272*H272,2)</f>
        <v>0</v>
      </c>
      <c r="K272" s="246"/>
      <c r="L272" s="41"/>
      <c r="M272" s="247" t="s">
        <v>1</v>
      </c>
      <c r="N272" s="248" t="s">
        <v>42</v>
      </c>
      <c r="O272" s="88"/>
      <c r="P272" s="249">
        <f>O272*H272</f>
        <v>0</v>
      </c>
      <c r="Q272" s="249">
        <v>0</v>
      </c>
      <c r="R272" s="249">
        <f>Q272*H272</f>
        <v>0</v>
      </c>
      <c r="S272" s="249">
        <v>0</v>
      </c>
      <c r="T272" s="250">
        <f>S272*H272</f>
        <v>0</v>
      </c>
      <c r="U272" s="35"/>
      <c r="V272" s="35"/>
      <c r="W272" s="35"/>
      <c r="X272" s="35"/>
      <c r="Y272" s="35"/>
      <c r="Z272" s="35"/>
      <c r="AA272" s="35"/>
      <c r="AB272" s="35"/>
      <c r="AC272" s="35"/>
      <c r="AD272" s="35"/>
      <c r="AE272" s="35"/>
      <c r="AR272" s="251" t="s">
        <v>272</v>
      </c>
      <c r="AT272" s="251" t="s">
        <v>188</v>
      </c>
      <c r="AU272" s="251" t="s">
        <v>200</v>
      </c>
      <c r="AY272" s="14" t="s">
        <v>185</v>
      </c>
      <c r="BE272" s="252">
        <f>IF(N272="základní",J272,0)</f>
        <v>0</v>
      </c>
      <c r="BF272" s="252">
        <f>IF(N272="snížená",J272,0)</f>
        <v>0</v>
      </c>
      <c r="BG272" s="252">
        <f>IF(N272="zákl. přenesená",J272,0)</f>
        <v>0</v>
      </c>
      <c r="BH272" s="252">
        <f>IF(N272="sníž. přenesená",J272,0)</f>
        <v>0</v>
      </c>
      <c r="BI272" s="252">
        <f>IF(N272="nulová",J272,0)</f>
        <v>0</v>
      </c>
      <c r="BJ272" s="14" t="s">
        <v>84</v>
      </c>
      <c r="BK272" s="252">
        <f>ROUND(I272*H272,2)</f>
        <v>0</v>
      </c>
      <c r="BL272" s="14" t="s">
        <v>272</v>
      </c>
      <c r="BM272" s="251" t="s">
        <v>789</v>
      </c>
    </row>
    <row r="273" s="2" customFormat="1">
      <c r="A273" s="35"/>
      <c r="B273" s="36"/>
      <c r="C273" s="37"/>
      <c r="D273" s="253" t="s">
        <v>194</v>
      </c>
      <c r="E273" s="37"/>
      <c r="F273" s="254" t="s">
        <v>788</v>
      </c>
      <c r="G273" s="37"/>
      <c r="H273" s="37"/>
      <c r="I273" s="206"/>
      <c r="J273" s="37"/>
      <c r="K273" s="37"/>
      <c r="L273" s="41"/>
      <c r="M273" s="255"/>
      <c r="N273" s="256"/>
      <c r="O273" s="88"/>
      <c r="P273" s="88"/>
      <c r="Q273" s="88"/>
      <c r="R273" s="88"/>
      <c r="S273" s="88"/>
      <c r="T273" s="89"/>
      <c r="U273" s="35"/>
      <c r="V273" s="35"/>
      <c r="W273" s="35"/>
      <c r="X273" s="35"/>
      <c r="Y273" s="35"/>
      <c r="Z273" s="35"/>
      <c r="AA273" s="35"/>
      <c r="AB273" s="35"/>
      <c r="AC273" s="35"/>
      <c r="AD273" s="35"/>
      <c r="AE273" s="35"/>
      <c r="AT273" s="14" t="s">
        <v>194</v>
      </c>
      <c r="AU273" s="14" t="s">
        <v>200</v>
      </c>
    </row>
    <row r="274" s="2" customFormat="1" ht="37.8" customHeight="1">
      <c r="A274" s="35"/>
      <c r="B274" s="36"/>
      <c r="C274" s="257" t="s">
        <v>504</v>
      </c>
      <c r="D274" s="257" t="s">
        <v>260</v>
      </c>
      <c r="E274" s="258" t="s">
        <v>791</v>
      </c>
      <c r="F274" s="259" t="s">
        <v>792</v>
      </c>
      <c r="G274" s="260" t="s">
        <v>263</v>
      </c>
      <c r="H274" s="261">
        <v>1</v>
      </c>
      <c r="I274" s="262"/>
      <c r="J274" s="263">
        <f>ROUND(I274*H274,2)</f>
        <v>0</v>
      </c>
      <c r="K274" s="264"/>
      <c r="L274" s="265"/>
      <c r="M274" s="266" t="s">
        <v>1</v>
      </c>
      <c r="N274" s="267" t="s">
        <v>42</v>
      </c>
      <c r="O274" s="88"/>
      <c r="P274" s="249">
        <f>O274*H274</f>
        <v>0</v>
      </c>
      <c r="Q274" s="249">
        <v>3.0000000000000001E-05</v>
      </c>
      <c r="R274" s="249">
        <f>Q274*H274</f>
        <v>3.0000000000000001E-05</v>
      </c>
      <c r="S274" s="249">
        <v>0</v>
      </c>
      <c r="T274" s="250">
        <f>S274*H274</f>
        <v>0</v>
      </c>
      <c r="U274" s="35"/>
      <c r="V274" s="35"/>
      <c r="W274" s="35"/>
      <c r="X274" s="35"/>
      <c r="Y274" s="35"/>
      <c r="Z274" s="35"/>
      <c r="AA274" s="35"/>
      <c r="AB274" s="35"/>
      <c r="AC274" s="35"/>
      <c r="AD274" s="35"/>
      <c r="AE274" s="35"/>
      <c r="AR274" s="251" t="s">
        <v>323</v>
      </c>
      <c r="AT274" s="251" t="s">
        <v>260</v>
      </c>
      <c r="AU274" s="251" t="s">
        <v>200</v>
      </c>
      <c r="AY274" s="14" t="s">
        <v>185</v>
      </c>
      <c r="BE274" s="252">
        <f>IF(N274="základní",J274,0)</f>
        <v>0</v>
      </c>
      <c r="BF274" s="252">
        <f>IF(N274="snížená",J274,0)</f>
        <v>0</v>
      </c>
      <c r="BG274" s="252">
        <f>IF(N274="zákl. přenesená",J274,0)</f>
        <v>0</v>
      </c>
      <c r="BH274" s="252">
        <f>IF(N274="sníž. přenesená",J274,0)</f>
        <v>0</v>
      </c>
      <c r="BI274" s="252">
        <f>IF(N274="nulová",J274,0)</f>
        <v>0</v>
      </c>
      <c r="BJ274" s="14" t="s">
        <v>84</v>
      </c>
      <c r="BK274" s="252">
        <f>ROUND(I274*H274,2)</f>
        <v>0</v>
      </c>
      <c r="BL274" s="14" t="s">
        <v>272</v>
      </c>
      <c r="BM274" s="251" t="s">
        <v>793</v>
      </c>
    </row>
    <row r="275" s="2" customFormat="1">
      <c r="A275" s="35"/>
      <c r="B275" s="36"/>
      <c r="C275" s="37"/>
      <c r="D275" s="253" t="s">
        <v>194</v>
      </c>
      <c r="E275" s="37"/>
      <c r="F275" s="254" t="s">
        <v>794</v>
      </c>
      <c r="G275" s="37"/>
      <c r="H275" s="37"/>
      <c r="I275" s="206"/>
      <c r="J275" s="37"/>
      <c r="K275" s="37"/>
      <c r="L275" s="41"/>
      <c r="M275" s="255"/>
      <c r="N275" s="256"/>
      <c r="O275" s="88"/>
      <c r="P275" s="88"/>
      <c r="Q275" s="88"/>
      <c r="R275" s="88"/>
      <c r="S275" s="88"/>
      <c r="T275" s="89"/>
      <c r="U275" s="35"/>
      <c r="V275" s="35"/>
      <c r="W275" s="35"/>
      <c r="X275" s="35"/>
      <c r="Y275" s="35"/>
      <c r="Z275" s="35"/>
      <c r="AA275" s="35"/>
      <c r="AB275" s="35"/>
      <c r="AC275" s="35"/>
      <c r="AD275" s="35"/>
      <c r="AE275" s="35"/>
      <c r="AT275" s="14" t="s">
        <v>194</v>
      </c>
      <c r="AU275" s="14" t="s">
        <v>200</v>
      </c>
    </row>
    <row r="276" s="2" customFormat="1" ht="16.5" customHeight="1">
      <c r="A276" s="35"/>
      <c r="B276" s="36"/>
      <c r="C276" s="239" t="s">
        <v>509</v>
      </c>
      <c r="D276" s="239" t="s">
        <v>188</v>
      </c>
      <c r="E276" s="240" t="s">
        <v>796</v>
      </c>
      <c r="F276" s="241" t="s">
        <v>797</v>
      </c>
      <c r="G276" s="242" t="s">
        <v>263</v>
      </c>
      <c r="H276" s="243">
        <v>18</v>
      </c>
      <c r="I276" s="244"/>
      <c r="J276" s="245">
        <f>ROUND(I276*H276,2)</f>
        <v>0</v>
      </c>
      <c r="K276" s="246"/>
      <c r="L276" s="41"/>
      <c r="M276" s="247" t="s">
        <v>1</v>
      </c>
      <c r="N276" s="248" t="s">
        <v>42</v>
      </c>
      <c r="O276" s="88"/>
      <c r="P276" s="249">
        <f>O276*H276</f>
        <v>0</v>
      </c>
      <c r="Q276" s="249">
        <v>0</v>
      </c>
      <c r="R276" s="249">
        <f>Q276*H276</f>
        <v>0</v>
      </c>
      <c r="S276" s="249">
        <v>0</v>
      </c>
      <c r="T276" s="250">
        <f>S276*H276</f>
        <v>0</v>
      </c>
      <c r="U276" s="35"/>
      <c r="V276" s="35"/>
      <c r="W276" s="35"/>
      <c r="X276" s="35"/>
      <c r="Y276" s="35"/>
      <c r="Z276" s="35"/>
      <c r="AA276" s="35"/>
      <c r="AB276" s="35"/>
      <c r="AC276" s="35"/>
      <c r="AD276" s="35"/>
      <c r="AE276" s="35"/>
      <c r="AR276" s="251" t="s">
        <v>272</v>
      </c>
      <c r="AT276" s="251" t="s">
        <v>188</v>
      </c>
      <c r="AU276" s="251" t="s">
        <v>200</v>
      </c>
      <c r="AY276" s="14" t="s">
        <v>185</v>
      </c>
      <c r="BE276" s="252">
        <f>IF(N276="základní",J276,0)</f>
        <v>0</v>
      </c>
      <c r="BF276" s="252">
        <f>IF(N276="snížená",J276,0)</f>
        <v>0</v>
      </c>
      <c r="BG276" s="252">
        <f>IF(N276="zákl. přenesená",J276,0)</f>
        <v>0</v>
      </c>
      <c r="BH276" s="252">
        <f>IF(N276="sníž. přenesená",J276,0)</f>
        <v>0</v>
      </c>
      <c r="BI276" s="252">
        <f>IF(N276="nulová",J276,0)</f>
        <v>0</v>
      </c>
      <c r="BJ276" s="14" t="s">
        <v>84</v>
      </c>
      <c r="BK276" s="252">
        <f>ROUND(I276*H276,2)</f>
        <v>0</v>
      </c>
      <c r="BL276" s="14" t="s">
        <v>272</v>
      </c>
      <c r="BM276" s="251" t="s">
        <v>798</v>
      </c>
    </row>
    <row r="277" s="2" customFormat="1">
      <c r="A277" s="35"/>
      <c r="B277" s="36"/>
      <c r="C277" s="37"/>
      <c r="D277" s="253" t="s">
        <v>194</v>
      </c>
      <c r="E277" s="37"/>
      <c r="F277" s="254" t="s">
        <v>799</v>
      </c>
      <c r="G277" s="37"/>
      <c r="H277" s="37"/>
      <c r="I277" s="206"/>
      <c r="J277" s="37"/>
      <c r="K277" s="37"/>
      <c r="L277" s="41"/>
      <c r="M277" s="255"/>
      <c r="N277" s="256"/>
      <c r="O277" s="88"/>
      <c r="P277" s="88"/>
      <c r="Q277" s="88"/>
      <c r="R277" s="88"/>
      <c r="S277" s="88"/>
      <c r="T277" s="89"/>
      <c r="U277" s="35"/>
      <c r="V277" s="35"/>
      <c r="W277" s="35"/>
      <c r="X277" s="35"/>
      <c r="Y277" s="35"/>
      <c r="Z277" s="35"/>
      <c r="AA277" s="35"/>
      <c r="AB277" s="35"/>
      <c r="AC277" s="35"/>
      <c r="AD277" s="35"/>
      <c r="AE277" s="35"/>
      <c r="AT277" s="14" t="s">
        <v>194</v>
      </c>
      <c r="AU277" s="14" t="s">
        <v>200</v>
      </c>
    </row>
    <row r="278" s="2" customFormat="1" ht="24.15" customHeight="1">
      <c r="A278" s="35"/>
      <c r="B278" s="36"/>
      <c r="C278" s="257" t="s">
        <v>741</v>
      </c>
      <c r="D278" s="257" t="s">
        <v>260</v>
      </c>
      <c r="E278" s="258" t="s">
        <v>801</v>
      </c>
      <c r="F278" s="259" t="s">
        <v>802</v>
      </c>
      <c r="G278" s="260" t="s">
        <v>263</v>
      </c>
      <c r="H278" s="261">
        <v>18</v>
      </c>
      <c r="I278" s="262"/>
      <c r="J278" s="263">
        <f>ROUND(I278*H278,2)</f>
        <v>0</v>
      </c>
      <c r="K278" s="264"/>
      <c r="L278" s="265"/>
      <c r="M278" s="266" t="s">
        <v>1</v>
      </c>
      <c r="N278" s="267" t="s">
        <v>42</v>
      </c>
      <c r="O278" s="88"/>
      <c r="P278" s="249">
        <f>O278*H278</f>
        <v>0</v>
      </c>
      <c r="Q278" s="249">
        <v>5.0000000000000002E-05</v>
      </c>
      <c r="R278" s="249">
        <f>Q278*H278</f>
        <v>0.00090000000000000008</v>
      </c>
      <c r="S278" s="249">
        <v>0</v>
      </c>
      <c r="T278" s="250">
        <f>S278*H278</f>
        <v>0</v>
      </c>
      <c r="U278" s="35"/>
      <c r="V278" s="35"/>
      <c r="W278" s="35"/>
      <c r="X278" s="35"/>
      <c r="Y278" s="35"/>
      <c r="Z278" s="35"/>
      <c r="AA278" s="35"/>
      <c r="AB278" s="35"/>
      <c r="AC278" s="35"/>
      <c r="AD278" s="35"/>
      <c r="AE278" s="35"/>
      <c r="AR278" s="251" t="s">
        <v>323</v>
      </c>
      <c r="AT278" s="251" t="s">
        <v>260</v>
      </c>
      <c r="AU278" s="251" t="s">
        <v>200</v>
      </c>
      <c r="AY278" s="14" t="s">
        <v>185</v>
      </c>
      <c r="BE278" s="252">
        <f>IF(N278="základní",J278,0)</f>
        <v>0</v>
      </c>
      <c r="BF278" s="252">
        <f>IF(N278="snížená",J278,0)</f>
        <v>0</v>
      </c>
      <c r="BG278" s="252">
        <f>IF(N278="zákl. přenesená",J278,0)</f>
        <v>0</v>
      </c>
      <c r="BH278" s="252">
        <f>IF(N278="sníž. přenesená",J278,0)</f>
        <v>0</v>
      </c>
      <c r="BI278" s="252">
        <f>IF(N278="nulová",J278,0)</f>
        <v>0</v>
      </c>
      <c r="BJ278" s="14" t="s">
        <v>84</v>
      </c>
      <c r="BK278" s="252">
        <f>ROUND(I278*H278,2)</f>
        <v>0</v>
      </c>
      <c r="BL278" s="14" t="s">
        <v>272</v>
      </c>
      <c r="BM278" s="251" t="s">
        <v>803</v>
      </c>
    </row>
    <row r="279" s="2" customFormat="1">
      <c r="A279" s="35"/>
      <c r="B279" s="36"/>
      <c r="C279" s="37"/>
      <c r="D279" s="253" t="s">
        <v>194</v>
      </c>
      <c r="E279" s="37"/>
      <c r="F279" s="254" t="s">
        <v>802</v>
      </c>
      <c r="G279" s="37"/>
      <c r="H279" s="37"/>
      <c r="I279" s="206"/>
      <c r="J279" s="37"/>
      <c r="K279" s="37"/>
      <c r="L279" s="41"/>
      <c r="M279" s="255"/>
      <c r="N279" s="256"/>
      <c r="O279" s="88"/>
      <c r="P279" s="88"/>
      <c r="Q279" s="88"/>
      <c r="R279" s="88"/>
      <c r="S279" s="88"/>
      <c r="T279" s="89"/>
      <c r="U279" s="35"/>
      <c r="V279" s="35"/>
      <c r="W279" s="35"/>
      <c r="X279" s="35"/>
      <c r="Y279" s="35"/>
      <c r="Z279" s="35"/>
      <c r="AA279" s="35"/>
      <c r="AB279" s="35"/>
      <c r="AC279" s="35"/>
      <c r="AD279" s="35"/>
      <c r="AE279" s="35"/>
      <c r="AT279" s="14" t="s">
        <v>194</v>
      </c>
      <c r="AU279" s="14" t="s">
        <v>200</v>
      </c>
    </row>
    <row r="280" s="2" customFormat="1" ht="24.15" customHeight="1">
      <c r="A280" s="35"/>
      <c r="B280" s="36"/>
      <c r="C280" s="257" t="s">
        <v>745</v>
      </c>
      <c r="D280" s="257" t="s">
        <v>260</v>
      </c>
      <c r="E280" s="258" t="s">
        <v>1400</v>
      </c>
      <c r="F280" s="259" t="s">
        <v>1401</v>
      </c>
      <c r="G280" s="260" t="s">
        <v>263</v>
      </c>
      <c r="H280" s="261">
        <v>2</v>
      </c>
      <c r="I280" s="262"/>
      <c r="J280" s="263">
        <f>ROUND(I280*H280,2)</f>
        <v>0</v>
      </c>
      <c r="K280" s="264"/>
      <c r="L280" s="265"/>
      <c r="M280" s="266" t="s">
        <v>1</v>
      </c>
      <c r="N280" s="267" t="s">
        <v>42</v>
      </c>
      <c r="O280" s="88"/>
      <c r="P280" s="249">
        <f>O280*H280</f>
        <v>0</v>
      </c>
      <c r="Q280" s="249">
        <v>5.0000000000000002E-05</v>
      </c>
      <c r="R280" s="249">
        <f>Q280*H280</f>
        <v>0.00010000000000000001</v>
      </c>
      <c r="S280" s="249">
        <v>0</v>
      </c>
      <c r="T280" s="250">
        <f>S280*H280</f>
        <v>0</v>
      </c>
      <c r="U280" s="35"/>
      <c r="V280" s="35"/>
      <c r="W280" s="35"/>
      <c r="X280" s="35"/>
      <c r="Y280" s="35"/>
      <c r="Z280" s="35"/>
      <c r="AA280" s="35"/>
      <c r="AB280" s="35"/>
      <c r="AC280" s="35"/>
      <c r="AD280" s="35"/>
      <c r="AE280" s="35"/>
      <c r="AR280" s="251" t="s">
        <v>323</v>
      </c>
      <c r="AT280" s="251" t="s">
        <v>260</v>
      </c>
      <c r="AU280" s="251" t="s">
        <v>200</v>
      </c>
      <c r="AY280" s="14" t="s">
        <v>185</v>
      </c>
      <c r="BE280" s="252">
        <f>IF(N280="základní",J280,0)</f>
        <v>0</v>
      </c>
      <c r="BF280" s="252">
        <f>IF(N280="snížená",J280,0)</f>
        <v>0</v>
      </c>
      <c r="BG280" s="252">
        <f>IF(N280="zákl. přenesená",J280,0)</f>
        <v>0</v>
      </c>
      <c r="BH280" s="252">
        <f>IF(N280="sníž. přenesená",J280,0)</f>
        <v>0</v>
      </c>
      <c r="BI280" s="252">
        <f>IF(N280="nulová",J280,0)</f>
        <v>0</v>
      </c>
      <c r="BJ280" s="14" t="s">
        <v>84</v>
      </c>
      <c r="BK280" s="252">
        <f>ROUND(I280*H280,2)</f>
        <v>0</v>
      </c>
      <c r="BL280" s="14" t="s">
        <v>272</v>
      </c>
      <c r="BM280" s="251" t="s">
        <v>1402</v>
      </c>
    </row>
    <row r="281" s="2" customFormat="1">
      <c r="A281" s="35"/>
      <c r="B281" s="36"/>
      <c r="C281" s="37"/>
      <c r="D281" s="253" t="s">
        <v>194</v>
      </c>
      <c r="E281" s="37"/>
      <c r="F281" s="254" t="s">
        <v>1401</v>
      </c>
      <c r="G281" s="37"/>
      <c r="H281" s="37"/>
      <c r="I281" s="206"/>
      <c r="J281" s="37"/>
      <c r="K281" s="37"/>
      <c r="L281" s="41"/>
      <c r="M281" s="255"/>
      <c r="N281" s="256"/>
      <c r="O281" s="88"/>
      <c r="P281" s="88"/>
      <c r="Q281" s="88"/>
      <c r="R281" s="88"/>
      <c r="S281" s="88"/>
      <c r="T281" s="89"/>
      <c r="U281" s="35"/>
      <c r="V281" s="35"/>
      <c r="W281" s="35"/>
      <c r="X281" s="35"/>
      <c r="Y281" s="35"/>
      <c r="Z281" s="35"/>
      <c r="AA281" s="35"/>
      <c r="AB281" s="35"/>
      <c r="AC281" s="35"/>
      <c r="AD281" s="35"/>
      <c r="AE281" s="35"/>
      <c r="AT281" s="14" t="s">
        <v>194</v>
      </c>
      <c r="AU281" s="14" t="s">
        <v>200</v>
      </c>
    </row>
    <row r="282" s="2" customFormat="1" ht="33" customHeight="1">
      <c r="A282" s="35"/>
      <c r="B282" s="36"/>
      <c r="C282" s="239" t="s">
        <v>750</v>
      </c>
      <c r="D282" s="239" t="s">
        <v>188</v>
      </c>
      <c r="E282" s="240" t="s">
        <v>828</v>
      </c>
      <c r="F282" s="241" t="s">
        <v>1403</v>
      </c>
      <c r="G282" s="242" t="s">
        <v>329</v>
      </c>
      <c r="H282" s="243">
        <v>2</v>
      </c>
      <c r="I282" s="244"/>
      <c r="J282" s="245">
        <f>ROUND(I282*H282,2)</f>
        <v>0</v>
      </c>
      <c r="K282" s="246"/>
      <c r="L282" s="41"/>
      <c r="M282" s="247" t="s">
        <v>1</v>
      </c>
      <c r="N282" s="248" t="s">
        <v>42</v>
      </c>
      <c r="O282" s="88"/>
      <c r="P282" s="249">
        <f>O282*H282</f>
        <v>0</v>
      </c>
      <c r="Q282" s="249">
        <v>0</v>
      </c>
      <c r="R282" s="249">
        <f>Q282*H282</f>
        <v>0</v>
      </c>
      <c r="S282" s="249">
        <v>0</v>
      </c>
      <c r="T282" s="250">
        <f>S282*H282</f>
        <v>0</v>
      </c>
      <c r="U282" s="35"/>
      <c r="V282" s="35"/>
      <c r="W282" s="35"/>
      <c r="X282" s="35"/>
      <c r="Y282" s="35"/>
      <c r="Z282" s="35"/>
      <c r="AA282" s="35"/>
      <c r="AB282" s="35"/>
      <c r="AC282" s="35"/>
      <c r="AD282" s="35"/>
      <c r="AE282" s="35"/>
      <c r="AR282" s="251" t="s">
        <v>272</v>
      </c>
      <c r="AT282" s="251" t="s">
        <v>188</v>
      </c>
      <c r="AU282" s="251" t="s">
        <v>200</v>
      </c>
      <c r="AY282" s="14" t="s">
        <v>185</v>
      </c>
      <c r="BE282" s="252">
        <f>IF(N282="základní",J282,0)</f>
        <v>0</v>
      </c>
      <c r="BF282" s="252">
        <f>IF(N282="snížená",J282,0)</f>
        <v>0</v>
      </c>
      <c r="BG282" s="252">
        <f>IF(N282="zákl. přenesená",J282,0)</f>
        <v>0</v>
      </c>
      <c r="BH282" s="252">
        <f>IF(N282="sníž. přenesená",J282,0)</f>
        <v>0</v>
      </c>
      <c r="BI282" s="252">
        <f>IF(N282="nulová",J282,0)</f>
        <v>0</v>
      </c>
      <c r="BJ282" s="14" t="s">
        <v>84</v>
      </c>
      <c r="BK282" s="252">
        <f>ROUND(I282*H282,2)</f>
        <v>0</v>
      </c>
      <c r="BL282" s="14" t="s">
        <v>272</v>
      </c>
      <c r="BM282" s="251" t="s">
        <v>830</v>
      </c>
    </row>
    <row r="283" s="2" customFormat="1">
      <c r="A283" s="35"/>
      <c r="B283" s="36"/>
      <c r="C283" s="37"/>
      <c r="D283" s="253" t="s">
        <v>194</v>
      </c>
      <c r="E283" s="37"/>
      <c r="F283" s="254" t="s">
        <v>1403</v>
      </c>
      <c r="G283" s="37"/>
      <c r="H283" s="37"/>
      <c r="I283" s="206"/>
      <c r="J283" s="37"/>
      <c r="K283" s="37"/>
      <c r="L283" s="41"/>
      <c r="M283" s="255"/>
      <c r="N283" s="256"/>
      <c r="O283" s="88"/>
      <c r="P283" s="88"/>
      <c r="Q283" s="88"/>
      <c r="R283" s="88"/>
      <c r="S283" s="88"/>
      <c r="T283" s="89"/>
      <c r="U283" s="35"/>
      <c r="V283" s="35"/>
      <c r="W283" s="35"/>
      <c r="X283" s="35"/>
      <c r="Y283" s="35"/>
      <c r="Z283" s="35"/>
      <c r="AA283" s="35"/>
      <c r="AB283" s="35"/>
      <c r="AC283" s="35"/>
      <c r="AD283" s="35"/>
      <c r="AE283" s="35"/>
      <c r="AT283" s="14" t="s">
        <v>194</v>
      </c>
      <c r="AU283" s="14" t="s">
        <v>200</v>
      </c>
    </row>
    <row r="284" s="2" customFormat="1" ht="24.15" customHeight="1">
      <c r="A284" s="35"/>
      <c r="B284" s="36"/>
      <c r="C284" s="257" t="s">
        <v>754</v>
      </c>
      <c r="D284" s="257" t="s">
        <v>260</v>
      </c>
      <c r="E284" s="258" t="s">
        <v>833</v>
      </c>
      <c r="F284" s="259" t="s">
        <v>834</v>
      </c>
      <c r="G284" s="260" t="s">
        <v>329</v>
      </c>
      <c r="H284" s="261">
        <v>2</v>
      </c>
      <c r="I284" s="262"/>
      <c r="J284" s="263">
        <f>ROUND(I284*H284,2)</f>
        <v>0</v>
      </c>
      <c r="K284" s="264"/>
      <c r="L284" s="265"/>
      <c r="M284" s="266" t="s">
        <v>1</v>
      </c>
      <c r="N284" s="267" t="s">
        <v>42</v>
      </c>
      <c r="O284" s="88"/>
      <c r="P284" s="249">
        <f>O284*H284</f>
        <v>0</v>
      </c>
      <c r="Q284" s="249">
        <v>1.0000000000000001E-05</v>
      </c>
      <c r="R284" s="249">
        <f>Q284*H284</f>
        <v>2.0000000000000002E-05</v>
      </c>
      <c r="S284" s="249">
        <v>0</v>
      </c>
      <c r="T284" s="250">
        <f>S284*H284</f>
        <v>0</v>
      </c>
      <c r="U284" s="35"/>
      <c r="V284" s="35"/>
      <c r="W284" s="35"/>
      <c r="X284" s="35"/>
      <c r="Y284" s="35"/>
      <c r="Z284" s="35"/>
      <c r="AA284" s="35"/>
      <c r="AB284" s="35"/>
      <c r="AC284" s="35"/>
      <c r="AD284" s="35"/>
      <c r="AE284" s="35"/>
      <c r="AR284" s="251" t="s">
        <v>323</v>
      </c>
      <c r="AT284" s="251" t="s">
        <v>260</v>
      </c>
      <c r="AU284" s="251" t="s">
        <v>200</v>
      </c>
      <c r="AY284" s="14" t="s">
        <v>185</v>
      </c>
      <c r="BE284" s="252">
        <f>IF(N284="základní",J284,0)</f>
        <v>0</v>
      </c>
      <c r="BF284" s="252">
        <f>IF(N284="snížená",J284,0)</f>
        <v>0</v>
      </c>
      <c r="BG284" s="252">
        <f>IF(N284="zákl. přenesená",J284,0)</f>
        <v>0</v>
      </c>
      <c r="BH284" s="252">
        <f>IF(N284="sníž. přenesená",J284,0)</f>
        <v>0</v>
      </c>
      <c r="BI284" s="252">
        <f>IF(N284="nulová",J284,0)</f>
        <v>0</v>
      </c>
      <c r="BJ284" s="14" t="s">
        <v>84</v>
      </c>
      <c r="BK284" s="252">
        <f>ROUND(I284*H284,2)</f>
        <v>0</v>
      </c>
      <c r="BL284" s="14" t="s">
        <v>272</v>
      </c>
      <c r="BM284" s="251" t="s">
        <v>835</v>
      </c>
    </row>
    <row r="285" s="2" customFormat="1">
      <c r="A285" s="35"/>
      <c r="B285" s="36"/>
      <c r="C285" s="37"/>
      <c r="D285" s="253" t="s">
        <v>194</v>
      </c>
      <c r="E285" s="37"/>
      <c r="F285" s="254" t="s">
        <v>834</v>
      </c>
      <c r="G285" s="37"/>
      <c r="H285" s="37"/>
      <c r="I285" s="206"/>
      <c r="J285" s="37"/>
      <c r="K285" s="37"/>
      <c r="L285" s="41"/>
      <c r="M285" s="255"/>
      <c r="N285" s="256"/>
      <c r="O285" s="88"/>
      <c r="P285" s="88"/>
      <c r="Q285" s="88"/>
      <c r="R285" s="88"/>
      <c r="S285" s="88"/>
      <c r="T285" s="89"/>
      <c r="U285" s="35"/>
      <c r="V285" s="35"/>
      <c r="W285" s="35"/>
      <c r="X285" s="35"/>
      <c r="Y285" s="35"/>
      <c r="Z285" s="35"/>
      <c r="AA285" s="35"/>
      <c r="AB285" s="35"/>
      <c r="AC285" s="35"/>
      <c r="AD285" s="35"/>
      <c r="AE285" s="35"/>
      <c r="AT285" s="14" t="s">
        <v>194</v>
      </c>
      <c r="AU285" s="14" t="s">
        <v>200</v>
      </c>
    </row>
    <row r="286" s="2" customFormat="1" ht="24.15" customHeight="1">
      <c r="A286" s="35"/>
      <c r="B286" s="36"/>
      <c r="C286" s="257" t="s">
        <v>758</v>
      </c>
      <c r="D286" s="257" t="s">
        <v>260</v>
      </c>
      <c r="E286" s="258" t="s">
        <v>837</v>
      </c>
      <c r="F286" s="259" t="s">
        <v>838</v>
      </c>
      <c r="G286" s="260" t="s">
        <v>263</v>
      </c>
      <c r="H286" s="261">
        <v>2</v>
      </c>
      <c r="I286" s="262"/>
      <c r="J286" s="263">
        <f>ROUND(I286*H286,2)</f>
        <v>0</v>
      </c>
      <c r="K286" s="264"/>
      <c r="L286" s="265"/>
      <c r="M286" s="266" t="s">
        <v>1</v>
      </c>
      <c r="N286" s="267" t="s">
        <v>42</v>
      </c>
      <c r="O286" s="88"/>
      <c r="P286" s="249">
        <f>O286*H286</f>
        <v>0</v>
      </c>
      <c r="Q286" s="249">
        <v>1.0000000000000001E-05</v>
      </c>
      <c r="R286" s="249">
        <f>Q286*H286</f>
        <v>2.0000000000000002E-05</v>
      </c>
      <c r="S286" s="249">
        <v>0</v>
      </c>
      <c r="T286" s="250">
        <f>S286*H286</f>
        <v>0</v>
      </c>
      <c r="U286" s="35"/>
      <c r="V286" s="35"/>
      <c r="W286" s="35"/>
      <c r="X286" s="35"/>
      <c r="Y286" s="35"/>
      <c r="Z286" s="35"/>
      <c r="AA286" s="35"/>
      <c r="AB286" s="35"/>
      <c r="AC286" s="35"/>
      <c r="AD286" s="35"/>
      <c r="AE286" s="35"/>
      <c r="AR286" s="251" t="s">
        <v>323</v>
      </c>
      <c r="AT286" s="251" t="s">
        <v>260</v>
      </c>
      <c r="AU286" s="251" t="s">
        <v>200</v>
      </c>
      <c r="AY286" s="14" t="s">
        <v>185</v>
      </c>
      <c r="BE286" s="252">
        <f>IF(N286="základní",J286,0)</f>
        <v>0</v>
      </c>
      <c r="BF286" s="252">
        <f>IF(N286="snížená",J286,0)</f>
        <v>0</v>
      </c>
      <c r="BG286" s="252">
        <f>IF(N286="zákl. přenesená",J286,0)</f>
        <v>0</v>
      </c>
      <c r="BH286" s="252">
        <f>IF(N286="sníž. přenesená",J286,0)</f>
        <v>0</v>
      </c>
      <c r="BI286" s="252">
        <f>IF(N286="nulová",J286,0)</f>
        <v>0</v>
      </c>
      <c r="BJ286" s="14" t="s">
        <v>84</v>
      </c>
      <c r="BK286" s="252">
        <f>ROUND(I286*H286,2)</f>
        <v>0</v>
      </c>
      <c r="BL286" s="14" t="s">
        <v>272</v>
      </c>
      <c r="BM286" s="251" t="s">
        <v>839</v>
      </c>
    </row>
    <row r="287" s="2" customFormat="1">
      <c r="A287" s="35"/>
      <c r="B287" s="36"/>
      <c r="C287" s="37"/>
      <c r="D287" s="253" t="s">
        <v>194</v>
      </c>
      <c r="E287" s="37"/>
      <c r="F287" s="254" t="s">
        <v>838</v>
      </c>
      <c r="G287" s="37"/>
      <c r="H287" s="37"/>
      <c r="I287" s="206"/>
      <c r="J287" s="37"/>
      <c r="K287" s="37"/>
      <c r="L287" s="41"/>
      <c r="M287" s="255"/>
      <c r="N287" s="256"/>
      <c r="O287" s="88"/>
      <c r="P287" s="88"/>
      <c r="Q287" s="88"/>
      <c r="R287" s="88"/>
      <c r="S287" s="88"/>
      <c r="T287" s="89"/>
      <c r="U287" s="35"/>
      <c r="V287" s="35"/>
      <c r="W287" s="35"/>
      <c r="X287" s="35"/>
      <c r="Y287" s="35"/>
      <c r="Z287" s="35"/>
      <c r="AA287" s="35"/>
      <c r="AB287" s="35"/>
      <c r="AC287" s="35"/>
      <c r="AD287" s="35"/>
      <c r="AE287" s="35"/>
      <c r="AT287" s="14" t="s">
        <v>194</v>
      </c>
      <c r="AU287" s="14" t="s">
        <v>200</v>
      </c>
    </row>
    <row r="288" s="2" customFormat="1" ht="24.15" customHeight="1">
      <c r="A288" s="35"/>
      <c r="B288" s="36"/>
      <c r="C288" s="257" t="s">
        <v>762</v>
      </c>
      <c r="D288" s="257" t="s">
        <v>260</v>
      </c>
      <c r="E288" s="258" t="s">
        <v>1404</v>
      </c>
      <c r="F288" s="259" t="s">
        <v>1405</v>
      </c>
      <c r="G288" s="260" t="s">
        <v>263</v>
      </c>
      <c r="H288" s="261">
        <v>1</v>
      </c>
      <c r="I288" s="262"/>
      <c r="J288" s="263">
        <f>ROUND(I288*H288,2)</f>
        <v>0</v>
      </c>
      <c r="K288" s="264"/>
      <c r="L288" s="265"/>
      <c r="M288" s="266" t="s">
        <v>1</v>
      </c>
      <c r="N288" s="267" t="s">
        <v>42</v>
      </c>
      <c r="O288" s="88"/>
      <c r="P288" s="249">
        <f>O288*H288</f>
        <v>0</v>
      </c>
      <c r="Q288" s="249">
        <v>1.0000000000000001E-05</v>
      </c>
      <c r="R288" s="249">
        <f>Q288*H288</f>
        <v>1.0000000000000001E-05</v>
      </c>
      <c r="S288" s="249">
        <v>0</v>
      </c>
      <c r="T288" s="250">
        <f>S288*H288</f>
        <v>0</v>
      </c>
      <c r="U288" s="35"/>
      <c r="V288" s="35"/>
      <c r="W288" s="35"/>
      <c r="X288" s="35"/>
      <c r="Y288" s="35"/>
      <c r="Z288" s="35"/>
      <c r="AA288" s="35"/>
      <c r="AB288" s="35"/>
      <c r="AC288" s="35"/>
      <c r="AD288" s="35"/>
      <c r="AE288" s="35"/>
      <c r="AR288" s="251" t="s">
        <v>323</v>
      </c>
      <c r="AT288" s="251" t="s">
        <v>260</v>
      </c>
      <c r="AU288" s="251" t="s">
        <v>200</v>
      </c>
      <c r="AY288" s="14" t="s">
        <v>185</v>
      </c>
      <c r="BE288" s="252">
        <f>IF(N288="základní",J288,0)</f>
        <v>0</v>
      </c>
      <c r="BF288" s="252">
        <f>IF(N288="snížená",J288,0)</f>
        <v>0</v>
      </c>
      <c r="BG288" s="252">
        <f>IF(N288="zákl. přenesená",J288,0)</f>
        <v>0</v>
      </c>
      <c r="BH288" s="252">
        <f>IF(N288="sníž. přenesená",J288,0)</f>
        <v>0</v>
      </c>
      <c r="BI288" s="252">
        <f>IF(N288="nulová",J288,0)</f>
        <v>0</v>
      </c>
      <c r="BJ288" s="14" t="s">
        <v>84</v>
      </c>
      <c r="BK288" s="252">
        <f>ROUND(I288*H288,2)</f>
        <v>0</v>
      </c>
      <c r="BL288" s="14" t="s">
        <v>272</v>
      </c>
      <c r="BM288" s="251" t="s">
        <v>1406</v>
      </c>
    </row>
    <row r="289" s="2" customFormat="1">
      <c r="A289" s="35"/>
      <c r="B289" s="36"/>
      <c r="C289" s="37"/>
      <c r="D289" s="253" t="s">
        <v>194</v>
      </c>
      <c r="E289" s="37"/>
      <c r="F289" s="254" t="s">
        <v>1405</v>
      </c>
      <c r="G289" s="37"/>
      <c r="H289" s="37"/>
      <c r="I289" s="206"/>
      <c r="J289" s="37"/>
      <c r="K289" s="37"/>
      <c r="L289" s="41"/>
      <c r="M289" s="255"/>
      <c r="N289" s="256"/>
      <c r="O289" s="88"/>
      <c r="P289" s="88"/>
      <c r="Q289" s="88"/>
      <c r="R289" s="88"/>
      <c r="S289" s="88"/>
      <c r="T289" s="89"/>
      <c r="U289" s="35"/>
      <c r="V289" s="35"/>
      <c r="W289" s="35"/>
      <c r="X289" s="35"/>
      <c r="Y289" s="35"/>
      <c r="Z289" s="35"/>
      <c r="AA289" s="35"/>
      <c r="AB289" s="35"/>
      <c r="AC289" s="35"/>
      <c r="AD289" s="35"/>
      <c r="AE289" s="35"/>
      <c r="AT289" s="14" t="s">
        <v>194</v>
      </c>
      <c r="AU289" s="14" t="s">
        <v>200</v>
      </c>
    </row>
    <row r="290" s="2" customFormat="1" ht="24.15" customHeight="1">
      <c r="A290" s="35"/>
      <c r="B290" s="36"/>
      <c r="C290" s="257" t="s">
        <v>766</v>
      </c>
      <c r="D290" s="257" t="s">
        <v>260</v>
      </c>
      <c r="E290" s="258" t="s">
        <v>1407</v>
      </c>
      <c r="F290" s="259" t="s">
        <v>1408</v>
      </c>
      <c r="G290" s="260" t="s">
        <v>263</v>
      </c>
      <c r="H290" s="261">
        <v>2</v>
      </c>
      <c r="I290" s="262"/>
      <c r="J290" s="263">
        <f>ROUND(I290*H290,2)</f>
        <v>0</v>
      </c>
      <c r="K290" s="264"/>
      <c r="L290" s="265"/>
      <c r="M290" s="266" t="s">
        <v>1</v>
      </c>
      <c r="N290" s="267" t="s">
        <v>42</v>
      </c>
      <c r="O290" s="88"/>
      <c r="P290" s="249">
        <f>O290*H290</f>
        <v>0</v>
      </c>
      <c r="Q290" s="249">
        <v>1.0000000000000001E-05</v>
      </c>
      <c r="R290" s="249">
        <f>Q290*H290</f>
        <v>2.0000000000000002E-05</v>
      </c>
      <c r="S290" s="249">
        <v>0</v>
      </c>
      <c r="T290" s="250">
        <f>S290*H290</f>
        <v>0</v>
      </c>
      <c r="U290" s="35"/>
      <c r="V290" s="35"/>
      <c r="W290" s="35"/>
      <c r="X290" s="35"/>
      <c r="Y290" s="35"/>
      <c r="Z290" s="35"/>
      <c r="AA290" s="35"/>
      <c r="AB290" s="35"/>
      <c r="AC290" s="35"/>
      <c r="AD290" s="35"/>
      <c r="AE290" s="35"/>
      <c r="AR290" s="251" t="s">
        <v>323</v>
      </c>
      <c r="AT290" s="251" t="s">
        <v>260</v>
      </c>
      <c r="AU290" s="251" t="s">
        <v>200</v>
      </c>
      <c r="AY290" s="14" t="s">
        <v>185</v>
      </c>
      <c r="BE290" s="252">
        <f>IF(N290="základní",J290,0)</f>
        <v>0</v>
      </c>
      <c r="BF290" s="252">
        <f>IF(N290="snížená",J290,0)</f>
        <v>0</v>
      </c>
      <c r="BG290" s="252">
        <f>IF(N290="zákl. přenesená",J290,0)</f>
        <v>0</v>
      </c>
      <c r="BH290" s="252">
        <f>IF(N290="sníž. přenesená",J290,0)</f>
        <v>0</v>
      </c>
      <c r="BI290" s="252">
        <f>IF(N290="nulová",J290,0)</f>
        <v>0</v>
      </c>
      <c r="BJ290" s="14" t="s">
        <v>84</v>
      </c>
      <c r="BK290" s="252">
        <f>ROUND(I290*H290,2)</f>
        <v>0</v>
      </c>
      <c r="BL290" s="14" t="s">
        <v>272</v>
      </c>
      <c r="BM290" s="251" t="s">
        <v>1409</v>
      </c>
    </row>
    <row r="291" s="2" customFormat="1">
      <c r="A291" s="35"/>
      <c r="B291" s="36"/>
      <c r="C291" s="37"/>
      <c r="D291" s="253" t="s">
        <v>194</v>
      </c>
      <c r="E291" s="37"/>
      <c r="F291" s="254" t="s">
        <v>1408</v>
      </c>
      <c r="G291" s="37"/>
      <c r="H291" s="37"/>
      <c r="I291" s="206"/>
      <c r="J291" s="37"/>
      <c r="K291" s="37"/>
      <c r="L291" s="41"/>
      <c r="M291" s="255"/>
      <c r="N291" s="256"/>
      <c r="O291" s="88"/>
      <c r="P291" s="88"/>
      <c r="Q291" s="88"/>
      <c r="R291" s="88"/>
      <c r="S291" s="88"/>
      <c r="T291" s="89"/>
      <c r="U291" s="35"/>
      <c r="V291" s="35"/>
      <c r="W291" s="35"/>
      <c r="X291" s="35"/>
      <c r="Y291" s="35"/>
      <c r="Z291" s="35"/>
      <c r="AA291" s="35"/>
      <c r="AB291" s="35"/>
      <c r="AC291" s="35"/>
      <c r="AD291" s="35"/>
      <c r="AE291" s="35"/>
      <c r="AT291" s="14" t="s">
        <v>194</v>
      </c>
      <c r="AU291" s="14" t="s">
        <v>200</v>
      </c>
    </row>
    <row r="292" s="2" customFormat="1" ht="33" customHeight="1">
      <c r="A292" s="35"/>
      <c r="B292" s="36"/>
      <c r="C292" s="239" t="s">
        <v>770</v>
      </c>
      <c r="D292" s="239" t="s">
        <v>188</v>
      </c>
      <c r="E292" s="240" t="s">
        <v>845</v>
      </c>
      <c r="F292" s="241" t="s">
        <v>846</v>
      </c>
      <c r="G292" s="242" t="s">
        <v>329</v>
      </c>
      <c r="H292" s="243">
        <v>330</v>
      </c>
      <c r="I292" s="244"/>
      <c r="J292" s="245">
        <f>ROUND(I292*H292,2)</f>
        <v>0</v>
      </c>
      <c r="K292" s="246"/>
      <c r="L292" s="41"/>
      <c r="M292" s="247" t="s">
        <v>1</v>
      </c>
      <c r="N292" s="248" t="s">
        <v>42</v>
      </c>
      <c r="O292" s="88"/>
      <c r="P292" s="249">
        <f>O292*H292</f>
        <v>0</v>
      </c>
      <c r="Q292" s="249">
        <v>0</v>
      </c>
      <c r="R292" s="249">
        <f>Q292*H292</f>
        <v>0</v>
      </c>
      <c r="S292" s="249">
        <v>0</v>
      </c>
      <c r="T292" s="250">
        <f>S292*H292</f>
        <v>0</v>
      </c>
      <c r="U292" s="35"/>
      <c r="V292" s="35"/>
      <c r="W292" s="35"/>
      <c r="X292" s="35"/>
      <c r="Y292" s="35"/>
      <c r="Z292" s="35"/>
      <c r="AA292" s="35"/>
      <c r="AB292" s="35"/>
      <c r="AC292" s="35"/>
      <c r="AD292" s="35"/>
      <c r="AE292" s="35"/>
      <c r="AR292" s="251" t="s">
        <v>272</v>
      </c>
      <c r="AT292" s="251" t="s">
        <v>188</v>
      </c>
      <c r="AU292" s="251" t="s">
        <v>200</v>
      </c>
      <c r="AY292" s="14" t="s">
        <v>185</v>
      </c>
      <c r="BE292" s="252">
        <f>IF(N292="základní",J292,0)</f>
        <v>0</v>
      </c>
      <c r="BF292" s="252">
        <f>IF(N292="snížená",J292,0)</f>
        <v>0</v>
      </c>
      <c r="BG292" s="252">
        <f>IF(N292="zákl. přenesená",J292,0)</f>
        <v>0</v>
      </c>
      <c r="BH292" s="252">
        <f>IF(N292="sníž. přenesená",J292,0)</f>
        <v>0</v>
      </c>
      <c r="BI292" s="252">
        <f>IF(N292="nulová",J292,0)</f>
        <v>0</v>
      </c>
      <c r="BJ292" s="14" t="s">
        <v>84</v>
      </c>
      <c r="BK292" s="252">
        <f>ROUND(I292*H292,2)</f>
        <v>0</v>
      </c>
      <c r="BL292" s="14" t="s">
        <v>272</v>
      </c>
      <c r="BM292" s="251" t="s">
        <v>847</v>
      </c>
    </row>
    <row r="293" s="2" customFormat="1">
      <c r="A293" s="35"/>
      <c r="B293" s="36"/>
      <c r="C293" s="37"/>
      <c r="D293" s="253" t="s">
        <v>194</v>
      </c>
      <c r="E293" s="37"/>
      <c r="F293" s="254" t="s">
        <v>848</v>
      </c>
      <c r="G293" s="37"/>
      <c r="H293" s="37"/>
      <c r="I293" s="206"/>
      <c r="J293" s="37"/>
      <c r="K293" s="37"/>
      <c r="L293" s="41"/>
      <c r="M293" s="255"/>
      <c r="N293" s="256"/>
      <c r="O293" s="88"/>
      <c r="P293" s="88"/>
      <c r="Q293" s="88"/>
      <c r="R293" s="88"/>
      <c r="S293" s="88"/>
      <c r="T293" s="89"/>
      <c r="U293" s="35"/>
      <c r="V293" s="35"/>
      <c r="W293" s="35"/>
      <c r="X293" s="35"/>
      <c r="Y293" s="35"/>
      <c r="Z293" s="35"/>
      <c r="AA293" s="35"/>
      <c r="AB293" s="35"/>
      <c r="AC293" s="35"/>
      <c r="AD293" s="35"/>
      <c r="AE293" s="35"/>
      <c r="AT293" s="14" t="s">
        <v>194</v>
      </c>
      <c r="AU293" s="14" t="s">
        <v>200</v>
      </c>
    </row>
    <row r="294" s="2" customFormat="1" ht="24.15" customHeight="1">
      <c r="A294" s="35"/>
      <c r="B294" s="36"/>
      <c r="C294" s="257" t="s">
        <v>774</v>
      </c>
      <c r="D294" s="257" t="s">
        <v>260</v>
      </c>
      <c r="E294" s="258" t="s">
        <v>850</v>
      </c>
      <c r="F294" s="259" t="s">
        <v>851</v>
      </c>
      <c r="G294" s="260" t="s">
        <v>329</v>
      </c>
      <c r="H294" s="261">
        <v>330</v>
      </c>
      <c r="I294" s="262"/>
      <c r="J294" s="263">
        <f>ROUND(I294*H294,2)</f>
        <v>0</v>
      </c>
      <c r="K294" s="264"/>
      <c r="L294" s="265"/>
      <c r="M294" s="266" t="s">
        <v>1</v>
      </c>
      <c r="N294" s="267" t="s">
        <v>42</v>
      </c>
      <c r="O294" s="88"/>
      <c r="P294" s="249">
        <f>O294*H294</f>
        <v>0</v>
      </c>
      <c r="Q294" s="249">
        <v>0.00017000000000000001</v>
      </c>
      <c r="R294" s="249">
        <f>Q294*H294</f>
        <v>0.056100000000000004</v>
      </c>
      <c r="S294" s="249">
        <v>0</v>
      </c>
      <c r="T294" s="250">
        <f>S294*H294</f>
        <v>0</v>
      </c>
      <c r="U294" s="35"/>
      <c r="V294" s="35"/>
      <c r="W294" s="35"/>
      <c r="X294" s="35"/>
      <c r="Y294" s="35"/>
      <c r="Z294" s="35"/>
      <c r="AA294" s="35"/>
      <c r="AB294" s="35"/>
      <c r="AC294" s="35"/>
      <c r="AD294" s="35"/>
      <c r="AE294" s="35"/>
      <c r="AR294" s="251" t="s">
        <v>323</v>
      </c>
      <c r="AT294" s="251" t="s">
        <v>260</v>
      </c>
      <c r="AU294" s="251" t="s">
        <v>200</v>
      </c>
      <c r="AY294" s="14" t="s">
        <v>185</v>
      </c>
      <c r="BE294" s="252">
        <f>IF(N294="základní",J294,0)</f>
        <v>0</v>
      </c>
      <c r="BF294" s="252">
        <f>IF(N294="snížená",J294,0)</f>
        <v>0</v>
      </c>
      <c r="BG294" s="252">
        <f>IF(N294="zákl. přenesená",J294,0)</f>
        <v>0</v>
      </c>
      <c r="BH294" s="252">
        <f>IF(N294="sníž. přenesená",J294,0)</f>
        <v>0</v>
      </c>
      <c r="BI294" s="252">
        <f>IF(N294="nulová",J294,0)</f>
        <v>0</v>
      </c>
      <c r="BJ294" s="14" t="s">
        <v>84</v>
      </c>
      <c r="BK294" s="252">
        <f>ROUND(I294*H294,2)</f>
        <v>0</v>
      </c>
      <c r="BL294" s="14" t="s">
        <v>272</v>
      </c>
      <c r="BM294" s="251" t="s">
        <v>852</v>
      </c>
    </row>
    <row r="295" s="2" customFormat="1">
      <c r="A295" s="35"/>
      <c r="B295" s="36"/>
      <c r="C295" s="37"/>
      <c r="D295" s="253" t="s">
        <v>194</v>
      </c>
      <c r="E295" s="37"/>
      <c r="F295" s="254" t="s">
        <v>851</v>
      </c>
      <c r="G295" s="37"/>
      <c r="H295" s="37"/>
      <c r="I295" s="206"/>
      <c r="J295" s="37"/>
      <c r="K295" s="37"/>
      <c r="L295" s="41"/>
      <c r="M295" s="255"/>
      <c r="N295" s="256"/>
      <c r="O295" s="88"/>
      <c r="P295" s="88"/>
      <c r="Q295" s="88"/>
      <c r="R295" s="88"/>
      <c r="S295" s="88"/>
      <c r="T295" s="89"/>
      <c r="U295" s="35"/>
      <c r="V295" s="35"/>
      <c r="W295" s="35"/>
      <c r="X295" s="35"/>
      <c r="Y295" s="35"/>
      <c r="Z295" s="35"/>
      <c r="AA295" s="35"/>
      <c r="AB295" s="35"/>
      <c r="AC295" s="35"/>
      <c r="AD295" s="35"/>
      <c r="AE295" s="35"/>
      <c r="AT295" s="14" t="s">
        <v>194</v>
      </c>
      <c r="AU295" s="14" t="s">
        <v>200</v>
      </c>
    </row>
    <row r="296" s="2" customFormat="1" ht="33" customHeight="1">
      <c r="A296" s="35"/>
      <c r="B296" s="36"/>
      <c r="C296" s="239" t="s">
        <v>778</v>
      </c>
      <c r="D296" s="239" t="s">
        <v>188</v>
      </c>
      <c r="E296" s="240" t="s">
        <v>1410</v>
      </c>
      <c r="F296" s="241" t="s">
        <v>1411</v>
      </c>
      <c r="G296" s="242" t="s">
        <v>329</v>
      </c>
      <c r="H296" s="243">
        <v>25</v>
      </c>
      <c r="I296" s="244"/>
      <c r="J296" s="245">
        <f>ROUND(I296*H296,2)</f>
        <v>0</v>
      </c>
      <c r="K296" s="246"/>
      <c r="L296" s="41"/>
      <c r="M296" s="247" t="s">
        <v>1</v>
      </c>
      <c r="N296" s="248" t="s">
        <v>42</v>
      </c>
      <c r="O296" s="88"/>
      <c r="P296" s="249">
        <f>O296*H296</f>
        <v>0</v>
      </c>
      <c r="Q296" s="249">
        <v>0</v>
      </c>
      <c r="R296" s="249">
        <f>Q296*H296</f>
        <v>0</v>
      </c>
      <c r="S296" s="249">
        <v>0</v>
      </c>
      <c r="T296" s="250">
        <f>S296*H296</f>
        <v>0</v>
      </c>
      <c r="U296" s="35"/>
      <c r="V296" s="35"/>
      <c r="W296" s="35"/>
      <c r="X296" s="35"/>
      <c r="Y296" s="35"/>
      <c r="Z296" s="35"/>
      <c r="AA296" s="35"/>
      <c r="AB296" s="35"/>
      <c r="AC296" s="35"/>
      <c r="AD296" s="35"/>
      <c r="AE296" s="35"/>
      <c r="AR296" s="251" t="s">
        <v>272</v>
      </c>
      <c r="AT296" s="251" t="s">
        <v>188</v>
      </c>
      <c r="AU296" s="251" t="s">
        <v>200</v>
      </c>
      <c r="AY296" s="14" t="s">
        <v>185</v>
      </c>
      <c r="BE296" s="252">
        <f>IF(N296="základní",J296,0)</f>
        <v>0</v>
      </c>
      <c r="BF296" s="252">
        <f>IF(N296="snížená",J296,0)</f>
        <v>0</v>
      </c>
      <c r="BG296" s="252">
        <f>IF(N296="zákl. přenesená",J296,0)</f>
        <v>0</v>
      </c>
      <c r="BH296" s="252">
        <f>IF(N296="sníž. přenesená",J296,0)</f>
        <v>0</v>
      </c>
      <c r="BI296" s="252">
        <f>IF(N296="nulová",J296,0)</f>
        <v>0</v>
      </c>
      <c r="BJ296" s="14" t="s">
        <v>84</v>
      </c>
      <c r="BK296" s="252">
        <f>ROUND(I296*H296,2)</f>
        <v>0</v>
      </c>
      <c r="BL296" s="14" t="s">
        <v>272</v>
      </c>
      <c r="BM296" s="251" t="s">
        <v>1412</v>
      </c>
    </row>
    <row r="297" s="2" customFormat="1">
      <c r="A297" s="35"/>
      <c r="B297" s="36"/>
      <c r="C297" s="37"/>
      <c r="D297" s="253" t="s">
        <v>194</v>
      </c>
      <c r="E297" s="37"/>
      <c r="F297" s="254" t="s">
        <v>1413</v>
      </c>
      <c r="G297" s="37"/>
      <c r="H297" s="37"/>
      <c r="I297" s="206"/>
      <c r="J297" s="37"/>
      <c r="K297" s="37"/>
      <c r="L297" s="41"/>
      <c r="M297" s="255"/>
      <c r="N297" s="256"/>
      <c r="O297" s="88"/>
      <c r="P297" s="88"/>
      <c r="Q297" s="88"/>
      <c r="R297" s="88"/>
      <c r="S297" s="88"/>
      <c r="T297" s="89"/>
      <c r="U297" s="35"/>
      <c r="V297" s="35"/>
      <c r="W297" s="35"/>
      <c r="X297" s="35"/>
      <c r="Y297" s="35"/>
      <c r="Z297" s="35"/>
      <c r="AA297" s="35"/>
      <c r="AB297" s="35"/>
      <c r="AC297" s="35"/>
      <c r="AD297" s="35"/>
      <c r="AE297" s="35"/>
      <c r="AT297" s="14" t="s">
        <v>194</v>
      </c>
      <c r="AU297" s="14" t="s">
        <v>200</v>
      </c>
    </row>
    <row r="298" s="2" customFormat="1" ht="24.15" customHeight="1">
      <c r="A298" s="35"/>
      <c r="B298" s="36"/>
      <c r="C298" s="257" t="s">
        <v>782</v>
      </c>
      <c r="D298" s="257" t="s">
        <v>260</v>
      </c>
      <c r="E298" s="258" t="s">
        <v>1414</v>
      </c>
      <c r="F298" s="259" t="s">
        <v>1415</v>
      </c>
      <c r="G298" s="260" t="s">
        <v>329</v>
      </c>
      <c r="H298" s="261">
        <v>25</v>
      </c>
      <c r="I298" s="262"/>
      <c r="J298" s="263">
        <f>ROUND(I298*H298,2)</f>
        <v>0</v>
      </c>
      <c r="K298" s="264"/>
      <c r="L298" s="265"/>
      <c r="M298" s="266" t="s">
        <v>1</v>
      </c>
      <c r="N298" s="267" t="s">
        <v>42</v>
      </c>
      <c r="O298" s="88"/>
      <c r="P298" s="249">
        <f>O298*H298</f>
        <v>0</v>
      </c>
      <c r="Q298" s="249">
        <v>6.9999999999999994E-05</v>
      </c>
      <c r="R298" s="249">
        <f>Q298*H298</f>
        <v>0.0017499999999999998</v>
      </c>
      <c r="S298" s="249">
        <v>0</v>
      </c>
      <c r="T298" s="250">
        <f>S298*H298</f>
        <v>0</v>
      </c>
      <c r="U298" s="35"/>
      <c r="V298" s="35"/>
      <c r="W298" s="35"/>
      <c r="X298" s="35"/>
      <c r="Y298" s="35"/>
      <c r="Z298" s="35"/>
      <c r="AA298" s="35"/>
      <c r="AB298" s="35"/>
      <c r="AC298" s="35"/>
      <c r="AD298" s="35"/>
      <c r="AE298" s="35"/>
      <c r="AR298" s="251" t="s">
        <v>323</v>
      </c>
      <c r="AT298" s="251" t="s">
        <v>260</v>
      </c>
      <c r="AU298" s="251" t="s">
        <v>200</v>
      </c>
      <c r="AY298" s="14" t="s">
        <v>185</v>
      </c>
      <c r="BE298" s="252">
        <f>IF(N298="základní",J298,0)</f>
        <v>0</v>
      </c>
      <c r="BF298" s="252">
        <f>IF(N298="snížená",J298,0)</f>
        <v>0</v>
      </c>
      <c r="BG298" s="252">
        <f>IF(N298="zákl. přenesená",J298,0)</f>
        <v>0</v>
      </c>
      <c r="BH298" s="252">
        <f>IF(N298="sníž. přenesená",J298,0)</f>
        <v>0</v>
      </c>
      <c r="BI298" s="252">
        <f>IF(N298="nulová",J298,0)</f>
        <v>0</v>
      </c>
      <c r="BJ298" s="14" t="s">
        <v>84</v>
      </c>
      <c r="BK298" s="252">
        <f>ROUND(I298*H298,2)</f>
        <v>0</v>
      </c>
      <c r="BL298" s="14" t="s">
        <v>272</v>
      </c>
      <c r="BM298" s="251" t="s">
        <v>1416</v>
      </c>
    </row>
    <row r="299" s="2" customFormat="1">
      <c r="A299" s="35"/>
      <c r="B299" s="36"/>
      <c r="C299" s="37"/>
      <c r="D299" s="253" t="s">
        <v>194</v>
      </c>
      <c r="E299" s="37"/>
      <c r="F299" s="254" t="s">
        <v>1415</v>
      </c>
      <c r="G299" s="37"/>
      <c r="H299" s="37"/>
      <c r="I299" s="206"/>
      <c r="J299" s="37"/>
      <c r="K299" s="37"/>
      <c r="L299" s="41"/>
      <c r="M299" s="255"/>
      <c r="N299" s="256"/>
      <c r="O299" s="88"/>
      <c r="P299" s="88"/>
      <c r="Q299" s="88"/>
      <c r="R299" s="88"/>
      <c r="S299" s="88"/>
      <c r="T299" s="89"/>
      <c r="U299" s="35"/>
      <c r="V299" s="35"/>
      <c r="W299" s="35"/>
      <c r="X299" s="35"/>
      <c r="Y299" s="35"/>
      <c r="Z299" s="35"/>
      <c r="AA299" s="35"/>
      <c r="AB299" s="35"/>
      <c r="AC299" s="35"/>
      <c r="AD299" s="35"/>
      <c r="AE299" s="35"/>
      <c r="AT299" s="14" t="s">
        <v>194</v>
      </c>
      <c r="AU299" s="14" t="s">
        <v>200</v>
      </c>
    </row>
    <row r="300" s="2" customFormat="1" ht="16.5" customHeight="1">
      <c r="A300" s="35"/>
      <c r="B300" s="36"/>
      <c r="C300" s="239" t="s">
        <v>786</v>
      </c>
      <c r="D300" s="239" t="s">
        <v>188</v>
      </c>
      <c r="E300" s="240" t="s">
        <v>1417</v>
      </c>
      <c r="F300" s="241" t="s">
        <v>1418</v>
      </c>
      <c r="G300" s="242" t="s">
        <v>329</v>
      </c>
      <c r="H300" s="243">
        <v>8</v>
      </c>
      <c r="I300" s="244"/>
      <c r="J300" s="245">
        <f>ROUND(I300*H300,2)</f>
        <v>0</v>
      </c>
      <c r="K300" s="246"/>
      <c r="L300" s="41"/>
      <c r="M300" s="247" t="s">
        <v>1</v>
      </c>
      <c r="N300" s="248" t="s">
        <v>42</v>
      </c>
      <c r="O300" s="88"/>
      <c r="P300" s="249">
        <f>O300*H300</f>
        <v>0</v>
      </c>
      <c r="Q300" s="249">
        <v>0</v>
      </c>
      <c r="R300" s="249">
        <f>Q300*H300</f>
        <v>0</v>
      </c>
      <c r="S300" s="249">
        <v>0</v>
      </c>
      <c r="T300" s="250">
        <f>S300*H300</f>
        <v>0</v>
      </c>
      <c r="U300" s="35"/>
      <c r="V300" s="35"/>
      <c r="W300" s="35"/>
      <c r="X300" s="35"/>
      <c r="Y300" s="35"/>
      <c r="Z300" s="35"/>
      <c r="AA300" s="35"/>
      <c r="AB300" s="35"/>
      <c r="AC300" s="35"/>
      <c r="AD300" s="35"/>
      <c r="AE300" s="35"/>
      <c r="AR300" s="251" t="s">
        <v>272</v>
      </c>
      <c r="AT300" s="251" t="s">
        <v>188</v>
      </c>
      <c r="AU300" s="251" t="s">
        <v>200</v>
      </c>
      <c r="AY300" s="14" t="s">
        <v>185</v>
      </c>
      <c r="BE300" s="252">
        <f>IF(N300="základní",J300,0)</f>
        <v>0</v>
      </c>
      <c r="BF300" s="252">
        <f>IF(N300="snížená",J300,0)</f>
        <v>0</v>
      </c>
      <c r="BG300" s="252">
        <f>IF(N300="zákl. přenesená",J300,0)</f>
        <v>0</v>
      </c>
      <c r="BH300" s="252">
        <f>IF(N300="sníž. přenesená",J300,0)</f>
        <v>0</v>
      </c>
      <c r="BI300" s="252">
        <f>IF(N300="nulová",J300,0)</f>
        <v>0</v>
      </c>
      <c r="BJ300" s="14" t="s">
        <v>84</v>
      </c>
      <c r="BK300" s="252">
        <f>ROUND(I300*H300,2)</f>
        <v>0</v>
      </c>
      <c r="BL300" s="14" t="s">
        <v>272</v>
      </c>
      <c r="BM300" s="251" t="s">
        <v>1419</v>
      </c>
    </row>
    <row r="301" s="2" customFormat="1">
      <c r="A301" s="35"/>
      <c r="B301" s="36"/>
      <c r="C301" s="37"/>
      <c r="D301" s="253" t="s">
        <v>194</v>
      </c>
      <c r="E301" s="37"/>
      <c r="F301" s="254" t="s">
        <v>1420</v>
      </c>
      <c r="G301" s="37"/>
      <c r="H301" s="37"/>
      <c r="I301" s="206"/>
      <c r="J301" s="37"/>
      <c r="K301" s="37"/>
      <c r="L301" s="41"/>
      <c r="M301" s="255"/>
      <c r="N301" s="256"/>
      <c r="O301" s="88"/>
      <c r="P301" s="88"/>
      <c r="Q301" s="88"/>
      <c r="R301" s="88"/>
      <c r="S301" s="88"/>
      <c r="T301" s="89"/>
      <c r="U301" s="35"/>
      <c r="V301" s="35"/>
      <c r="W301" s="35"/>
      <c r="X301" s="35"/>
      <c r="Y301" s="35"/>
      <c r="Z301" s="35"/>
      <c r="AA301" s="35"/>
      <c r="AB301" s="35"/>
      <c r="AC301" s="35"/>
      <c r="AD301" s="35"/>
      <c r="AE301" s="35"/>
      <c r="AT301" s="14" t="s">
        <v>194</v>
      </c>
      <c r="AU301" s="14" t="s">
        <v>200</v>
      </c>
    </row>
    <row r="302" s="2" customFormat="1" ht="24.15" customHeight="1">
      <c r="A302" s="35"/>
      <c r="B302" s="36"/>
      <c r="C302" s="257" t="s">
        <v>790</v>
      </c>
      <c r="D302" s="257" t="s">
        <v>260</v>
      </c>
      <c r="E302" s="258" t="s">
        <v>1421</v>
      </c>
      <c r="F302" s="259" t="s">
        <v>1422</v>
      </c>
      <c r="G302" s="260" t="s">
        <v>329</v>
      </c>
      <c r="H302" s="261">
        <v>4</v>
      </c>
      <c r="I302" s="262"/>
      <c r="J302" s="263">
        <f>ROUND(I302*H302,2)</f>
        <v>0</v>
      </c>
      <c r="K302" s="264"/>
      <c r="L302" s="265"/>
      <c r="M302" s="266" t="s">
        <v>1</v>
      </c>
      <c r="N302" s="267" t="s">
        <v>42</v>
      </c>
      <c r="O302" s="88"/>
      <c r="P302" s="249">
        <f>O302*H302</f>
        <v>0</v>
      </c>
      <c r="Q302" s="249">
        <v>0.0022499999999999998</v>
      </c>
      <c r="R302" s="249">
        <f>Q302*H302</f>
        <v>0.0089999999999999993</v>
      </c>
      <c r="S302" s="249">
        <v>0</v>
      </c>
      <c r="T302" s="250">
        <f>S302*H302</f>
        <v>0</v>
      </c>
      <c r="U302" s="35"/>
      <c r="V302" s="35"/>
      <c r="W302" s="35"/>
      <c r="X302" s="35"/>
      <c r="Y302" s="35"/>
      <c r="Z302" s="35"/>
      <c r="AA302" s="35"/>
      <c r="AB302" s="35"/>
      <c r="AC302" s="35"/>
      <c r="AD302" s="35"/>
      <c r="AE302" s="35"/>
      <c r="AR302" s="251" t="s">
        <v>323</v>
      </c>
      <c r="AT302" s="251" t="s">
        <v>260</v>
      </c>
      <c r="AU302" s="251" t="s">
        <v>200</v>
      </c>
      <c r="AY302" s="14" t="s">
        <v>185</v>
      </c>
      <c r="BE302" s="252">
        <f>IF(N302="základní",J302,0)</f>
        <v>0</v>
      </c>
      <c r="BF302" s="252">
        <f>IF(N302="snížená",J302,0)</f>
        <v>0</v>
      </c>
      <c r="BG302" s="252">
        <f>IF(N302="zákl. přenesená",J302,0)</f>
        <v>0</v>
      </c>
      <c r="BH302" s="252">
        <f>IF(N302="sníž. přenesená",J302,0)</f>
        <v>0</v>
      </c>
      <c r="BI302" s="252">
        <f>IF(N302="nulová",J302,0)</f>
        <v>0</v>
      </c>
      <c r="BJ302" s="14" t="s">
        <v>84</v>
      </c>
      <c r="BK302" s="252">
        <f>ROUND(I302*H302,2)</f>
        <v>0</v>
      </c>
      <c r="BL302" s="14" t="s">
        <v>272</v>
      </c>
      <c r="BM302" s="251" t="s">
        <v>1423</v>
      </c>
    </row>
    <row r="303" s="2" customFormat="1">
      <c r="A303" s="35"/>
      <c r="B303" s="36"/>
      <c r="C303" s="37"/>
      <c r="D303" s="253" t="s">
        <v>194</v>
      </c>
      <c r="E303" s="37"/>
      <c r="F303" s="254" t="s">
        <v>1422</v>
      </c>
      <c r="G303" s="37"/>
      <c r="H303" s="37"/>
      <c r="I303" s="206"/>
      <c r="J303" s="37"/>
      <c r="K303" s="37"/>
      <c r="L303" s="41"/>
      <c r="M303" s="255"/>
      <c r="N303" s="256"/>
      <c r="O303" s="88"/>
      <c r="P303" s="88"/>
      <c r="Q303" s="88"/>
      <c r="R303" s="88"/>
      <c r="S303" s="88"/>
      <c r="T303" s="89"/>
      <c r="U303" s="35"/>
      <c r="V303" s="35"/>
      <c r="W303" s="35"/>
      <c r="X303" s="35"/>
      <c r="Y303" s="35"/>
      <c r="Z303" s="35"/>
      <c r="AA303" s="35"/>
      <c r="AB303" s="35"/>
      <c r="AC303" s="35"/>
      <c r="AD303" s="35"/>
      <c r="AE303" s="35"/>
      <c r="AT303" s="14" t="s">
        <v>194</v>
      </c>
      <c r="AU303" s="14" t="s">
        <v>200</v>
      </c>
    </row>
    <row r="304" s="2" customFormat="1" ht="24.15" customHeight="1">
      <c r="A304" s="35"/>
      <c r="B304" s="36"/>
      <c r="C304" s="257" t="s">
        <v>795</v>
      </c>
      <c r="D304" s="257" t="s">
        <v>260</v>
      </c>
      <c r="E304" s="258" t="s">
        <v>1424</v>
      </c>
      <c r="F304" s="259" t="s">
        <v>1425</v>
      </c>
      <c r="G304" s="260" t="s">
        <v>329</v>
      </c>
      <c r="H304" s="261">
        <v>4</v>
      </c>
      <c r="I304" s="262"/>
      <c r="J304" s="263">
        <f>ROUND(I304*H304,2)</f>
        <v>0</v>
      </c>
      <c r="K304" s="264"/>
      <c r="L304" s="265"/>
      <c r="M304" s="266" t="s">
        <v>1</v>
      </c>
      <c r="N304" s="267" t="s">
        <v>42</v>
      </c>
      <c r="O304" s="88"/>
      <c r="P304" s="249">
        <f>O304*H304</f>
        <v>0</v>
      </c>
      <c r="Q304" s="249">
        <v>0.0028300000000000001</v>
      </c>
      <c r="R304" s="249">
        <f>Q304*H304</f>
        <v>0.01132</v>
      </c>
      <c r="S304" s="249">
        <v>0</v>
      </c>
      <c r="T304" s="250">
        <f>S304*H304</f>
        <v>0</v>
      </c>
      <c r="U304" s="35"/>
      <c r="V304" s="35"/>
      <c r="W304" s="35"/>
      <c r="X304" s="35"/>
      <c r="Y304" s="35"/>
      <c r="Z304" s="35"/>
      <c r="AA304" s="35"/>
      <c r="AB304" s="35"/>
      <c r="AC304" s="35"/>
      <c r="AD304" s="35"/>
      <c r="AE304" s="35"/>
      <c r="AR304" s="251" t="s">
        <v>323</v>
      </c>
      <c r="AT304" s="251" t="s">
        <v>260</v>
      </c>
      <c r="AU304" s="251" t="s">
        <v>200</v>
      </c>
      <c r="AY304" s="14" t="s">
        <v>185</v>
      </c>
      <c r="BE304" s="252">
        <f>IF(N304="základní",J304,0)</f>
        <v>0</v>
      </c>
      <c r="BF304" s="252">
        <f>IF(N304="snížená",J304,0)</f>
        <v>0</v>
      </c>
      <c r="BG304" s="252">
        <f>IF(N304="zákl. přenesená",J304,0)</f>
        <v>0</v>
      </c>
      <c r="BH304" s="252">
        <f>IF(N304="sníž. přenesená",J304,0)</f>
        <v>0</v>
      </c>
      <c r="BI304" s="252">
        <f>IF(N304="nulová",J304,0)</f>
        <v>0</v>
      </c>
      <c r="BJ304" s="14" t="s">
        <v>84</v>
      </c>
      <c r="BK304" s="252">
        <f>ROUND(I304*H304,2)</f>
        <v>0</v>
      </c>
      <c r="BL304" s="14" t="s">
        <v>272</v>
      </c>
      <c r="BM304" s="251" t="s">
        <v>1426</v>
      </c>
    </row>
    <row r="305" s="2" customFormat="1">
      <c r="A305" s="35"/>
      <c r="B305" s="36"/>
      <c r="C305" s="37"/>
      <c r="D305" s="253" t="s">
        <v>194</v>
      </c>
      <c r="E305" s="37"/>
      <c r="F305" s="254" t="s">
        <v>1425</v>
      </c>
      <c r="G305" s="37"/>
      <c r="H305" s="37"/>
      <c r="I305" s="206"/>
      <c r="J305" s="37"/>
      <c r="K305" s="37"/>
      <c r="L305" s="41"/>
      <c r="M305" s="255"/>
      <c r="N305" s="256"/>
      <c r="O305" s="88"/>
      <c r="P305" s="88"/>
      <c r="Q305" s="88"/>
      <c r="R305" s="88"/>
      <c r="S305" s="88"/>
      <c r="T305" s="89"/>
      <c r="U305" s="35"/>
      <c r="V305" s="35"/>
      <c r="W305" s="35"/>
      <c r="X305" s="35"/>
      <c r="Y305" s="35"/>
      <c r="Z305" s="35"/>
      <c r="AA305" s="35"/>
      <c r="AB305" s="35"/>
      <c r="AC305" s="35"/>
      <c r="AD305" s="35"/>
      <c r="AE305" s="35"/>
      <c r="AT305" s="14" t="s">
        <v>194</v>
      </c>
      <c r="AU305" s="14" t="s">
        <v>200</v>
      </c>
    </row>
    <row r="306" s="2" customFormat="1" ht="24.15" customHeight="1">
      <c r="A306" s="35"/>
      <c r="B306" s="36"/>
      <c r="C306" s="239" t="s">
        <v>800</v>
      </c>
      <c r="D306" s="239" t="s">
        <v>188</v>
      </c>
      <c r="E306" s="240" t="s">
        <v>854</v>
      </c>
      <c r="F306" s="241" t="s">
        <v>855</v>
      </c>
      <c r="G306" s="242" t="s">
        <v>329</v>
      </c>
      <c r="H306" s="243">
        <v>40</v>
      </c>
      <c r="I306" s="244"/>
      <c r="J306" s="245">
        <f>ROUND(I306*H306,2)</f>
        <v>0</v>
      </c>
      <c r="K306" s="246"/>
      <c r="L306" s="41"/>
      <c r="M306" s="247" t="s">
        <v>1</v>
      </c>
      <c r="N306" s="248" t="s">
        <v>42</v>
      </c>
      <c r="O306" s="88"/>
      <c r="P306" s="249">
        <f>O306*H306</f>
        <v>0</v>
      </c>
      <c r="Q306" s="249">
        <v>0</v>
      </c>
      <c r="R306" s="249">
        <f>Q306*H306</f>
        <v>0</v>
      </c>
      <c r="S306" s="249">
        <v>0</v>
      </c>
      <c r="T306" s="250">
        <f>S306*H306</f>
        <v>0</v>
      </c>
      <c r="U306" s="35"/>
      <c r="V306" s="35"/>
      <c r="W306" s="35"/>
      <c r="X306" s="35"/>
      <c r="Y306" s="35"/>
      <c r="Z306" s="35"/>
      <c r="AA306" s="35"/>
      <c r="AB306" s="35"/>
      <c r="AC306" s="35"/>
      <c r="AD306" s="35"/>
      <c r="AE306" s="35"/>
      <c r="AR306" s="251" t="s">
        <v>272</v>
      </c>
      <c r="AT306" s="251" t="s">
        <v>188</v>
      </c>
      <c r="AU306" s="251" t="s">
        <v>200</v>
      </c>
      <c r="AY306" s="14" t="s">
        <v>185</v>
      </c>
      <c r="BE306" s="252">
        <f>IF(N306="základní",J306,0)</f>
        <v>0</v>
      </c>
      <c r="BF306" s="252">
        <f>IF(N306="snížená",J306,0)</f>
        <v>0</v>
      </c>
      <c r="BG306" s="252">
        <f>IF(N306="zákl. přenesená",J306,0)</f>
        <v>0</v>
      </c>
      <c r="BH306" s="252">
        <f>IF(N306="sníž. přenesená",J306,0)</f>
        <v>0</v>
      </c>
      <c r="BI306" s="252">
        <f>IF(N306="nulová",J306,0)</f>
        <v>0</v>
      </c>
      <c r="BJ306" s="14" t="s">
        <v>84</v>
      </c>
      <c r="BK306" s="252">
        <f>ROUND(I306*H306,2)</f>
        <v>0</v>
      </c>
      <c r="BL306" s="14" t="s">
        <v>272</v>
      </c>
      <c r="BM306" s="251" t="s">
        <v>856</v>
      </c>
    </row>
    <row r="307" s="2" customFormat="1">
      <c r="A307" s="35"/>
      <c r="B307" s="36"/>
      <c r="C307" s="37"/>
      <c r="D307" s="253" t="s">
        <v>194</v>
      </c>
      <c r="E307" s="37"/>
      <c r="F307" s="254" t="s">
        <v>857</v>
      </c>
      <c r="G307" s="37"/>
      <c r="H307" s="37"/>
      <c r="I307" s="206"/>
      <c r="J307" s="37"/>
      <c r="K307" s="37"/>
      <c r="L307" s="41"/>
      <c r="M307" s="255"/>
      <c r="N307" s="256"/>
      <c r="O307" s="88"/>
      <c r="P307" s="88"/>
      <c r="Q307" s="88"/>
      <c r="R307" s="88"/>
      <c r="S307" s="88"/>
      <c r="T307" s="89"/>
      <c r="U307" s="35"/>
      <c r="V307" s="35"/>
      <c r="W307" s="35"/>
      <c r="X307" s="35"/>
      <c r="Y307" s="35"/>
      <c r="Z307" s="35"/>
      <c r="AA307" s="35"/>
      <c r="AB307" s="35"/>
      <c r="AC307" s="35"/>
      <c r="AD307" s="35"/>
      <c r="AE307" s="35"/>
      <c r="AT307" s="14" t="s">
        <v>194</v>
      </c>
      <c r="AU307" s="14" t="s">
        <v>200</v>
      </c>
    </row>
    <row r="308" s="2" customFormat="1" ht="24.15" customHeight="1">
      <c r="A308" s="35"/>
      <c r="B308" s="36"/>
      <c r="C308" s="257" t="s">
        <v>804</v>
      </c>
      <c r="D308" s="257" t="s">
        <v>260</v>
      </c>
      <c r="E308" s="258" t="s">
        <v>859</v>
      </c>
      <c r="F308" s="259" t="s">
        <v>860</v>
      </c>
      <c r="G308" s="260" t="s">
        <v>329</v>
      </c>
      <c r="H308" s="261">
        <v>40</v>
      </c>
      <c r="I308" s="262"/>
      <c r="J308" s="263">
        <f>ROUND(I308*H308,2)</f>
        <v>0</v>
      </c>
      <c r="K308" s="264"/>
      <c r="L308" s="265"/>
      <c r="M308" s="266" t="s">
        <v>1</v>
      </c>
      <c r="N308" s="267" t="s">
        <v>42</v>
      </c>
      <c r="O308" s="88"/>
      <c r="P308" s="249">
        <f>O308*H308</f>
        <v>0</v>
      </c>
      <c r="Q308" s="249">
        <v>6.9999999999999994E-05</v>
      </c>
      <c r="R308" s="249">
        <f>Q308*H308</f>
        <v>0.0027999999999999995</v>
      </c>
      <c r="S308" s="249">
        <v>0</v>
      </c>
      <c r="T308" s="250">
        <f>S308*H308</f>
        <v>0</v>
      </c>
      <c r="U308" s="35"/>
      <c r="V308" s="35"/>
      <c r="W308" s="35"/>
      <c r="X308" s="35"/>
      <c r="Y308" s="35"/>
      <c r="Z308" s="35"/>
      <c r="AA308" s="35"/>
      <c r="AB308" s="35"/>
      <c r="AC308" s="35"/>
      <c r="AD308" s="35"/>
      <c r="AE308" s="35"/>
      <c r="AR308" s="251" t="s">
        <v>323</v>
      </c>
      <c r="AT308" s="251" t="s">
        <v>260</v>
      </c>
      <c r="AU308" s="251" t="s">
        <v>200</v>
      </c>
      <c r="AY308" s="14" t="s">
        <v>185</v>
      </c>
      <c r="BE308" s="252">
        <f>IF(N308="základní",J308,0)</f>
        <v>0</v>
      </c>
      <c r="BF308" s="252">
        <f>IF(N308="snížená",J308,0)</f>
        <v>0</v>
      </c>
      <c r="BG308" s="252">
        <f>IF(N308="zákl. přenesená",J308,0)</f>
        <v>0</v>
      </c>
      <c r="BH308" s="252">
        <f>IF(N308="sníž. přenesená",J308,0)</f>
        <v>0</v>
      </c>
      <c r="BI308" s="252">
        <f>IF(N308="nulová",J308,0)</f>
        <v>0</v>
      </c>
      <c r="BJ308" s="14" t="s">
        <v>84</v>
      </c>
      <c r="BK308" s="252">
        <f>ROUND(I308*H308,2)</f>
        <v>0</v>
      </c>
      <c r="BL308" s="14" t="s">
        <v>272</v>
      </c>
      <c r="BM308" s="251" t="s">
        <v>861</v>
      </c>
    </row>
    <row r="309" s="2" customFormat="1">
      <c r="A309" s="35"/>
      <c r="B309" s="36"/>
      <c r="C309" s="37"/>
      <c r="D309" s="253" t="s">
        <v>194</v>
      </c>
      <c r="E309" s="37"/>
      <c r="F309" s="254" t="s">
        <v>860</v>
      </c>
      <c r="G309" s="37"/>
      <c r="H309" s="37"/>
      <c r="I309" s="206"/>
      <c r="J309" s="37"/>
      <c r="K309" s="37"/>
      <c r="L309" s="41"/>
      <c r="M309" s="255"/>
      <c r="N309" s="256"/>
      <c r="O309" s="88"/>
      <c r="P309" s="88"/>
      <c r="Q309" s="88"/>
      <c r="R309" s="88"/>
      <c r="S309" s="88"/>
      <c r="T309" s="89"/>
      <c r="U309" s="35"/>
      <c r="V309" s="35"/>
      <c r="W309" s="35"/>
      <c r="X309" s="35"/>
      <c r="Y309" s="35"/>
      <c r="Z309" s="35"/>
      <c r="AA309" s="35"/>
      <c r="AB309" s="35"/>
      <c r="AC309" s="35"/>
      <c r="AD309" s="35"/>
      <c r="AE309" s="35"/>
      <c r="AT309" s="14" t="s">
        <v>194</v>
      </c>
      <c r="AU309" s="14" t="s">
        <v>200</v>
      </c>
    </row>
    <row r="310" s="2" customFormat="1" ht="24.15" customHeight="1">
      <c r="A310" s="35"/>
      <c r="B310" s="36"/>
      <c r="C310" s="239" t="s">
        <v>808</v>
      </c>
      <c r="D310" s="239" t="s">
        <v>188</v>
      </c>
      <c r="E310" s="240" t="s">
        <v>863</v>
      </c>
      <c r="F310" s="241" t="s">
        <v>864</v>
      </c>
      <c r="G310" s="242" t="s">
        <v>263</v>
      </c>
      <c r="H310" s="243">
        <v>1</v>
      </c>
      <c r="I310" s="244"/>
      <c r="J310" s="245">
        <f>ROUND(I310*H310,2)</f>
        <v>0</v>
      </c>
      <c r="K310" s="246"/>
      <c r="L310" s="41"/>
      <c r="M310" s="247" t="s">
        <v>1</v>
      </c>
      <c r="N310" s="248" t="s">
        <v>42</v>
      </c>
      <c r="O310" s="88"/>
      <c r="P310" s="249">
        <f>O310*H310</f>
        <v>0</v>
      </c>
      <c r="Q310" s="249">
        <v>0</v>
      </c>
      <c r="R310" s="249">
        <f>Q310*H310</f>
        <v>0</v>
      </c>
      <c r="S310" s="249">
        <v>5.0000000000000002E-05</v>
      </c>
      <c r="T310" s="250">
        <f>S310*H310</f>
        <v>5.0000000000000002E-05</v>
      </c>
      <c r="U310" s="35"/>
      <c r="V310" s="35"/>
      <c r="W310" s="35"/>
      <c r="X310" s="35"/>
      <c r="Y310" s="35"/>
      <c r="Z310" s="35"/>
      <c r="AA310" s="35"/>
      <c r="AB310" s="35"/>
      <c r="AC310" s="35"/>
      <c r="AD310" s="35"/>
      <c r="AE310" s="35"/>
      <c r="AR310" s="251" t="s">
        <v>272</v>
      </c>
      <c r="AT310" s="251" t="s">
        <v>188</v>
      </c>
      <c r="AU310" s="251" t="s">
        <v>200</v>
      </c>
      <c r="AY310" s="14" t="s">
        <v>185</v>
      </c>
      <c r="BE310" s="252">
        <f>IF(N310="základní",J310,0)</f>
        <v>0</v>
      </c>
      <c r="BF310" s="252">
        <f>IF(N310="snížená",J310,0)</f>
        <v>0</v>
      </c>
      <c r="BG310" s="252">
        <f>IF(N310="zákl. přenesená",J310,0)</f>
        <v>0</v>
      </c>
      <c r="BH310" s="252">
        <f>IF(N310="sníž. přenesená",J310,0)</f>
        <v>0</v>
      </c>
      <c r="BI310" s="252">
        <f>IF(N310="nulová",J310,0)</f>
        <v>0</v>
      </c>
      <c r="BJ310" s="14" t="s">
        <v>84</v>
      </c>
      <c r="BK310" s="252">
        <f>ROUND(I310*H310,2)</f>
        <v>0</v>
      </c>
      <c r="BL310" s="14" t="s">
        <v>272</v>
      </c>
      <c r="BM310" s="251" t="s">
        <v>865</v>
      </c>
    </row>
    <row r="311" s="2" customFormat="1">
      <c r="A311" s="35"/>
      <c r="B311" s="36"/>
      <c r="C311" s="37"/>
      <c r="D311" s="253" t="s">
        <v>194</v>
      </c>
      <c r="E311" s="37"/>
      <c r="F311" s="254" t="s">
        <v>866</v>
      </c>
      <c r="G311" s="37"/>
      <c r="H311" s="37"/>
      <c r="I311" s="206"/>
      <c r="J311" s="37"/>
      <c r="K311" s="37"/>
      <c r="L311" s="41"/>
      <c r="M311" s="255"/>
      <c r="N311" s="256"/>
      <c r="O311" s="88"/>
      <c r="P311" s="88"/>
      <c r="Q311" s="88"/>
      <c r="R311" s="88"/>
      <c r="S311" s="88"/>
      <c r="T311" s="89"/>
      <c r="U311" s="35"/>
      <c r="V311" s="35"/>
      <c r="W311" s="35"/>
      <c r="X311" s="35"/>
      <c r="Y311" s="35"/>
      <c r="Z311" s="35"/>
      <c r="AA311" s="35"/>
      <c r="AB311" s="35"/>
      <c r="AC311" s="35"/>
      <c r="AD311" s="35"/>
      <c r="AE311" s="35"/>
      <c r="AT311" s="14" t="s">
        <v>194</v>
      </c>
      <c r="AU311" s="14" t="s">
        <v>200</v>
      </c>
    </row>
    <row r="312" s="2" customFormat="1" ht="37.8" customHeight="1">
      <c r="A312" s="35"/>
      <c r="B312" s="36"/>
      <c r="C312" s="239" t="s">
        <v>812</v>
      </c>
      <c r="D312" s="239" t="s">
        <v>188</v>
      </c>
      <c r="E312" s="240" t="s">
        <v>868</v>
      </c>
      <c r="F312" s="241" t="s">
        <v>869</v>
      </c>
      <c r="G312" s="242" t="s">
        <v>263</v>
      </c>
      <c r="H312" s="243">
        <v>1</v>
      </c>
      <c r="I312" s="244"/>
      <c r="J312" s="245">
        <f>ROUND(I312*H312,2)</f>
        <v>0</v>
      </c>
      <c r="K312" s="246"/>
      <c r="L312" s="41"/>
      <c r="M312" s="247" t="s">
        <v>1</v>
      </c>
      <c r="N312" s="248" t="s">
        <v>42</v>
      </c>
      <c r="O312" s="88"/>
      <c r="P312" s="249">
        <f>O312*H312</f>
        <v>0</v>
      </c>
      <c r="Q312" s="249">
        <v>0</v>
      </c>
      <c r="R312" s="249">
        <f>Q312*H312</f>
        <v>0</v>
      </c>
      <c r="S312" s="249">
        <v>5.0000000000000002E-05</v>
      </c>
      <c r="T312" s="250">
        <f>S312*H312</f>
        <v>5.0000000000000002E-05</v>
      </c>
      <c r="U312" s="35"/>
      <c r="V312" s="35"/>
      <c r="W312" s="35"/>
      <c r="X312" s="35"/>
      <c r="Y312" s="35"/>
      <c r="Z312" s="35"/>
      <c r="AA312" s="35"/>
      <c r="AB312" s="35"/>
      <c r="AC312" s="35"/>
      <c r="AD312" s="35"/>
      <c r="AE312" s="35"/>
      <c r="AR312" s="251" t="s">
        <v>272</v>
      </c>
      <c r="AT312" s="251" t="s">
        <v>188</v>
      </c>
      <c r="AU312" s="251" t="s">
        <v>200</v>
      </c>
      <c r="AY312" s="14" t="s">
        <v>185</v>
      </c>
      <c r="BE312" s="252">
        <f>IF(N312="základní",J312,0)</f>
        <v>0</v>
      </c>
      <c r="BF312" s="252">
        <f>IF(N312="snížená",J312,0)</f>
        <v>0</v>
      </c>
      <c r="BG312" s="252">
        <f>IF(N312="zákl. přenesená",J312,0)</f>
        <v>0</v>
      </c>
      <c r="BH312" s="252">
        <f>IF(N312="sníž. přenesená",J312,0)</f>
        <v>0</v>
      </c>
      <c r="BI312" s="252">
        <f>IF(N312="nulová",J312,0)</f>
        <v>0</v>
      </c>
      <c r="BJ312" s="14" t="s">
        <v>84</v>
      </c>
      <c r="BK312" s="252">
        <f>ROUND(I312*H312,2)</f>
        <v>0</v>
      </c>
      <c r="BL312" s="14" t="s">
        <v>272</v>
      </c>
      <c r="BM312" s="251" t="s">
        <v>870</v>
      </c>
    </row>
    <row r="313" s="2" customFormat="1">
      <c r="A313" s="35"/>
      <c r="B313" s="36"/>
      <c r="C313" s="37"/>
      <c r="D313" s="253" t="s">
        <v>194</v>
      </c>
      <c r="E313" s="37"/>
      <c r="F313" s="254" t="s">
        <v>871</v>
      </c>
      <c r="G313" s="37"/>
      <c r="H313" s="37"/>
      <c r="I313" s="206"/>
      <c r="J313" s="37"/>
      <c r="K313" s="37"/>
      <c r="L313" s="41"/>
      <c r="M313" s="255"/>
      <c r="N313" s="256"/>
      <c r="O313" s="88"/>
      <c r="P313" s="88"/>
      <c r="Q313" s="88"/>
      <c r="R313" s="88"/>
      <c r="S313" s="88"/>
      <c r="T313" s="89"/>
      <c r="U313" s="35"/>
      <c r="V313" s="35"/>
      <c r="W313" s="35"/>
      <c r="X313" s="35"/>
      <c r="Y313" s="35"/>
      <c r="Z313" s="35"/>
      <c r="AA313" s="35"/>
      <c r="AB313" s="35"/>
      <c r="AC313" s="35"/>
      <c r="AD313" s="35"/>
      <c r="AE313" s="35"/>
      <c r="AT313" s="14" t="s">
        <v>194</v>
      </c>
      <c r="AU313" s="14" t="s">
        <v>200</v>
      </c>
    </row>
    <row r="314" s="2" customFormat="1" ht="21.75" customHeight="1">
      <c r="A314" s="35"/>
      <c r="B314" s="36"/>
      <c r="C314" s="239" t="s">
        <v>816</v>
      </c>
      <c r="D314" s="239" t="s">
        <v>188</v>
      </c>
      <c r="E314" s="240" t="s">
        <v>873</v>
      </c>
      <c r="F314" s="241" t="s">
        <v>874</v>
      </c>
      <c r="G314" s="242" t="s">
        <v>263</v>
      </c>
      <c r="H314" s="243">
        <v>1</v>
      </c>
      <c r="I314" s="244"/>
      <c r="J314" s="245">
        <f>ROUND(I314*H314,2)</f>
        <v>0</v>
      </c>
      <c r="K314" s="246"/>
      <c r="L314" s="41"/>
      <c r="M314" s="247" t="s">
        <v>1</v>
      </c>
      <c r="N314" s="248" t="s">
        <v>42</v>
      </c>
      <c r="O314" s="88"/>
      <c r="P314" s="249">
        <f>O314*H314</f>
        <v>0</v>
      </c>
      <c r="Q314" s="249">
        <v>0</v>
      </c>
      <c r="R314" s="249">
        <f>Q314*H314</f>
        <v>0</v>
      </c>
      <c r="S314" s="249">
        <v>5.0000000000000002E-05</v>
      </c>
      <c r="T314" s="250">
        <f>S314*H314</f>
        <v>5.0000000000000002E-05</v>
      </c>
      <c r="U314" s="35"/>
      <c r="V314" s="35"/>
      <c r="W314" s="35"/>
      <c r="X314" s="35"/>
      <c r="Y314" s="35"/>
      <c r="Z314" s="35"/>
      <c r="AA314" s="35"/>
      <c r="AB314" s="35"/>
      <c r="AC314" s="35"/>
      <c r="AD314" s="35"/>
      <c r="AE314" s="35"/>
      <c r="AR314" s="251" t="s">
        <v>272</v>
      </c>
      <c r="AT314" s="251" t="s">
        <v>188</v>
      </c>
      <c r="AU314" s="251" t="s">
        <v>200</v>
      </c>
      <c r="AY314" s="14" t="s">
        <v>185</v>
      </c>
      <c r="BE314" s="252">
        <f>IF(N314="základní",J314,0)</f>
        <v>0</v>
      </c>
      <c r="BF314" s="252">
        <f>IF(N314="snížená",J314,0)</f>
        <v>0</v>
      </c>
      <c r="BG314" s="252">
        <f>IF(N314="zákl. přenesená",J314,0)</f>
        <v>0</v>
      </c>
      <c r="BH314" s="252">
        <f>IF(N314="sníž. přenesená",J314,0)</f>
        <v>0</v>
      </c>
      <c r="BI314" s="252">
        <f>IF(N314="nulová",J314,0)</f>
        <v>0</v>
      </c>
      <c r="BJ314" s="14" t="s">
        <v>84</v>
      </c>
      <c r="BK314" s="252">
        <f>ROUND(I314*H314,2)</f>
        <v>0</v>
      </c>
      <c r="BL314" s="14" t="s">
        <v>272</v>
      </c>
      <c r="BM314" s="251" t="s">
        <v>875</v>
      </c>
    </row>
    <row r="315" s="2" customFormat="1">
      <c r="A315" s="35"/>
      <c r="B315" s="36"/>
      <c r="C315" s="37"/>
      <c r="D315" s="253" t="s">
        <v>194</v>
      </c>
      <c r="E315" s="37"/>
      <c r="F315" s="254" t="s">
        <v>874</v>
      </c>
      <c r="G315" s="37"/>
      <c r="H315" s="37"/>
      <c r="I315" s="206"/>
      <c r="J315" s="37"/>
      <c r="K315" s="37"/>
      <c r="L315" s="41"/>
      <c r="M315" s="255"/>
      <c r="N315" s="256"/>
      <c r="O315" s="88"/>
      <c r="P315" s="88"/>
      <c r="Q315" s="88"/>
      <c r="R315" s="88"/>
      <c r="S315" s="88"/>
      <c r="T315" s="89"/>
      <c r="U315" s="35"/>
      <c r="V315" s="35"/>
      <c r="W315" s="35"/>
      <c r="X315" s="35"/>
      <c r="Y315" s="35"/>
      <c r="Z315" s="35"/>
      <c r="AA315" s="35"/>
      <c r="AB315" s="35"/>
      <c r="AC315" s="35"/>
      <c r="AD315" s="35"/>
      <c r="AE315" s="35"/>
      <c r="AT315" s="14" t="s">
        <v>194</v>
      </c>
      <c r="AU315" s="14" t="s">
        <v>200</v>
      </c>
    </row>
    <row r="316" s="2" customFormat="1" ht="16.5" customHeight="1">
      <c r="A316" s="35"/>
      <c r="B316" s="36"/>
      <c r="C316" s="257" t="s">
        <v>818</v>
      </c>
      <c r="D316" s="257" t="s">
        <v>260</v>
      </c>
      <c r="E316" s="258" t="s">
        <v>877</v>
      </c>
      <c r="F316" s="259" t="s">
        <v>878</v>
      </c>
      <c r="G316" s="260" t="s">
        <v>329</v>
      </c>
      <c r="H316" s="261">
        <v>1</v>
      </c>
      <c r="I316" s="262"/>
      <c r="J316" s="263">
        <f>ROUND(I316*H316,2)</f>
        <v>0</v>
      </c>
      <c r="K316" s="264"/>
      <c r="L316" s="265"/>
      <c r="M316" s="266" t="s">
        <v>1</v>
      </c>
      <c r="N316" s="267" t="s">
        <v>42</v>
      </c>
      <c r="O316" s="88"/>
      <c r="P316" s="249">
        <f>O316*H316</f>
        <v>0</v>
      </c>
      <c r="Q316" s="249">
        <v>6.9999999999999994E-05</v>
      </c>
      <c r="R316" s="249">
        <f>Q316*H316</f>
        <v>6.9999999999999994E-05</v>
      </c>
      <c r="S316" s="249">
        <v>0</v>
      </c>
      <c r="T316" s="250">
        <f>S316*H316</f>
        <v>0</v>
      </c>
      <c r="U316" s="35"/>
      <c r="V316" s="35"/>
      <c r="W316" s="35"/>
      <c r="X316" s="35"/>
      <c r="Y316" s="35"/>
      <c r="Z316" s="35"/>
      <c r="AA316" s="35"/>
      <c r="AB316" s="35"/>
      <c r="AC316" s="35"/>
      <c r="AD316" s="35"/>
      <c r="AE316" s="35"/>
      <c r="AR316" s="251" t="s">
        <v>323</v>
      </c>
      <c r="AT316" s="251" t="s">
        <v>260</v>
      </c>
      <c r="AU316" s="251" t="s">
        <v>200</v>
      </c>
      <c r="AY316" s="14" t="s">
        <v>185</v>
      </c>
      <c r="BE316" s="252">
        <f>IF(N316="základní",J316,0)</f>
        <v>0</v>
      </c>
      <c r="BF316" s="252">
        <f>IF(N316="snížená",J316,0)</f>
        <v>0</v>
      </c>
      <c r="BG316" s="252">
        <f>IF(N316="zákl. přenesená",J316,0)</f>
        <v>0</v>
      </c>
      <c r="BH316" s="252">
        <f>IF(N316="sníž. přenesená",J316,0)</f>
        <v>0</v>
      </c>
      <c r="BI316" s="252">
        <f>IF(N316="nulová",J316,0)</f>
        <v>0</v>
      </c>
      <c r="BJ316" s="14" t="s">
        <v>84</v>
      </c>
      <c r="BK316" s="252">
        <f>ROUND(I316*H316,2)</f>
        <v>0</v>
      </c>
      <c r="BL316" s="14" t="s">
        <v>272</v>
      </c>
      <c r="BM316" s="251" t="s">
        <v>879</v>
      </c>
    </row>
    <row r="317" s="2" customFormat="1">
      <c r="A317" s="35"/>
      <c r="B317" s="36"/>
      <c r="C317" s="37"/>
      <c r="D317" s="253" t="s">
        <v>194</v>
      </c>
      <c r="E317" s="37"/>
      <c r="F317" s="254" t="s">
        <v>880</v>
      </c>
      <c r="G317" s="37"/>
      <c r="H317" s="37"/>
      <c r="I317" s="206"/>
      <c r="J317" s="37"/>
      <c r="K317" s="37"/>
      <c r="L317" s="41"/>
      <c r="M317" s="255"/>
      <c r="N317" s="256"/>
      <c r="O317" s="88"/>
      <c r="P317" s="88"/>
      <c r="Q317" s="88"/>
      <c r="R317" s="88"/>
      <c r="S317" s="88"/>
      <c r="T317" s="89"/>
      <c r="U317" s="35"/>
      <c r="V317" s="35"/>
      <c r="W317" s="35"/>
      <c r="X317" s="35"/>
      <c r="Y317" s="35"/>
      <c r="Z317" s="35"/>
      <c r="AA317" s="35"/>
      <c r="AB317" s="35"/>
      <c r="AC317" s="35"/>
      <c r="AD317" s="35"/>
      <c r="AE317" s="35"/>
      <c r="AT317" s="14" t="s">
        <v>194</v>
      </c>
      <c r="AU317" s="14" t="s">
        <v>200</v>
      </c>
    </row>
    <row r="318" s="2" customFormat="1" ht="24.15" customHeight="1">
      <c r="A318" s="35"/>
      <c r="B318" s="36"/>
      <c r="C318" s="239" t="s">
        <v>822</v>
      </c>
      <c r="D318" s="239" t="s">
        <v>188</v>
      </c>
      <c r="E318" s="240" t="s">
        <v>882</v>
      </c>
      <c r="F318" s="241" t="s">
        <v>883</v>
      </c>
      <c r="G318" s="242" t="s">
        <v>884</v>
      </c>
      <c r="H318" s="243">
        <v>1</v>
      </c>
      <c r="I318" s="244"/>
      <c r="J318" s="245">
        <f>ROUND(I318*H318,2)</f>
        <v>0</v>
      </c>
      <c r="K318" s="246"/>
      <c r="L318" s="41"/>
      <c r="M318" s="247" t="s">
        <v>1</v>
      </c>
      <c r="N318" s="248" t="s">
        <v>42</v>
      </c>
      <c r="O318" s="88"/>
      <c r="P318" s="249">
        <f>O318*H318</f>
        <v>0</v>
      </c>
      <c r="Q318" s="249">
        <v>0</v>
      </c>
      <c r="R318" s="249">
        <f>Q318*H318</f>
        <v>0</v>
      </c>
      <c r="S318" s="249">
        <v>0</v>
      </c>
      <c r="T318" s="250">
        <f>S318*H318</f>
        <v>0</v>
      </c>
      <c r="U318" s="35"/>
      <c r="V318" s="35"/>
      <c r="W318" s="35"/>
      <c r="X318" s="35"/>
      <c r="Y318" s="35"/>
      <c r="Z318" s="35"/>
      <c r="AA318" s="35"/>
      <c r="AB318" s="35"/>
      <c r="AC318" s="35"/>
      <c r="AD318" s="35"/>
      <c r="AE318" s="35"/>
      <c r="AR318" s="251" t="s">
        <v>272</v>
      </c>
      <c r="AT318" s="251" t="s">
        <v>188</v>
      </c>
      <c r="AU318" s="251" t="s">
        <v>200</v>
      </c>
      <c r="AY318" s="14" t="s">
        <v>185</v>
      </c>
      <c r="BE318" s="252">
        <f>IF(N318="základní",J318,0)</f>
        <v>0</v>
      </c>
      <c r="BF318" s="252">
        <f>IF(N318="snížená",J318,0)</f>
        <v>0</v>
      </c>
      <c r="BG318" s="252">
        <f>IF(N318="zákl. přenesená",J318,0)</f>
        <v>0</v>
      </c>
      <c r="BH318" s="252">
        <f>IF(N318="sníž. přenesená",J318,0)</f>
        <v>0</v>
      </c>
      <c r="BI318" s="252">
        <f>IF(N318="nulová",J318,0)</f>
        <v>0</v>
      </c>
      <c r="BJ318" s="14" t="s">
        <v>84</v>
      </c>
      <c r="BK318" s="252">
        <f>ROUND(I318*H318,2)</f>
        <v>0</v>
      </c>
      <c r="BL318" s="14" t="s">
        <v>272</v>
      </c>
      <c r="BM318" s="251" t="s">
        <v>885</v>
      </c>
    </row>
    <row r="319" s="2" customFormat="1">
      <c r="A319" s="35"/>
      <c r="B319" s="36"/>
      <c r="C319" s="37"/>
      <c r="D319" s="253" t="s">
        <v>194</v>
      </c>
      <c r="E319" s="37"/>
      <c r="F319" s="254" t="s">
        <v>886</v>
      </c>
      <c r="G319" s="37"/>
      <c r="H319" s="37"/>
      <c r="I319" s="206"/>
      <c r="J319" s="37"/>
      <c r="K319" s="37"/>
      <c r="L319" s="41"/>
      <c r="M319" s="255"/>
      <c r="N319" s="256"/>
      <c r="O319" s="88"/>
      <c r="P319" s="88"/>
      <c r="Q319" s="88"/>
      <c r="R319" s="88"/>
      <c r="S319" s="88"/>
      <c r="T319" s="89"/>
      <c r="U319" s="35"/>
      <c r="V319" s="35"/>
      <c r="W319" s="35"/>
      <c r="X319" s="35"/>
      <c r="Y319" s="35"/>
      <c r="Z319" s="35"/>
      <c r="AA319" s="35"/>
      <c r="AB319" s="35"/>
      <c r="AC319" s="35"/>
      <c r="AD319" s="35"/>
      <c r="AE319" s="35"/>
      <c r="AT319" s="14" t="s">
        <v>194</v>
      </c>
      <c r="AU319" s="14" t="s">
        <v>200</v>
      </c>
    </row>
    <row r="320" s="2" customFormat="1" ht="21.75" customHeight="1">
      <c r="A320" s="35"/>
      <c r="B320" s="36"/>
      <c r="C320" s="239" t="s">
        <v>827</v>
      </c>
      <c r="D320" s="239" t="s">
        <v>188</v>
      </c>
      <c r="E320" s="240" t="s">
        <v>888</v>
      </c>
      <c r="F320" s="241" t="s">
        <v>889</v>
      </c>
      <c r="G320" s="242" t="s">
        <v>263</v>
      </c>
      <c r="H320" s="243">
        <v>1</v>
      </c>
      <c r="I320" s="244"/>
      <c r="J320" s="245">
        <f>ROUND(I320*H320,2)</f>
        <v>0</v>
      </c>
      <c r="K320" s="246"/>
      <c r="L320" s="41"/>
      <c r="M320" s="247" t="s">
        <v>1</v>
      </c>
      <c r="N320" s="248" t="s">
        <v>42</v>
      </c>
      <c r="O320" s="88"/>
      <c r="P320" s="249">
        <f>O320*H320</f>
        <v>0</v>
      </c>
      <c r="Q320" s="249">
        <v>0</v>
      </c>
      <c r="R320" s="249">
        <f>Q320*H320</f>
        <v>0</v>
      </c>
      <c r="S320" s="249">
        <v>0</v>
      </c>
      <c r="T320" s="250">
        <f>S320*H320</f>
        <v>0</v>
      </c>
      <c r="U320" s="35"/>
      <c r="V320" s="35"/>
      <c r="W320" s="35"/>
      <c r="X320" s="35"/>
      <c r="Y320" s="35"/>
      <c r="Z320" s="35"/>
      <c r="AA320" s="35"/>
      <c r="AB320" s="35"/>
      <c r="AC320" s="35"/>
      <c r="AD320" s="35"/>
      <c r="AE320" s="35"/>
      <c r="AR320" s="251" t="s">
        <v>272</v>
      </c>
      <c r="AT320" s="251" t="s">
        <v>188</v>
      </c>
      <c r="AU320" s="251" t="s">
        <v>200</v>
      </c>
      <c r="AY320" s="14" t="s">
        <v>185</v>
      </c>
      <c r="BE320" s="252">
        <f>IF(N320="základní",J320,0)</f>
        <v>0</v>
      </c>
      <c r="BF320" s="252">
        <f>IF(N320="snížená",J320,0)</f>
        <v>0</v>
      </c>
      <c r="BG320" s="252">
        <f>IF(N320="zákl. přenesená",J320,0)</f>
        <v>0</v>
      </c>
      <c r="BH320" s="252">
        <f>IF(N320="sníž. přenesená",J320,0)</f>
        <v>0</v>
      </c>
      <c r="BI320" s="252">
        <f>IF(N320="nulová",J320,0)</f>
        <v>0</v>
      </c>
      <c r="BJ320" s="14" t="s">
        <v>84</v>
      </c>
      <c r="BK320" s="252">
        <f>ROUND(I320*H320,2)</f>
        <v>0</v>
      </c>
      <c r="BL320" s="14" t="s">
        <v>272</v>
      </c>
      <c r="BM320" s="251" t="s">
        <v>890</v>
      </c>
    </row>
    <row r="321" s="2" customFormat="1">
      <c r="A321" s="35"/>
      <c r="B321" s="36"/>
      <c r="C321" s="37"/>
      <c r="D321" s="253" t="s">
        <v>194</v>
      </c>
      <c r="E321" s="37"/>
      <c r="F321" s="254" t="s">
        <v>891</v>
      </c>
      <c r="G321" s="37"/>
      <c r="H321" s="37"/>
      <c r="I321" s="206"/>
      <c r="J321" s="37"/>
      <c r="K321" s="37"/>
      <c r="L321" s="41"/>
      <c r="M321" s="255"/>
      <c r="N321" s="256"/>
      <c r="O321" s="88"/>
      <c r="P321" s="88"/>
      <c r="Q321" s="88"/>
      <c r="R321" s="88"/>
      <c r="S321" s="88"/>
      <c r="T321" s="89"/>
      <c r="U321" s="35"/>
      <c r="V321" s="35"/>
      <c r="W321" s="35"/>
      <c r="X321" s="35"/>
      <c r="Y321" s="35"/>
      <c r="Z321" s="35"/>
      <c r="AA321" s="35"/>
      <c r="AB321" s="35"/>
      <c r="AC321" s="35"/>
      <c r="AD321" s="35"/>
      <c r="AE321" s="35"/>
      <c r="AT321" s="14" t="s">
        <v>194</v>
      </c>
      <c r="AU321" s="14" t="s">
        <v>200</v>
      </c>
    </row>
    <row r="322" s="2" customFormat="1" ht="24.15" customHeight="1">
      <c r="A322" s="35"/>
      <c r="B322" s="36"/>
      <c r="C322" s="239" t="s">
        <v>832</v>
      </c>
      <c r="D322" s="239" t="s">
        <v>188</v>
      </c>
      <c r="E322" s="240" t="s">
        <v>893</v>
      </c>
      <c r="F322" s="241" t="s">
        <v>894</v>
      </c>
      <c r="G322" s="242" t="s">
        <v>263</v>
      </c>
      <c r="H322" s="243">
        <v>1</v>
      </c>
      <c r="I322" s="244"/>
      <c r="J322" s="245">
        <f>ROUND(I322*H322,2)</f>
        <v>0</v>
      </c>
      <c r="K322" s="246"/>
      <c r="L322" s="41"/>
      <c r="M322" s="247" t="s">
        <v>1</v>
      </c>
      <c r="N322" s="248" t="s">
        <v>42</v>
      </c>
      <c r="O322" s="88"/>
      <c r="P322" s="249">
        <f>O322*H322</f>
        <v>0</v>
      </c>
      <c r="Q322" s="249">
        <v>0</v>
      </c>
      <c r="R322" s="249">
        <f>Q322*H322</f>
        <v>0</v>
      </c>
      <c r="S322" s="249">
        <v>0</v>
      </c>
      <c r="T322" s="250">
        <f>S322*H322</f>
        <v>0</v>
      </c>
      <c r="U322" s="35"/>
      <c r="V322" s="35"/>
      <c r="W322" s="35"/>
      <c r="X322" s="35"/>
      <c r="Y322" s="35"/>
      <c r="Z322" s="35"/>
      <c r="AA322" s="35"/>
      <c r="AB322" s="35"/>
      <c r="AC322" s="35"/>
      <c r="AD322" s="35"/>
      <c r="AE322" s="35"/>
      <c r="AR322" s="251" t="s">
        <v>272</v>
      </c>
      <c r="AT322" s="251" t="s">
        <v>188</v>
      </c>
      <c r="AU322" s="251" t="s">
        <v>200</v>
      </c>
      <c r="AY322" s="14" t="s">
        <v>185</v>
      </c>
      <c r="BE322" s="252">
        <f>IF(N322="základní",J322,0)</f>
        <v>0</v>
      </c>
      <c r="BF322" s="252">
        <f>IF(N322="snížená",J322,0)</f>
        <v>0</v>
      </c>
      <c r="BG322" s="252">
        <f>IF(N322="zákl. přenesená",J322,0)</f>
        <v>0</v>
      </c>
      <c r="BH322" s="252">
        <f>IF(N322="sníž. přenesená",J322,0)</f>
        <v>0</v>
      </c>
      <c r="BI322" s="252">
        <f>IF(N322="nulová",J322,0)</f>
        <v>0</v>
      </c>
      <c r="BJ322" s="14" t="s">
        <v>84</v>
      </c>
      <c r="BK322" s="252">
        <f>ROUND(I322*H322,2)</f>
        <v>0</v>
      </c>
      <c r="BL322" s="14" t="s">
        <v>272</v>
      </c>
      <c r="BM322" s="251" t="s">
        <v>895</v>
      </c>
    </row>
    <row r="323" s="2" customFormat="1">
      <c r="A323" s="35"/>
      <c r="B323" s="36"/>
      <c r="C323" s="37"/>
      <c r="D323" s="253" t="s">
        <v>194</v>
      </c>
      <c r="E323" s="37"/>
      <c r="F323" s="254" t="s">
        <v>896</v>
      </c>
      <c r="G323" s="37"/>
      <c r="H323" s="37"/>
      <c r="I323" s="206"/>
      <c r="J323" s="37"/>
      <c r="K323" s="37"/>
      <c r="L323" s="41"/>
      <c r="M323" s="255"/>
      <c r="N323" s="256"/>
      <c r="O323" s="88"/>
      <c r="P323" s="88"/>
      <c r="Q323" s="88"/>
      <c r="R323" s="88"/>
      <c r="S323" s="88"/>
      <c r="T323" s="89"/>
      <c r="U323" s="35"/>
      <c r="V323" s="35"/>
      <c r="W323" s="35"/>
      <c r="X323" s="35"/>
      <c r="Y323" s="35"/>
      <c r="Z323" s="35"/>
      <c r="AA323" s="35"/>
      <c r="AB323" s="35"/>
      <c r="AC323" s="35"/>
      <c r="AD323" s="35"/>
      <c r="AE323" s="35"/>
      <c r="AT323" s="14" t="s">
        <v>194</v>
      </c>
      <c r="AU323" s="14" t="s">
        <v>200</v>
      </c>
    </row>
    <row r="324" s="2" customFormat="1" ht="16.5" customHeight="1">
      <c r="A324" s="35"/>
      <c r="B324" s="36"/>
      <c r="C324" s="239" t="s">
        <v>836</v>
      </c>
      <c r="D324" s="239" t="s">
        <v>188</v>
      </c>
      <c r="E324" s="240" t="s">
        <v>898</v>
      </c>
      <c r="F324" s="241" t="s">
        <v>899</v>
      </c>
      <c r="G324" s="242" t="s">
        <v>884</v>
      </c>
      <c r="H324" s="243">
        <v>1</v>
      </c>
      <c r="I324" s="244"/>
      <c r="J324" s="245">
        <f>ROUND(I324*H324,2)</f>
        <v>0</v>
      </c>
      <c r="K324" s="246"/>
      <c r="L324" s="41"/>
      <c r="M324" s="247" t="s">
        <v>1</v>
      </c>
      <c r="N324" s="248" t="s">
        <v>42</v>
      </c>
      <c r="O324" s="88"/>
      <c r="P324" s="249">
        <f>O324*H324</f>
        <v>0</v>
      </c>
      <c r="Q324" s="249">
        <v>0</v>
      </c>
      <c r="R324" s="249">
        <f>Q324*H324</f>
        <v>0</v>
      </c>
      <c r="S324" s="249">
        <v>0</v>
      </c>
      <c r="T324" s="250">
        <f>S324*H324</f>
        <v>0</v>
      </c>
      <c r="U324" s="35"/>
      <c r="V324" s="35"/>
      <c r="W324" s="35"/>
      <c r="X324" s="35"/>
      <c r="Y324" s="35"/>
      <c r="Z324" s="35"/>
      <c r="AA324" s="35"/>
      <c r="AB324" s="35"/>
      <c r="AC324" s="35"/>
      <c r="AD324" s="35"/>
      <c r="AE324" s="35"/>
      <c r="AR324" s="251" t="s">
        <v>272</v>
      </c>
      <c r="AT324" s="251" t="s">
        <v>188</v>
      </c>
      <c r="AU324" s="251" t="s">
        <v>200</v>
      </c>
      <c r="AY324" s="14" t="s">
        <v>185</v>
      </c>
      <c r="BE324" s="252">
        <f>IF(N324="základní",J324,0)</f>
        <v>0</v>
      </c>
      <c r="BF324" s="252">
        <f>IF(N324="snížená",J324,0)</f>
        <v>0</v>
      </c>
      <c r="BG324" s="252">
        <f>IF(N324="zákl. přenesená",J324,0)</f>
        <v>0</v>
      </c>
      <c r="BH324" s="252">
        <f>IF(N324="sníž. přenesená",J324,0)</f>
        <v>0</v>
      </c>
      <c r="BI324" s="252">
        <f>IF(N324="nulová",J324,0)</f>
        <v>0</v>
      </c>
      <c r="BJ324" s="14" t="s">
        <v>84</v>
      </c>
      <c r="BK324" s="252">
        <f>ROUND(I324*H324,2)</f>
        <v>0</v>
      </c>
      <c r="BL324" s="14" t="s">
        <v>272</v>
      </c>
      <c r="BM324" s="251" t="s">
        <v>900</v>
      </c>
    </row>
    <row r="325" s="2" customFormat="1">
      <c r="A325" s="35"/>
      <c r="B325" s="36"/>
      <c r="C325" s="37"/>
      <c r="D325" s="253" t="s">
        <v>194</v>
      </c>
      <c r="E325" s="37"/>
      <c r="F325" s="254" t="s">
        <v>899</v>
      </c>
      <c r="G325" s="37"/>
      <c r="H325" s="37"/>
      <c r="I325" s="206"/>
      <c r="J325" s="37"/>
      <c r="K325" s="37"/>
      <c r="L325" s="41"/>
      <c r="M325" s="255"/>
      <c r="N325" s="256"/>
      <c r="O325" s="88"/>
      <c r="P325" s="88"/>
      <c r="Q325" s="88"/>
      <c r="R325" s="88"/>
      <c r="S325" s="88"/>
      <c r="T325" s="89"/>
      <c r="U325" s="35"/>
      <c r="V325" s="35"/>
      <c r="W325" s="35"/>
      <c r="X325" s="35"/>
      <c r="Y325" s="35"/>
      <c r="Z325" s="35"/>
      <c r="AA325" s="35"/>
      <c r="AB325" s="35"/>
      <c r="AC325" s="35"/>
      <c r="AD325" s="35"/>
      <c r="AE325" s="35"/>
      <c r="AT325" s="14" t="s">
        <v>194</v>
      </c>
      <c r="AU325" s="14" t="s">
        <v>200</v>
      </c>
    </row>
    <row r="326" s="2" customFormat="1" ht="24.15" customHeight="1">
      <c r="A326" s="35"/>
      <c r="B326" s="36"/>
      <c r="C326" s="239" t="s">
        <v>840</v>
      </c>
      <c r="D326" s="239" t="s">
        <v>188</v>
      </c>
      <c r="E326" s="240" t="s">
        <v>902</v>
      </c>
      <c r="F326" s="241" t="s">
        <v>903</v>
      </c>
      <c r="G326" s="242" t="s">
        <v>884</v>
      </c>
      <c r="H326" s="243">
        <v>1</v>
      </c>
      <c r="I326" s="244"/>
      <c r="J326" s="245">
        <f>ROUND(I326*H326,2)</f>
        <v>0</v>
      </c>
      <c r="K326" s="246"/>
      <c r="L326" s="41"/>
      <c r="M326" s="247" t="s">
        <v>1</v>
      </c>
      <c r="N326" s="248" t="s">
        <v>42</v>
      </c>
      <c r="O326" s="88"/>
      <c r="P326" s="249">
        <f>O326*H326</f>
        <v>0</v>
      </c>
      <c r="Q326" s="249">
        <v>0</v>
      </c>
      <c r="R326" s="249">
        <f>Q326*H326</f>
        <v>0</v>
      </c>
      <c r="S326" s="249">
        <v>0</v>
      </c>
      <c r="T326" s="250">
        <f>S326*H326</f>
        <v>0</v>
      </c>
      <c r="U326" s="35"/>
      <c r="V326" s="35"/>
      <c r="W326" s="35"/>
      <c r="X326" s="35"/>
      <c r="Y326" s="35"/>
      <c r="Z326" s="35"/>
      <c r="AA326" s="35"/>
      <c r="AB326" s="35"/>
      <c r="AC326" s="35"/>
      <c r="AD326" s="35"/>
      <c r="AE326" s="35"/>
      <c r="AR326" s="251" t="s">
        <v>272</v>
      </c>
      <c r="AT326" s="251" t="s">
        <v>188</v>
      </c>
      <c r="AU326" s="251" t="s">
        <v>200</v>
      </c>
      <c r="AY326" s="14" t="s">
        <v>185</v>
      </c>
      <c r="BE326" s="252">
        <f>IF(N326="základní",J326,0)</f>
        <v>0</v>
      </c>
      <c r="BF326" s="252">
        <f>IF(N326="snížená",J326,0)</f>
        <v>0</v>
      </c>
      <c r="BG326" s="252">
        <f>IF(N326="zákl. přenesená",J326,0)</f>
        <v>0</v>
      </c>
      <c r="BH326" s="252">
        <f>IF(N326="sníž. přenesená",J326,0)</f>
        <v>0</v>
      </c>
      <c r="BI326" s="252">
        <f>IF(N326="nulová",J326,0)</f>
        <v>0</v>
      </c>
      <c r="BJ326" s="14" t="s">
        <v>84</v>
      </c>
      <c r="BK326" s="252">
        <f>ROUND(I326*H326,2)</f>
        <v>0</v>
      </c>
      <c r="BL326" s="14" t="s">
        <v>272</v>
      </c>
      <c r="BM326" s="251" t="s">
        <v>904</v>
      </c>
    </row>
    <row r="327" s="2" customFormat="1">
      <c r="A327" s="35"/>
      <c r="B327" s="36"/>
      <c r="C327" s="37"/>
      <c r="D327" s="253" t="s">
        <v>194</v>
      </c>
      <c r="E327" s="37"/>
      <c r="F327" s="254" t="s">
        <v>905</v>
      </c>
      <c r="G327" s="37"/>
      <c r="H327" s="37"/>
      <c r="I327" s="206"/>
      <c r="J327" s="37"/>
      <c r="K327" s="37"/>
      <c r="L327" s="41"/>
      <c r="M327" s="255"/>
      <c r="N327" s="256"/>
      <c r="O327" s="88"/>
      <c r="P327" s="88"/>
      <c r="Q327" s="88"/>
      <c r="R327" s="88"/>
      <c r="S327" s="88"/>
      <c r="T327" s="89"/>
      <c r="U327" s="35"/>
      <c r="V327" s="35"/>
      <c r="W327" s="35"/>
      <c r="X327" s="35"/>
      <c r="Y327" s="35"/>
      <c r="Z327" s="35"/>
      <c r="AA327" s="35"/>
      <c r="AB327" s="35"/>
      <c r="AC327" s="35"/>
      <c r="AD327" s="35"/>
      <c r="AE327" s="35"/>
      <c r="AT327" s="14" t="s">
        <v>194</v>
      </c>
      <c r="AU327" s="14" t="s">
        <v>200</v>
      </c>
    </row>
    <row r="328" s="2" customFormat="1" ht="16.5" customHeight="1">
      <c r="A328" s="35"/>
      <c r="B328" s="36"/>
      <c r="C328" s="239" t="s">
        <v>844</v>
      </c>
      <c r="D328" s="239" t="s">
        <v>188</v>
      </c>
      <c r="E328" s="240" t="s">
        <v>907</v>
      </c>
      <c r="F328" s="241" t="s">
        <v>908</v>
      </c>
      <c r="G328" s="242" t="s">
        <v>884</v>
      </c>
      <c r="H328" s="243">
        <v>1</v>
      </c>
      <c r="I328" s="244"/>
      <c r="J328" s="245">
        <f>ROUND(I328*H328,2)</f>
        <v>0</v>
      </c>
      <c r="K328" s="246"/>
      <c r="L328" s="41"/>
      <c r="M328" s="247" t="s">
        <v>1</v>
      </c>
      <c r="N328" s="248" t="s">
        <v>42</v>
      </c>
      <c r="O328" s="88"/>
      <c r="P328" s="249">
        <f>O328*H328</f>
        <v>0</v>
      </c>
      <c r="Q328" s="249">
        <v>0</v>
      </c>
      <c r="R328" s="249">
        <f>Q328*H328</f>
        <v>0</v>
      </c>
      <c r="S328" s="249">
        <v>0</v>
      </c>
      <c r="T328" s="250">
        <f>S328*H328</f>
        <v>0</v>
      </c>
      <c r="U328" s="35"/>
      <c r="V328" s="35"/>
      <c r="W328" s="35"/>
      <c r="X328" s="35"/>
      <c r="Y328" s="35"/>
      <c r="Z328" s="35"/>
      <c r="AA328" s="35"/>
      <c r="AB328" s="35"/>
      <c r="AC328" s="35"/>
      <c r="AD328" s="35"/>
      <c r="AE328" s="35"/>
      <c r="AR328" s="251" t="s">
        <v>272</v>
      </c>
      <c r="AT328" s="251" t="s">
        <v>188</v>
      </c>
      <c r="AU328" s="251" t="s">
        <v>200</v>
      </c>
      <c r="AY328" s="14" t="s">
        <v>185</v>
      </c>
      <c r="BE328" s="252">
        <f>IF(N328="základní",J328,0)</f>
        <v>0</v>
      </c>
      <c r="BF328" s="252">
        <f>IF(N328="snížená",J328,0)</f>
        <v>0</v>
      </c>
      <c r="BG328" s="252">
        <f>IF(N328="zákl. přenesená",J328,0)</f>
        <v>0</v>
      </c>
      <c r="BH328" s="252">
        <f>IF(N328="sníž. přenesená",J328,0)</f>
        <v>0</v>
      </c>
      <c r="BI328" s="252">
        <f>IF(N328="nulová",J328,0)</f>
        <v>0</v>
      </c>
      <c r="BJ328" s="14" t="s">
        <v>84</v>
      </c>
      <c r="BK328" s="252">
        <f>ROUND(I328*H328,2)</f>
        <v>0</v>
      </c>
      <c r="BL328" s="14" t="s">
        <v>272</v>
      </c>
      <c r="BM328" s="251" t="s">
        <v>909</v>
      </c>
    </row>
    <row r="329" s="2" customFormat="1">
      <c r="A329" s="35"/>
      <c r="B329" s="36"/>
      <c r="C329" s="37"/>
      <c r="D329" s="253" t="s">
        <v>194</v>
      </c>
      <c r="E329" s="37"/>
      <c r="F329" s="254" t="s">
        <v>908</v>
      </c>
      <c r="G329" s="37"/>
      <c r="H329" s="37"/>
      <c r="I329" s="206"/>
      <c r="J329" s="37"/>
      <c r="K329" s="37"/>
      <c r="L329" s="41"/>
      <c r="M329" s="255"/>
      <c r="N329" s="256"/>
      <c r="O329" s="88"/>
      <c r="P329" s="88"/>
      <c r="Q329" s="88"/>
      <c r="R329" s="88"/>
      <c r="S329" s="88"/>
      <c r="T329" s="89"/>
      <c r="U329" s="35"/>
      <c r="V329" s="35"/>
      <c r="W329" s="35"/>
      <c r="X329" s="35"/>
      <c r="Y329" s="35"/>
      <c r="Z329" s="35"/>
      <c r="AA329" s="35"/>
      <c r="AB329" s="35"/>
      <c r="AC329" s="35"/>
      <c r="AD329" s="35"/>
      <c r="AE329" s="35"/>
      <c r="AT329" s="14" t="s">
        <v>194</v>
      </c>
      <c r="AU329" s="14" t="s">
        <v>200</v>
      </c>
    </row>
    <row r="330" s="2" customFormat="1" ht="37.8" customHeight="1">
      <c r="A330" s="35"/>
      <c r="B330" s="36"/>
      <c r="C330" s="239" t="s">
        <v>849</v>
      </c>
      <c r="D330" s="239" t="s">
        <v>188</v>
      </c>
      <c r="E330" s="240" t="s">
        <v>911</v>
      </c>
      <c r="F330" s="241" t="s">
        <v>912</v>
      </c>
      <c r="G330" s="242" t="s">
        <v>884</v>
      </c>
      <c r="H330" s="243">
        <v>1</v>
      </c>
      <c r="I330" s="244"/>
      <c r="J330" s="245">
        <f>ROUND(I330*H330,2)</f>
        <v>0</v>
      </c>
      <c r="K330" s="246"/>
      <c r="L330" s="41"/>
      <c r="M330" s="247" t="s">
        <v>1</v>
      </c>
      <c r="N330" s="248" t="s">
        <v>42</v>
      </c>
      <c r="O330" s="88"/>
      <c r="P330" s="249">
        <f>O330*H330</f>
        <v>0</v>
      </c>
      <c r="Q330" s="249">
        <v>0</v>
      </c>
      <c r="R330" s="249">
        <f>Q330*H330</f>
        <v>0</v>
      </c>
      <c r="S330" s="249">
        <v>0</v>
      </c>
      <c r="T330" s="250">
        <f>S330*H330</f>
        <v>0</v>
      </c>
      <c r="U330" s="35"/>
      <c r="V330" s="35"/>
      <c r="W330" s="35"/>
      <c r="X330" s="35"/>
      <c r="Y330" s="35"/>
      <c r="Z330" s="35"/>
      <c r="AA330" s="35"/>
      <c r="AB330" s="35"/>
      <c r="AC330" s="35"/>
      <c r="AD330" s="35"/>
      <c r="AE330" s="35"/>
      <c r="AR330" s="251" t="s">
        <v>272</v>
      </c>
      <c r="AT330" s="251" t="s">
        <v>188</v>
      </c>
      <c r="AU330" s="251" t="s">
        <v>200</v>
      </c>
      <c r="AY330" s="14" t="s">
        <v>185</v>
      </c>
      <c r="BE330" s="252">
        <f>IF(N330="základní",J330,0)</f>
        <v>0</v>
      </c>
      <c r="BF330" s="252">
        <f>IF(N330="snížená",J330,0)</f>
        <v>0</v>
      </c>
      <c r="BG330" s="252">
        <f>IF(N330="zákl. přenesená",J330,0)</f>
        <v>0</v>
      </c>
      <c r="BH330" s="252">
        <f>IF(N330="sníž. přenesená",J330,0)</f>
        <v>0</v>
      </c>
      <c r="BI330" s="252">
        <f>IF(N330="nulová",J330,0)</f>
        <v>0</v>
      </c>
      <c r="BJ330" s="14" t="s">
        <v>84</v>
      </c>
      <c r="BK330" s="252">
        <f>ROUND(I330*H330,2)</f>
        <v>0</v>
      </c>
      <c r="BL330" s="14" t="s">
        <v>272</v>
      </c>
      <c r="BM330" s="251" t="s">
        <v>913</v>
      </c>
    </row>
    <row r="331" s="2" customFormat="1">
      <c r="A331" s="35"/>
      <c r="B331" s="36"/>
      <c r="C331" s="37"/>
      <c r="D331" s="253" t="s">
        <v>194</v>
      </c>
      <c r="E331" s="37"/>
      <c r="F331" s="254" t="s">
        <v>912</v>
      </c>
      <c r="G331" s="37"/>
      <c r="H331" s="37"/>
      <c r="I331" s="206"/>
      <c r="J331" s="37"/>
      <c r="K331" s="37"/>
      <c r="L331" s="41"/>
      <c r="M331" s="255"/>
      <c r="N331" s="256"/>
      <c r="O331" s="88"/>
      <c r="P331" s="88"/>
      <c r="Q331" s="88"/>
      <c r="R331" s="88"/>
      <c r="S331" s="88"/>
      <c r="T331" s="89"/>
      <c r="U331" s="35"/>
      <c r="V331" s="35"/>
      <c r="W331" s="35"/>
      <c r="X331" s="35"/>
      <c r="Y331" s="35"/>
      <c r="Z331" s="35"/>
      <c r="AA331" s="35"/>
      <c r="AB331" s="35"/>
      <c r="AC331" s="35"/>
      <c r="AD331" s="35"/>
      <c r="AE331" s="35"/>
      <c r="AT331" s="14" t="s">
        <v>194</v>
      </c>
      <c r="AU331" s="14" t="s">
        <v>200</v>
      </c>
    </row>
    <row r="332" s="2" customFormat="1" ht="62.7" customHeight="1">
      <c r="A332" s="35"/>
      <c r="B332" s="36"/>
      <c r="C332" s="239" t="s">
        <v>853</v>
      </c>
      <c r="D332" s="239" t="s">
        <v>188</v>
      </c>
      <c r="E332" s="240" t="s">
        <v>915</v>
      </c>
      <c r="F332" s="241" t="s">
        <v>916</v>
      </c>
      <c r="G332" s="242" t="s">
        <v>884</v>
      </c>
      <c r="H332" s="243">
        <v>1</v>
      </c>
      <c r="I332" s="244"/>
      <c r="J332" s="245">
        <f>ROUND(I332*H332,2)</f>
        <v>0</v>
      </c>
      <c r="K332" s="246"/>
      <c r="L332" s="41"/>
      <c r="M332" s="247" t="s">
        <v>1</v>
      </c>
      <c r="N332" s="248" t="s">
        <v>42</v>
      </c>
      <c r="O332" s="88"/>
      <c r="P332" s="249">
        <f>O332*H332</f>
        <v>0</v>
      </c>
      <c r="Q332" s="249">
        <v>0</v>
      </c>
      <c r="R332" s="249">
        <f>Q332*H332</f>
        <v>0</v>
      </c>
      <c r="S332" s="249">
        <v>0</v>
      </c>
      <c r="T332" s="250">
        <f>S332*H332</f>
        <v>0</v>
      </c>
      <c r="U332" s="35"/>
      <c r="V332" s="35"/>
      <c r="W332" s="35"/>
      <c r="X332" s="35"/>
      <c r="Y332" s="35"/>
      <c r="Z332" s="35"/>
      <c r="AA332" s="35"/>
      <c r="AB332" s="35"/>
      <c r="AC332" s="35"/>
      <c r="AD332" s="35"/>
      <c r="AE332" s="35"/>
      <c r="AR332" s="251" t="s">
        <v>272</v>
      </c>
      <c r="AT332" s="251" t="s">
        <v>188</v>
      </c>
      <c r="AU332" s="251" t="s">
        <v>200</v>
      </c>
      <c r="AY332" s="14" t="s">
        <v>185</v>
      </c>
      <c r="BE332" s="252">
        <f>IF(N332="základní",J332,0)</f>
        <v>0</v>
      </c>
      <c r="BF332" s="252">
        <f>IF(N332="snížená",J332,0)</f>
        <v>0</v>
      </c>
      <c r="BG332" s="252">
        <f>IF(N332="zákl. přenesená",J332,0)</f>
        <v>0</v>
      </c>
      <c r="BH332" s="252">
        <f>IF(N332="sníž. přenesená",J332,0)</f>
        <v>0</v>
      </c>
      <c r="BI332" s="252">
        <f>IF(N332="nulová",J332,0)</f>
        <v>0</v>
      </c>
      <c r="BJ332" s="14" t="s">
        <v>84</v>
      </c>
      <c r="BK332" s="252">
        <f>ROUND(I332*H332,2)</f>
        <v>0</v>
      </c>
      <c r="BL332" s="14" t="s">
        <v>272</v>
      </c>
      <c r="BM332" s="251" t="s">
        <v>917</v>
      </c>
    </row>
    <row r="333" s="2" customFormat="1">
      <c r="A333" s="35"/>
      <c r="B333" s="36"/>
      <c r="C333" s="37"/>
      <c r="D333" s="253" t="s">
        <v>194</v>
      </c>
      <c r="E333" s="37"/>
      <c r="F333" s="254" t="s">
        <v>916</v>
      </c>
      <c r="G333" s="37"/>
      <c r="H333" s="37"/>
      <c r="I333" s="206"/>
      <c r="J333" s="37"/>
      <c r="K333" s="37"/>
      <c r="L333" s="41"/>
      <c r="M333" s="255"/>
      <c r="N333" s="256"/>
      <c r="O333" s="88"/>
      <c r="P333" s="88"/>
      <c r="Q333" s="88"/>
      <c r="R333" s="88"/>
      <c r="S333" s="88"/>
      <c r="T333" s="89"/>
      <c r="U333" s="35"/>
      <c r="V333" s="35"/>
      <c r="W333" s="35"/>
      <c r="X333" s="35"/>
      <c r="Y333" s="35"/>
      <c r="Z333" s="35"/>
      <c r="AA333" s="35"/>
      <c r="AB333" s="35"/>
      <c r="AC333" s="35"/>
      <c r="AD333" s="35"/>
      <c r="AE333" s="35"/>
      <c r="AT333" s="14" t="s">
        <v>194</v>
      </c>
      <c r="AU333" s="14" t="s">
        <v>200</v>
      </c>
    </row>
    <row r="334" s="12" customFormat="1" ht="20.88" customHeight="1">
      <c r="A334" s="12"/>
      <c r="B334" s="223"/>
      <c r="C334" s="224"/>
      <c r="D334" s="225" t="s">
        <v>76</v>
      </c>
      <c r="E334" s="237" t="s">
        <v>918</v>
      </c>
      <c r="F334" s="237" t="s">
        <v>919</v>
      </c>
      <c r="G334" s="224"/>
      <c r="H334" s="224"/>
      <c r="I334" s="227"/>
      <c r="J334" s="238">
        <f>BK334</f>
        <v>0</v>
      </c>
      <c r="K334" s="224"/>
      <c r="L334" s="229"/>
      <c r="M334" s="230"/>
      <c r="N334" s="231"/>
      <c r="O334" s="231"/>
      <c r="P334" s="232">
        <f>SUM(P335:P368)</f>
        <v>0</v>
      </c>
      <c r="Q334" s="231"/>
      <c r="R334" s="232">
        <f>SUM(R335:R368)</f>
        <v>0.035249999999999997</v>
      </c>
      <c r="S334" s="231"/>
      <c r="T334" s="233">
        <f>SUM(T335:T368)</f>
        <v>0</v>
      </c>
      <c r="U334" s="12"/>
      <c r="V334" s="12"/>
      <c r="W334" s="12"/>
      <c r="X334" s="12"/>
      <c r="Y334" s="12"/>
      <c r="Z334" s="12"/>
      <c r="AA334" s="12"/>
      <c r="AB334" s="12"/>
      <c r="AC334" s="12"/>
      <c r="AD334" s="12"/>
      <c r="AE334" s="12"/>
      <c r="AR334" s="234" t="s">
        <v>86</v>
      </c>
      <c r="AT334" s="235" t="s">
        <v>76</v>
      </c>
      <c r="AU334" s="235" t="s">
        <v>86</v>
      </c>
      <c r="AY334" s="234" t="s">
        <v>185</v>
      </c>
      <c r="BK334" s="236">
        <f>SUM(BK335:BK368)</f>
        <v>0</v>
      </c>
    </row>
    <row r="335" s="2" customFormat="1" ht="33" customHeight="1">
      <c r="A335" s="35"/>
      <c r="B335" s="36"/>
      <c r="C335" s="239" t="s">
        <v>858</v>
      </c>
      <c r="D335" s="239" t="s">
        <v>188</v>
      </c>
      <c r="E335" s="240" t="s">
        <v>921</v>
      </c>
      <c r="F335" s="241" t="s">
        <v>922</v>
      </c>
      <c r="G335" s="242" t="s">
        <v>329</v>
      </c>
      <c r="H335" s="243">
        <v>35</v>
      </c>
      <c r="I335" s="244"/>
      <c r="J335" s="245">
        <f>ROUND(I335*H335,2)</f>
        <v>0</v>
      </c>
      <c r="K335" s="246"/>
      <c r="L335" s="41"/>
      <c r="M335" s="247" t="s">
        <v>1</v>
      </c>
      <c r="N335" s="248" t="s">
        <v>42</v>
      </c>
      <c r="O335" s="88"/>
      <c r="P335" s="249">
        <f>O335*H335</f>
        <v>0</v>
      </c>
      <c r="Q335" s="249">
        <v>0</v>
      </c>
      <c r="R335" s="249">
        <f>Q335*H335</f>
        <v>0</v>
      </c>
      <c r="S335" s="249">
        <v>0</v>
      </c>
      <c r="T335" s="250">
        <f>S335*H335</f>
        <v>0</v>
      </c>
      <c r="U335" s="35"/>
      <c r="V335" s="35"/>
      <c r="W335" s="35"/>
      <c r="X335" s="35"/>
      <c r="Y335" s="35"/>
      <c r="Z335" s="35"/>
      <c r="AA335" s="35"/>
      <c r="AB335" s="35"/>
      <c r="AC335" s="35"/>
      <c r="AD335" s="35"/>
      <c r="AE335" s="35"/>
      <c r="AR335" s="251" t="s">
        <v>272</v>
      </c>
      <c r="AT335" s="251" t="s">
        <v>188</v>
      </c>
      <c r="AU335" s="251" t="s">
        <v>200</v>
      </c>
      <c r="AY335" s="14" t="s">
        <v>185</v>
      </c>
      <c r="BE335" s="252">
        <f>IF(N335="základní",J335,0)</f>
        <v>0</v>
      </c>
      <c r="BF335" s="252">
        <f>IF(N335="snížená",J335,0)</f>
        <v>0</v>
      </c>
      <c r="BG335" s="252">
        <f>IF(N335="zákl. přenesená",J335,0)</f>
        <v>0</v>
      </c>
      <c r="BH335" s="252">
        <f>IF(N335="sníž. přenesená",J335,0)</f>
        <v>0</v>
      </c>
      <c r="BI335" s="252">
        <f>IF(N335="nulová",J335,0)</f>
        <v>0</v>
      </c>
      <c r="BJ335" s="14" t="s">
        <v>84</v>
      </c>
      <c r="BK335" s="252">
        <f>ROUND(I335*H335,2)</f>
        <v>0</v>
      </c>
      <c r="BL335" s="14" t="s">
        <v>272</v>
      </c>
      <c r="BM335" s="251" t="s">
        <v>923</v>
      </c>
    </row>
    <row r="336" s="2" customFormat="1">
      <c r="A336" s="35"/>
      <c r="B336" s="36"/>
      <c r="C336" s="37"/>
      <c r="D336" s="253" t="s">
        <v>194</v>
      </c>
      <c r="E336" s="37"/>
      <c r="F336" s="254" t="s">
        <v>924</v>
      </c>
      <c r="G336" s="37"/>
      <c r="H336" s="37"/>
      <c r="I336" s="206"/>
      <c r="J336" s="37"/>
      <c r="K336" s="37"/>
      <c r="L336" s="41"/>
      <c r="M336" s="255"/>
      <c r="N336" s="256"/>
      <c r="O336" s="88"/>
      <c r="P336" s="88"/>
      <c r="Q336" s="88"/>
      <c r="R336" s="88"/>
      <c r="S336" s="88"/>
      <c r="T336" s="89"/>
      <c r="U336" s="35"/>
      <c r="V336" s="35"/>
      <c r="W336" s="35"/>
      <c r="X336" s="35"/>
      <c r="Y336" s="35"/>
      <c r="Z336" s="35"/>
      <c r="AA336" s="35"/>
      <c r="AB336" s="35"/>
      <c r="AC336" s="35"/>
      <c r="AD336" s="35"/>
      <c r="AE336" s="35"/>
      <c r="AT336" s="14" t="s">
        <v>194</v>
      </c>
      <c r="AU336" s="14" t="s">
        <v>200</v>
      </c>
    </row>
    <row r="337" s="2" customFormat="1" ht="33" customHeight="1">
      <c r="A337" s="35"/>
      <c r="B337" s="36"/>
      <c r="C337" s="257" t="s">
        <v>862</v>
      </c>
      <c r="D337" s="257" t="s">
        <v>260</v>
      </c>
      <c r="E337" s="258" t="s">
        <v>926</v>
      </c>
      <c r="F337" s="259" t="s">
        <v>927</v>
      </c>
      <c r="G337" s="260" t="s">
        <v>329</v>
      </c>
      <c r="H337" s="261">
        <v>35</v>
      </c>
      <c r="I337" s="262"/>
      <c r="J337" s="263">
        <f>ROUND(I337*H337,2)</f>
        <v>0</v>
      </c>
      <c r="K337" s="264"/>
      <c r="L337" s="265"/>
      <c r="M337" s="266" t="s">
        <v>1</v>
      </c>
      <c r="N337" s="267" t="s">
        <v>42</v>
      </c>
      <c r="O337" s="88"/>
      <c r="P337" s="249">
        <f>O337*H337</f>
        <v>0</v>
      </c>
      <c r="Q337" s="249">
        <v>0.00052999999999999998</v>
      </c>
      <c r="R337" s="249">
        <f>Q337*H337</f>
        <v>0.018550000000000001</v>
      </c>
      <c r="S337" s="249">
        <v>0</v>
      </c>
      <c r="T337" s="250">
        <f>S337*H337</f>
        <v>0</v>
      </c>
      <c r="U337" s="35"/>
      <c r="V337" s="35"/>
      <c r="W337" s="35"/>
      <c r="X337" s="35"/>
      <c r="Y337" s="35"/>
      <c r="Z337" s="35"/>
      <c r="AA337" s="35"/>
      <c r="AB337" s="35"/>
      <c r="AC337" s="35"/>
      <c r="AD337" s="35"/>
      <c r="AE337" s="35"/>
      <c r="AR337" s="251" t="s">
        <v>323</v>
      </c>
      <c r="AT337" s="251" t="s">
        <v>260</v>
      </c>
      <c r="AU337" s="251" t="s">
        <v>200</v>
      </c>
      <c r="AY337" s="14" t="s">
        <v>185</v>
      </c>
      <c r="BE337" s="252">
        <f>IF(N337="základní",J337,0)</f>
        <v>0</v>
      </c>
      <c r="BF337" s="252">
        <f>IF(N337="snížená",J337,0)</f>
        <v>0</v>
      </c>
      <c r="BG337" s="252">
        <f>IF(N337="zákl. přenesená",J337,0)</f>
        <v>0</v>
      </c>
      <c r="BH337" s="252">
        <f>IF(N337="sníž. přenesená",J337,0)</f>
        <v>0</v>
      </c>
      <c r="BI337" s="252">
        <f>IF(N337="nulová",J337,0)</f>
        <v>0</v>
      </c>
      <c r="BJ337" s="14" t="s">
        <v>84</v>
      </c>
      <c r="BK337" s="252">
        <f>ROUND(I337*H337,2)</f>
        <v>0</v>
      </c>
      <c r="BL337" s="14" t="s">
        <v>272</v>
      </c>
      <c r="BM337" s="251" t="s">
        <v>928</v>
      </c>
    </row>
    <row r="338" s="2" customFormat="1">
      <c r="A338" s="35"/>
      <c r="B338" s="36"/>
      <c r="C338" s="37"/>
      <c r="D338" s="253" t="s">
        <v>194</v>
      </c>
      <c r="E338" s="37"/>
      <c r="F338" s="254" t="s">
        <v>927</v>
      </c>
      <c r="G338" s="37"/>
      <c r="H338" s="37"/>
      <c r="I338" s="206"/>
      <c r="J338" s="37"/>
      <c r="K338" s="37"/>
      <c r="L338" s="41"/>
      <c r="M338" s="255"/>
      <c r="N338" s="256"/>
      <c r="O338" s="88"/>
      <c r="P338" s="88"/>
      <c r="Q338" s="88"/>
      <c r="R338" s="88"/>
      <c r="S338" s="88"/>
      <c r="T338" s="89"/>
      <c r="U338" s="35"/>
      <c r="V338" s="35"/>
      <c r="W338" s="35"/>
      <c r="X338" s="35"/>
      <c r="Y338" s="35"/>
      <c r="Z338" s="35"/>
      <c r="AA338" s="35"/>
      <c r="AB338" s="35"/>
      <c r="AC338" s="35"/>
      <c r="AD338" s="35"/>
      <c r="AE338" s="35"/>
      <c r="AT338" s="14" t="s">
        <v>194</v>
      </c>
      <c r="AU338" s="14" t="s">
        <v>200</v>
      </c>
    </row>
    <row r="339" s="2" customFormat="1" ht="37.8" customHeight="1">
      <c r="A339" s="35"/>
      <c r="B339" s="36"/>
      <c r="C339" s="239" t="s">
        <v>867</v>
      </c>
      <c r="D339" s="239" t="s">
        <v>188</v>
      </c>
      <c r="E339" s="240" t="s">
        <v>930</v>
      </c>
      <c r="F339" s="241" t="s">
        <v>931</v>
      </c>
      <c r="G339" s="242" t="s">
        <v>329</v>
      </c>
      <c r="H339" s="243">
        <v>35</v>
      </c>
      <c r="I339" s="244"/>
      <c r="J339" s="245">
        <f>ROUND(I339*H339,2)</f>
        <v>0</v>
      </c>
      <c r="K339" s="246"/>
      <c r="L339" s="41"/>
      <c r="M339" s="247" t="s">
        <v>1</v>
      </c>
      <c r="N339" s="248" t="s">
        <v>42</v>
      </c>
      <c r="O339" s="88"/>
      <c r="P339" s="249">
        <f>O339*H339</f>
        <v>0</v>
      </c>
      <c r="Q339" s="249">
        <v>0</v>
      </c>
      <c r="R339" s="249">
        <f>Q339*H339</f>
        <v>0</v>
      </c>
      <c r="S339" s="249">
        <v>0</v>
      </c>
      <c r="T339" s="250">
        <f>S339*H339</f>
        <v>0</v>
      </c>
      <c r="U339" s="35"/>
      <c r="V339" s="35"/>
      <c r="W339" s="35"/>
      <c r="X339" s="35"/>
      <c r="Y339" s="35"/>
      <c r="Z339" s="35"/>
      <c r="AA339" s="35"/>
      <c r="AB339" s="35"/>
      <c r="AC339" s="35"/>
      <c r="AD339" s="35"/>
      <c r="AE339" s="35"/>
      <c r="AR339" s="251" t="s">
        <v>272</v>
      </c>
      <c r="AT339" s="251" t="s">
        <v>188</v>
      </c>
      <c r="AU339" s="251" t="s">
        <v>200</v>
      </c>
      <c r="AY339" s="14" t="s">
        <v>185</v>
      </c>
      <c r="BE339" s="252">
        <f>IF(N339="základní",J339,0)</f>
        <v>0</v>
      </c>
      <c r="BF339" s="252">
        <f>IF(N339="snížená",J339,0)</f>
        <v>0</v>
      </c>
      <c r="BG339" s="252">
        <f>IF(N339="zákl. přenesená",J339,0)</f>
        <v>0</v>
      </c>
      <c r="BH339" s="252">
        <f>IF(N339="sníž. přenesená",J339,0)</f>
        <v>0</v>
      </c>
      <c r="BI339" s="252">
        <f>IF(N339="nulová",J339,0)</f>
        <v>0</v>
      </c>
      <c r="BJ339" s="14" t="s">
        <v>84</v>
      </c>
      <c r="BK339" s="252">
        <f>ROUND(I339*H339,2)</f>
        <v>0</v>
      </c>
      <c r="BL339" s="14" t="s">
        <v>272</v>
      </c>
      <c r="BM339" s="251" t="s">
        <v>932</v>
      </c>
    </row>
    <row r="340" s="2" customFormat="1">
      <c r="A340" s="35"/>
      <c r="B340" s="36"/>
      <c r="C340" s="37"/>
      <c r="D340" s="253" t="s">
        <v>194</v>
      </c>
      <c r="E340" s="37"/>
      <c r="F340" s="254" t="s">
        <v>933</v>
      </c>
      <c r="G340" s="37"/>
      <c r="H340" s="37"/>
      <c r="I340" s="206"/>
      <c r="J340" s="37"/>
      <c r="K340" s="37"/>
      <c r="L340" s="41"/>
      <c r="M340" s="255"/>
      <c r="N340" s="256"/>
      <c r="O340" s="88"/>
      <c r="P340" s="88"/>
      <c r="Q340" s="88"/>
      <c r="R340" s="88"/>
      <c r="S340" s="88"/>
      <c r="T340" s="89"/>
      <c r="U340" s="35"/>
      <c r="V340" s="35"/>
      <c r="W340" s="35"/>
      <c r="X340" s="35"/>
      <c r="Y340" s="35"/>
      <c r="Z340" s="35"/>
      <c r="AA340" s="35"/>
      <c r="AB340" s="35"/>
      <c r="AC340" s="35"/>
      <c r="AD340" s="35"/>
      <c r="AE340" s="35"/>
      <c r="AT340" s="14" t="s">
        <v>194</v>
      </c>
      <c r="AU340" s="14" t="s">
        <v>200</v>
      </c>
    </row>
    <row r="341" s="2" customFormat="1" ht="33" customHeight="1">
      <c r="A341" s="35"/>
      <c r="B341" s="36"/>
      <c r="C341" s="257" t="s">
        <v>872</v>
      </c>
      <c r="D341" s="257" t="s">
        <v>260</v>
      </c>
      <c r="E341" s="258" t="s">
        <v>935</v>
      </c>
      <c r="F341" s="259" t="s">
        <v>936</v>
      </c>
      <c r="G341" s="260" t="s">
        <v>329</v>
      </c>
      <c r="H341" s="261">
        <v>35</v>
      </c>
      <c r="I341" s="262"/>
      <c r="J341" s="263">
        <f>ROUND(I341*H341,2)</f>
        <v>0</v>
      </c>
      <c r="K341" s="264"/>
      <c r="L341" s="265"/>
      <c r="M341" s="266" t="s">
        <v>1</v>
      </c>
      <c r="N341" s="267" t="s">
        <v>42</v>
      </c>
      <c r="O341" s="88"/>
      <c r="P341" s="249">
        <f>O341*H341</f>
        <v>0</v>
      </c>
      <c r="Q341" s="249">
        <v>0.00011</v>
      </c>
      <c r="R341" s="249">
        <f>Q341*H341</f>
        <v>0.0038500000000000001</v>
      </c>
      <c r="S341" s="249">
        <v>0</v>
      </c>
      <c r="T341" s="250">
        <f>S341*H341</f>
        <v>0</v>
      </c>
      <c r="U341" s="35"/>
      <c r="V341" s="35"/>
      <c r="W341" s="35"/>
      <c r="X341" s="35"/>
      <c r="Y341" s="35"/>
      <c r="Z341" s="35"/>
      <c r="AA341" s="35"/>
      <c r="AB341" s="35"/>
      <c r="AC341" s="35"/>
      <c r="AD341" s="35"/>
      <c r="AE341" s="35"/>
      <c r="AR341" s="251" t="s">
        <v>323</v>
      </c>
      <c r="AT341" s="251" t="s">
        <v>260</v>
      </c>
      <c r="AU341" s="251" t="s">
        <v>200</v>
      </c>
      <c r="AY341" s="14" t="s">
        <v>185</v>
      </c>
      <c r="BE341" s="252">
        <f>IF(N341="základní",J341,0)</f>
        <v>0</v>
      </c>
      <c r="BF341" s="252">
        <f>IF(N341="snížená",J341,0)</f>
        <v>0</v>
      </c>
      <c r="BG341" s="252">
        <f>IF(N341="zákl. přenesená",J341,0)</f>
        <v>0</v>
      </c>
      <c r="BH341" s="252">
        <f>IF(N341="sníž. přenesená",J341,0)</f>
        <v>0</v>
      </c>
      <c r="BI341" s="252">
        <f>IF(N341="nulová",J341,0)</f>
        <v>0</v>
      </c>
      <c r="BJ341" s="14" t="s">
        <v>84</v>
      </c>
      <c r="BK341" s="252">
        <f>ROUND(I341*H341,2)</f>
        <v>0</v>
      </c>
      <c r="BL341" s="14" t="s">
        <v>272</v>
      </c>
      <c r="BM341" s="251" t="s">
        <v>937</v>
      </c>
    </row>
    <row r="342" s="2" customFormat="1">
      <c r="A342" s="35"/>
      <c r="B342" s="36"/>
      <c r="C342" s="37"/>
      <c r="D342" s="253" t="s">
        <v>194</v>
      </c>
      <c r="E342" s="37"/>
      <c r="F342" s="254" t="s">
        <v>936</v>
      </c>
      <c r="G342" s="37"/>
      <c r="H342" s="37"/>
      <c r="I342" s="206"/>
      <c r="J342" s="37"/>
      <c r="K342" s="37"/>
      <c r="L342" s="41"/>
      <c r="M342" s="255"/>
      <c r="N342" s="256"/>
      <c r="O342" s="88"/>
      <c r="P342" s="88"/>
      <c r="Q342" s="88"/>
      <c r="R342" s="88"/>
      <c r="S342" s="88"/>
      <c r="T342" s="89"/>
      <c r="U342" s="35"/>
      <c r="V342" s="35"/>
      <c r="W342" s="35"/>
      <c r="X342" s="35"/>
      <c r="Y342" s="35"/>
      <c r="Z342" s="35"/>
      <c r="AA342" s="35"/>
      <c r="AB342" s="35"/>
      <c r="AC342" s="35"/>
      <c r="AD342" s="35"/>
      <c r="AE342" s="35"/>
      <c r="AT342" s="14" t="s">
        <v>194</v>
      </c>
      <c r="AU342" s="14" t="s">
        <v>200</v>
      </c>
    </row>
    <row r="343" s="2" customFormat="1" ht="24.15" customHeight="1">
      <c r="A343" s="35"/>
      <c r="B343" s="36"/>
      <c r="C343" s="239" t="s">
        <v>876</v>
      </c>
      <c r="D343" s="239" t="s">
        <v>188</v>
      </c>
      <c r="E343" s="240" t="s">
        <v>939</v>
      </c>
      <c r="F343" s="241" t="s">
        <v>940</v>
      </c>
      <c r="G343" s="242" t="s">
        <v>263</v>
      </c>
      <c r="H343" s="243">
        <v>1</v>
      </c>
      <c r="I343" s="244"/>
      <c r="J343" s="245">
        <f>ROUND(I343*H343,2)</f>
        <v>0</v>
      </c>
      <c r="K343" s="246"/>
      <c r="L343" s="41"/>
      <c r="M343" s="247" t="s">
        <v>1</v>
      </c>
      <c r="N343" s="248" t="s">
        <v>42</v>
      </c>
      <c r="O343" s="88"/>
      <c r="P343" s="249">
        <f>O343*H343</f>
        <v>0</v>
      </c>
      <c r="Q343" s="249">
        <v>0</v>
      </c>
      <c r="R343" s="249">
        <f>Q343*H343</f>
        <v>0</v>
      </c>
      <c r="S343" s="249">
        <v>0</v>
      </c>
      <c r="T343" s="250">
        <f>S343*H343</f>
        <v>0</v>
      </c>
      <c r="U343" s="35"/>
      <c r="V343" s="35"/>
      <c r="W343" s="35"/>
      <c r="X343" s="35"/>
      <c r="Y343" s="35"/>
      <c r="Z343" s="35"/>
      <c r="AA343" s="35"/>
      <c r="AB343" s="35"/>
      <c r="AC343" s="35"/>
      <c r="AD343" s="35"/>
      <c r="AE343" s="35"/>
      <c r="AR343" s="251" t="s">
        <v>272</v>
      </c>
      <c r="AT343" s="251" t="s">
        <v>188</v>
      </c>
      <c r="AU343" s="251" t="s">
        <v>200</v>
      </c>
      <c r="AY343" s="14" t="s">
        <v>185</v>
      </c>
      <c r="BE343" s="252">
        <f>IF(N343="základní",J343,0)</f>
        <v>0</v>
      </c>
      <c r="BF343" s="252">
        <f>IF(N343="snížená",J343,0)</f>
        <v>0</v>
      </c>
      <c r="BG343" s="252">
        <f>IF(N343="zákl. přenesená",J343,0)</f>
        <v>0</v>
      </c>
      <c r="BH343" s="252">
        <f>IF(N343="sníž. přenesená",J343,0)</f>
        <v>0</v>
      </c>
      <c r="BI343" s="252">
        <f>IF(N343="nulová",J343,0)</f>
        <v>0</v>
      </c>
      <c r="BJ343" s="14" t="s">
        <v>84</v>
      </c>
      <c r="BK343" s="252">
        <f>ROUND(I343*H343,2)</f>
        <v>0</v>
      </c>
      <c r="BL343" s="14" t="s">
        <v>272</v>
      </c>
      <c r="BM343" s="251" t="s">
        <v>941</v>
      </c>
    </row>
    <row r="344" s="2" customFormat="1">
      <c r="A344" s="35"/>
      <c r="B344" s="36"/>
      <c r="C344" s="37"/>
      <c r="D344" s="253" t="s">
        <v>194</v>
      </c>
      <c r="E344" s="37"/>
      <c r="F344" s="254" t="s">
        <v>942</v>
      </c>
      <c r="G344" s="37"/>
      <c r="H344" s="37"/>
      <c r="I344" s="206"/>
      <c r="J344" s="37"/>
      <c r="K344" s="37"/>
      <c r="L344" s="41"/>
      <c r="M344" s="255"/>
      <c r="N344" s="256"/>
      <c r="O344" s="88"/>
      <c r="P344" s="88"/>
      <c r="Q344" s="88"/>
      <c r="R344" s="88"/>
      <c r="S344" s="88"/>
      <c r="T344" s="89"/>
      <c r="U344" s="35"/>
      <c r="V344" s="35"/>
      <c r="W344" s="35"/>
      <c r="X344" s="35"/>
      <c r="Y344" s="35"/>
      <c r="Z344" s="35"/>
      <c r="AA344" s="35"/>
      <c r="AB344" s="35"/>
      <c r="AC344" s="35"/>
      <c r="AD344" s="35"/>
      <c r="AE344" s="35"/>
      <c r="AT344" s="14" t="s">
        <v>194</v>
      </c>
      <c r="AU344" s="14" t="s">
        <v>200</v>
      </c>
    </row>
    <row r="345" s="2" customFormat="1" ht="24.15" customHeight="1">
      <c r="A345" s="35"/>
      <c r="B345" s="36"/>
      <c r="C345" s="257" t="s">
        <v>881</v>
      </c>
      <c r="D345" s="257" t="s">
        <v>260</v>
      </c>
      <c r="E345" s="258" t="s">
        <v>944</v>
      </c>
      <c r="F345" s="259" t="s">
        <v>945</v>
      </c>
      <c r="G345" s="260" t="s">
        <v>263</v>
      </c>
      <c r="H345" s="261">
        <v>1</v>
      </c>
      <c r="I345" s="262"/>
      <c r="J345" s="263">
        <f>ROUND(I345*H345,2)</f>
        <v>0</v>
      </c>
      <c r="K345" s="264"/>
      <c r="L345" s="265"/>
      <c r="M345" s="266" t="s">
        <v>1</v>
      </c>
      <c r="N345" s="267" t="s">
        <v>42</v>
      </c>
      <c r="O345" s="88"/>
      <c r="P345" s="249">
        <f>O345*H345</f>
        <v>0</v>
      </c>
      <c r="Q345" s="249">
        <v>0.0010499999999999999</v>
      </c>
      <c r="R345" s="249">
        <f>Q345*H345</f>
        <v>0.0010499999999999999</v>
      </c>
      <c r="S345" s="249">
        <v>0</v>
      </c>
      <c r="T345" s="250">
        <f>S345*H345</f>
        <v>0</v>
      </c>
      <c r="U345" s="35"/>
      <c r="V345" s="35"/>
      <c r="W345" s="35"/>
      <c r="X345" s="35"/>
      <c r="Y345" s="35"/>
      <c r="Z345" s="35"/>
      <c r="AA345" s="35"/>
      <c r="AB345" s="35"/>
      <c r="AC345" s="35"/>
      <c r="AD345" s="35"/>
      <c r="AE345" s="35"/>
      <c r="AR345" s="251" t="s">
        <v>323</v>
      </c>
      <c r="AT345" s="251" t="s">
        <v>260</v>
      </c>
      <c r="AU345" s="251" t="s">
        <v>200</v>
      </c>
      <c r="AY345" s="14" t="s">
        <v>185</v>
      </c>
      <c r="BE345" s="252">
        <f>IF(N345="základní",J345,0)</f>
        <v>0</v>
      </c>
      <c r="BF345" s="252">
        <f>IF(N345="snížená",J345,0)</f>
        <v>0</v>
      </c>
      <c r="BG345" s="252">
        <f>IF(N345="zákl. přenesená",J345,0)</f>
        <v>0</v>
      </c>
      <c r="BH345" s="252">
        <f>IF(N345="sníž. přenesená",J345,0)</f>
        <v>0</v>
      </c>
      <c r="BI345" s="252">
        <f>IF(N345="nulová",J345,0)</f>
        <v>0</v>
      </c>
      <c r="BJ345" s="14" t="s">
        <v>84</v>
      </c>
      <c r="BK345" s="252">
        <f>ROUND(I345*H345,2)</f>
        <v>0</v>
      </c>
      <c r="BL345" s="14" t="s">
        <v>272</v>
      </c>
      <c r="BM345" s="251" t="s">
        <v>946</v>
      </c>
    </row>
    <row r="346" s="2" customFormat="1">
      <c r="A346" s="35"/>
      <c r="B346" s="36"/>
      <c r="C346" s="37"/>
      <c r="D346" s="253" t="s">
        <v>194</v>
      </c>
      <c r="E346" s="37"/>
      <c r="F346" s="254" t="s">
        <v>945</v>
      </c>
      <c r="G346" s="37"/>
      <c r="H346" s="37"/>
      <c r="I346" s="206"/>
      <c r="J346" s="37"/>
      <c r="K346" s="37"/>
      <c r="L346" s="41"/>
      <c r="M346" s="255"/>
      <c r="N346" s="256"/>
      <c r="O346" s="88"/>
      <c r="P346" s="88"/>
      <c r="Q346" s="88"/>
      <c r="R346" s="88"/>
      <c r="S346" s="88"/>
      <c r="T346" s="89"/>
      <c r="U346" s="35"/>
      <c r="V346" s="35"/>
      <c r="W346" s="35"/>
      <c r="X346" s="35"/>
      <c r="Y346" s="35"/>
      <c r="Z346" s="35"/>
      <c r="AA346" s="35"/>
      <c r="AB346" s="35"/>
      <c r="AC346" s="35"/>
      <c r="AD346" s="35"/>
      <c r="AE346" s="35"/>
      <c r="AT346" s="14" t="s">
        <v>194</v>
      </c>
      <c r="AU346" s="14" t="s">
        <v>200</v>
      </c>
    </row>
    <row r="347" s="2" customFormat="1" ht="33" customHeight="1">
      <c r="A347" s="35"/>
      <c r="B347" s="36"/>
      <c r="C347" s="239" t="s">
        <v>887</v>
      </c>
      <c r="D347" s="239" t="s">
        <v>188</v>
      </c>
      <c r="E347" s="240" t="s">
        <v>948</v>
      </c>
      <c r="F347" s="241" t="s">
        <v>949</v>
      </c>
      <c r="G347" s="242" t="s">
        <v>263</v>
      </c>
      <c r="H347" s="243">
        <v>1</v>
      </c>
      <c r="I347" s="244"/>
      <c r="J347" s="245">
        <f>ROUND(I347*H347,2)</f>
        <v>0</v>
      </c>
      <c r="K347" s="246"/>
      <c r="L347" s="41"/>
      <c r="M347" s="247" t="s">
        <v>1</v>
      </c>
      <c r="N347" s="248" t="s">
        <v>42</v>
      </c>
      <c r="O347" s="88"/>
      <c r="P347" s="249">
        <f>O347*H347</f>
        <v>0</v>
      </c>
      <c r="Q347" s="249">
        <v>0</v>
      </c>
      <c r="R347" s="249">
        <f>Q347*H347</f>
        <v>0</v>
      </c>
      <c r="S347" s="249">
        <v>0</v>
      </c>
      <c r="T347" s="250">
        <f>S347*H347</f>
        <v>0</v>
      </c>
      <c r="U347" s="35"/>
      <c r="V347" s="35"/>
      <c r="W347" s="35"/>
      <c r="X347" s="35"/>
      <c r="Y347" s="35"/>
      <c r="Z347" s="35"/>
      <c r="AA347" s="35"/>
      <c r="AB347" s="35"/>
      <c r="AC347" s="35"/>
      <c r="AD347" s="35"/>
      <c r="AE347" s="35"/>
      <c r="AR347" s="251" t="s">
        <v>272</v>
      </c>
      <c r="AT347" s="251" t="s">
        <v>188</v>
      </c>
      <c r="AU347" s="251" t="s">
        <v>200</v>
      </c>
      <c r="AY347" s="14" t="s">
        <v>185</v>
      </c>
      <c r="BE347" s="252">
        <f>IF(N347="základní",J347,0)</f>
        <v>0</v>
      </c>
      <c r="BF347" s="252">
        <f>IF(N347="snížená",J347,0)</f>
        <v>0</v>
      </c>
      <c r="BG347" s="252">
        <f>IF(N347="zákl. přenesená",J347,0)</f>
        <v>0</v>
      </c>
      <c r="BH347" s="252">
        <f>IF(N347="sníž. přenesená",J347,0)</f>
        <v>0</v>
      </c>
      <c r="BI347" s="252">
        <f>IF(N347="nulová",J347,0)</f>
        <v>0</v>
      </c>
      <c r="BJ347" s="14" t="s">
        <v>84</v>
      </c>
      <c r="BK347" s="252">
        <f>ROUND(I347*H347,2)</f>
        <v>0</v>
      </c>
      <c r="BL347" s="14" t="s">
        <v>272</v>
      </c>
      <c r="BM347" s="251" t="s">
        <v>950</v>
      </c>
    </row>
    <row r="348" s="2" customFormat="1">
      <c r="A348" s="35"/>
      <c r="B348" s="36"/>
      <c r="C348" s="37"/>
      <c r="D348" s="253" t="s">
        <v>194</v>
      </c>
      <c r="E348" s="37"/>
      <c r="F348" s="254" t="s">
        <v>951</v>
      </c>
      <c r="G348" s="37"/>
      <c r="H348" s="37"/>
      <c r="I348" s="206"/>
      <c r="J348" s="37"/>
      <c r="K348" s="37"/>
      <c r="L348" s="41"/>
      <c r="M348" s="255"/>
      <c r="N348" s="256"/>
      <c r="O348" s="88"/>
      <c r="P348" s="88"/>
      <c r="Q348" s="88"/>
      <c r="R348" s="88"/>
      <c r="S348" s="88"/>
      <c r="T348" s="89"/>
      <c r="U348" s="35"/>
      <c r="V348" s="35"/>
      <c r="W348" s="35"/>
      <c r="X348" s="35"/>
      <c r="Y348" s="35"/>
      <c r="Z348" s="35"/>
      <c r="AA348" s="35"/>
      <c r="AB348" s="35"/>
      <c r="AC348" s="35"/>
      <c r="AD348" s="35"/>
      <c r="AE348" s="35"/>
      <c r="AT348" s="14" t="s">
        <v>194</v>
      </c>
      <c r="AU348" s="14" t="s">
        <v>200</v>
      </c>
    </row>
    <row r="349" s="2" customFormat="1" ht="24.15" customHeight="1">
      <c r="A349" s="35"/>
      <c r="B349" s="36"/>
      <c r="C349" s="257" t="s">
        <v>892</v>
      </c>
      <c r="D349" s="257" t="s">
        <v>260</v>
      </c>
      <c r="E349" s="258" t="s">
        <v>953</v>
      </c>
      <c r="F349" s="259" t="s">
        <v>954</v>
      </c>
      <c r="G349" s="260" t="s">
        <v>307</v>
      </c>
      <c r="H349" s="261">
        <v>1</v>
      </c>
      <c r="I349" s="262"/>
      <c r="J349" s="263">
        <f>ROUND(I349*H349,2)</f>
        <v>0</v>
      </c>
      <c r="K349" s="264"/>
      <c r="L349" s="265"/>
      <c r="M349" s="266" t="s">
        <v>1</v>
      </c>
      <c r="N349" s="267" t="s">
        <v>42</v>
      </c>
      <c r="O349" s="88"/>
      <c r="P349" s="249">
        <f>O349*H349</f>
        <v>0</v>
      </c>
      <c r="Q349" s="249">
        <v>0.00059999999999999995</v>
      </c>
      <c r="R349" s="249">
        <f>Q349*H349</f>
        <v>0.00059999999999999995</v>
      </c>
      <c r="S349" s="249">
        <v>0</v>
      </c>
      <c r="T349" s="250">
        <f>S349*H349</f>
        <v>0</v>
      </c>
      <c r="U349" s="35"/>
      <c r="V349" s="35"/>
      <c r="W349" s="35"/>
      <c r="X349" s="35"/>
      <c r="Y349" s="35"/>
      <c r="Z349" s="35"/>
      <c r="AA349" s="35"/>
      <c r="AB349" s="35"/>
      <c r="AC349" s="35"/>
      <c r="AD349" s="35"/>
      <c r="AE349" s="35"/>
      <c r="AR349" s="251" t="s">
        <v>323</v>
      </c>
      <c r="AT349" s="251" t="s">
        <v>260</v>
      </c>
      <c r="AU349" s="251" t="s">
        <v>200</v>
      </c>
      <c r="AY349" s="14" t="s">
        <v>185</v>
      </c>
      <c r="BE349" s="252">
        <f>IF(N349="základní",J349,0)</f>
        <v>0</v>
      </c>
      <c r="BF349" s="252">
        <f>IF(N349="snížená",J349,0)</f>
        <v>0</v>
      </c>
      <c r="BG349" s="252">
        <f>IF(N349="zákl. přenesená",J349,0)</f>
        <v>0</v>
      </c>
      <c r="BH349" s="252">
        <f>IF(N349="sníž. přenesená",J349,0)</f>
        <v>0</v>
      </c>
      <c r="BI349" s="252">
        <f>IF(N349="nulová",J349,0)</f>
        <v>0</v>
      </c>
      <c r="BJ349" s="14" t="s">
        <v>84</v>
      </c>
      <c r="BK349" s="252">
        <f>ROUND(I349*H349,2)</f>
        <v>0</v>
      </c>
      <c r="BL349" s="14" t="s">
        <v>272</v>
      </c>
      <c r="BM349" s="251" t="s">
        <v>955</v>
      </c>
    </row>
    <row r="350" s="2" customFormat="1">
      <c r="A350" s="35"/>
      <c r="B350" s="36"/>
      <c r="C350" s="37"/>
      <c r="D350" s="253" t="s">
        <v>194</v>
      </c>
      <c r="E350" s="37"/>
      <c r="F350" s="254" t="s">
        <v>954</v>
      </c>
      <c r="G350" s="37"/>
      <c r="H350" s="37"/>
      <c r="I350" s="206"/>
      <c r="J350" s="37"/>
      <c r="K350" s="37"/>
      <c r="L350" s="41"/>
      <c r="M350" s="255"/>
      <c r="N350" s="256"/>
      <c r="O350" s="88"/>
      <c r="P350" s="88"/>
      <c r="Q350" s="88"/>
      <c r="R350" s="88"/>
      <c r="S350" s="88"/>
      <c r="T350" s="89"/>
      <c r="U350" s="35"/>
      <c r="V350" s="35"/>
      <c r="W350" s="35"/>
      <c r="X350" s="35"/>
      <c r="Y350" s="35"/>
      <c r="Z350" s="35"/>
      <c r="AA350" s="35"/>
      <c r="AB350" s="35"/>
      <c r="AC350" s="35"/>
      <c r="AD350" s="35"/>
      <c r="AE350" s="35"/>
      <c r="AT350" s="14" t="s">
        <v>194</v>
      </c>
      <c r="AU350" s="14" t="s">
        <v>200</v>
      </c>
    </row>
    <row r="351" s="2" customFormat="1" ht="24.15" customHeight="1">
      <c r="A351" s="35"/>
      <c r="B351" s="36"/>
      <c r="C351" s="239" t="s">
        <v>897</v>
      </c>
      <c r="D351" s="239" t="s">
        <v>188</v>
      </c>
      <c r="E351" s="240" t="s">
        <v>957</v>
      </c>
      <c r="F351" s="241" t="s">
        <v>958</v>
      </c>
      <c r="G351" s="242" t="s">
        <v>329</v>
      </c>
      <c r="H351" s="243">
        <v>18</v>
      </c>
      <c r="I351" s="244"/>
      <c r="J351" s="245">
        <f>ROUND(I351*H351,2)</f>
        <v>0</v>
      </c>
      <c r="K351" s="246"/>
      <c r="L351" s="41"/>
      <c r="M351" s="247" t="s">
        <v>1</v>
      </c>
      <c r="N351" s="248" t="s">
        <v>42</v>
      </c>
      <c r="O351" s="88"/>
      <c r="P351" s="249">
        <f>O351*H351</f>
        <v>0</v>
      </c>
      <c r="Q351" s="249">
        <v>0</v>
      </c>
      <c r="R351" s="249">
        <f>Q351*H351</f>
        <v>0</v>
      </c>
      <c r="S351" s="249">
        <v>0</v>
      </c>
      <c r="T351" s="250">
        <f>S351*H351</f>
        <v>0</v>
      </c>
      <c r="U351" s="35"/>
      <c r="V351" s="35"/>
      <c r="W351" s="35"/>
      <c r="X351" s="35"/>
      <c r="Y351" s="35"/>
      <c r="Z351" s="35"/>
      <c r="AA351" s="35"/>
      <c r="AB351" s="35"/>
      <c r="AC351" s="35"/>
      <c r="AD351" s="35"/>
      <c r="AE351" s="35"/>
      <c r="AR351" s="251" t="s">
        <v>272</v>
      </c>
      <c r="AT351" s="251" t="s">
        <v>188</v>
      </c>
      <c r="AU351" s="251" t="s">
        <v>200</v>
      </c>
      <c r="AY351" s="14" t="s">
        <v>185</v>
      </c>
      <c r="BE351" s="252">
        <f>IF(N351="základní",J351,0)</f>
        <v>0</v>
      </c>
      <c r="BF351" s="252">
        <f>IF(N351="snížená",J351,0)</f>
        <v>0</v>
      </c>
      <c r="BG351" s="252">
        <f>IF(N351="zákl. přenesená",J351,0)</f>
        <v>0</v>
      </c>
      <c r="BH351" s="252">
        <f>IF(N351="sníž. přenesená",J351,0)</f>
        <v>0</v>
      </c>
      <c r="BI351" s="252">
        <f>IF(N351="nulová",J351,0)</f>
        <v>0</v>
      </c>
      <c r="BJ351" s="14" t="s">
        <v>84</v>
      </c>
      <c r="BK351" s="252">
        <f>ROUND(I351*H351,2)</f>
        <v>0</v>
      </c>
      <c r="BL351" s="14" t="s">
        <v>272</v>
      </c>
      <c r="BM351" s="251" t="s">
        <v>959</v>
      </c>
    </row>
    <row r="352" s="2" customFormat="1">
      <c r="A352" s="35"/>
      <c r="B352" s="36"/>
      <c r="C352" s="37"/>
      <c r="D352" s="253" t="s">
        <v>194</v>
      </c>
      <c r="E352" s="37"/>
      <c r="F352" s="254" t="s">
        <v>960</v>
      </c>
      <c r="G352" s="37"/>
      <c r="H352" s="37"/>
      <c r="I352" s="206"/>
      <c r="J352" s="37"/>
      <c r="K352" s="37"/>
      <c r="L352" s="41"/>
      <c r="M352" s="255"/>
      <c r="N352" s="256"/>
      <c r="O352" s="88"/>
      <c r="P352" s="88"/>
      <c r="Q352" s="88"/>
      <c r="R352" s="88"/>
      <c r="S352" s="88"/>
      <c r="T352" s="89"/>
      <c r="U352" s="35"/>
      <c r="V352" s="35"/>
      <c r="W352" s="35"/>
      <c r="X352" s="35"/>
      <c r="Y352" s="35"/>
      <c r="Z352" s="35"/>
      <c r="AA352" s="35"/>
      <c r="AB352" s="35"/>
      <c r="AC352" s="35"/>
      <c r="AD352" s="35"/>
      <c r="AE352" s="35"/>
      <c r="AT352" s="14" t="s">
        <v>194</v>
      </c>
      <c r="AU352" s="14" t="s">
        <v>200</v>
      </c>
    </row>
    <row r="353" s="2" customFormat="1" ht="16.5" customHeight="1">
      <c r="A353" s="35"/>
      <c r="B353" s="36"/>
      <c r="C353" s="257" t="s">
        <v>901</v>
      </c>
      <c r="D353" s="257" t="s">
        <v>260</v>
      </c>
      <c r="E353" s="258" t="s">
        <v>962</v>
      </c>
      <c r="F353" s="259" t="s">
        <v>963</v>
      </c>
      <c r="G353" s="260" t="s">
        <v>329</v>
      </c>
      <c r="H353" s="261">
        <v>18</v>
      </c>
      <c r="I353" s="262"/>
      <c r="J353" s="263">
        <f>ROUND(I353*H353,2)</f>
        <v>0</v>
      </c>
      <c r="K353" s="264"/>
      <c r="L353" s="265"/>
      <c r="M353" s="266" t="s">
        <v>1</v>
      </c>
      <c r="N353" s="267" t="s">
        <v>42</v>
      </c>
      <c r="O353" s="88"/>
      <c r="P353" s="249">
        <f>O353*H353</f>
        <v>0</v>
      </c>
      <c r="Q353" s="249">
        <v>0.00054000000000000001</v>
      </c>
      <c r="R353" s="249">
        <f>Q353*H353</f>
        <v>0.0097199999999999995</v>
      </c>
      <c r="S353" s="249">
        <v>0</v>
      </c>
      <c r="T353" s="250">
        <f>S353*H353</f>
        <v>0</v>
      </c>
      <c r="U353" s="35"/>
      <c r="V353" s="35"/>
      <c r="W353" s="35"/>
      <c r="X353" s="35"/>
      <c r="Y353" s="35"/>
      <c r="Z353" s="35"/>
      <c r="AA353" s="35"/>
      <c r="AB353" s="35"/>
      <c r="AC353" s="35"/>
      <c r="AD353" s="35"/>
      <c r="AE353" s="35"/>
      <c r="AR353" s="251" t="s">
        <v>323</v>
      </c>
      <c r="AT353" s="251" t="s">
        <v>260</v>
      </c>
      <c r="AU353" s="251" t="s">
        <v>200</v>
      </c>
      <c r="AY353" s="14" t="s">
        <v>185</v>
      </c>
      <c r="BE353" s="252">
        <f>IF(N353="základní",J353,0)</f>
        <v>0</v>
      </c>
      <c r="BF353" s="252">
        <f>IF(N353="snížená",J353,0)</f>
        <v>0</v>
      </c>
      <c r="BG353" s="252">
        <f>IF(N353="zákl. přenesená",J353,0)</f>
        <v>0</v>
      </c>
      <c r="BH353" s="252">
        <f>IF(N353="sníž. přenesená",J353,0)</f>
        <v>0</v>
      </c>
      <c r="BI353" s="252">
        <f>IF(N353="nulová",J353,0)</f>
        <v>0</v>
      </c>
      <c r="BJ353" s="14" t="s">
        <v>84</v>
      </c>
      <c r="BK353" s="252">
        <f>ROUND(I353*H353,2)</f>
        <v>0</v>
      </c>
      <c r="BL353" s="14" t="s">
        <v>272</v>
      </c>
      <c r="BM353" s="251" t="s">
        <v>964</v>
      </c>
    </row>
    <row r="354" s="2" customFormat="1">
      <c r="A354" s="35"/>
      <c r="B354" s="36"/>
      <c r="C354" s="37"/>
      <c r="D354" s="253" t="s">
        <v>194</v>
      </c>
      <c r="E354" s="37"/>
      <c r="F354" s="254" t="s">
        <v>963</v>
      </c>
      <c r="G354" s="37"/>
      <c r="H354" s="37"/>
      <c r="I354" s="206"/>
      <c r="J354" s="37"/>
      <c r="K354" s="37"/>
      <c r="L354" s="41"/>
      <c r="M354" s="255"/>
      <c r="N354" s="256"/>
      <c r="O354" s="88"/>
      <c r="P354" s="88"/>
      <c r="Q354" s="88"/>
      <c r="R354" s="88"/>
      <c r="S354" s="88"/>
      <c r="T354" s="89"/>
      <c r="U354" s="35"/>
      <c r="V354" s="35"/>
      <c r="W354" s="35"/>
      <c r="X354" s="35"/>
      <c r="Y354" s="35"/>
      <c r="Z354" s="35"/>
      <c r="AA354" s="35"/>
      <c r="AB354" s="35"/>
      <c r="AC354" s="35"/>
      <c r="AD354" s="35"/>
      <c r="AE354" s="35"/>
      <c r="AT354" s="14" t="s">
        <v>194</v>
      </c>
      <c r="AU354" s="14" t="s">
        <v>200</v>
      </c>
    </row>
    <row r="355" s="2" customFormat="1" ht="24.15" customHeight="1">
      <c r="A355" s="35"/>
      <c r="B355" s="36"/>
      <c r="C355" s="257" t="s">
        <v>906</v>
      </c>
      <c r="D355" s="257" t="s">
        <v>260</v>
      </c>
      <c r="E355" s="258" t="s">
        <v>966</v>
      </c>
      <c r="F355" s="259" t="s">
        <v>967</v>
      </c>
      <c r="G355" s="260" t="s">
        <v>263</v>
      </c>
      <c r="H355" s="261">
        <v>1</v>
      </c>
      <c r="I355" s="262"/>
      <c r="J355" s="263">
        <f>ROUND(I355*H355,2)</f>
        <v>0</v>
      </c>
      <c r="K355" s="264"/>
      <c r="L355" s="265"/>
      <c r="M355" s="266" t="s">
        <v>1</v>
      </c>
      <c r="N355" s="267" t="s">
        <v>42</v>
      </c>
      <c r="O355" s="88"/>
      <c r="P355" s="249">
        <f>O355*H355</f>
        <v>0</v>
      </c>
      <c r="Q355" s="249">
        <v>1.0000000000000001E-05</v>
      </c>
      <c r="R355" s="249">
        <f>Q355*H355</f>
        <v>1.0000000000000001E-05</v>
      </c>
      <c r="S355" s="249">
        <v>0</v>
      </c>
      <c r="T355" s="250">
        <f>S355*H355</f>
        <v>0</v>
      </c>
      <c r="U355" s="35"/>
      <c r="V355" s="35"/>
      <c r="W355" s="35"/>
      <c r="X355" s="35"/>
      <c r="Y355" s="35"/>
      <c r="Z355" s="35"/>
      <c r="AA355" s="35"/>
      <c r="AB355" s="35"/>
      <c r="AC355" s="35"/>
      <c r="AD355" s="35"/>
      <c r="AE355" s="35"/>
      <c r="AR355" s="251" t="s">
        <v>323</v>
      </c>
      <c r="AT355" s="251" t="s">
        <v>260</v>
      </c>
      <c r="AU355" s="251" t="s">
        <v>200</v>
      </c>
      <c r="AY355" s="14" t="s">
        <v>185</v>
      </c>
      <c r="BE355" s="252">
        <f>IF(N355="základní",J355,0)</f>
        <v>0</v>
      </c>
      <c r="BF355" s="252">
        <f>IF(N355="snížená",J355,0)</f>
        <v>0</v>
      </c>
      <c r="BG355" s="252">
        <f>IF(N355="zákl. přenesená",J355,0)</f>
        <v>0</v>
      </c>
      <c r="BH355" s="252">
        <f>IF(N355="sníž. přenesená",J355,0)</f>
        <v>0</v>
      </c>
      <c r="BI355" s="252">
        <f>IF(N355="nulová",J355,0)</f>
        <v>0</v>
      </c>
      <c r="BJ355" s="14" t="s">
        <v>84</v>
      </c>
      <c r="BK355" s="252">
        <f>ROUND(I355*H355,2)</f>
        <v>0</v>
      </c>
      <c r="BL355" s="14" t="s">
        <v>272</v>
      </c>
      <c r="BM355" s="251" t="s">
        <v>968</v>
      </c>
    </row>
    <row r="356" s="2" customFormat="1">
      <c r="A356" s="35"/>
      <c r="B356" s="36"/>
      <c r="C356" s="37"/>
      <c r="D356" s="253" t="s">
        <v>194</v>
      </c>
      <c r="E356" s="37"/>
      <c r="F356" s="254" t="s">
        <v>967</v>
      </c>
      <c r="G356" s="37"/>
      <c r="H356" s="37"/>
      <c r="I356" s="206"/>
      <c r="J356" s="37"/>
      <c r="K356" s="37"/>
      <c r="L356" s="41"/>
      <c r="M356" s="255"/>
      <c r="N356" s="256"/>
      <c r="O356" s="88"/>
      <c r="P356" s="88"/>
      <c r="Q356" s="88"/>
      <c r="R356" s="88"/>
      <c r="S356" s="88"/>
      <c r="T356" s="89"/>
      <c r="U356" s="35"/>
      <c r="V356" s="35"/>
      <c r="W356" s="35"/>
      <c r="X356" s="35"/>
      <c r="Y356" s="35"/>
      <c r="Z356" s="35"/>
      <c r="AA356" s="35"/>
      <c r="AB356" s="35"/>
      <c r="AC356" s="35"/>
      <c r="AD356" s="35"/>
      <c r="AE356" s="35"/>
      <c r="AT356" s="14" t="s">
        <v>194</v>
      </c>
      <c r="AU356" s="14" t="s">
        <v>200</v>
      </c>
    </row>
    <row r="357" s="2" customFormat="1" ht="24.15" customHeight="1">
      <c r="A357" s="35"/>
      <c r="B357" s="36"/>
      <c r="C357" s="257" t="s">
        <v>910</v>
      </c>
      <c r="D357" s="257" t="s">
        <v>260</v>
      </c>
      <c r="E357" s="258" t="s">
        <v>970</v>
      </c>
      <c r="F357" s="259" t="s">
        <v>971</v>
      </c>
      <c r="G357" s="260" t="s">
        <v>263</v>
      </c>
      <c r="H357" s="261">
        <v>1</v>
      </c>
      <c r="I357" s="262"/>
      <c r="J357" s="263">
        <f>ROUND(I357*H357,2)</f>
        <v>0</v>
      </c>
      <c r="K357" s="264"/>
      <c r="L357" s="265"/>
      <c r="M357" s="266" t="s">
        <v>1</v>
      </c>
      <c r="N357" s="267" t="s">
        <v>42</v>
      </c>
      <c r="O357" s="88"/>
      <c r="P357" s="249">
        <f>O357*H357</f>
        <v>0</v>
      </c>
      <c r="Q357" s="249">
        <v>1.0000000000000001E-05</v>
      </c>
      <c r="R357" s="249">
        <f>Q357*H357</f>
        <v>1.0000000000000001E-05</v>
      </c>
      <c r="S357" s="249">
        <v>0</v>
      </c>
      <c r="T357" s="250">
        <f>S357*H357</f>
        <v>0</v>
      </c>
      <c r="U357" s="35"/>
      <c r="V357" s="35"/>
      <c r="W357" s="35"/>
      <c r="X357" s="35"/>
      <c r="Y357" s="35"/>
      <c r="Z357" s="35"/>
      <c r="AA357" s="35"/>
      <c r="AB357" s="35"/>
      <c r="AC357" s="35"/>
      <c r="AD357" s="35"/>
      <c r="AE357" s="35"/>
      <c r="AR357" s="251" t="s">
        <v>323</v>
      </c>
      <c r="AT357" s="251" t="s">
        <v>260</v>
      </c>
      <c r="AU357" s="251" t="s">
        <v>200</v>
      </c>
      <c r="AY357" s="14" t="s">
        <v>185</v>
      </c>
      <c r="BE357" s="252">
        <f>IF(N357="základní",J357,0)</f>
        <v>0</v>
      </c>
      <c r="BF357" s="252">
        <f>IF(N357="snížená",J357,0)</f>
        <v>0</v>
      </c>
      <c r="BG357" s="252">
        <f>IF(N357="zákl. přenesená",J357,0)</f>
        <v>0</v>
      </c>
      <c r="BH357" s="252">
        <f>IF(N357="sníž. přenesená",J357,0)</f>
        <v>0</v>
      </c>
      <c r="BI357" s="252">
        <f>IF(N357="nulová",J357,0)</f>
        <v>0</v>
      </c>
      <c r="BJ357" s="14" t="s">
        <v>84</v>
      </c>
      <c r="BK357" s="252">
        <f>ROUND(I357*H357,2)</f>
        <v>0</v>
      </c>
      <c r="BL357" s="14" t="s">
        <v>272</v>
      </c>
      <c r="BM357" s="251" t="s">
        <v>972</v>
      </c>
    </row>
    <row r="358" s="2" customFormat="1">
      <c r="A358" s="35"/>
      <c r="B358" s="36"/>
      <c r="C358" s="37"/>
      <c r="D358" s="253" t="s">
        <v>194</v>
      </c>
      <c r="E358" s="37"/>
      <c r="F358" s="254" t="s">
        <v>971</v>
      </c>
      <c r="G358" s="37"/>
      <c r="H358" s="37"/>
      <c r="I358" s="206"/>
      <c r="J358" s="37"/>
      <c r="K358" s="37"/>
      <c r="L358" s="41"/>
      <c r="M358" s="255"/>
      <c r="N358" s="256"/>
      <c r="O358" s="88"/>
      <c r="P358" s="88"/>
      <c r="Q358" s="88"/>
      <c r="R358" s="88"/>
      <c r="S358" s="88"/>
      <c r="T358" s="89"/>
      <c r="U358" s="35"/>
      <c r="V358" s="35"/>
      <c r="W358" s="35"/>
      <c r="X358" s="35"/>
      <c r="Y358" s="35"/>
      <c r="Z358" s="35"/>
      <c r="AA358" s="35"/>
      <c r="AB358" s="35"/>
      <c r="AC358" s="35"/>
      <c r="AD358" s="35"/>
      <c r="AE358" s="35"/>
      <c r="AT358" s="14" t="s">
        <v>194</v>
      </c>
      <c r="AU358" s="14" t="s">
        <v>200</v>
      </c>
    </row>
    <row r="359" s="2" customFormat="1" ht="24.15" customHeight="1">
      <c r="A359" s="35"/>
      <c r="B359" s="36"/>
      <c r="C359" s="257" t="s">
        <v>914</v>
      </c>
      <c r="D359" s="257" t="s">
        <v>260</v>
      </c>
      <c r="E359" s="258" t="s">
        <v>974</v>
      </c>
      <c r="F359" s="259" t="s">
        <v>975</v>
      </c>
      <c r="G359" s="260" t="s">
        <v>263</v>
      </c>
      <c r="H359" s="261">
        <v>1</v>
      </c>
      <c r="I359" s="262"/>
      <c r="J359" s="263">
        <f>ROUND(I359*H359,2)</f>
        <v>0</v>
      </c>
      <c r="K359" s="264"/>
      <c r="L359" s="265"/>
      <c r="M359" s="266" t="s">
        <v>1</v>
      </c>
      <c r="N359" s="267" t="s">
        <v>42</v>
      </c>
      <c r="O359" s="88"/>
      <c r="P359" s="249">
        <f>O359*H359</f>
        <v>0</v>
      </c>
      <c r="Q359" s="249">
        <v>1.0000000000000001E-05</v>
      </c>
      <c r="R359" s="249">
        <f>Q359*H359</f>
        <v>1.0000000000000001E-05</v>
      </c>
      <c r="S359" s="249">
        <v>0</v>
      </c>
      <c r="T359" s="250">
        <f>S359*H359</f>
        <v>0</v>
      </c>
      <c r="U359" s="35"/>
      <c r="V359" s="35"/>
      <c r="W359" s="35"/>
      <c r="X359" s="35"/>
      <c r="Y359" s="35"/>
      <c r="Z359" s="35"/>
      <c r="AA359" s="35"/>
      <c r="AB359" s="35"/>
      <c r="AC359" s="35"/>
      <c r="AD359" s="35"/>
      <c r="AE359" s="35"/>
      <c r="AR359" s="251" t="s">
        <v>323</v>
      </c>
      <c r="AT359" s="251" t="s">
        <v>260</v>
      </c>
      <c r="AU359" s="251" t="s">
        <v>200</v>
      </c>
      <c r="AY359" s="14" t="s">
        <v>185</v>
      </c>
      <c r="BE359" s="252">
        <f>IF(N359="základní",J359,0)</f>
        <v>0</v>
      </c>
      <c r="BF359" s="252">
        <f>IF(N359="snížená",J359,0)</f>
        <v>0</v>
      </c>
      <c r="BG359" s="252">
        <f>IF(N359="zákl. přenesená",J359,0)</f>
        <v>0</v>
      </c>
      <c r="BH359" s="252">
        <f>IF(N359="sníž. přenesená",J359,0)</f>
        <v>0</v>
      </c>
      <c r="BI359" s="252">
        <f>IF(N359="nulová",J359,0)</f>
        <v>0</v>
      </c>
      <c r="BJ359" s="14" t="s">
        <v>84</v>
      </c>
      <c r="BK359" s="252">
        <f>ROUND(I359*H359,2)</f>
        <v>0</v>
      </c>
      <c r="BL359" s="14" t="s">
        <v>272</v>
      </c>
      <c r="BM359" s="251" t="s">
        <v>976</v>
      </c>
    </row>
    <row r="360" s="2" customFormat="1">
      <c r="A360" s="35"/>
      <c r="B360" s="36"/>
      <c r="C360" s="37"/>
      <c r="D360" s="253" t="s">
        <v>194</v>
      </c>
      <c r="E360" s="37"/>
      <c r="F360" s="254" t="s">
        <v>975</v>
      </c>
      <c r="G360" s="37"/>
      <c r="H360" s="37"/>
      <c r="I360" s="206"/>
      <c r="J360" s="37"/>
      <c r="K360" s="37"/>
      <c r="L360" s="41"/>
      <c r="M360" s="255"/>
      <c r="N360" s="256"/>
      <c r="O360" s="88"/>
      <c r="P360" s="88"/>
      <c r="Q360" s="88"/>
      <c r="R360" s="88"/>
      <c r="S360" s="88"/>
      <c r="T360" s="89"/>
      <c r="U360" s="35"/>
      <c r="V360" s="35"/>
      <c r="W360" s="35"/>
      <c r="X360" s="35"/>
      <c r="Y360" s="35"/>
      <c r="Z360" s="35"/>
      <c r="AA360" s="35"/>
      <c r="AB360" s="35"/>
      <c r="AC360" s="35"/>
      <c r="AD360" s="35"/>
      <c r="AE360" s="35"/>
      <c r="AT360" s="14" t="s">
        <v>194</v>
      </c>
      <c r="AU360" s="14" t="s">
        <v>200</v>
      </c>
    </row>
    <row r="361" s="2" customFormat="1" ht="24.15" customHeight="1">
      <c r="A361" s="35"/>
      <c r="B361" s="36"/>
      <c r="C361" s="257" t="s">
        <v>920</v>
      </c>
      <c r="D361" s="257" t="s">
        <v>260</v>
      </c>
      <c r="E361" s="258" t="s">
        <v>978</v>
      </c>
      <c r="F361" s="259" t="s">
        <v>979</v>
      </c>
      <c r="G361" s="260" t="s">
        <v>263</v>
      </c>
      <c r="H361" s="261">
        <v>8</v>
      </c>
      <c r="I361" s="262"/>
      <c r="J361" s="263">
        <f>ROUND(I361*H361,2)</f>
        <v>0</v>
      </c>
      <c r="K361" s="264"/>
      <c r="L361" s="265"/>
      <c r="M361" s="266" t="s">
        <v>1</v>
      </c>
      <c r="N361" s="267" t="s">
        <v>42</v>
      </c>
      <c r="O361" s="88"/>
      <c r="P361" s="249">
        <f>O361*H361</f>
        <v>0</v>
      </c>
      <c r="Q361" s="249">
        <v>1.0000000000000001E-05</v>
      </c>
      <c r="R361" s="249">
        <f>Q361*H361</f>
        <v>8.0000000000000007E-05</v>
      </c>
      <c r="S361" s="249">
        <v>0</v>
      </c>
      <c r="T361" s="250">
        <f>S361*H361</f>
        <v>0</v>
      </c>
      <c r="U361" s="35"/>
      <c r="V361" s="35"/>
      <c r="W361" s="35"/>
      <c r="X361" s="35"/>
      <c r="Y361" s="35"/>
      <c r="Z361" s="35"/>
      <c r="AA361" s="35"/>
      <c r="AB361" s="35"/>
      <c r="AC361" s="35"/>
      <c r="AD361" s="35"/>
      <c r="AE361" s="35"/>
      <c r="AR361" s="251" t="s">
        <v>323</v>
      </c>
      <c r="AT361" s="251" t="s">
        <v>260</v>
      </c>
      <c r="AU361" s="251" t="s">
        <v>200</v>
      </c>
      <c r="AY361" s="14" t="s">
        <v>185</v>
      </c>
      <c r="BE361" s="252">
        <f>IF(N361="základní",J361,0)</f>
        <v>0</v>
      </c>
      <c r="BF361" s="252">
        <f>IF(N361="snížená",J361,0)</f>
        <v>0</v>
      </c>
      <c r="BG361" s="252">
        <f>IF(N361="zákl. přenesená",J361,0)</f>
        <v>0</v>
      </c>
      <c r="BH361" s="252">
        <f>IF(N361="sníž. přenesená",J361,0)</f>
        <v>0</v>
      </c>
      <c r="BI361" s="252">
        <f>IF(N361="nulová",J361,0)</f>
        <v>0</v>
      </c>
      <c r="BJ361" s="14" t="s">
        <v>84</v>
      </c>
      <c r="BK361" s="252">
        <f>ROUND(I361*H361,2)</f>
        <v>0</v>
      </c>
      <c r="BL361" s="14" t="s">
        <v>272</v>
      </c>
      <c r="BM361" s="251" t="s">
        <v>980</v>
      </c>
    </row>
    <row r="362" s="2" customFormat="1">
      <c r="A362" s="35"/>
      <c r="B362" s="36"/>
      <c r="C362" s="37"/>
      <c r="D362" s="253" t="s">
        <v>194</v>
      </c>
      <c r="E362" s="37"/>
      <c r="F362" s="254" t="s">
        <v>979</v>
      </c>
      <c r="G362" s="37"/>
      <c r="H362" s="37"/>
      <c r="I362" s="206"/>
      <c r="J362" s="37"/>
      <c r="K362" s="37"/>
      <c r="L362" s="41"/>
      <c r="M362" s="255"/>
      <c r="N362" s="256"/>
      <c r="O362" s="88"/>
      <c r="P362" s="88"/>
      <c r="Q362" s="88"/>
      <c r="R362" s="88"/>
      <c r="S362" s="88"/>
      <c r="T362" s="89"/>
      <c r="U362" s="35"/>
      <c r="V362" s="35"/>
      <c r="W362" s="35"/>
      <c r="X362" s="35"/>
      <c r="Y362" s="35"/>
      <c r="Z362" s="35"/>
      <c r="AA362" s="35"/>
      <c r="AB362" s="35"/>
      <c r="AC362" s="35"/>
      <c r="AD362" s="35"/>
      <c r="AE362" s="35"/>
      <c r="AT362" s="14" t="s">
        <v>194</v>
      </c>
      <c r="AU362" s="14" t="s">
        <v>200</v>
      </c>
    </row>
    <row r="363" s="2" customFormat="1" ht="24.15" customHeight="1">
      <c r="A363" s="35"/>
      <c r="B363" s="36"/>
      <c r="C363" s="257" t="s">
        <v>925</v>
      </c>
      <c r="D363" s="257" t="s">
        <v>260</v>
      </c>
      <c r="E363" s="258" t="s">
        <v>982</v>
      </c>
      <c r="F363" s="259" t="s">
        <v>983</v>
      </c>
      <c r="G363" s="260" t="s">
        <v>263</v>
      </c>
      <c r="H363" s="261">
        <v>2</v>
      </c>
      <c r="I363" s="262"/>
      <c r="J363" s="263">
        <f>ROUND(I363*H363,2)</f>
        <v>0</v>
      </c>
      <c r="K363" s="264"/>
      <c r="L363" s="265"/>
      <c r="M363" s="266" t="s">
        <v>1</v>
      </c>
      <c r="N363" s="267" t="s">
        <v>42</v>
      </c>
      <c r="O363" s="88"/>
      <c r="P363" s="249">
        <f>O363*H363</f>
        <v>0</v>
      </c>
      <c r="Q363" s="249">
        <v>1.0000000000000001E-05</v>
      </c>
      <c r="R363" s="249">
        <f>Q363*H363</f>
        <v>2.0000000000000002E-05</v>
      </c>
      <c r="S363" s="249">
        <v>0</v>
      </c>
      <c r="T363" s="250">
        <f>S363*H363</f>
        <v>0</v>
      </c>
      <c r="U363" s="35"/>
      <c r="V363" s="35"/>
      <c r="W363" s="35"/>
      <c r="X363" s="35"/>
      <c r="Y363" s="35"/>
      <c r="Z363" s="35"/>
      <c r="AA363" s="35"/>
      <c r="AB363" s="35"/>
      <c r="AC363" s="35"/>
      <c r="AD363" s="35"/>
      <c r="AE363" s="35"/>
      <c r="AR363" s="251" t="s">
        <v>323</v>
      </c>
      <c r="AT363" s="251" t="s">
        <v>260</v>
      </c>
      <c r="AU363" s="251" t="s">
        <v>200</v>
      </c>
      <c r="AY363" s="14" t="s">
        <v>185</v>
      </c>
      <c r="BE363" s="252">
        <f>IF(N363="základní",J363,0)</f>
        <v>0</v>
      </c>
      <c r="BF363" s="252">
        <f>IF(N363="snížená",J363,0)</f>
        <v>0</v>
      </c>
      <c r="BG363" s="252">
        <f>IF(N363="zákl. přenesená",J363,0)</f>
        <v>0</v>
      </c>
      <c r="BH363" s="252">
        <f>IF(N363="sníž. přenesená",J363,0)</f>
        <v>0</v>
      </c>
      <c r="BI363" s="252">
        <f>IF(N363="nulová",J363,0)</f>
        <v>0</v>
      </c>
      <c r="BJ363" s="14" t="s">
        <v>84</v>
      </c>
      <c r="BK363" s="252">
        <f>ROUND(I363*H363,2)</f>
        <v>0</v>
      </c>
      <c r="BL363" s="14" t="s">
        <v>272</v>
      </c>
      <c r="BM363" s="251" t="s">
        <v>984</v>
      </c>
    </row>
    <row r="364" s="2" customFormat="1">
      <c r="A364" s="35"/>
      <c r="B364" s="36"/>
      <c r="C364" s="37"/>
      <c r="D364" s="253" t="s">
        <v>194</v>
      </c>
      <c r="E364" s="37"/>
      <c r="F364" s="254" t="s">
        <v>985</v>
      </c>
      <c r="G364" s="37"/>
      <c r="H364" s="37"/>
      <c r="I364" s="206"/>
      <c r="J364" s="37"/>
      <c r="K364" s="37"/>
      <c r="L364" s="41"/>
      <c r="M364" s="255"/>
      <c r="N364" s="256"/>
      <c r="O364" s="88"/>
      <c r="P364" s="88"/>
      <c r="Q364" s="88"/>
      <c r="R364" s="88"/>
      <c r="S364" s="88"/>
      <c r="T364" s="89"/>
      <c r="U364" s="35"/>
      <c r="V364" s="35"/>
      <c r="W364" s="35"/>
      <c r="X364" s="35"/>
      <c r="Y364" s="35"/>
      <c r="Z364" s="35"/>
      <c r="AA364" s="35"/>
      <c r="AB364" s="35"/>
      <c r="AC364" s="35"/>
      <c r="AD364" s="35"/>
      <c r="AE364" s="35"/>
      <c r="AT364" s="14" t="s">
        <v>194</v>
      </c>
      <c r="AU364" s="14" t="s">
        <v>200</v>
      </c>
    </row>
    <row r="365" s="2" customFormat="1" ht="24.15" customHeight="1">
      <c r="A365" s="35"/>
      <c r="B365" s="36"/>
      <c r="C365" s="239" t="s">
        <v>929</v>
      </c>
      <c r="D365" s="239" t="s">
        <v>188</v>
      </c>
      <c r="E365" s="240" t="s">
        <v>987</v>
      </c>
      <c r="F365" s="241" t="s">
        <v>988</v>
      </c>
      <c r="G365" s="242" t="s">
        <v>263</v>
      </c>
      <c r="H365" s="243">
        <v>15</v>
      </c>
      <c r="I365" s="244"/>
      <c r="J365" s="245">
        <f>ROUND(I365*H365,2)</f>
        <v>0</v>
      </c>
      <c r="K365" s="246"/>
      <c r="L365" s="41"/>
      <c r="M365" s="247" t="s">
        <v>1</v>
      </c>
      <c r="N365" s="248" t="s">
        <v>42</v>
      </c>
      <c r="O365" s="88"/>
      <c r="P365" s="249">
        <f>O365*H365</f>
        <v>0</v>
      </c>
      <c r="Q365" s="249">
        <v>0</v>
      </c>
      <c r="R365" s="249">
        <f>Q365*H365</f>
        <v>0</v>
      </c>
      <c r="S365" s="249">
        <v>0</v>
      </c>
      <c r="T365" s="250">
        <f>S365*H365</f>
        <v>0</v>
      </c>
      <c r="U365" s="35"/>
      <c r="V365" s="35"/>
      <c r="W365" s="35"/>
      <c r="X365" s="35"/>
      <c r="Y365" s="35"/>
      <c r="Z365" s="35"/>
      <c r="AA365" s="35"/>
      <c r="AB365" s="35"/>
      <c r="AC365" s="35"/>
      <c r="AD365" s="35"/>
      <c r="AE365" s="35"/>
      <c r="AR365" s="251" t="s">
        <v>272</v>
      </c>
      <c r="AT365" s="251" t="s">
        <v>188</v>
      </c>
      <c r="AU365" s="251" t="s">
        <v>200</v>
      </c>
      <c r="AY365" s="14" t="s">
        <v>185</v>
      </c>
      <c r="BE365" s="252">
        <f>IF(N365="základní",J365,0)</f>
        <v>0</v>
      </c>
      <c r="BF365" s="252">
        <f>IF(N365="snížená",J365,0)</f>
        <v>0</v>
      </c>
      <c r="BG365" s="252">
        <f>IF(N365="zákl. přenesená",J365,0)</f>
        <v>0</v>
      </c>
      <c r="BH365" s="252">
        <f>IF(N365="sníž. přenesená",J365,0)</f>
        <v>0</v>
      </c>
      <c r="BI365" s="252">
        <f>IF(N365="nulová",J365,0)</f>
        <v>0</v>
      </c>
      <c r="BJ365" s="14" t="s">
        <v>84</v>
      </c>
      <c r="BK365" s="252">
        <f>ROUND(I365*H365,2)</f>
        <v>0</v>
      </c>
      <c r="BL365" s="14" t="s">
        <v>272</v>
      </c>
      <c r="BM365" s="251" t="s">
        <v>989</v>
      </c>
    </row>
    <row r="366" s="2" customFormat="1">
      <c r="A366" s="35"/>
      <c r="B366" s="36"/>
      <c r="C366" s="37"/>
      <c r="D366" s="253" t="s">
        <v>194</v>
      </c>
      <c r="E366" s="37"/>
      <c r="F366" s="254" t="s">
        <v>990</v>
      </c>
      <c r="G366" s="37"/>
      <c r="H366" s="37"/>
      <c r="I366" s="206"/>
      <c r="J366" s="37"/>
      <c r="K366" s="37"/>
      <c r="L366" s="41"/>
      <c r="M366" s="255"/>
      <c r="N366" s="256"/>
      <c r="O366" s="88"/>
      <c r="P366" s="88"/>
      <c r="Q366" s="88"/>
      <c r="R366" s="88"/>
      <c r="S366" s="88"/>
      <c r="T366" s="89"/>
      <c r="U366" s="35"/>
      <c r="V366" s="35"/>
      <c r="W366" s="35"/>
      <c r="X366" s="35"/>
      <c r="Y366" s="35"/>
      <c r="Z366" s="35"/>
      <c r="AA366" s="35"/>
      <c r="AB366" s="35"/>
      <c r="AC366" s="35"/>
      <c r="AD366" s="35"/>
      <c r="AE366" s="35"/>
      <c r="AT366" s="14" t="s">
        <v>194</v>
      </c>
      <c r="AU366" s="14" t="s">
        <v>200</v>
      </c>
    </row>
    <row r="367" s="2" customFormat="1" ht="16.5" customHeight="1">
      <c r="A367" s="35"/>
      <c r="B367" s="36"/>
      <c r="C367" s="257" t="s">
        <v>934</v>
      </c>
      <c r="D367" s="257" t="s">
        <v>260</v>
      </c>
      <c r="E367" s="258" t="s">
        <v>992</v>
      </c>
      <c r="F367" s="259" t="s">
        <v>993</v>
      </c>
      <c r="G367" s="260" t="s">
        <v>263</v>
      </c>
      <c r="H367" s="261">
        <v>15</v>
      </c>
      <c r="I367" s="262"/>
      <c r="J367" s="263">
        <f>ROUND(I367*H367,2)</f>
        <v>0</v>
      </c>
      <c r="K367" s="264"/>
      <c r="L367" s="265"/>
      <c r="M367" s="266" t="s">
        <v>1</v>
      </c>
      <c r="N367" s="267" t="s">
        <v>42</v>
      </c>
      <c r="O367" s="88"/>
      <c r="P367" s="249">
        <f>O367*H367</f>
        <v>0</v>
      </c>
      <c r="Q367" s="249">
        <v>9.0000000000000006E-05</v>
      </c>
      <c r="R367" s="249">
        <f>Q367*H367</f>
        <v>0.0013500000000000001</v>
      </c>
      <c r="S367" s="249">
        <v>0</v>
      </c>
      <c r="T367" s="250">
        <f>S367*H367</f>
        <v>0</v>
      </c>
      <c r="U367" s="35"/>
      <c r="V367" s="35"/>
      <c r="W367" s="35"/>
      <c r="X367" s="35"/>
      <c r="Y367" s="35"/>
      <c r="Z367" s="35"/>
      <c r="AA367" s="35"/>
      <c r="AB367" s="35"/>
      <c r="AC367" s="35"/>
      <c r="AD367" s="35"/>
      <c r="AE367" s="35"/>
      <c r="AR367" s="251" t="s">
        <v>323</v>
      </c>
      <c r="AT367" s="251" t="s">
        <v>260</v>
      </c>
      <c r="AU367" s="251" t="s">
        <v>200</v>
      </c>
      <c r="AY367" s="14" t="s">
        <v>185</v>
      </c>
      <c r="BE367" s="252">
        <f>IF(N367="základní",J367,0)</f>
        <v>0</v>
      </c>
      <c r="BF367" s="252">
        <f>IF(N367="snížená",J367,0)</f>
        <v>0</v>
      </c>
      <c r="BG367" s="252">
        <f>IF(N367="zákl. přenesená",J367,0)</f>
        <v>0</v>
      </c>
      <c r="BH367" s="252">
        <f>IF(N367="sníž. přenesená",J367,0)</f>
        <v>0</v>
      </c>
      <c r="BI367" s="252">
        <f>IF(N367="nulová",J367,0)</f>
        <v>0</v>
      </c>
      <c r="BJ367" s="14" t="s">
        <v>84</v>
      </c>
      <c r="BK367" s="252">
        <f>ROUND(I367*H367,2)</f>
        <v>0</v>
      </c>
      <c r="BL367" s="14" t="s">
        <v>272</v>
      </c>
      <c r="BM367" s="251" t="s">
        <v>994</v>
      </c>
    </row>
    <row r="368" s="2" customFormat="1">
      <c r="A368" s="35"/>
      <c r="B368" s="36"/>
      <c r="C368" s="37"/>
      <c r="D368" s="253" t="s">
        <v>194</v>
      </c>
      <c r="E368" s="37"/>
      <c r="F368" s="254" t="s">
        <v>993</v>
      </c>
      <c r="G368" s="37"/>
      <c r="H368" s="37"/>
      <c r="I368" s="206"/>
      <c r="J368" s="37"/>
      <c r="K368" s="37"/>
      <c r="L368" s="41"/>
      <c r="M368" s="255"/>
      <c r="N368" s="256"/>
      <c r="O368" s="88"/>
      <c r="P368" s="88"/>
      <c r="Q368" s="88"/>
      <c r="R368" s="88"/>
      <c r="S368" s="88"/>
      <c r="T368" s="89"/>
      <c r="U368" s="35"/>
      <c r="V368" s="35"/>
      <c r="W368" s="35"/>
      <c r="X368" s="35"/>
      <c r="Y368" s="35"/>
      <c r="Z368" s="35"/>
      <c r="AA368" s="35"/>
      <c r="AB368" s="35"/>
      <c r="AC368" s="35"/>
      <c r="AD368" s="35"/>
      <c r="AE368" s="35"/>
      <c r="AT368" s="14" t="s">
        <v>194</v>
      </c>
      <c r="AU368" s="14" t="s">
        <v>200</v>
      </c>
    </row>
    <row r="369" s="12" customFormat="1" ht="20.88" customHeight="1">
      <c r="A369" s="12"/>
      <c r="B369" s="223"/>
      <c r="C369" s="224"/>
      <c r="D369" s="225" t="s">
        <v>76</v>
      </c>
      <c r="E369" s="237" t="s">
        <v>995</v>
      </c>
      <c r="F369" s="237" t="s">
        <v>996</v>
      </c>
      <c r="G369" s="224"/>
      <c r="H369" s="224"/>
      <c r="I369" s="227"/>
      <c r="J369" s="238">
        <f>BK369</f>
        <v>0</v>
      </c>
      <c r="K369" s="224"/>
      <c r="L369" s="229"/>
      <c r="M369" s="230"/>
      <c r="N369" s="231"/>
      <c r="O369" s="231"/>
      <c r="P369" s="232">
        <f>SUM(P370:P389)</f>
        <v>0</v>
      </c>
      <c r="Q369" s="231"/>
      <c r="R369" s="232">
        <f>SUM(R370:R389)</f>
        <v>0.046300000000000001</v>
      </c>
      <c r="S369" s="231"/>
      <c r="T369" s="233">
        <f>SUM(T370:T389)</f>
        <v>0.027</v>
      </c>
      <c r="U369" s="12"/>
      <c r="V369" s="12"/>
      <c r="W369" s="12"/>
      <c r="X369" s="12"/>
      <c r="Y369" s="12"/>
      <c r="Z369" s="12"/>
      <c r="AA369" s="12"/>
      <c r="AB369" s="12"/>
      <c r="AC369" s="12"/>
      <c r="AD369" s="12"/>
      <c r="AE369" s="12"/>
      <c r="AR369" s="234" t="s">
        <v>86</v>
      </c>
      <c r="AT369" s="235" t="s">
        <v>76</v>
      </c>
      <c r="AU369" s="235" t="s">
        <v>86</v>
      </c>
      <c r="AY369" s="234" t="s">
        <v>185</v>
      </c>
      <c r="BK369" s="236">
        <f>SUM(BK370:BK389)</f>
        <v>0</v>
      </c>
    </row>
    <row r="370" s="2" customFormat="1" ht="33" customHeight="1">
      <c r="A370" s="35"/>
      <c r="B370" s="36"/>
      <c r="C370" s="239" t="s">
        <v>938</v>
      </c>
      <c r="D370" s="239" t="s">
        <v>188</v>
      </c>
      <c r="E370" s="240" t="s">
        <v>609</v>
      </c>
      <c r="F370" s="241" t="s">
        <v>610</v>
      </c>
      <c r="G370" s="242" t="s">
        <v>263</v>
      </c>
      <c r="H370" s="243">
        <v>1</v>
      </c>
      <c r="I370" s="244"/>
      <c r="J370" s="245">
        <f>ROUND(I370*H370,2)</f>
        <v>0</v>
      </c>
      <c r="K370" s="246"/>
      <c r="L370" s="41"/>
      <c r="M370" s="247" t="s">
        <v>1</v>
      </c>
      <c r="N370" s="248" t="s">
        <v>42</v>
      </c>
      <c r="O370" s="88"/>
      <c r="P370" s="249">
        <f>O370*H370</f>
        <v>0</v>
      </c>
      <c r="Q370" s="249">
        <v>0</v>
      </c>
      <c r="R370" s="249">
        <f>Q370*H370</f>
        <v>0</v>
      </c>
      <c r="S370" s="249">
        <v>0</v>
      </c>
      <c r="T370" s="250">
        <f>S370*H370</f>
        <v>0</v>
      </c>
      <c r="U370" s="35"/>
      <c r="V370" s="35"/>
      <c r="W370" s="35"/>
      <c r="X370" s="35"/>
      <c r="Y370" s="35"/>
      <c r="Z370" s="35"/>
      <c r="AA370" s="35"/>
      <c r="AB370" s="35"/>
      <c r="AC370" s="35"/>
      <c r="AD370" s="35"/>
      <c r="AE370" s="35"/>
      <c r="AR370" s="251" t="s">
        <v>272</v>
      </c>
      <c r="AT370" s="251" t="s">
        <v>188</v>
      </c>
      <c r="AU370" s="251" t="s">
        <v>200</v>
      </c>
      <c r="AY370" s="14" t="s">
        <v>185</v>
      </c>
      <c r="BE370" s="252">
        <f>IF(N370="základní",J370,0)</f>
        <v>0</v>
      </c>
      <c r="BF370" s="252">
        <f>IF(N370="snížená",J370,0)</f>
        <v>0</v>
      </c>
      <c r="BG370" s="252">
        <f>IF(N370="zákl. přenesená",J370,0)</f>
        <v>0</v>
      </c>
      <c r="BH370" s="252">
        <f>IF(N370="sníž. přenesená",J370,0)</f>
        <v>0</v>
      </c>
      <c r="BI370" s="252">
        <f>IF(N370="nulová",J370,0)</f>
        <v>0</v>
      </c>
      <c r="BJ370" s="14" t="s">
        <v>84</v>
      </c>
      <c r="BK370" s="252">
        <f>ROUND(I370*H370,2)</f>
        <v>0</v>
      </c>
      <c r="BL370" s="14" t="s">
        <v>272</v>
      </c>
      <c r="BM370" s="251" t="s">
        <v>998</v>
      </c>
    </row>
    <row r="371" s="2" customFormat="1">
      <c r="A371" s="35"/>
      <c r="B371" s="36"/>
      <c r="C371" s="37"/>
      <c r="D371" s="253" t="s">
        <v>194</v>
      </c>
      <c r="E371" s="37"/>
      <c r="F371" s="254" t="s">
        <v>610</v>
      </c>
      <c r="G371" s="37"/>
      <c r="H371" s="37"/>
      <c r="I371" s="206"/>
      <c r="J371" s="37"/>
      <c r="K371" s="37"/>
      <c r="L371" s="41"/>
      <c r="M371" s="255"/>
      <c r="N371" s="256"/>
      <c r="O371" s="88"/>
      <c r="P371" s="88"/>
      <c r="Q371" s="88"/>
      <c r="R371" s="88"/>
      <c r="S371" s="88"/>
      <c r="T371" s="89"/>
      <c r="U371" s="35"/>
      <c r="V371" s="35"/>
      <c r="W371" s="35"/>
      <c r="X371" s="35"/>
      <c r="Y371" s="35"/>
      <c r="Z371" s="35"/>
      <c r="AA371" s="35"/>
      <c r="AB371" s="35"/>
      <c r="AC371" s="35"/>
      <c r="AD371" s="35"/>
      <c r="AE371" s="35"/>
      <c r="AT371" s="14" t="s">
        <v>194</v>
      </c>
      <c r="AU371" s="14" t="s">
        <v>200</v>
      </c>
    </row>
    <row r="372" s="2" customFormat="1" ht="24.15" customHeight="1">
      <c r="A372" s="35"/>
      <c r="B372" s="36"/>
      <c r="C372" s="257" t="s">
        <v>943</v>
      </c>
      <c r="D372" s="257" t="s">
        <v>260</v>
      </c>
      <c r="E372" s="258" t="s">
        <v>1000</v>
      </c>
      <c r="F372" s="259" t="s">
        <v>1001</v>
      </c>
      <c r="G372" s="260" t="s">
        <v>263</v>
      </c>
      <c r="H372" s="261">
        <v>1</v>
      </c>
      <c r="I372" s="262"/>
      <c r="J372" s="263">
        <f>ROUND(I372*H372,2)</f>
        <v>0</v>
      </c>
      <c r="K372" s="264"/>
      <c r="L372" s="265"/>
      <c r="M372" s="266" t="s">
        <v>1</v>
      </c>
      <c r="N372" s="267" t="s">
        <v>42</v>
      </c>
      <c r="O372" s="88"/>
      <c r="P372" s="249">
        <f>O372*H372</f>
        <v>0</v>
      </c>
      <c r="Q372" s="249">
        <v>0</v>
      </c>
      <c r="R372" s="249">
        <f>Q372*H372</f>
        <v>0</v>
      </c>
      <c r="S372" s="249">
        <v>0</v>
      </c>
      <c r="T372" s="250">
        <f>S372*H372</f>
        <v>0</v>
      </c>
      <c r="U372" s="35"/>
      <c r="V372" s="35"/>
      <c r="W372" s="35"/>
      <c r="X372" s="35"/>
      <c r="Y372" s="35"/>
      <c r="Z372" s="35"/>
      <c r="AA372" s="35"/>
      <c r="AB372" s="35"/>
      <c r="AC372" s="35"/>
      <c r="AD372" s="35"/>
      <c r="AE372" s="35"/>
      <c r="AR372" s="251" t="s">
        <v>323</v>
      </c>
      <c r="AT372" s="251" t="s">
        <v>260</v>
      </c>
      <c r="AU372" s="251" t="s">
        <v>200</v>
      </c>
      <c r="AY372" s="14" t="s">
        <v>185</v>
      </c>
      <c r="BE372" s="252">
        <f>IF(N372="základní",J372,0)</f>
        <v>0</v>
      </c>
      <c r="BF372" s="252">
        <f>IF(N372="snížená",J372,0)</f>
        <v>0</v>
      </c>
      <c r="BG372" s="252">
        <f>IF(N372="zákl. přenesená",J372,0)</f>
        <v>0</v>
      </c>
      <c r="BH372" s="252">
        <f>IF(N372="sníž. přenesená",J372,0)</f>
        <v>0</v>
      </c>
      <c r="BI372" s="252">
        <f>IF(N372="nulová",J372,0)</f>
        <v>0</v>
      </c>
      <c r="BJ372" s="14" t="s">
        <v>84</v>
      </c>
      <c r="BK372" s="252">
        <f>ROUND(I372*H372,2)</f>
        <v>0</v>
      </c>
      <c r="BL372" s="14" t="s">
        <v>272</v>
      </c>
      <c r="BM372" s="251" t="s">
        <v>1002</v>
      </c>
    </row>
    <row r="373" s="2" customFormat="1">
      <c r="A373" s="35"/>
      <c r="B373" s="36"/>
      <c r="C373" s="37"/>
      <c r="D373" s="253" t="s">
        <v>194</v>
      </c>
      <c r="E373" s="37"/>
      <c r="F373" s="254" t="s">
        <v>1001</v>
      </c>
      <c r="G373" s="37"/>
      <c r="H373" s="37"/>
      <c r="I373" s="206"/>
      <c r="J373" s="37"/>
      <c r="K373" s="37"/>
      <c r="L373" s="41"/>
      <c r="M373" s="255"/>
      <c r="N373" s="256"/>
      <c r="O373" s="88"/>
      <c r="P373" s="88"/>
      <c r="Q373" s="88"/>
      <c r="R373" s="88"/>
      <c r="S373" s="88"/>
      <c r="T373" s="89"/>
      <c r="U373" s="35"/>
      <c r="V373" s="35"/>
      <c r="W373" s="35"/>
      <c r="X373" s="35"/>
      <c r="Y373" s="35"/>
      <c r="Z373" s="35"/>
      <c r="AA373" s="35"/>
      <c r="AB373" s="35"/>
      <c r="AC373" s="35"/>
      <c r="AD373" s="35"/>
      <c r="AE373" s="35"/>
      <c r="AT373" s="14" t="s">
        <v>194</v>
      </c>
      <c r="AU373" s="14" t="s">
        <v>200</v>
      </c>
    </row>
    <row r="374" s="2" customFormat="1" ht="33" customHeight="1">
      <c r="A374" s="35"/>
      <c r="B374" s="36"/>
      <c r="C374" s="239" t="s">
        <v>947</v>
      </c>
      <c r="D374" s="239" t="s">
        <v>188</v>
      </c>
      <c r="E374" s="240" t="s">
        <v>1004</v>
      </c>
      <c r="F374" s="241" t="s">
        <v>1005</v>
      </c>
      <c r="G374" s="242" t="s">
        <v>263</v>
      </c>
      <c r="H374" s="243">
        <v>12</v>
      </c>
      <c r="I374" s="244"/>
      <c r="J374" s="245">
        <f>ROUND(I374*H374,2)</f>
        <v>0</v>
      </c>
      <c r="K374" s="246"/>
      <c r="L374" s="41"/>
      <c r="M374" s="247" t="s">
        <v>1</v>
      </c>
      <c r="N374" s="248" t="s">
        <v>42</v>
      </c>
      <c r="O374" s="88"/>
      <c r="P374" s="249">
        <f>O374*H374</f>
        <v>0</v>
      </c>
      <c r="Q374" s="249">
        <v>0</v>
      </c>
      <c r="R374" s="249">
        <f>Q374*H374</f>
        <v>0</v>
      </c>
      <c r="S374" s="249">
        <v>0</v>
      </c>
      <c r="T374" s="250">
        <f>S374*H374</f>
        <v>0</v>
      </c>
      <c r="U374" s="35"/>
      <c r="V374" s="35"/>
      <c r="W374" s="35"/>
      <c r="X374" s="35"/>
      <c r="Y374" s="35"/>
      <c r="Z374" s="35"/>
      <c r="AA374" s="35"/>
      <c r="AB374" s="35"/>
      <c r="AC374" s="35"/>
      <c r="AD374" s="35"/>
      <c r="AE374" s="35"/>
      <c r="AR374" s="251" t="s">
        <v>272</v>
      </c>
      <c r="AT374" s="251" t="s">
        <v>188</v>
      </c>
      <c r="AU374" s="251" t="s">
        <v>200</v>
      </c>
      <c r="AY374" s="14" t="s">
        <v>185</v>
      </c>
      <c r="BE374" s="252">
        <f>IF(N374="základní",J374,0)</f>
        <v>0</v>
      </c>
      <c r="BF374" s="252">
        <f>IF(N374="snížená",J374,0)</f>
        <v>0</v>
      </c>
      <c r="BG374" s="252">
        <f>IF(N374="zákl. přenesená",J374,0)</f>
        <v>0</v>
      </c>
      <c r="BH374" s="252">
        <f>IF(N374="sníž. přenesená",J374,0)</f>
        <v>0</v>
      </c>
      <c r="BI374" s="252">
        <f>IF(N374="nulová",J374,0)</f>
        <v>0</v>
      </c>
      <c r="BJ374" s="14" t="s">
        <v>84</v>
      </c>
      <c r="BK374" s="252">
        <f>ROUND(I374*H374,2)</f>
        <v>0</v>
      </c>
      <c r="BL374" s="14" t="s">
        <v>272</v>
      </c>
      <c r="BM374" s="251" t="s">
        <v>1006</v>
      </c>
    </row>
    <row r="375" s="2" customFormat="1">
      <c r="A375" s="35"/>
      <c r="B375" s="36"/>
      <c r="C375" s="37"/>
      <c r="D375" s="253" t="s">
        <v>194</v>
      </c>
      <c r="E375" s="37"/>
      <c r="F375" s="254" t="s">
        <v>1007</v>
      </c>
      <c r="G375" s="37"/>
      <c r="H375" s="37"/>
      <c r="I375" s="206"/>
      <c r="J375" s="37"/>
      <c r="K375" s="37"/>
      <c r="L375" s="41"/>
      <c r="M375" s="255"/>
      <c r="N375" s="256"/>
      <c r="O375" s="88"/>
      <c r="P375" s="88"/>
      <c r="Q375" s="88"/>
      <c r="R375" s="88"/>
      <c r="S375" s="88"/>
      <c r="T375" s="89"/>
      <c r="U375" s="35"/>
      <c r="V375" s="35"/>
      <c r="W375" s="35"/>
      <c r="X375" s="35"/>
      <c r="Y375" s="35"/>
      <c r="Z375" s="35"/>
      <c r="AA375" s="35"/>
      <c r="AB375" s="35"/>
      <c r="AC375" s="35"/>
      <c r="AD375" s="35"/>
      <c r="AE375" s="35"/>
      <c r="AT375" s="14" t="s">
        <v>194</v>
      </c>
      <c r="AU375" s="14" t="s">
        <v>200</v>
      </c>
    </row>
    <row r="376" s="2" customFormat="1" ht="66.75" customHeight="1">
      <c r="A376" s="35"/>
      <c r="B376" s="36"/>
      <c r="C376" s="257" t="s">
        <v>952</v>
      </c>
      <c r="D376" s="257" t="s">
        <v>260</v>
      </c>
      <c r="E376" s="258" t="s">
        <v>1009</v>
      </c>
      <c r="F376" s="259" t="s">
        <v>1010</v>
      </c>
      <c r="G376" s="260" t="s">
        <v>263</v>
      </c>
      <c r="H376" s="261">
        <v>12</v>
      </c>
      <c r="I376" s="262"/>
      <c r="J376" s="263">
        <f>ROUND(I376*H376,2)</f>
        <v>0</v>
      </c>
      <c r="K376" s="264"/>
      <c r="L376" s="265"/>
      <c r="M376" s="266" t="s">
        <v>1</v>
      </c>
      <c r="N376" s="267" t="s">
        <v>42</v>
      </c>
      <c r="O376" s="88"/>
      <c r="P376" s="249">
        <f>O376*H376</f>
        <v>0</v>
      </c>
      <c r="Q376" s="249">
        <v>0.0025500000000000002</v>
      </c>
      <c r="R376" s="249">
        <f>Q376*H376</f>
        <v>0.030600000000000002</v>
      </c>
      <c r="S376" s="249">
        <v>0</v>
      </c>
      <c r="T376" s="250">
        <f>S376*H376</f>
        <v>0</v>
      </c>
      <c r="U376" s="35"/>
      <c r="V376" s="35"/>
      <c r="W376" s="35"/>
      <c r="X376" s="35"/>
      <c r="Y376" s="35"/>
      <c r="Z376" s="35"/>
      <c r="AA376" s="35"/>
      <c r="AB376" s="35"/>
      <c r="AC376" s="35"/>
      <c r="AD376" s="35"/>
      <c r="AE376" s="35"/>
      <c r="AR376" s="251" t="s">
        <v>323</v>
      </c>
      <c r="AT376" s="251" t="s">
        <v>260</v>
      </c>
      <c r="AU376" s="251" t="s">
        <v>200</v>
      </c>
      <c r="AY376" s="14" t="s">
        <v>185</v>
      </c>
      <c r="BE376" s="252">
        <f>IF(N376="základní",J376,0)</f>
        <v>0</v>
      </c>
      <c r="BF376" s="252">
        <f>IF(N376="snížená",J376,0)</f>
        <v>0</v>
      </c>
      <c r="BG376" s="252">
        <f>IF(N376="zákl. přenesená",J376,0)</f>
        <v>0</v>
      </c>
      <c r="BH376" s="252">
        <f>IF(N376="sníž. přenesená",J376,0)</f>
        <v>0</v>
      </c>
      <c r="BI376" s="252">
        <f>IF(N376="nulová",J376,0)</f>
        <v>0</v>
      </c>
      <c r="BJ376" s="14" t="s">
        <v>84</v>
      </c>
      <c r="BK376" s="252">
        <f>ROUND(I376*H376,2)</f>
        <v>0</v>
      </c>
      <c r="BL376" s="14" t="s">
        <v>272</v>
      </c>
      <c r="BM376" s="251" t="s">
        <v>1011</v>
      </c>
    </row>
    <row r="377" s="2" customFormat="1">
      <c r="A377" s="35"/>
      <c r="B377" s="36"/>
      <c r="C377" s="37"/>
      <c r="D377" s="253" t="s">
        <v>194</v>
      </c>
      <c r="E377" s="37"/>
      <c r="F377" s="254" t="s">
        <v>1012</v>
      </c>
      <c r="G377" s="37"/>
      <c r="H377" s="37"/>
      <c r="I377" s="206"/>
      <c r="J377" s="37"/>
      <c r="K377" s="37"/>
      <c r="L377" s="41"/>
      <c r="M377" s="255"/>
      <c r="N377" s="256"/>
      <c r="O377" s="88"/>
      <c r="P377" s="88"/>
      <c r="Q377" s="88"/>
      <c r="R377" s="88"/>
      <c r="S377" s="88"/>
      <c r="T377" s="89"/>
      <c r="U377" s="35"/>
      <c r="V377" s="35"/>
      <c r="W377" s="35"/>
      <c r="X377" s="35"/>
      <c r="Y377" s="35"/>
      <c r="Z377" s="35"/>
      <c r="AA377" s="35"/>
      <c r="AB377" s="35"/>
      <c r="AC377" s="35"/>
      <c r="AD377" s="35"/>
      <c r="AE377" s="35"/>
      <c r="AT377" s="14" t="s">
        <v>194</v>
      </c>
      <c r="AU377" s="14" t="s">
        <v>200</v>
      </c>
    </row>
    <row r="378" s="2" customFormat="1" ht="24.15" customHeight="1">
      <c r="A378" s="35"/>
      <c r="B378" s="36"/>
      <c r="C378" s="239" t="s">
        <v>956</v>
      </c>
      <c r="D378" s="239" t="s">
        <v>188</v>
      </c>
      <c r="E378" s="240" t="s">
        <v>1014</v>
      </c>
      <c r="F378" s="241" t="s">
        <v>1015</v>
      </c>
      <c r="G378" s="242" t="s">
        <v>263</v>
      </c>
      <c r="H378" s="243">
        <v>2</v>
      </c>
      <c r="I378" s="244"/>
      <c r="J378" s="245">
        <f>ROUND(I378*H378,2)</f>
        <v>0</v>
      </c>
      <c r="K378" s="246"/>
      <c r="L378" s="41"/>
      <c r="M378" s="247" t="s">
        <v>1</v>
      </c>
      <c r="N378" s="248" t="s">
        <v>42</v>
      </c>
      <c r="O378" s="88"/>
      <c r="P378" s="249">
        <f>O378*H378</f>
        <v>0</v>
      </c>
      <c r="Q378" s="249">
        <v>0</v>
      </c>
      <c r="R378" s="249">
        <f>Q378*H378</f>
        <v>0</v>
      </c>
      <c r="S378" s="249">
        <v>0</v>
      </c>
      <c r="T378" s="250">
        <f>S378*H378</f>
        <v>0</v>
      </c>
      <c r="U378" s="35"/>
      <c r="V378" s="35"/>
      <c r="W378" s="35"/>
      <c r="X378" s="35"/>
      <c r="Y378" s="35"/>
      <c r="Z378" s="35"/>
      <c r="AA378" s="35"/>
      <c r="AB378" s="35"/>
      <c r="AC378" s="35"/>
      <c r="AD378" s="35"/>
      <c r="AE378" s="35"/>
      <c r="AR378" s="251" t="s">
        <v>272</v>
      </c>
      <c r="AT378" s="251" t="s">
        <v>188</v>
      </c>
      <c r="AU378" s="251" t="s">
        <v>200</v>
      </c>
      <c r="AY378" s="14" t="s">
        <v>185</v>
      </c>
      <c r="BE378" s="252">
        <f>IF(N378="základní",J378,0)</f>
        <v>0</v>
      </c>
      <c r="BF378" s="252">
        <f>IF(N378="snížená",J378,0)</f>
        <v>0</v>
      </c>
      <c r="BG378" s="252">
        <f>IF(N378="zákl. přenesená",J378,0)</f>
        <v>0</v>
      </c>
      <c r="BH378" s="252">
        <f>IF(N378="sníž. přenesená",J378,0)</f>
        <v>0</v>
      </c>
      <c r="BI378" s="252">
        <f>IF(N378="nulová",J378,0)</f>
        <v>0</v>
      </c>
      <c r="BJ378" s="14" t="s">
        <v>84</v>
      </c>
      <c r="BK378" s="252">
        <f>ROUND(I378*H378,2)</f>
        <v>0</v>
      </c>
      <c r="BL378" s="14" t="s">
        <v>272</v>
      </c>
      <c r="BM378" s="251" t="s">
        <v>1016</v>
      </c>
    </row>
    <row r="379" s="2" customFormat="1">
      <c r="A379" s="35"/>
      <c r="B379" s="36"/>
      <c r="C379" s="37"/>
      <c r="D379" s="253" t="s">
        <v>194</v>
      </c>
      <c r="E379" s="37"/>
      <c r="F379" s="254" t="s">
        <v>1017</v>
      </c>
      <c r="G379" s="37"/>
      <c r="H379" s="37"/>
      <c r="I379" s="206"/>
      <c r="J379" s="37"/>
      <c r="K379" s="37"/>
      <c r="L379" s="41"/>
      <c r="M379" s="255"/>
      <c r="N379" s="256"/>
      <c r="O379" s="88"/>
      <c r="P379" s="88"/>
      <c r="Q379" s="88"/>
      <c r="R379" s="88"/>
      <c r="S379" s="88"/>
      <c r="T379" s="89"/>
      <c r="U379" s="35"/>
      <c r="V379" s="35"/>
      <c r="W379" s="35"/>
      <c r="X379" s="35"/>
      <c r="Y379" s="35"/>
      <c r="Z379" s="35"/>
      <c r="AA379" s="35"/>
      <c r="AB379" s="35"/>
      <c r="AC379" s="35"/>
      <c r="AD379" s="35"/>
      <c r="AE379" s="35"/>
      <c r="AT379" s="14" t="s">
        <v>194</v>
      </c>
      <c r="AU379" s="14" t="s">
        <v>200</v>
      </c>
    </row>
    <row r="380" s="2" customFormat="1" ht="21.75" customHeight="1">
      <c r="A380" s="35"/>
      <c r="B380" s="36"/>
      <c r="C380" s="257" t="s">
        <v>961</v>
      </c>
      <c r="D380" s="257" t="s">
        <v>260</v>
      </c>
      <c r="E380" s="258" t="s">
        <v>1019</v>
      </c>
      <c r="F380" s="259" t="s">
        <v>1020</v>
      </c>
      <c r="G380" s="260" t="s">
        <v>263</v>
      </c>
      <c r="H380" s="261">
        <v>2</v>
      </c>
      <c r="I380" s="262"/>
      <c r="J380" s="263">
        <f>ROUND(I380*H380,2)</f>
        <v>0</v>
      </c>
      <c r="K380" s="264"/>
      <c r="L380" s="265"/>
      <c r="M380" s="266" t="s">
        <v>1</v>
      </c>
      <c r="N380" s="267" t="s">
        <v>42</v>
      </c>
      <c r="O380" s="88"/>
      <c r="P380" s="249">
        <f>O380*H380</f>
        <v>0</v>
      </c>
      <c r="Q380" s="249">
        <v>4.0000000000000003E-05</v>
      </c>
      <c r="R380" s="249">
        <f>Q380*H380</f>
        <v>8.0000000000000007E-05</v>
      </c>
      <c r="S380" s="249">
        <v>0</v>
      </c>
      <c r="T380" s="250">
        <f>S380*H380</f>
        <v>0</v>
      </c>
      <c r="U380" s="35"/>
      <c r="V380" s="35"/>
      <c r="W380" s="35"/>
      <c r="X380" s="35"/>
      <c r="Y380" s="35"/>
      <c r="Z380" s="35"/>
      <c r="AA380" s="35"/>
      <c r="AB380" s="35"/>
      <c r="AC380" s="35"/>
      <c r="AD380" s="35"/>
      <c r="AE380" s="35"/>
      <c r="AR380" s="251" t="s">
        <v>323</v>
      </c>
      <c r="AT380" s="251" t="s">
        <v>260</v>
      </c>
      <c r="AU380" s="251" t="s">
        <v>200</v>
      </c>
      <c r="AY380" s="14" t="s">
        <v>185</v>
      </c>
      <c r="BE380" s="252">
        <f>IF(N380="základní",J380,0)</f>
        <v>0</v>
      </c>
      <c r="BF380" s="252">
        <f>IF(N380="snížená",J380,0)</f>
        <v>0</v>
      </c>
      <c r="BG380" s="252">
        <f>IF(N380="zákl. přenesená",J380,0)</f>
        <v>0</v>
      </c>
      <c r="BH380" s="252">
        <f>IF(N380="sníž. přenesená",J380,0)</f>
        <v>0</v>
      </c>
      <c r="BI380" s="252">
        <f>IF(N380="nulová",J380,0)</f>
        <v>0</v>
      </c>
      <c r="BJ380" s="14" t="s">
        <v>84</v>
      </c>
      <c r="BK380" s="252">
        <f>ROUND(I380*H380,2)</f>
        <v>0</v>
      </c>
      <c r="BL380" s="14" t="s">
        <v>272</v>
      </c>
      <c r="BM380" s="251" t="s">
        <v>1021</v>
      </c>
    </row>
    <row r="381" s="2" customFormat="1">
      <c r="A381" s="35"/>
      <c r="B381" s="36"/>
      <c r="C381" s="37"/>
      <c r="D381" s="253" t="s">
        <v>194</v>
      </c>
      <c r="E381" s="37"/>
      <c r="F381" s="254" t="s">
        <v>1020</v>
      </c>
      <c r="G381" s="37"/>
      <c r="H381" s="37"/>
      <c r="I381" s="206"/>
      <c r="J381" s="37"/>
      <c r="K381" s="37"/>
      <c r="L381" s="41"/>
      <c r="M381" s="255"/>
      <c r="N381" s="256"/>
      <c r="O381" s="88"/>
      <c r="P381" s="88"/>
      <c r="Q381" s="88"/>
      <c r="R381" s="88"/>
      <c r="S381" s="88"/>
      <c r="T381" s="89"/>
      <c r="U381" s="35"/>
      <c r="V381" s="35"/>
      <c r="W381" s="35"/>
      <c r="X381" s="35"/>
      <c r="Y381" s="35"/>
      <c r="Z381" s="35"/>
      <c r="AA381" s="35"/>
      <c r="AB381" s="35"/>
      <c r="AC381" s="35"/>
      <c r="AD381" s="35"/>
      <c r="AE381" s="35"/>
      <c r="AT381" s="14" t="s">
        <v>194</v>
      </c>
      <c r="AU381" s="14" t="s">
        <v>200</v>
      </c>
    </row>
    <row r="382" s="2" customFormat="1" ht="24.15" customHeight="1">
      <c r="A382" s="35"/>
      <c r="B382" s="36"/>
      <c r="C382" s="257" t="s">
        <v>965</v>
      </c>
      <c r="D382" s="257" t="s">
        <v>260</v>
      </c>
      <c r="E382" s="258" t="s">
        <v>1041</v>
      </c>
      <c r="F382" s="259" t="s">
        <v>1042</v>
      </c>
      <c r="G382" s="260" t="s">
        <v>263</v>
      </c>
      <c r="H382" s="261">
        <v>1</v>
      </c>
      <c r="I382" s="262"/>
      <c r="J382" s="263">
        <f>ROUND(I382*H382,2)</f>
        <v>0</v>
      </c>
      <c r="K382" s="264"/>
      <c r="L382" s="265"/>
      <c r="M382" s="266" t="s">
        <v>1</v>
      </c>
      <c r="N382" s="267" t="s">
        <v>42</v>
      </c>
      <c r="O382" s="88"/>
      <c r="P382" s="249">
        <f>O382*H382</f>
        <v>0</v>
      </c>
      <c r="Q382" s="249">
        <v>2.0000000000000002E-05</v>
      </c>
      <c r="R382" s="249">
        <f>Q382*H382</f>
        <v>2.0000000000000002E-05</v>
      </c>
      <c r="S382" s="249">
        <v>0</v>
      </c>
      <c r="T382" s="250">
        <f>S382*H382</f>
        <v>0</v>
      </c>
      <c r="U382" s="35"/>
      <c r="V382" s="35"/>
      <c r="W382" s="35"/>
      <c r="X382" s="35"/>
      <c r="Y382" s="35"/>
      <c r="Z382" s="35"/>
      <c r="AA382" s="35"/>
      <c r="AB382" s="35"/>
      <c r="AC382" s="35"/>
      <c r="AD382" s="35"/>
      <c r="AE382" s="35"/>
      <c r="AR382" s="251" t="s">
        <v>323</v>
      </c>
      <c r="AT382" s="251" t="s">
        <v>260</v>
      </c>
      <c r="AU382" s="251" t="s">
        <v>200</v>
      </c>
      <c r="AY382" s="14" t="s">
        <v>185</v>
      </c>
      <c r="BE382" s="252">
        <f>IF(N382="základní",J382,0)</f>
        <v>0</v>
      </c>
      <c r="BF382" s="252">
        <f>IF(N382="snížená",J382,0)</f>
        <v>0</v>
      </c>
      <c r="BG382" s="252">
        <f>IF(N382="zákl. přenesená",J382,0)</f>
        <v>0</v>
      </c>
      <c r="BH382" s="252">
        <f>IF(N382="sníž. přenesená",J382,0)</f>
        <v>0</v>
      </c>
      <c r="BI382" s="252">
        <f>IF(N382="nulová",J382,0)</f>
        <v>0</v>
      </c>
      <c r="BJ382" s="14" t="s">
        <v>84</v>
      </c>
      <c r="BK382" s="252">
        <f>ROUND(I382*H382,2)</f>
        <v>0</v>
      </c>
      <c r="BL382" s="14" t="s">
        <v>272</v>
      </c>
      <c r="BM382" s="251" t="s">
        <v>1043</v>
      </c>
    </row>
    <row r="383" s="2" customFormat="1">
      <c r="A383" s="35"/>
      <c r="B383" s="36"/>
      <c r="C383" s="37"/>
      <c r="D383" s="253" t="s">
        <v>194</v>
      </c>
      <c r="E383" s="37"/>
      <c r="F383" s="254" t="s">
        <v>1042</v>
      </c>
      <c r="G383" s="37"/>
      <c r="H383" s="37"/>
      <c r="I383" s="206"/>
      <c r="J383" s="37"/>
      <c r="K383" s="37"/>
      <c r="L383" s="41"/>
      <c r="M383" s="255"/>
      <c r="N383" s="256"/>
      <c r="O383" s="88"/>
      <c r="P383" s="88"/>
      <c r="Q383" s="88"/>
      <c r="R383" s="88"/>
      <c r="S383" s="88"/>
      <c r="T383" s="89"/>
      <c r="U383" s="35"/>
      <c r="V383" s="35"/>
      <c r="W383" s="35"/>
      <c r="X383" s="35"/>
      <c r="Y383" s="35"/>
      <c r="Z383" s="35"/>
      <c r="AA383" s="35"/>
      <c r="AB383" s="35"/>
      <c r="AC383" s="35"/>
      <c r="AD383" s="35"/>
      <c r="AE383" s="35"/>
      <c r="AT383" s="14" t="s">
        <v>194</v>
      </c>
      <c r="AU383" s="14" t="s">
        <v>200</v>
      </c>
    </row>
    <row r="384" s="2" customFormat="1" ht="24.15" customHeight="1">
      <c r="A384" s="35"/>
      <c r="B384" s="36"/>
      <c r="C384" s="239" t="s">
        <v>969</v>
      </c>
      <c r="D384" s="239" t="s">
        <v>188</v>
      </c>
      <c r="E384" s="240" t="s">
        <v>1045</v>
      </c>
      <c r="F384" s="241" t="s">
        <v>1046</v>
      </c>
      <c r="G384" s="242" t="s">
        <v>329</v>
      </c>
      <c r="H384" s="243">
        <v>130</v>
      </c>
      <c r="I384" s="244"/>
      <c r="J384" s="245">
        <f>ROUND(I384*H384,2)</f>
        <v>0</v>
      </c>
      <c r="K384" s="246"/>
      <c r="L384" s="41"/>
      <c r="M384" s="247" t="s">
        <v>1</v>
      </c>
      <c r="N384" s="248" t="s">
        <v>42</v>
      </c>
      <c r="O384" s="88"/>
      <c r="P384" s="249">
        <f>O384*H384</f>
        <v>0</v>
      </c>
      <c r="Q384" s="249">
        <v>0</v>
      </c>
      <c r="R384" s="249">
        <f>Q384*H384</f>
        <v>0</v>
      </c>
      <c r="S384" s="249">
        <v>0</v>
      </c>
      <c r="T384" s="250">
        <f>S384*H384</f>
        <v>0</v>
      </c>
      <c r="U384" s="35"/>
      <c r="V384" s="35"/>
      <c r="W384" s="35"/>
      <c r="X384" s="35"/>
      <c r="Y384" s="35"/>
      <c r="Z384" s="35"/>
      <c r="AA384" s="35"/>
      <c r="AB384" s="35"/>
      <c r="AC384" s="35"/>
      <c r="AD384" s="35"/>
      <c r="AE384" s="35"/>
      <c r="AR384" s="251" t="s">
        <v>272</v>
      </c>
      <c r="AT384" s="251" t="s">
        <v>188</v>
      </c>
      <c r="AU384" s="251" t="s">
        <v>200</v>
      </c>
      <c r="AY384" s="14" t="s">
        <v>185</v>
      </c>
      <c r="BE384" s="252">
        <f>IF(N384="základní",J384,0)</f>
        <v>0</v>
      </c>
      <c r="BF384" s="252">
        <f>IF(N384="snížená",J384,0)</f>
        <v>0</v>
      </c>
      <c r="BG384" s="252">
        <f>IF(N384="zákl. přenesená",J384,0)</f>
        <v>0</v>
      </c>
      <c r="BH384" s="252">
        <f>IF(N384="sníž. přenesená",J384,0)</f>
        <v>0</v>
      </c>
      <c r="BI384" s="252">
        <f>IF(N384="nulová",J384,0)</f>
        <v>0</v>
      </c>
      <c r="BJ384" s="14" t="s">
        <v>84</v>
      </c>
      <c r="BK384" s="252">
        <f>ROUND(I384*H384,2)</f>
        <v>0</v>
      </c>
      <c r="BL384" s="14" t="s">
        <v>272</v>
      </c>
      <c r="BM384" s="251" t="s">
        <v>1047</v>
      </c>
    </row>
    <row r="385" s="2" customFormat="1">
      <c r="A385" s="35"/>
      <c r="B385" s="36"/>
      <c r="C385" s="37"/>
      <c r="D385" s="253" t="s">
        <v>194</v>
      </c>
      <c r="E385" s="37"/>
      <c r="F385" s="254" t="s">
        <v>1048</v>
      </c>
      <c r="G385" s="37"/>
      <c r="H385" s="37"/>
      <c r="I385" s="206"/>
      <c r="J385" s="37"/>
      <c r="K385" s="37"/>
      <c r="L385" s="41"/>
      <c r="M385" s="255"/>
      <c r="N385" s="256"/>
      <c r="O385" s="88"/>
      <c r="P385" s="88"/>
      <c r="Q385" s="88"/>
      <c r="R385" s="88"/>
      <c r="S385" s="88"/>
      <c r="T385" s="89"/>
      <c r="U385" s="35"/>
      <c r="V385" s="35"/>
      <c r="W385" s="35"/>
      <c r="X385" s="35"/>
      <c r="Y385" s="35"/>
      <c r="Z385" s="35"/>
      <c r="AA385" s="35"/>
      <c r="AB385" s="35"/>
      <c r="AC385" s="35"/>
      <c r="AD385" s="35"/>
      <c r="AE385" s="35"/>
      <c r="AT385" s="14" t="s">
        <v>194</v>
      </c>
      <c r="AU385" s="14" t="s">
        <v>200</v>
      </c>
    </row>
    <row r="386" s="2" customFormat="1" ht="24.15" customHeight="1">
      <c r="A386" s="35"/>
      <c r="B386" s="36"/>
      <c r="C386" s="257" t="s">
        <v>973</v>
      </c>
      <c r="D386" s="257" t="s">
        <v>260</v>
      </c>
      <c r="E386" s="258" t="s">
        <v>1050</v>
      </c>
      <c r="F386" s="259" t="s">
        <v>1051</v>
      </c>
      <c r="G386" s="260" t="s">
        <v>329</v>
      </c>
      <c r="H386" s="261">
        <v>130</v>
      </c>
      <c r="I386" s="262"/>
      <c r="J386" s="263">
        <f>ROUND(I386*H386,2)</f>
        <v>0</v>
      </c>
      <c r="K386" s="264"/>
      <c r="L386" s="265"/>
      <c r="M386" s="266" t="s">
        <v>1</v>
      </c>
      <c r="N386" s="267" t="s">
        <v>42</v>
      </c>
      <c r="O386" s="88"/>
      <c r="P386" s="249">
        <f>O386*H386</f>
        <v>0</v>
      </c>
      <c r="Q386" s="249">
        <v>0.00012</v>
      </c>
      <c r="R386" s="249">
        <f>Q386*H386</f>
        <v>0.015600000000000001</v>
      </c>
      <c r="S386" s="249">
        <v>0</v>
      </c>
      <c r="T386" s="250">
        <f>S386*H386</f>
        <v>0</v>
      </c>
      <c r="U386" s="35"/>
      <c r="V386" s="35"/>
      <c r="W386" s="35"/>
      <c r="X386" s="35"/>
      <c r="Y386" s="35"/>
      <c r="Z386" s="35"/>
      <c r="AA386" s="35"/>
      <c r="AB386" s="35"/>
      <c r="AC386" s="35"/>
      <c r="AD386" s="35"/>
      <c r="AE386" s="35"/>
      <c r="AR386" s="251" t="s">
        <v>323</v>
      </c>
      <c r="AT386" s="251" t="s">
        <v>260</v>
      </c>
      <c r="AU386" s="251" t="s">
        <v>200</v>
      </c>
      <c r="AY386" s="14" t="s">
        <v>185</v>
      </c>
      <c r="BE386" s="252">
        <f>IF(N386="základní",J386,0)</f>
        <v>0</v>
      </c>
      <c r="BF386" s="252">
        <f>IF(N386="snížená",J386,0)</f>
        <v>0</v>
      </c>
      <c r="BG386" s="252">
        <f>IF(N386="zákl. přenesená",J386,0)</f>
        <v>0</v>
      </c>
      <c r="BH386" s="252">
        <f>IF(N386="sníž. přenesená",J386,0)</f>
        <v>0</v>
      </c>
      <c r="BI386" s="252">
        <f>IF(N386="nulová",J386,0)</f>
        <v>0</v>
      </c>
      <c r="BJ386" s="14" t="s">
        <v>84</v>
      </c>
      <c r="BK386" s="252">
        <f>ROUND(I386*H386,2)</f>
        <v>0</v>
      </c>
      <c r="BL386" s="14" t="s">
        <v>272</v>
      </c>
      <c r="BM386" s="251" t="s">
        <v>1052</v>
      </c>
    </row>
    <row r="387" s="2" customFormat="1">
      <c r="A387" s="35"/>
      <c r="B387" s="36"/>
      <c r="C387" s="37"/>
      <c r="D387" s="253" t="s">
        <v>194</v>
      </c>
      <c r="E387" s="37"/>
      <c r="F387" s="254" t="s">
        <v>1051</v>
      </c>
      <c r="G387" s="37"/>
      <c r="H387" s="37"/>
      <c r="I387" s="206"/>
      <c r="J387" s="37"/>
      <c r="K387" s="37"/>
      <c r="L387" s="41"/>
      <c r="M387" s="255"/>
      <c r="N387" s="256"/>
      <c r="O387" s="88"/>
      <c r="P387" s="88"/>
      <c r="Q387" s="88"/>
      <c r="R387" s="88"/>
      <c r="S387" s="88"/>
      <c r="T387" s="89"/>
      <c r="U387" s="35"/>
      <c r="V387" s="35"/>
      <c r="W387" s="35"/>
      <c r="X387" s="35"/>
      <c r="Y387" s="35"/>
      <c r="Z387" s="35"/>
      <c r="AA387" s="35"/>
      <c r="AB387" s="35"/>
      <c r="AC387" s="35"/>
      <c r="AD387" s="35"/>
      <c r="AE387" s="35"/>
      <c r="AT387" s="14" t="s">
        <v>194</v>
      </c>
      <c r="AU387" s="14" t="s">
        <v>200</v>
      </c>
    </row>
    <row r="388" s="2" customFormat="1" ht="24.15" customHeight="1">
      <c r="A388" s="35"/>
      <c r="B388" s="36"/>
      <c r="C388" s="239" t="s">
        <v>977</v>
      </c>
      <c r="D388" s="239" t="s">
        <v>188</v>
      </c>
      <c r="E388" s="240" t="s">
        <v>1054</v>
      </c>
      <c r="F388" s="241" t="s">
        <v>1055</v>
      </c>
      <c r="G388" s="242" t="s">
        <v>263</v>
      </c>
      <c r="H388" s="243">
        <v>9</v>
      </c>
      <c r="I388" s="244"/>
      <c r="J388" s="245">
        <f>ROUND(I388*H388,2)</f>
        <v>0</v>
      </c>
      <c r="K388" s="246"/>
      <c r="L388" s="41"/>
      <c r="M388" s="247" t="s">
        <v>1</v>
      </c>
      <c r="N388" s="248" t="s">
        <v>42</v>
      </c>
      <c r="O388" s="88"/>
      <c r="P388" s="249">
        <f>O388*H388</f>
        <v>0</v>
      </c>
      <c r="Q388" s="249">
        <v>0</v>
      </c>
      <c r="R388" s="249">
        <f>Q388*H388</f>
        <v>0</v>
      </c>
      <c r="S388" s="249">
        <v>0.0030000000000000001</v>
      </c>
      <c r="T388" s="250">
        <f>S388*H388</f>
        <v>0.027</v>
      </c>
      <c r="U388" s="35"/>
      <c r="V388" s="35"/>
      <c r="W388" s="35"/>
      <c r="X388" s="35"/>
      <c r="Y388" s="35"/>
      <c r="Z388" s="35"/>
      <c r="AA388" s="35"/>
      <c r="AB388" s="35"/>
      <c r="AC388" s="35"/>
      <c r="AD388" s="35"/>
      <c r="AE388" s="35"/>
      <c r="AR388" s="251" t="s">
        <v>272</v>
      </c>
      <c r="AT388" s="251" t="s">
        <v>188</v>
      </c>
      <c r="AU388" s="251" t="s">
        <v>200</v>
      </c>
      <c r="AY388" s="14" t="s">
        <v>185</v>
      </c>
      <c r="BE388" s="252">
        <f>IF(N388="základní",J388,0)</f>
        <v>0</v>
      </c>
      <c r="BF388" s="252">
        <f>IF(N388="snížená",J388,0)</f>
        <v>0</v>
      </c>
      <c r="BG388" s="252">
        <f>IF(N388="zákl. přenesená",J388,0)</f>
        <v>0</v>
      </c>
      <c r="BH388" s="252">
        <f>IF(N388="sníž. přenesená",J388,0)</f>
        <v>0</v>
      </c>
      <c r="BI388" s="252">
        <f>IF(N388="nulová",J388,0)</f>
        <v>0</v>
      </c>
      <c r="BJ388" s="14" t="s">
        <v>84</v>
      </c>
      <c r="BK388" s="252">
        <f>ROUND(I388*H388,2)</f>
        <v>0</v>
      </c>
      <c r="BL388" s="14" t="s">
        <v>272</v>
      </c>
      <c r="BM388" s="251" t="s">
        <v>1056</v>
      </c>
    </row>
    <row r="389" s="2" customFormat="1">
      <c r="A389" s="35"/>
      <c r="B389" s="36"/>
      <c r="C389" s="37"/>
      <c r="D389" s="253" t="s">
        <v>194</v>
      </c>
      <c r="E389" s="37"/>
      <c r="F389" s="254" t="s">
        <v>1057</v>
      </c>
      <c r="G389" s="37"/>
      <c r="H389" s="37"/>
      <c r="I389" s="206"/>
      <c r="J389" s="37"/>
      <c r="K389" s="37"/>
      <c r="L389" s="41"/>
      <c r="M389" s="255"/>
      <c r="N389" s="256"/>
      <c r="O389" s="88"/>
      <c r="P389" s="88"/>
      <c r="Q389" s="88"/>
      <c r="R389" s="88"/>
      <c r="S389" s="88"/>
      <c r="T389" s="89"/>
      <c r="U389" s="35"/>
      <c r="V389" s="35"/>
      <c r="W389" s="35"/>
      <c r="X389" s="35"/>
      <c r="Y389" s="35"/>
      <c r="Z389" s="35"/>
      <c r="AA389" s="35"/>
      <c r="AB389" s="35"/>
      <c r="AC389" s="35"/>
      <c r="AD389" s="35"/>
      <c r="AE389" s="35"/>
      <c r="AT389" s="14" t="s">
        <v>194</v>
      </c>
      <c r="AU389" s="14" t="s">
        <v>200</v>
      </c>
    </row>
    <row r="390" s="12" customFormat="1" ht="20.88" customHeight="1">
      <c r="A390" s="12"/>
      <c r="B390" s="223"/>
      <c r="C390" s="224"/>
      <c r="D390" s="225" t="s">
        <v>76</v>
      </c>
      <c r="E390" s="237" t="s">
        <v>1058</v>
      </c>
      <c r="F390" s="237" t="s">
        <v>1059</v>
      </c>
      <c r="G390" s="224"/>
      <c r="H390" s="224"/>
      <c r="I390" s="227"/>
      <c r="J390" s="238">
        <f>BK390</f>
        <v>0</v>
      </c>
      <c r="K390" s="224"/>
      <c r="L390" s="229"/>
      <c r="M390" s="230"/>
      <c r="N390" s="231"/>
      <c r="O390" s="231"/>
      <c r="P390" s="232">
        <f>SUM(P391:P410)</f>
        <v>0</v>
      </c>
      <c r="Q390" s="231"/>
      <c r="R390" s="232">
        <f>SUM(R391:R410)</f>
        <v>0.014440000000000001</v>
      </c>
      <c r="S390" s="231"/>
      <c r="T390" s="233">
        <f>SUM(T391:T410)</f>
        <v>0</v>
      </c>
      <c r="U390" s="12"/>
      <c r="V390" s="12"/>
      <c r="W390" s="12"/>
      <c r="X390" s="12"/>
      <c r="Y390" s="12"/>
      <c r="Z390" s="12"/>
      <c r="AA390" s="12"/>
      <c r="AB390" s="12"/>
      <c r="AC390" s="12"/>
      <c r="AD390" s="12"/>
      <c r="AE390" s="12"/>
      <c r="AR390" s="234" t="s">
        <v>86</v>
      </c>
      <c r="AT390" s="235" t="s">
        <v>76</v>
      </c>
      <c r="AU390" s="235" t="s">
        <v>86</v>
      </c>
      <c r="AY390" s="234" t="s">
        <v>185</v>
      </c>
      <c r="BK390" s="236">
        <f>SUM(BK391:BK410)</f>
        <v>0</v>
      </c>
    </row>
    <row r="391" s="2" customFormat="1" ht="33" customHeight="1">
      <c r="A391" s="35"/>
      <c r="B391" s="36"/>
      <c r="C391" s="239" t="s">
        <v>981</v>
      </c>
      <c r="D391" s="239" t="s">
        <v>188</v>
      </c>
      <c r="E391" s="240" t="s">
        <v>609</v>
      </c>
      <c r="F391" s="241" t="s">
        <v>610</v>
      </c>
      <c r="G391" s="242" t="s">
        <v>263</v>
      </c>
      <c r="H391" s="243">
        <v>1</v>
      </c>
      <c r="I391" s="244"/>
      <c r="J391" s="245">
        <f>ROUND(I391*H391,2)</f>
        <v>0</v>
      </c>
      <c r="K391" s="246"/>
      <c r="L391" s="41"/>
      <c r="M391" s="247" t="s">
        <v>1</v>
      </c>
      <c r="N391" s="248" t="s">
        <v>42</v>
      </c>
      <c r="O391" s="88"/>
      <c r="P391" s="249">
        <f>O391*H391</f>
        <v>0</v>
      </c>
      <c r="Q391" s="249">
        <v>0</v>
      </c>
      <c r="R391" s="249">
        <f>Q391*H391</f>
        <v>0</v>
      </c>
      <c r="S391" s="249">
        <v>0</v>
      </c>
      <c r="T391" s="250">
        <f>S391*H391</f>
        <v>0</v>
      </c>
      <c r="U391" s="35"/>
      <c r="V391" s="35"/>
      <c r="W391" s="35"/>
      <c r="X391" s="35"/>
      <c r="Y391" s="35"/>
      <c r="Z391" s="35"/>
      <c r="AA391" s="35"/>
      <c r="AB391" s="35"/>
      <c r="AC391" s="35"/>
      <c r="AD391" s="35"/>
      <c r="AE391" s="35"/>
      <c r="AR391" s="251" t="s">
        <v>272</v>
      </c>
      <c r="AT391" s="251" t="s">
        <v>188</v>
      </c>
      <c r="AU391" s="251" t="s">
        <v>200</v>
      </c>
      <c r="AY391" s="14" t="s">
        <v>185</v>
      </c>
      <c r="BE391" s="252">
        <f>IF(N391="základní",J391,0)</f>
        <v>0</v>
      </c>
      <c r="BF391" s="252">
        <f>IF(N391="snížená",J391,0)</f>
        <v>0</v>
      </c>
      <c r="BG391" s="252">
        <f>IF(N391="zákl. přenesená",J391,0)</f>
        <v>0</v>
      </c>
      <c r="BH391" s="252">
        <f>IF(N391="sníž. přenesená",J391,0)</f>
        <v>0</v>
      </c>
      <c r="BI391" s="252">
        <f>IF(N391="nulová",J391,0)</f>
        <v>0</v>
      </c>
      <c r="BJ391" s="14" t="s">
        <v>84</v>
      </c>
      <c r="BK391" s="252">
        <f>ROUND(I391*H391,2)</f>
        <v>0</v>
      </c>
      <c r="BL391" s="14" t="s">
        <v>272</v>
      </c>
      <c r="BM391" s="251" t="s">
        <v>1061</v>
      </c>
    </row>
    <row r="392" s="2" customFormat="1">
      <c r="A392" s="35"/>
      <c r="B392" s="36"/>
      <c r="C392" s="37"/>
      <c r="D392" s="253" t="s">
        <v>194</v>
      </c>
      <c r="E392" s="37"/>
      <c r="F392" s="254" t="s">
        <v>610</v>
      </c>
      <c r="G392" s="37"/>
      <c r="H392" s="37"/>
      <c r="I392" s="206"/>
      <c r="J392" s="37"/>
      <c r="K392" s="37"/>
      <c r="L392" s="41"/>
      <c r="M392" s="255"/>
      <c r="N392" s="256"/>
      <c r="O392" s="88"/>
      <c r="P392" s="88"/>
      <c r="Q392" s="88"/>
      <c r="R392" s="88"/>
      <c r="S392" s="88"/>
      <c r="T392" s="89"/>
      <c r="U392" s="35"/>
      <c r="V392" s="35"/>
      <c r="W392" s="35"/>
      <c r="X392" s="35"/>
      <c r="Y392" s="35"/>
      <c r="Z392" s="35"/>
      <c r="AA392" s="35"/>
      <c r="AB392" s="35"/>
      <c r="AC392" s="35"/>
      <c r="AD392" s="35"/>
      <c r="AE392" s="35"/>
      <c r="AT392" s="14" t="s">
        <v>194</v>
      </c>
      <c r="AU392" s="14" t="s">
        <v>200</v>
      </c>
    </row>
    <row r="393" s="2" customFormat="1" ht="24.15" customHeight="1">
      <c r="A393" s="35"/>
      <c r="B393" s="36"/>
      <c r="C393" s="257" t="s">
        <v>986</v>
      </c>
      <c r="D393" s="257" t="s">
        <v>260</v>
      </c>
      <c r="E393" s="258" t="s">
        <v>1000</v>
      </c>
      <c r="F393" s="259" t="s">
        <v>1001</v>
      </c>
      <c r="G393" s="260" t="s">
        <v>263</v>
      </c>
      <c r="H393" s="261">
        <v>1</v>
      </c>
      <c r="I393" s="262"/>
      <c r="J393" s="263">
        <f>ROUND(I393*H393,2)</f>
        <v>0</v>
      </c>
      <c r="K393" s="264"/>
      <c r="L393" s="265"/>
      <c r="M393" s="266" t="s">
        <v>1</v>
      </c>
      <c r="N393" s="267" t="s">
        <v>42</v>
      </c>
      <c r="O393" s="88"/>
      <c r="P393" s="249">
        <f>O393*H393</f>
        <v>0</v>
      </c>
      <c r="Q393" s="249">
        <v>0</v>
      </c>
      <c r="R393" s="249">
        <f>Q393*H393</f>
        <v>0</v>
      </c>
      <c r="S393" s="249">
        <v>0</v>
      </c>
      <c r="T393" s="250">
        <f>S393*H393</f>
        <v>0</v>
      </c>
      <c r="U393" s="35"/>
      <c r="V393" s="35"/>
      <c r="W393" s="35"/>
      <c r="X393" s="35"/>
      <c r="Y393" s="35"/>
      <c r="Z393" s="35"/>
      <c r="AA393" s="35"/>
      <c r="AB393" s="35"/>
      <c r="AC393" s="35"/>
      <c r="AD393" s="35"/>
      <c r="AE393" s="35"/>
      <c r="AR393" s="251" t="s">
        <v>323</v>
      </c>
      <c r="AT393" s="251" t="s">
        <v>260</v>
      </c>
      <c r="AU393" s="251" t="s">
        <v>200</v>
      </c>
      <c r="AY393" s="14" t="s">
        <v>185</v>
      </c>
      <c r="BE393" s="252">
        <f>IF(N393="základní",J393,0)</f>
        <v>0</v>
      </c>
      <c r="BF393" s="252">
        <f>IF(N393="snížená",J393,0)</f>
        <v>0</v>
      </c>
      <c r="BG393" s="252">
        <f>IF(N393="zákl. přenesená",J393,0)</f>
        <v>0</v>
      </c>
      <c r="BH393" s="252">
        <f>IF(N393="sníž. přenesená",J393,0)</f>
        <v>0</v>
      </c>
      <c r="BI393" s="252">
        <f>IF(N393="nulová",J393,0)</f>
        <v>0</v>
      </c>
      <c r="BJ393" s="14" t="s">
        <v>84</v>
      </c>
      <c r="BK393" s="252">
        <f>ROUND(I393*H393,2)</f>
        <v>0</v>
      </c>
      <c r="BL393" s="14" t="s">
        <v>272</v>
      </c>
      <c r="BM393" s="251" t="s">
        <v>1063</v>
      </c>
    </row>
    <row r="394" s="2" customFormat="1">
      <c r="A394" s="35"/>
      <c r="B394" s="36"/>
      <c r="C394" s="37"/>
      <c r="D394" s="253" t="s">
        <v>194</v>
      </c>
      <c r="E394" s="37"/>
      <c r="F394" s="254" t="s">
        <v>1001</v>
      </c>
      <c r="G394" s="37"/>
      <c r="H394" s="37"/>
      <c r="I394" s="206"/>
      <c r="J394" s="37"/>
      <c r="K394" s="37"/>
      <c r="L394" s="41"/>
      <c r="M394" s="255"/>
      <c r="N394" s="256"/>
      <c r="O394" s="88"/>
      <c r="P394" s="88"/>
      <c r="Q394" s="88"/>
      <c r="R394" s="88"/>
      <c r="S394" s="88"/>
      <c r="T394" s="89"/>
      <c r="U394" s="35"/>
      <c r="V394" s="35"/>
      <c r="W394" s="35"/>
      <c r="X394" s="35"/>
      <c r="Y394" s="35"/>
      <c r="Z394" s="35"/>
      <c r="AA394" s="35"/>
      <c r="AB394" s="35"/>
      <c r="AC394" s="35"/>
      <c r="AD394" s="35"/>
      <c r="AE394" s="35"/>
      <c r="AT394" s="14" t="s">
        <v>194</v>
      </c>
      <c r="AU394" s="14" t="s">
        <v>200</v>
      </c>
    </row>
    <row r="395" s="2" customFormat="1" ht="24.15" customHeight="1">
      <c r="A395" s="35"/>
      <c r="B395" s="36"/>
      <c r="C395" s="239" t="s">
        <v>991</v>
      </c>
      <c r="D395" s="239" t="s">
        <v>188</v>
      </c>
      <c r="E395" s="240" t="s">
        <v>1065</v>
      </c>
      <c r="F395" s="241" t="s">
        <v>1066</v>
      </c>
      <c r="G395" s="242" t="s">
        <v>329</v>
      </c>
      <c r="H395" s="243">
        <v>85</v>
      </c>
      <c r="I395" s="244"/>
      <c r="J395" s="245">
        <f>ROUND(I395*H395,2)</f>
        <v>0</v>
      </c>
      <c r="K395" s="246"/>
      <c r="L395" s="41"/>
      <c r="M395" s="247" t="s">
        <v>1</v>
      </c>
      <c r="N395" s="248" t="s">
        <v>42</v>
      </c>
      <c r="O395" s="88"/>
      <c r="P395" s="249">
        <f>O395*H395</f>
        <v>0</v>
      </c>
      <c r="Q395" s="249">
        <v>0</v>
      </c>
      <c r="R395" s="249">
        <f>Q395*H395</f>
        <v>0</v>
      </c>
      <c r="S395" s="249">
        <v>0</v>
      </c>
      <c r="T395" s="250">
        <f>S395*H395</f>
        <v>0</v>
      </c>
      <c r="U395" s="35"/>
      <c r="V395" s="35"/>
      <c r="W395" s="35"/>
      <c r="X395" s="35"/>
      <c r="Y395" s="35"/>
      <c r="Z395" s="35"/>
      <c r="AA395" s="35"/>
      <c r="AB395" s="35"/>
      <c r="AC395" s="35"/>
      <c r="AD395" s="35"/>
      <c r="AE395" s="35"/>
      <c r="AR395" s="251" t="s">
        <v>272</v>
      </c>
      <c r="AT395" s="251" t="s">
        <v>188</v>
      </c>
      <c r="AU395" s="251" t="s">
        <v>200</v>
      </c>
      <c r="AY395" s="14" t="s">
        <v>185</v>
      </c>
      <c r="BE395" s="252">
        <f>IF(N395="základní",J395,0)</f>
        <v>0</v>
      </c>
      <c r="BF395" s="252">
        <f>IF(N395="snížená",J395,0)</f>
        <v>0</v>
      </c>
      <c r="BG395" s="252">
        <f>IF(N395="zákl. přenesená",J395,0)</f>
        <v>0</v>
      </c>
      <c r="BH395" s="252">
        <f>IF(N395="sníž. přenesená",J395,0)</f>
        <v>0</v>
      </c>
      <c r="BI395" s="252">
        <f>IF(N395="nulová",J395,0)</f>
        <v>0</v>
      </c>
      <c r="BJ395" s="14" t="s">
        <v>84</v>
      </c>
      <c r="BK395" s="252">
        <f>ROUND(I395*H395,2)</f>
        <v>0</v>
      </c>
      <c r="BL395" s="14" t="s">
        <v>272</v>
      </c>
      <c r="BM395" s="251" t="s">
        <v>1067</v>
      </c>
    </row>
    <row r="396" s="2" customFormat="1">
      <c r="A396" s="35"/>
      <c r="B396" s="36"/>
      <c r="C396" s="37"/>
      <c r="D396" s="253" t="s">
        <v>194</v>
      </c>
      <c r="E396" s="37"/>
      <c r="F396" s="254" t="s">
        <v>1068</v>
      </c>
      <c r="G396" s="37"/>
      <c r="H396" s="37"/>
      <c r="I396" s="206"/>
      <c r="J396" s="37"/>
      <c r="K396" s="37"/>
      <c r="L396" s="41"/>
      <c r="M396" s="255"/>
      <c r="N396" s="256"/>
      <c r="O396" s="88"/>
      <c r="P396" s="88"/>
      <c r="Q396" s="88"/>
      <c r="R396" s="88"/>
      <c r="S396" s="88"/>
      <c r="T396" s="89"/>
      <c r="U396" s="35"/>
      <c r="V396" s="35"/>
      <c r="W396" s="35"/>
      <c r="X396" s="35"/>
      <c r="Y396" s="35"/>
      <c r="Z396" s="35"/>
      <c r="AA396" s="35"/>
      <c r="AB396" s="35"/>
      <c r="AC396" s="35"/>
      <c r="AD396" s="35"/>
      <c r="AE396" s="35"/>
      <c r="AT396" s="14" t="s">
        <v>194</v>
      </c>
      <c r="AU396" s="14" t="s">
        <v>200</v>
      </c>
    </row>
    <row r="397" s="2" customFormat="1" ht="33" customHeight="1">
      <c r="A397" s="35"/>
      <c r="B397" s="36"/>
      <c r="C397" s="257" t="s">
        <v>997</v>
      </c>
      <c r="D397" s="257" t="s">
        <v>260</v>
      </c>
      <c r="E397" s="258" t="s">
        <v>1070</v>
      </c>
      <c r="F397" s="259" t="s">
        <v>1071</v>
      </c>
      <c r="G397" s="260" t="s">
        <v>329</v>
      </c>
      <c r="H397" s="261">
        <v>85</v>
      </c>
      <c r="I397" s="262"/>
      <c r="J397" s="263">
        <f>ROUND(I397*H397,2)</f>
        <v>0</v>
      </c>
      <c r="K397" s="264"/>
      <c r="L397" s="265"/>
      <c r="M397" s="266" t="s">
        <v>1</v>
      </c>
      <c r="N397" s="267" t="s">
        <v>42</v>
      </c>
      <c r="O397" s="88"/>
      <c r="P397" s="249">
        <f>O397*H397</f>
        <v>0</v>
      </c>
      <c r="Q397" s="249">
        <v>0.00016000000000000001</v>
      </c>
      <c r="R397" s="249">
        <f>Q397*H397</f>
        <v>0.013600000000000001</v>
      </c>
      <c r="S397" s="249">
        <v>0</v>
      </c>
      <c r="T397" s="250">
        <f>S397*H397</f>
        <v>0</v>
      </c>
      <c r="U397" s="35"/>
      <c r="V397" s="35"/>
      <c r="W397" s="35"/>
      <c r="X397" s="35"/>
      <c r="Y397" s="35"/>
      <c r="Z397" s="35"/>
      <c r="AA397" s="35"/>
      <c r="AB397" s="35"/>
      <c r="AC397" s="35"/>
      <c r="AD397" s="35"/>
      <c r="AE397" s="35"/>
      <c r="AR397" s="251" t="s">
        <v>323</v>
      </c>
      <c r="AT397" s="251" t="s">
        <v>260</v>
      </c>
      <c r="AU397" s="251" t="s">
        <v>200</v>
      </c>
      <c r="AY397" s="14" t="s">
        <v>185</v>
      </c>
      <c r="BE397" s="252">
        <f>IF(N397="základní",J397,0)</f>
        <v>0</v>
      </c>
      <c r="BF397" s="252">
        <f>IF(N397="snížená",J397,0)</f>
        <v>0</v>
      </c>
      <c r="BG397" s="252">
        <f>IF(N397="zákl. přenesená",J397,0)</f>
        <v>0</v>
      </c>
      <c r="BH397" s="252">
        <f>IF(N397="sníž. přenesená",J397,0)</f>
        <v>0</v>
      </c>
      <c r="BI397" s="252">
        <f>IF(N397="nulová",J397,0)</f>
        <v>0</v>
      </c>
      <c r="BJ397" s="14" t="s">
        <v>84</v>
      </c>
      <c r="BK397" s="252">
        <f>ROUND(I397*H397,2)</f>
        <v>0</v>
      </c>
      <c r="BL397" s="14" t="s">
        <v>272</v>
      </c>
      <c r="BM397" s="251" t="s">
        <v>1072</v>
      </c>
    </row>
    <row r="398" s="2" customFormat="1">
      <c r="A398" s="35"/>
      <c r="B398" s="36"/>
      <c r="C398" s="37"/>
      <c r="D398" s="253" t="s">
        <v>194</v>
      </c>
      <c r="E398" s="37"/>
      <c r="F398" s="254" t="s">
        <v>1071</v>
      </c>
      <c r="G398" s="37"/>
      <c r="H398" s="37"/>
      <c r="I398" s="206"/>
      <c r="J398" s="37"/>
      <c r="K398" s="37"/>
      <c r="L398" s="41"/>
      <c r="M398" s="255"/>
      <c r="N398" s="256"/>
      <c r="O398" s="88"/>
      <c r="P398" s="88"/>
      <c r="Q398" s="88"/>
      <c r="R398" s="88"/>
      <c r="S398" s="88"/>
      <c r="T398" s="89"/>
      <c r="U398" s="35"/>
      <c r="V398" s="35"/>
      <c r="W398" s="35"/>
      <c r="X398" s="35"/>
      <c r="Y398" s="35"/>
      <c r="Z398" s="35"/>
      <c r="AA398" s="35"/>
      <c r="AB398" s="35"/>
      <c r="AC398" s="35"/>
      <c r="AD398" s="35"/>
      <c r="AE398" s="35"/>
      <c r="AT398" s="14" t="s">
        <v>194</v>
      </c>
      <c r="AU398" s="14" t="s">
        <v>200</v>
      </c>
    </row>
    <row r="399" s="2" customFormat="1" ht="33" customHeight="1">
      <c r="A399" s="35"/>
      <c r="B399" s="36"/>
      <c r="C399" s="239" t="s">
        <v>999</v>
      </c>
      <c r="D399" s="239" t="s">
        <v>188</v>
      </c>
      <c r="E399" s="240" t="s">
        <v>1074</v>
      </c>
      <c r="F399" s="241" t="s">
        <v>1075</v>
      </c>
      <c r="G399" s="242" t="s">
        <v>263</v>
      </c>
      <c r="H399" s="243">
        <v>4</v>
      </c>
      <c r="I399" s="244"/>
      <c r="J399" s="245">
        <f>ROUND(I399*H399,2)</f>
        <v>0</v>
      </c>
      <c r="K399" s="246"/>
      <c r="L399" s="41"/>
      <c r="M399" s="247" t="s">
        <v>1</v>
      </c>
      <c r="N399" s="248" t="s">
        <v>42</v>
      </c>
      <c r="O399" s="88"/>
      <c r="P399" s="249">
        <f>O399*H399</f>
        <v>0</v>
      </c>
      <c r="Q399" s="249">
        <v>0</v>
      </c>
      <c r="R399" s="249">
        <f>Q399*H399</f>
        <v>0</v>
      </c>
      <c r="S399" s="249">
        <v>0</v>
      </c>
      <c r="T399" s="250">
        <f>S399*H399</f>
        <v>0</v>
      </c>
      <c r="U399" s="35"/>
      <c r="V399" s="35"/>
      <c r="W399" s="35"/>
      <c r="X399" s="35"/>
      <c r="Y399" s="35"/>
      <c r="Z399" s="35"/>
      <c r="AA399" s="35"/>
      <c r="AB399" s="35"/>
      <c r="AC399" s="35"/>
      <c r="AD399" s="35"/>
      <c r="AE399" s="35"/>
      <c r="AR399" s="251" t="s">
        <v>272</v>
      </c>
      <c r="AT399" s="251" t="s">
        <v>188</v>
      </c>
      <c r="AU399" s="251" t="s">
        <v>200</v>
      </c>
      <c r="AY399" s="14" t="s">
        <v>185</v>
      </c>
      <c r="BE399" s="252">
        <f>IF(N399="základní",J399,0)</f>
        <v>0</v>
      </c>
      <c r="BF399" s="252">
        <f>IF(N399="snížená",J399,0)</f>
        <v>0</v>
      </c>
      <c r="BG399" s="252">
        <f>IF(N399="zákl. přenesená",J399,0)</f>
        <v>0</v>
      </c>
      <c r="BH399" s="252">
        <f>IF(N399="sníž. přenesená",J399,0)</f>
        <v>0</v>
      </c>
      <c r="BI399" s="252">
        <f>IF(N399="nulová",J399,0)</f>
        <v>0</v>
      </c>
      <c r="BJ399" s="14" t="s">
        <v>84</v>
      </c>
      <c r="BK399" s="252">
        <f>ROUND(I399*H399,2)</f>
        <v>0</v>
      </c>
      <c r="BL399" s="14" t="s">
        <v>272</v>
      </c>
      <c r="BM399" s="251" t="s">
        <v>1076</v>
      </c>
    </row>
    <row r="400" s="2" customFormat="1">
      <c r="A400" s="35"/>
      <c r="B400" s="36"/>
      <c r="C400" s="37"/>
      <c r="D400" s="253" t="s">
        <v>194</v>
      </c>
      <c r="E400" s="37"/>
      <c r="F400" s="254" t="s">
        <v>1077</v>
      </c>
      <c r="G400" s="37"/>
      <c r="H400" s="37"/>
      <c r="I400" s="206"/>
      <c r="J400" s="37"/>
      <c r="K400" s="37"/>
      <c r="L400" s="41"/>
      <c r="M400" s="255"/>
      <c r="N400" s="256"/>
      <c r="O400" s="88"/>
      <c r="P400" s="88"/>
      <c r="Q400" s="88"/>
      <c r="R400" s="88"/>
      <c r="S400" s="88"/>
      <c r="T400" s="89"/>
      <c r="U400" s="35"/>
      <c r="V400" s="35"/>
      <c r="W400" s="35"/>
      <c r="X400" s="35"/>
      <c r="Y400" s="35"/>
      <c r="Z400" s="35"/>
      <c r="AA400" s="35"/>
      <c r="AB400" s="35"/>
      <c r="AC400" s="35"/>
      <c r="AD400" s="35"/>
      <c r="AE400" s="35"/>
      <c r="AT400" s="14" t="s">
        <v>194</v>
      </c>
      <c r="AU400" s="14" t="s">
        <v>200</v>
      </c>
    </row>
    <row r="401" s="2" customFormat="1" ht="33" customHeight="1">
      <c r="A401" s="35"/>
      <c r="B401" s="36"/>
      <c r="C401" s="257" t="s">
        <v>1003</v>
      </c>
      <c r="D401" s="257" t="s">
        <v>260</v>
      </c>
      <c r="E401" s="258" t="s">
        <v>1079</v>
      </c>
      <c r="F401" s="259" t="s">
        <v>1080</v>
      </c>
      <c r="G401" s="260" t="s">
        <v>263</v>
      </c>
      <c r="H401" s="261">
        <v>4</v>
      </c>
      <c r="I401" s="262"/>
      <c r="J401" s="263">
        <f>ROUND(I401*H401,2)</f>
        <v>0</v>
      </c>
      <c r="K401" s="264"/>
      <c r="L401" s="265"/>
      <c r="M401" s="266" t="s">
        <v>1</v>
      </c>
      <c r="N401" s="267" t="s">
        <v>42</v>
      </c>
      <c r="O401" s="88"/>
      <c r="P401" s="249">
        <f>O401*H401</f>
        <v>0</v>
      </c>
      <c r="Q401" s="249">
        <v>3.0000000000000001E-05</v>
      </c>
      <c r="R401" s="249">
        <f>Q401*H401</f>
        <v>0.00012</v>
      </c>
      <c r="S401" s="249">
        <v>0</v>
      </c>
      <c r="T401" s="250">
        <f>S401*H401</f>
        <v>0</v>
      </c>
      <c r="U401" s="35"/>
      <c r="V401" s="35"/>
      <c r="W401" s="35"/>
      <c r="X401" s="35"/>
      <c r="Y401" s="35"/>
      <c r="Z401" s="35"/>
      <c r="AA401" s="35"/>
      <c r="AB401" s="35"/>
      <c r="AC401" s="35"/>
      <c r="AD401" s="35"/>
      <c r="AE401" s="35"/>
      <c r="AR401" s="251" t="s">
        <v>323</v>
      </c>
      <c r="AT401" s="251" t="s">
        <v>260</v>
      </c>
      <c r="AU401" s="251" t="s">
        <v>200</v>
      </c>
      <c r="AY401" s="14" t="s">
        <v>185</v>
      </c>
      <c r="BE401" s="252">
        <f>IF(N401="základní",J401,0)</f>
        <v>0</v>
      </c>
      <c r="BF401" s="252">
        <f>IF(N401="snížená",J401,0)</f>
        <v>0</v>
      </c>
      <c r="BG401" s="252">
        <f>IF(N401="zákl. přenesená",J401,0)</f>
        <v>0</v>
      </c>
      <c r="BH401" s="252">
        <f>IF(N401="sníž. přenesená",J401,0)</f>
        <v>0</v>
      </c>
      <c r="BI401" s="252">
        <f>IF(N401="nulová",J401,0)</f>
        <v>0</v>
      </c>
      <c r="BJ401" s="14" t="s">
        <v>84</v>
      </c>
      <c r="BK401" s="252">
        <f>ROUND(I401*H401,2)</f>
        <v>0</v>
      </c>
      <c r="BL401" s="14" t="s">
        <v>272</v>
      </c>
      <c r="BM401" s="251" t="s">
        <v>1081</v>
      </c>
    </row>
    <row r="402" s="2" customFormat="1">
      <c r="A402" s="35"/>
      <c r="B402" s="36"/>
      <c r="C402" s="37"/>
      <c r="D402" s="253" t="s">
        <v>194</v>
      </c>
      <c r="E402" s="37"/>
      <c r="F402" s="254" t="s">
        <v>1082</v>
      </c>
      <c r="G402" s="37"/>
      <c r="H402" s="37"/>
      <c r="I402" s="206"/>
      <c r="J402" s="37"/>
      <c r="K402" s="37"/>
      <c r="L402" s="41"/>
      <c r="M402" s="255"/>
      <c r="N402" s="256"/>
      <c r="O402" s="88"/>
      <c r="P402" s="88"/>
      <c r="Q402" s="88"/>
      <c r="R402" s="88"/>
      <c r="S402" s="88"/>
      <c r="T402" s="89"/>
      <c r="U402" s="35"/>
      <c r="V402" s="35"/>
      <c r="W402" s="35"/>
      <c r="X402" s="35"/>
      <c r="Y402" s="35"/>
      <c r="Z402" s="35"/>
      <c r="AA402" s="35"/>
      <c r="AB402" s="35"/>
      <c r="AC402" s="35"/>
      <c r="AD402" s="35"/>
      <c r="AE402" s="35"/>
      <c r="AT402" s="14" t="s">
        <v>194</v>
      </c>
      <c r="AU402" s="14" t="s">
        <v>200</v>
      </c>
    </row>
    <row r="403" s="2" customFormat="1" ht="24.15" customHeight="1">
      <c r="A403" s="35"/>
      <c r="B403" s="36"/>
      <c r="C403" s="239" t="s">
        <v>1008</v>
      </c>
      <c r="D403" s="239" t="s">
        <v>188</v>
      </c>
      <c r="E403" s="240" t="s">
        <v>1084</v>
      </c>
      <c r="F403" s="241" t="s">
        <v>1085</v>
      </c>
      <c r="G403" s="242" t="s">
        <v>263</v>
      </c>
      <c r="H403" s="243">
        <v>4</v>
      </c>
      <c r="I403" s="244"/>
      <c r="J403" s="245">
        <f>ROUND(I403*H403,2)</f>
        <v>0</v>
      </c>
      <c r="K403" s="246"/>
      <c r="L403" s="41"/>
      <c r="M403" s="247" t="s">
        <v>1</v>
      </c>
      <c r="N403" s="248" t="s">
        <v>42</v>
      </c>
      <c r="O403" s="88"/>
      <c r="P403" s="249">
        <f>O403*H403</f>
        <v>0</v>
      </c>
      <c r="Q403" s="249">
        <v>0</v>
      </c>
      <c r="R403" s="249">
        <f>Q403*H403</f>
        <v>0</v>
      </c>
      <c r="S403" s="249">
        <v>0</v>
      </c>
      <c r="T403" s="250">
        <f>S403*H403</f>
        <v>0</v>
      </c>
      <c r="U403" s="35"/>
      <c r="V403" s="35"/>
      <c r="W403" s="35"/>
      <c r="X403" s="35"/>
      <c r="Y403" s="35"/>
      <c r="Z403" s="35"/>
      <c r="AA403" s="35"/>
      <c r="AB403" s="35"/>
      <c r="AC403" s="35"/>
      <c r="AD403" s="35"/>
      <c r="AE403" s="35"/>
      <c r="AR403" s="251" t="s">
        <v>272</v>
      </c>
      <c r="AT403" s="251" t="s">
        <v>188</v>
      </c>
      <c r="AU403" s="251" t="s">
        <v>200</v>
      </c>
      <c r="AY403" s="14" t="s">
        <v>185</v>
      </c>
      <c r="BE403" s="252">
        <f>IF(N403="základní",J403,0)</f>
        <v>0</v>
      </c>
      <c r="BF403" s="252">
        <f>IF(N403="snížená",J403,0)</f>
        <v>0</v>
      </c>
      <c r="BG403" s="252">
        <f>IF(N403="zákl. přenesená",J403,0)</f>
        <v>0</v>
      </c>
      <c r="BH403" s="252">
        <f>IF(N403="sníž. přenesená",J403,0)</f>
        <v>0</v>
      </c>
      <c r="BI403" s="252">
        <f>IF(N403="nulová",J403,0)</f>
        <v>0</v>
      </c>
      <c r="BJ403" s="14" t="s">
        <v>84</v>
      </c>
      <c r="BK403" s="252">
        <f>ROUND(I403*H403,2)</f>
        <v>0</v>
      </c>
      <c r="BL403" s="14" t="s">
        <v>272</v>
      </c>
      <c r="BM403" s="251" t="s">
        <v>1086</v>
      </c>
    </row>
    <row r="404" s="2" customFormat="1">
      <c r="A404" s="35"/>
      <c r="B404" s="36"/>
      <c r="C404" s="37"/>
      <c r="D404" s="253" t="s">
        <v>194</v>
      </c>
      <c r="E404" s="37"/>
      <c r="F404" s="254" t="s">
        <v>1087</v>
      </c>
      <c r="G404" s="37"/>
      <c r="H404" s="37"/>
      <c r="I404" s="206"/>
      <c r="J404" s="37"/>
      <c r="K404" s="37"/>
      <c r="L404" s="41"/>
      <c r="M404" s="255"/>
      <c r="N404" s="256"/>
      <c r="O404" s="88"/>
      <c r="P404" s="88"/>
      <c r="Q404" s="88"/>
      <c r="R404" s="88"/>
      <c r="S404" s="88"/>
      <c r="T404" s="89"/>
      <c r="U404" s="35"/>
      <c r="V404" s="35"/>
      <c r="W404" s="35"/>
      <c r="X404" s="35"/>
      <c r="Y404" s="35"/>
      <c r="Z404" s="35"/>
      <c r="AA404" s="35"/>
      <c r="AB404" s="35"/>
      <c r="AC404" s="35"/>
      <c r="AD404" s="35"/>
      <c r="AE404" s="35"/>
      <c r="AT404" s="14" t="s">
        <v>194</v>
      </c>
      <c r="AU404" s="14" t="s">
        <v>200</v>
      </c>
    </row>
    <row r="405" s="2" customFormat="1" ht="24.15" customHeight="1">
      <c r="A405" s="35"/>
      <c r="B405" s="36"/>
      <c r="C405" s="257" t="s">
        <v>1013</v>
      </c>
      <c r="D405" s="257" t="s">
        <v>260</v>
      </c>
      <c r="E405" s="258" t="s">
        <v>1089</v>
      </c>
      <c r="F405" s="259" t="s">
        <v>1090</v>
      </c>
      <c r="G405" s="260" t="s">
        <v>263</v>
      </c>
      <c r="H405" s="261">
        <v>4</v>
      </c>
      <c r="I405" s="262"/>
      <c r="J405" s="263">
        <f>ROUND(I405*H405,2)</f>
        <v>0</v>
      </c>
      <c r="K405" s="264"/>
      <c r="L405" s="265"/>
      <c r="M405" s="266" t="s">
        <v>1</v>
      </c>
      <c r="N405" s="267" t="s">
        <v>42</v>
      </c>
      <c r="O405" s="88"/>
      <c r="P405" s="249">
        <f>O405*H405</f>
        <v>0</v>
      </c>
      <c r="Q405" s="249">
        <v>0.00014999999999999999</v>
      </c>
      <c r="R405" s="249">
        <f>Q405*H405</f>
        <v>0.00059999999999999995</v>
      </c>
      <c r="S405" s="249">
        <v>0</v>
      </c>
      <c r="T405" s="250">
        <f>S405*H405</f>
        <v>0</v>
      </c>
      <c r="U405" s="35"/>
      <c r="V405" s="35"/>
      <c r="W405" s="35"/>
      <c r="X405" s="35"/>
      <c r="Y405" s="35"/>
      <c r="Z405" s="35"/>
      <c r="AA405" s="35"/>
      <c r="AB405" s="35"/>
      <c r="AC405" s="35"/>
      <c r="AD405" s="35"/>
      <c r="AE405" s="35"/>
      <c r="AR405" s="251" t="s">
        <v>323</v>
      </c>
      <c r="AT405" s="251" t="s">
        <v>260</v>
      </c>
      <c r="AU405" s="251" t="s">
        <v>200</v>
      </c>
      <c r="AY405" s="14" t="s">
        <v>185</v>
      </c>
      <c r="BE405" s="252">
        <f>IF(N405="základní",J405,0)</f>
        <v>0</v>
      </c>
      <c r="BF405" s="252">
        <f>IF(N405="snížená",J405,0)</f>
        <v>0</v>
      </c>
      <c r="BG405" s="252">
        <f>IF(N405="zákl. přenesená",J405,0)</f>
        <v>0</v>
      </c>
      <c r="BH405" s="252">
        <f>IF(N405="sníž. přenesená",J405,0)</f>
        <v>0</v>
      </c>
      <c r="BI405" s="252">
        <f>IF(N405="nulová",J405,0)</f>
        <v>0</v>
      </c>
      <c r="BJ405" s="14" t="s">
        <v>84</v>
      </c>
      <c r="BK405" s="252">
        <f>ROUND(I405*H405,2)</f>
        <v>0</v>
      </c>
      <c r="BL405" s="14" t="s">
        <v>272</v>
      </c>
      <c r="BM405" s="251" t="s">
        <v>1091</v>
      </c>
    </row>
    <row r="406" s="2" customFormat="1">
      <c r="A406" s="35"/>
      <c r="B406" s="36"/>
      <c r="C406" s="37"/>
      <c r="D406" s="253" t="s">
        <v>194</v>
      </c>
      <c r="E406" s="37"/>
      <c r="F406" s="254" t="s">
        <v>1090</v>
      </c>
      <c r="G406" s="37"/>
      <c r="H406" s="37"/>
      <c r="I406" s="206"/>
      <c r="J406" s="37"/>
      <c r="K406" s="37"/>
      <c r="L406" s="41"/>
      <c r="M406" s="255"/>
      <c r="N406" s="256"/>
      <c r="O406" s="88"/>
      <c r="P406" s="88"/>
      <c r="Q406" s="88"/>
      <c r="R406" s="88"/>
      <c r="S406" s="88"/>
      <c r="T406" s="89"/>
      <c r="U406" s="35"/>
      <c r="V406" s="35"/>
      <c r="W406" s="35"/>
      <c r="X406" s="35"/>
      <c r="Y406" s="35"/>
      <c r="Z406" s="35"/>
      <c r="AA406" s="35"/>
      <c r="AB406" s="35"/>
      <c r="AC406" s="35"/>
      <c r="AD406" s="35"/>
      <c r="AE406" s="35"/>
      <c r="AT406" s="14" t="s">
        <v>194</v>
      </c>
      <c r="AU406" s="14" t="s">
        <v>200</v>
      </c>
    </row>
    <row r="407" s="2" customFormat="1" ht="24.15" customHeight="1">
      <c r="A407" s="35"/>
      <c r="B407" s="36"/>
      <c r="C407" s="239" t="s">
        <v>1018</v>
      </c>
      <c r="D407" s="239" t="s">
        <v>188</v>
      </c>
      <c r="E407" s="240" t="s">
        <v>1093</v>
      </c>
      <c r="F407" s="241" t="s">
        <v>1094</v>
      </c>
      <c r="G407" s="242" t="s">
        <v>263</v>
      </c>
      <c r="H407" s="243">
        <v>4</v>
      </c>
      <c r="I407" s="244"/>
      <c r="J407" s="245">
        <f>ROUND(I407*H407,2)</f>
        <v>0</v>
      </c>
      <c r="K407" s="246"/>
      <c r="L407" s="41"/>
      <c r="M407" s="247" t="s">
        <v>1</v>
      </c>
      <c r="N407" s="248" t="s">
        <v>42</v>
      </c>
      <c r="O407" s="88"/>
      <c r="P407" s="249">
        <f>O407*H407</f>
        <v>0</v>
      </c>
      <c r="Q407" s="249">
        <v>0</v>
      </c>
      <c r="R407" s="249">
        <f>Q407*H407</f>
        <v>0</v>
      </c>
      <c r="S407" s="249">
        <v>0</v>
      </c>
      <c r="T407" s="250">
        <f>S407*H407</f>
        <v>0</v>
      </c>
      <c r="U407" s="35"/>
      <c r="V407" s="35"/>
      <c r="W407" s="35"/>
      <c r="X407" s="35"/>
      <c r="Y407" s="35"/>
      <c r="Z407" s="35"/>
      <c r="AA407" s="35"/>
      <c r="AB407" s="35"/>
      <c r="AC407" s="35"/>
      <c r="AD407" s="35"/>
      <c r="AE407" s="35"/>
      <c r="AR407" s="251" t="s">
        <v>272</v>
      </c>
      <c r="AT407" s="251" t="s">
        <v>188</v>
      </c>
      <c r="AU407" s="251" t="s">
        <v>200</v>
      </c>
      <c r="AY407" s="14" t="s">
        <v>185</v>
      </c>
      <c r="BE407" s="252">
        <f>IF(N407="základní",J407,0)</f>
        <v>0</v>
      </c>
      <c r="BF407" s="252">
        <f>IF(N407="snížená",J407,0)</f>
        <v>0</v>
      </c>
      <c r="BG407" s="252">
        <f>IF(N407="zákl. přenesená",J407,0)</f>
        <v>0</v>
      </c>
      <c r="BH407" s="252">
        <f>IF(N407="sníž. přenesená",J407,0)</f>
        <v>0</v>
      </c>
      <c r="BI407" s="252">
        <f>IF(N407="nulová",J407,0)</f>
        <v>0</v>
      </c>
      <c r="BJ407" s="14" t="s">
        <v>84</v>
      </c>
      <c r="BK407" s="252">
        <f>ROUND(I407*H407,2)</f>
        <v>0</v>
      </c>
      <c r="BL407" s="14" t="s">
        <v>272</v>
      </c>
      <c r="BM407" s="251" t="s">
        <v>1095</v>
      </c>
    </row>
    <row r="408" s="2" customFormat="1">
      <c r="A408" s="35"/>
      <c r="B408" s="36"/>
      <c r="C408" s="37"/>
      <c r="D408" s="253" t="s">
        <v>194</v>
      </c>
      <c r="E408" s="37"/>
      <c r="F408" s="254" t="s">
        <v>1094</v>
      </c>
      <c r="G408" s="37"/>
      <c r="H408" s="37"/>
      <c r="I408" s="206"/>
      <c r="J408" s="37"/>
      <c r="K408" s="37"/>
      <c r="L408" s="41"/>
      <c r="M408" s="255"/>
      <c r="N408" s="256"/>
      <c r="O408" s="88"/>
      <c r="P408" s="88"/>
      <c r="Q408" s="88"/>
      <c r="R408" s="88"/>
      <c r="S408" s="88"/>
      <c r="T408" s="89"/>
      <c r="U408" s="35"/>
      <c r="V408" s="35"/>
      <c r="W408" s="35"/>
      <c r="X408" s="35"/>
      <c r="Y408" s="35"/>
      <c r="Z408" s="35"/>
      <c r="AA408" s="35"/>
      <c r="AB408" s="35"/>
      <c r="AC408" s="35"/>
      <c r="AD408" s="35"/>
      <c r="AE408" s="35"/>
      <c r="AT408" s="14" t="s">
        <v>194</v>
      </c>
      <c r="AU408" s="14" t="s">
        <v>200</v>
      </c>
    </row>
    <row r="409" s="2" customFormat="1" ht="24.15" customHeight="1">
      <c r="A409" s="35"/>
      <c r="B409" s="36"/>
      <c r="C409" s="257" t="s">
        <v>1022</v>
      </c>
      <c r="D409" s="257" t="s">
        <v>260</v>
      </c>
      <c r="E409" s="258" t="s">
        <v>1097</v>
      </c>
      <c r="F409" s="259" t="s">
        <v>1098</v>
      </c>
      <c r="G409" s="260" t="s">
        <v>263</v>
      </c>
      <c r="H409" s="261">
        <v>4</v>
      </c>
      <c r="I409" s="262"/>
      <c r="J409" s="263">
        <f>ROUND(I409*H409,2)</f>
        <v>0</v>
      </c>
      <c r="K409" s="264"/>
      <c r="L409" s="265"/>
      <c r="M409" s="266" t="s">
        <v>1</v>
      </c>
      <c r="N409" s="267" t="s">
        <v>42</v>
      </c>
      <c r="O409" s="88"/>
      <c r="P409" s="249">
        <f>O409*H409</f>
        <v>0</v>
      </c>
      <c r="Q409" s="249">
        <v>3.0000000000000001E-05</v>
      </c>
      <c r="R409" s="249">
        <f>Q409*H409</f>
        <v>0.00012</v>
      </c>
      <c r="S409" s="249">
        <v>0</v>
      </c>
      <c r="T409" s="250">
        <f>S409*H409</f>
        <v>0</v>
      </c>
      <c r="U409" s="35"/>
      <c r="V409" s="35"/>
      <c r="W409" s="35"/>
      <c r="X409" s="35"/>
      <c r="Y409" s="35"/>
      <c r="Z409" s="35"/>
      <c r="AA409" s="35"/>
      <c r="AB409" s="35"/>
      <c r="AC409" s="35"/>
      <c r="AD409" s="35"/>
      <c r="AE409" s="35"/>
      <c r="AR409" s="251" t="s">
        <v>323</v>
      </c>
      <c r="AT409" s="251" t="s">
        <v>260</v>
      </c>
      <c r="AU409" s="251" t="s">
        <v>200</v>
      </c>
      <c r="AY409" s="14" t="s">
        <v>185</v>
      </c>
      <c r="BE409" s="252">
        <f>IF(N409="základní",J409,0)</f>
        <v>0</v>
      </c>
      <c r="BF409" s="252">
        <f>IF(N409="snížená",J409,0)</f>
        <v>0</v>
      </c>
      <c r="BG409" s="252">
        <f>IF(N409="zákl. přenesená",J409,0)</f>
        <v>0</v>
      </c>
      <c r="BH409" s="252">
        <f>IF(N409="sníž. přenesená",J409,0)</f>
        <v>0</v>
      </c>
      <c r="BI409" s="252">
        <f>IF(N409="nulová",J409,0)</f>
        <v>0</v>
      </c>
      <c r="BJ409" s="14" t="s">
        <v>84</v>
      </c>
      <c r="BK409" s="252">
        <f>ROUND(I409*H409,2)</f>
        <v>0</v>
      </c>
      <c r="BL409" s="14" t="s">
        <v>272</v>
      </c>
      <c r="BM409" s="251" t="s">
        <v>1099</v>
      </c>
    </row>
    <row r="410" s="2" customFormat="1">
      <c r="A410" s="35"/>
      <c r="B410" s="36"/>
      <c r="C410" s="37"/>
      <c r="D410" s="253" t="s">
        <v>194</v>
      </c>
      <c r="E410" s="37"/>
      <c r="F410" s="254" t="s">
        <v>1098</v>
      </c>
      <c r="G410" s="37"/>
      <c r="H410" s="37"/>
      <c r="I410" s="206"/>
      <c r="J410" s="37"/>
      <c r="K410" s="37"/>
      <c r="L410" s="41"/>
      <c r="M410" s="255"/>
      <c r="N410" s="256"/>
      <c r="O410" s="88"/>
      <c r="P410" s="88"/>
      <c r="Q410" s="88"/>
      <c r="R410" s="88"/>
      <c r="S410" s="88"/>
      <c r="T410" s="89"/>
      <c r="U410" s="35"/>
      <c r="V410" s="35"/>
      <c r="W410" s="35"/>
      <c r="X410" s="35"/>
      <c r="Y410" s="35"/>
      <c r="Z410" s="35"/>
      <c r="AA410" s="35"/>
      <c r="AB410" s="35"/>
      <c r="AC410" s="35"/>
      <c r="AD410" s="35"/>
      <c r="AE410" s="35"/>
      <c r="AT410" s="14" t="s">
        <v>194</v>
      </c>
      <c r="AU410" s="14" t="s">
        <v>200</v>
      </c>
    </row>
    <row r="411" s="12" customFormat="1" ht="22.8" customHeight="1">
      <c r="A411" s="12"/>
      <c r="B411" s="223"/>
      <c r="C411" s="224"/>
      <c r="D411" s="225" t="s">
        <v>76</v>
      </c>
      <c r="E411" s="237" t="s">
        <v>1100</v>
      </c>
      <c r="F411" s="237" t="s">
        <v>1101</v>
      </c>
      <c r="G411" s="224"/>
      <c r="H411" s="224"/>
      <c r="I411" s="227"/>
      <c r="J411" s="238">
        <f>BK411</f>
        <v>0</v>
      </c>
      <c r="K411" s="224"/>
      <c r="L411" s="229"/>
      <c r="M411" s="230"/>
      <c r="N411" s="231"/>
      <c r="O411" s="231"/>
      <c r="P411" s="232">
        <f>P412+P481</f>
        <v>0</v>
      </c>
      <c r="Q411" s="231"/>
      <c r="R411" s="232">
        <f>R412+R481</f>
        <v>0.026169999999999999</v>
      </c>
      <c r="S411" s="231"/>
      <c r="T411" s="233">
        <f>T412+T481</f>
        <v>0.0075500000000000003</v>
      </c>
      <c r="U411" s="12"/>
      <c r="V411" s="12"/>
      <c r="W411" s="12"/>
      <c r="X411" s="12"/>
      <c r="Y411" s="12"/>
      <c r="Z411" s="12"/>
      <c r="AA411" s="12"/>
      <c r="AB411" s="12"/>
      <c r="AC411" s="12"/>
      <c r="AD411" s="12"/>
      <c r="AE411" s="12"/>
      <c r="AR411" s="234" t="s">
        <v>86</v>
      </c>
      <c r="AT411" s="235" t="s">
        <v>76</v>
      </c>
      <c r="AU411" s="235" t="s">
        <v>84</v>
      </c>
      <c r="AY411" s="234" t="s">
        <v>185</v>
      </c>
      <c r="BK411" s="236">
        <f>BK412+BK481</f>
        <v>0</v>
      </c>
    </row>
    <row r="412" s="12" customFormat="1" ht="20.88" customHeight="1">
      <c r="A412" s="12"/>
      <c r="B412" s="223"/>
      <c r="C412" s="224"/>
      <c r="D412" s="225" t="s">
        <v>76</v>
      </c>
      <c r="E412" s="237" t="s">
        <v>1102</v>
      </c>
      <c r="F412" s="237" t="s">
        <v>1103</v>
      </c>
      <c r="G412" s="224"/>
      <c r="H412" s="224"/>
      <c r="I412" s="227"/>
      <c r="J412" s="238">
        <f>BK412</f>
        <v>0</v>
      </c>
      <c r="K412" s="224"/>
      <c r="L412" s="229"/>
      <c r="M412" s="230"/>
      <c r="N412" s="231"/>
      <c r="O412" s="231"/>
      <c r="P412" s="232">
        <f>SUM(P413:P480)</f>
        <v>0</v>
      </c>
      <c r="Q412" s="231"/>
      <c r="R412" s="232">
        <f>SUM(R413:R480)</f>
        <v>0.026069999999999999</v>
      </c>
      <c r="S412" s="231"/>
      <c r="T412" s="233">
        <f>SUM(T413:T480)</f>
        <v>0.0075500000000000003</v>
      </c>
      <c r="U412" s="12"/>
      <c r="V412" s="12"/>
      <c r="W412" s="12"/>
      <c r="X412" s="12"/>
      <c r="Y412" s="12"/>
      <c r="Z412" s="12"/>
      <c r="AA412" s="12"/>
      <c r="AB412" s="12"/>
      <c r="AC412" s="12"/>
      <c r="AD412" s="12"/>
      <c r="AE412" s="12"/>
      <c r="AR412" s="234" t="s">
        <v>86</v>
      </c>
      <c r="AT412" s="235" t="s">
        <v>76</v>
      </c>
      <c r="AU412" s="235" t="s">
        <v>86</v>
      </c>
      <c r="AY412" s="234" t="s">
        <v>185</v>
      </c>
      <c r="BK412" s="236">
        <f>SUM(BK413:BK480)</f>
        <v>0</v>
      </c>
    </row>
    <row r="413" s="2" customFormat="1" ht="24.15" customHeight="1">
      <c r="A413" s="35"/>
      <c r="B413" s="36"/>
      <c r="C413" s="239" t="s">
        <v>1027</v>
      </c>
      <c r="D413" s="239" t="s">
        <v>188</v>
      </c>
      <c r="E413" s="240" t="s">
        <v>1105</v>
      </c>
      <c r="F413" s="241" t="s">
        <v>1106</v>
      </c>
      <c r="G413" s="242" t="s">
        <v>263</v>
      </c>
      <c r="H413" s="243">
        <v>30</v>
      </c>
      <c r="I413" s="244"/>
      <c r="J413" s="245">
        <f>ROUND(I413*H413,2)</f>
        <v>0</v>
      </c>
      <c r="K413" s="246"/>
      <c r="L413" s="41"/>
      <c r="M413" s="247" t="s">
        <v>1</v>
      </c>
      <c r="N413" s="248" t="s">
        <v>42</v>
      </c>
      <c r="O413" s="88"/>
      <c r="P413" s="249">
        <f>O413*H413</f>
        <v>0</v>
      </c>
      <c r="Q413" s="249">
        <v>0</v>
      </c>
      <c r="R413" s="249">
        <f>Q413*H413</f>
        <v>0</v>
      </c>
      <c r="S413" s="249">
        <v>0</v>
      </c>
      <c r="T413" s="250">
        <f>S413*H413</f>
        <v>0</v>
      </c>
      <c r="U413" s="35"/>
      <c r="V413" s="35"/>
      <c r="W413" s="35"/>
      <c r="X413" s="35"/>
      <c r="Y413" s="35"/>
      <c r="Z413" s="35"/>
      <c r="AA413" s="35"/>
      <c r="AB413" s="35"/>
      <c r="AC413" s="35"/>
      <c r="AD413" s="35"/>
      <c r="AE413" s="35"/>
      <c r="AR413" s="251" t="s">
        <v>272</v>
      </c>
      <c r="AT413" s="251" t="s">
        <v>188</v>
      </c>
      <c r="AU413" s="251" t="s">
        <v>200</v>
      </c>
      <c r="AY413" s="14" t="s">
        <v>185</v>
      </c>
      <c r="BE413" s="252">
        <f>IF(N413="základní",J413,0)</f>
        <v>0</v>
      </c>
      <c r="BF413" s="252">
        <f>IF(N413="snížená",J413,0)</f>
        <v>0</v>
      </c>
      <c r="BG413" s="252">
        <f>IF(N413="zákl. přenesená",J413,0)</f>
        <v>0</v>
      </c>
      <c r="BH413" s="252">
        <f>IF(N413="sníž. přenesená",J413,0)</f>
        <v>0</v>
      </c>
      <c r="BI413" s="252">
        <f>IF(N413="nulová",J413,0)</f>
        <v>0</v>
      </c>
      <c r="BJ413" s="14" t="s">
        <v>84</v>
      </c>
      <c r="BK413" s="252">
        <f>ROUND(I413*H413,2)</f>
        <v>0</v>
      </c>
      <c r="BL413" s="14" t="s">
        <v>272</v>
      </c>
      <c r="BM413" s="251" t="s">
        <v>1107</v>
      </c>
    </row>
    <row r="414" s="2" customFormat="1">
      <c r="A414" s="35"/>
      <c r="B414" s="36"/>
      <c r="C414" s="37"/>
      <c r="D414" s="253" t="s">
        <v>194</v>
      </c>
      <c r="E414" s="37"/>
      <c r="F414" s="254" t="s">
        <v>1106</v>
      </c>
      <c r="G414" s="37"/>
      <c r="H414" s="37"/>
      <c r="I414" s="206"/>
      <c r="J414" s="37"/>
      <c r="K414" s="37"/>
      <c r="L414" s="41"/>
      <c r="M414" s="255"/>
      <c r="N414" s="256"/>
      <c r="O414" s="88"/>
      <c r="P414" s="88"/>
      <c r="Q414" s="88"/>
      <c r="R414" s="88"/>
      <c r="S414" s="88"/>
      <c r="T414" s="89"/>
      <c r="U414" s="35"/>
      <c r="V414" s="35"/>
      <c r="W414" s="35"/>
      <c r="X414" s="35"/>
      <c r="Y414" s="35"/>
      <c r="Z414" s="35"/>
      <c r="AA414" s="35"/>
      <c r="AB414" s="35"/>
      <c r="AC414" s="35"/>
      <c r="AD414" s="35"/>
      <c r="AE414" s="35"/>
      <c r="AT414" s="14" t="s">
        <v>194</v>
      </c>
      <c r="AU414" s="14" t="s">
        <v>200</v>
      </c>
    </row>
    <row r="415" s="2" customFormat="1" ht="24.15" customHeight="1">
      <c r="A415" s="35"/>
      <c r="B415" s="36"/>
      <c r="C415" s="257" t="s">
        <v>1031</v>
      </c>
      <c r="D415" s="257" t="s">
        <v>260</v>
      </c>
      <c r="E415" s="258" t="s">
        <v>1109</v>
      </c>
      <c r="F415" s="259" t="s">
        <v>1110</v>
      </c>
      <c r="G415" s="260" t="s">
        <v>263</v>
      </c>
      <c r="H415" s="261">
        <v>30</v>
      </c>
      <c r="I415" s="262"/>
      <c r="J415" s="263">
        <f>ROUND(I415*H415,2)</f>
        <v>0</v>
      </c>
      <c r="K415" s="264"/>
      <c r="L415" s="265"/>
      <c r="M415" s="266" t="s">
        <v>1</v>
      </c>
      <c r="N415" s="267" t="s">
        <v>42</v>
      </c>
      <c r="O415" s="88"/>
      <c r="P415" s="249">
        <f>O415*H415</f>
        <v>0</v>
      </c>
      <c r="Q415" s="249">
        <v>2.0000000000000002E-05</v>
      </c>
      <c r="R415" s="249">
        <f>Q415*H415</f>
        <v>0.00060000000000000006</v>
      </c>
      <c r="S415" s="249">
        <v>0</v>
      </c>
      <c r="T415" s="250">
        <f>S415*H415</f>
        <v>0</v>
      </c>
      <c r="U415" s="35"/>
      <c r="V415" s="35"/>
      <c r="W415" s="35"/>
      <c r="X415" s="35"/>
      <c r="Y415" s="35"/>
      <c r="Z415" s="35"/>
      <c r="AA415" s="35"/>
      <c r="AB415" s="35"/>
      <c r="AC415" s="35"/>
      <c r="AD415" s="35"/>
      <c r="AE415" s="35"/>
      <c r="AR415" s="251" t="s">
        <v>323</v>
      </c>
      <c r="AT415" s="251" t="s">
        <v>260</v>
      </c>
      <c r="AU415" s="251" t="s">
        <v>200</v>
      </c>
      <c r="AY415" s="14" t="s">
        <v>185</v>
      </c>
      <c r="BE415" s="252">
        <f>IF(N415="základní",J415,0)</f>
        <v>0</v>
      </c>
      <c r="BF415" s="252">
        <f>IF(N415="snížená",J415,0)</f>
        <v>0</v>
      </c>
      <c r="BG415" s="252">
        <f>IF(N415="zákl. přenesená",J415,0)</f>
        <v>0</v>
      </c>
      <c r="BH415" s="252">
        <f>IF(N415="sníž. přenesená",J415,0)</f>
        <v>0</v>
      </c>
      <c r="BI415" s="252">
        <f>IF(N415="nulová",J415,0)</f>
        <v>0</v>
      </c>
      <c r="BJ415" s="14" t="s">
        <v>84</v>
      </c>
      <c r="BK415" s="252">
        <f>ROUND(I415*H415,2)</f>
        <v>0</v>
      </c>
      <c r="BL415" s="14" t="s">
        <v>272</v>
      </c>
      <c r="BM415" s="251" t="s">
        <v>1111</v>
      </c>
    </row>
    <row r="416" s="2" customFormat="1">
      <c r="A416" s="35"/>
      <c r="B416" s="36"/>
      <c r="C416" s="37"/>
      <c r="D416" s="253" t="s">
        <v>194</v>
      </c>
      <c r="E416" s="37"/>
      <c r="F416" s="254" t="s">
        <v>1110</v>
      </c>
      <c r="G416" s="37"/>
      <c r="H416" s="37"/>
      <c r="I416" s="206"/>
      <c r="J416" s="37"/>
      <c r="K416" s="37"/>
      <c r="L416" s="41"/>
      <c r="M416" s="255"/>
      <c r="N416" s="256"/>
      <c r="O416" s="88"/>
      <c r="P416" s="88"/>
      <c r="Q416" s="88"/>
      <c r="R416" s="88"/>
      <c r="S416" s="88"/>
      <c r="T416" s="89"/>
      <c r="U416" s="35"/>
      <c r="V416" s="35"/>
      <c r="W416" s="35"/>
      <c r="X416" s="35"/>
      <c r="Y416" s="35"/>
      <c r="Z416" s="35"/>
      <c r="AA416" s="35"/>
      <c r="AB416" s="35"/>
      <c r="AC416" s="35"/>
      <c r="AD416" s="35"/>
      <c r="AE416" s="35"/>
      <c r="AT416" s="14" t="s">
        <v>194</v>
      </c>
      <c r="AU416" s="14" t="s">
        <v>200</v>
      </c>
    </row>
    <row r="417" s="2" customFormat="1" ht="24.15" customHeight="1">
      <c r="A417" s="35"/>
      <c r="B417" s="36"/>
      <c r="C417" s="239" t="s">
        <v>1036</v>
      </c>
      <c r="D417" s="239" t="s">
        <v>188</v>
      </c>
      <c r="E417" s="240" t="s">
        <v>1113</v>
      </c>
      <c r="F417" s="241" t="s">
        <v>1114</v>
      </c>
      <c r="G417" s="242" t="s">
        <v>263</v>
      </c>
      <c r="H417" s="243">
        <v>60</v>
      </c>
      <c r="I417" s="244"/>
      <c r="J417" s="245">
        <f>ROUND(I417*H417,2)</f>
        <v>0</v>
      </c>
      <c r="K417" s="246"/>
      <c r="L417" s="41"/>
      <c r="M417" s="247" t="s">
        <v>1</v>
      </c>
      <c r="N417" s="248" t="s">
        <v>42</v>
      </c>
      <c r="O417" s="88"/>
      <c r="P417" s="249">
        <f>O417*H417</f>
        <v>0</v>
      </c>
      <c r="Q417" s="249">
        <v>0</v>
      </c>
      <c r="R417" s="249">
        <f>Q417*H417</f>
        <v>0</v>
      </c>
      <c r="S417" s="249">
        <v>0</v>
      </c>
      <c r="T417" s="250">
        <f>S417*H417</f>
        <v>0</v>
      </c>
      <c r="U417" s="35"/>
      <c r="V417" s="35"/>
      <c r="W417" s="35"/>
      <c r="X417" s="35"/>
      <c r="Y417" s="35"/>
      <c r="Z417" s="35"/>
      <c r="AA417" s="35"/>
      <c r="AB417" s="35"/>
      <c r="AC417" s="35"/>
      <c r="AD417" s="35"/>
      <c r="AE417" s="35"/>
      <c r="AR417" s="251" t="s">
        <v>272</v>
      </c>
      <c r="AT417" s="251" t="s">
        <v>188</v>
      </c>
      <c r="AU417" s="251" t="s">
        <v>200</v>
      </c>
      <c r="AY417" s="14" t="s">
        <v>185</v>
      </c>
      <c r="BE417" s="252">
        <f>IF(N417="základní",J417,0)</f>
        <v>0</v>
      </c>
      <c r="BF417" s="252">
        <f>IF(N417="snížená",J417,0)</f>
        <v>0</v>
      </c>
      <c r="BG417" s="252">
        <f>IF(N417="zákl. přenesená",J417,0)</f>
        <v>0</v>
      </c>
      <c r="BH417" s="252">
        <f>IF(N417="sníž. přenesená",J417,0)</f>
        <v>0</v>
      </c>
      <c r="BI417" s="252">
        <f>IF(N417="nulová",J417,0)</f>
        <v>0</v>
      </c>
      <c r="BJ417" s="14" t="s">
        <v>84</v>
      </c>
      <c r="BK417" s="252">
        <f>ROUND(I417*H417,2)</f>
        <v>0</v>
      </c>
      <c r="BL417" s="14" t="s">
        <v>272</v>
      </c>
      <c r="BM417" s="251" t="s">
        <v>1115</v>
      </c>
    </row>
    <row r="418" s="2" customFormat="1">
      <c r="A418" s="35"/>
      <c r="B418" s="36"/>
      <c r="C418" s="37"/>
      <c r="D418" s="253" t="s">
        <v>194</v>
      </c>
      <c r="E418" s="37"/>
      <c r="F418" s="254" t="s">
        <v>1114</v>
      </c>
      <c r="G418" s="37"/>
      <c r="H418" s="37"/>
      <c r="I418" s="206"/>
      <c r="J418" s="37"/>
      <c r="K418" s="37"/>
      <c r="L418" s="41"/>
      <c r="M418" s="255"/>
      <c r="N418" s="256"/>
      <c r="O418" s="88"/>
      <c r="P418" s="88"/>
      <c r="Q418" s="88"/>
      <c r="R418" s="88"/>
      <c r="S418" s="88"/>
      <c r="T418" s="89"/>
      <c r="U418" s="35"/>
      <c r="V418" s="35"/>
      <c r="W418" s="35"/>
      <c r="X418" s="35"/>
      <c r="Y418" s="35"/>
      <c r="Z418" s="35"/>
      <c r="AA418" s="35"/>
      <c r="AB418" s="35"/>
      <c r="AC418" s="35"/>
      <c r="AD418" s="35"/>
      <c r="AE418" s="35"/>
      <c r="AT418" s="14" t="s">
        <v>194</v>
      </c>
      <c r="AU418" s="14" t="s">
        <v>200</v>
      </c>
    </row>
    <row r="419" s="2" customFormat="1" ht="24.15" customHeight="1">
      <c r="A419" s="35"/>
      <c r="B419" s="36"/>
      <c r="C419" s="239" t="s">
        <v>1040</v>
      </c>
      <c r="D419" s="239" t="s">
        <v>188</v>
      </c>
      <c r="E419" s="240" t="s">
        <v>1117</v>
      </c>
      <c r="F419" s="241" t="s">
        <v>1118</v>
      </c>
      <c r="G419" s="242" t="s">
        <v>263</v>
      </c>
      <c r="H419" s="243">
        <v>1</v>
      </c>
      <c r="I419" s="244"/>
      <c r="J419" s="245">
        <f>ROUND(I419*H419,2)</f>
        <v>0</v>
      </c>
      <c r="K419" s="246"/>
      <c r="L419" s="41"/>
      <c r="M419" s="247" t="s">
        <v>1</v>
      </c>
      <c r="N419" s="248" t="s">
        <v>42</v>
      </c>
      <c r="O419" s="88"/>
      <c r="P419" s="249">
        <f>O419*H419</f>
        <v>0</v>
      </c>
      <c r="Q419" s="249">
        <v>0</v>
      </c>
      <c r="R419" s="249">
        <f>Q419*H419</f>
        <v>0</v>
      </c>
      <c r="S419" s="249">
        <v>0</v>
      </c>
      <c r="T419" s="250">
        <f>S419*H419</f>
        <v>0</v>
      </c>
      <c r="U419" s="35"/>
      <c r="V419" s="35"/>
      <c r="W419" s="35"/>
      <c r="X419" s="35"/>
      <c r="Y419" s="35"/>
      <c r="Z419" s="35"/>
      <c r="AA419" s="35"/>
      <c r="AB419" s="35"/>
      <c r="AC419" s="35"/>
      <c r="AD419" s="35"/>
      <c r="AE419" s="35"/>
      <c r="AR419" s="251" t="s">
        <v>272</v>
      </c>
      <c r="AT419" s="251" t="s">
        <v>188</v>
      </c>
      <c r="AU419" s="251" t="s">
        <v>200</v>
      </c>
      <c r="AY419" s="14" t="s">
        <v>185</v>
      </c>
      <c r="BE419" s="252">
        <f>IF(N419="základní",J419,0)</f>
        <v>0</v>
      </c>
      <c r="BF419" s="252">
        <f>IF(N419="snížená",J419,0)</f>
        <v>0</v>
      </c>
      <c r="BG419" s="252">
        <f>IF(N419="zákl. přenesená",J419,0)</f>
        <v>0</v>
      </c>
      <c r="BH419" s="252">
        <f>IF(N419="sníž. přenesená",J419,0)</f>
        <v>0</v>
      </c>
      <c r="BI419" s="252">
        <f>IF(N419="nulová",J419,0)</f>
        <v>0</v>
      </c>
      <c r="BJ419" s="14" t="s">
        <v>84</v>
      </c>
      <c r="BK419" s="252">
        <f>ROUND(I419*H419,2)</f>
        <v>0</v>
      </c>
      <c r="BL419" s="14" t="s">
        <v>272</v>
      </c>
      <c r="BM419" s="251" t="s">
        <v>1119</v>
      </c>
    </row>
    <row r="420" s="2" customFormat="1">
      <c r="A420" s="35"/>
      <c r="B420" s="36"/>
      <c r="C420" s="37"/>
      <c r="D420" s="253" t="s">
        <v>194</v>
      </c>
      <c r="E420" s="37"/>
      <c r="F420" s="254" t="s">
        <v>1118</v>
      </c>
      <c r="G420" s="37"/>
      <c r="H420" s="37"/>
      <c r="I420" s="206"/>
      <c r="J420" s="37"/>
      <c r="K420" s="37"/>
      <c r="L420" s="41"/>
      <c r="M420" s="255"/>
      <c r="N420" s="256"/>
      <c r="O420" s="88"/>
      <c r="P420" s="88"/>
      <c r="Q420" s="88"/>
      <c r="R420" s="88"/>
      <c r="S420" s="88"/>
      <c r="T420" s="89"/>
      <c r="U420" s="35"/>
      <c r="V420" s="35"/>
      <c r="W420" s="35"/>
      <c r="X420" s="35"/>
      <c r="Y420" s="35"/>
      <c r="Z420" s="35"/>
      <c r="AA420" s="35"/>
      <c r="AB420" s="35"/>
      <c r="AC420" s="35"/>
      <c r="AD420" s="35"/>
      <c r="AE420" s="35"/>
      <c r="AT420" s="14" t="s">
        <v>194</v>
      </c>
      <c r="AU420" s="14" t="s">
        <v>200</v>
      </c>
    </row>
    <row r="421" s="2" customFormat="1" ht="24.15" customHeight="1">
      <c r="A421" s="35"/>
      <c r="B421" s="36"/>
      <c r="C421" s="257" t="s">
        <v>1044</v>
      </c>
      <c r="D421" s="257" t="s">
        <v>260</v>
      </c>
      <c r="E421" s="258" t="s">
        <v>1121</v>
      </c>
      <c r="F421" s="259" t="s">
        <v>1122</v>
      </c>
      <c r="G421" s="260" t="s">
        <v>263</v>
      </c>
      <c r="H421" s="261">
        <v>24</v>
      </c>
      <c r="I421" s="262"/>
      <c r="J421" s="263">
        <f>ROUND(I421*H421,2)</f>
        <v>0</v>
      </c>
      <c r="K421" s="264"/>
      <c r="L421" s="265"/>
      <c r="M421" s="266" t="s">
        <v>1</v>
      </c>
      <c r="N421" s="267" t="s">
        <v>42</v>
      </c>
      <c r="O421" s="88"/>
      <c r="P421" s="249">
        <f>O421*H421</f>
        <v>0</v>
      </c>
      <c r="Q421" s="249">
        <v>0</v>
      </c>
      <c r="R421" s="249">
        <f>Q421*H421</f>
        <v>0</v>
      </c>
      <c r="S421" s="249">
        <v>0</v>
      </c>
      <c r="T421" s="250">
        <f>S421*H421</f>
        <v>0</v>
      </c>
      <c r="U421" s="35"/>
      <c r="V421" s="35"/>
      <c r="W421" s="35"/>
      <c r="X421" s="35"/>
      <c r="Y421" s="35"/>
      <c r="Z421" s="35"/>
      <c r="AA421" s="35"/>
      <c r="AB421" s="35"/>
      <c r="AC421" s="35"/>
      <c r="AD421" s="35"/>
      <c r="AE421" s="35"/>
      <c r="AR421" s="251" t="s">
        <v>323</v>
      </c>
      <c r="AT421" s="251" t="s">
        <v>260</v>
      </c>
      <c r="AU421" s="251" t="s">
        <v>200</v>
      </c>
      <c r="AY421" s="14" t="s">
        <v>185</v>
      </c>
      <c r="BE421" s="252">
        <f>IF(N421="základní",J421,0)</f>
        <v>0</v>
      </c>
      <c r="BF421" s="252">
        <f>IF(N421="snížená",J421,0)</f>
        <v>0</v>
      </c>
      <c r="BG421" s="252">
        <f>IF(N421="zákl. přenesená",J421,0)</f>
        <v>0</v>
      </c>
      <c r="BH421" s="252">
        <f>IF(N421="sníž. přenesená",J421,0)</f>
        <v>0</v>
      </c>
      <c r="BI421" s="252">
        <f>IF(N421="nulová",J421,0)</f>
        <v>0</v>
      </c>
      <c r="BJ421" s="14" t="s">
        <v>84</v>
      </c>
      <c r="BK421" s="252">
        <f>ROUND(I421*H421,2)</f>
        <v>0</v>
      </c>
      <c r="BL421" s="14" t="s">
        <v>272</v>
      </c>
      <c r="BM421" s="251" t="s">
        <v>1123</v>
      </c>
    </row>
    <row r="422" s="2" customFormat="1">
      <c r="A422" s="35"/>
      <c r="B422" s="36"/>
      <c r="C422" s="37"/>
      <c r="D422" s="253" t="s">
        <v>194</v>
      </c>
      <c r="E422" s="37"/>
      <c r="F422" s="254" t="s">
        <v>1122</v>
      </c>
      <c r="G422" s="37"/>
      <c r="H422" s="37"/>
      <c r="I422" s="206"/>
      <c r="J422" s="37"/>
      <c r="K422" s="37"/>
      <c r="L422" s="41"/>
      <c r="M422" s="255"/>
      <c r="N422" s="256"/>
      <c r="O422" s="88"/>
      <c r="P422" s="88"/>
      <c r="Q422" s="88"/>
      <c r="R422" s="88"/>
      <c r="S422" s="88"/>
      <c r="T422" s="89"/>
      <c r="U422" s="35"/>
      <c r="V422" s="35"/>
      <c r="W422" s="35"/>
      <c r="X422" s="35"/>
      <c r="Y422" s="35"/>
      <c r="Z422" s="35"/>
      <c r="AA422" s="35"/>
      <c r="AB422" s="35"/>
      <c r="AC422" s="35"/>
      <c r="AD422" s="35"/>
      <c r="AE422" s="35"/>
      <c r="AT422" s="14" t="s">
        <v>194</v>
      </c>
      <c r="AU422" s="14" t="s">
        <v>200</v>
      </c>
    </row>
    <row r="423" s="2" customFormat="1" ht="24.15" customHeight="1">
      <c r="A423" s="35"/>
      <c r="B423" s="36"/>
      <c r="C423" s="239" t="s">
        <v>1049</v>
      </c>
      <c r="D423" s="239" t="s">
        <v>188</v>
      </c>
      <c r="E423" s="240" t="s">
        <v>1125</v>
      </c>
      <c r="F423" s="241" t="s">
        <v>1126</v>
      </c>
      <c r="G423" s="242" t="s">
        <v>263</v>
      </c>
      <c r="H423" s="243">
        <v>15</v>
      </c>
      <c r="I423" s="244"/>
      <c r="J423" s="245">
        <f>ROUND(I423*H423,2)</f>
        <v>0</v>
      </c>
      <c r="K423" s="246"/>
      <c r="L423" s="41"/>
      <c r="M423" s="247" t="s">
        <v>1</v>
      </c>
      <c r="N423" s="248" t="s">
        <v>42</v>
      </c>
      <c r="O423" s="88"/>
      <c r="P423" s="249">
        <f>O423*H423</f>
        <v>0</v>
      </c>
      <c r="Q423" s="249">
        <v>0</v>
      </c>
      <c r="R423" s="249">
        <f>Q423*H423</f>
        <v>0</v>
      </c>
      <c r="S423" s="249">
        <v>0</v>
      </c>
      <c r="T423" s="250">
        <f>S423*H423</f>
        <v>0</v>
      </c>
      <c r="U423" s="35"/>
      <c r="V423" s="35"/>
      <c r="W423" s="35"/>
      <c r="X423" s="35"/>
      <c r="Y423" s="35"/>
      <c r="Z423" s="35"/>
      <c r="AA423" s="35"/>
      <c r="AB423" s="35"/>
      <c r="AC423" s="35"/>
      <c r="AD423" s="35"/>
      <c r="AE423" s="35"/>
      <c r="AR423" s="251" t="s">
        <v>272</v>
      </c>
      <c r="AT423" s="251" t="s">
        <v>188</v>
      </c>
      <c r="AU423" s="251" t="s">
        <v>200</v>
      </c>
      <c r="AY423" s="14" t="s">
        <v>185</v>
      </c>
      <c r="BE423" s="252">
        <f>IF(N423="základní",J423,0)</f>
        <v>0</v>
      </c>
      <c r="BF423" s="252">
        <f>IF(N423="snížená",J423,0)</f>
        <v>0</v>
      </c>
      <c r="BG423" s="252">
        <f>IF(N423="zákl. přenesená",J423,0)</f>
        <v>0</v>
      </c>
      <c r="BH423" s="252">
        <f>IF(N423="sníž. přenesená",J423,0)</f>
        <v>0</v>
      </c>
      <c r="BI423" s="252">
        <f>IF(N423="nulová",J423,0)</f>
        <v>0</v>
      </c>
      <c r="BJ423" s="14" t="s">
        <v>84</v>
      </c>
      <c r="BK423" s="252">
        <f>ROUND(I423*H423,2)</f>
        <v>0</v>
      </c>
      <c r="BL423" s="14" t="s">
        <v>272</v>
      </c>
      <c r="BM423" s="251" t="s">
        <v>1127</v>
      </c>
    </row>
    <row r="424" s="2" customFormat="1">
      <c r="A424" s="35"/>
      <c r="B424" s="36"/>
      <c r="C424" s="37"/>
      <c r="D424" s="253" t="s">
        <v>194</v>
      </c>
      <c r="E424" s="37"/>
      <c r="F424" s="254" t="s">
        <v>1126</v>
      </c>
      <c r="G424" s="37"/>
      <c r="H424" s="37"/>
      <c r="I424" s="206"/>
      <c r="J424" s="37"/>
      <c r="K424" s="37"/>
      <c r="L424" s="41"/>
      <c r="M424" s="255"/>
      <c r="N424" s="256"/>
      <c r="O424" s="88"/>
      <c r="P424" s="88"/>
      <c r="Q424" s="88"/>
      <c r="R424" s="88"/>
      <c r="S424" s="88"/>
      <c r="T424" s="89"/>
      <c r="U424" s="35"/>
      <c r="V424" s="35"/>
      <c r="W424" s="35"/>
      <c r="X424" s="35"/>
      <c r="Y424" s="35"/>
      <c r="Z424" s="35"/>
      <c r="AA424" s="35"/>
      <c r="AB424" s="35"/>
      <c r="AC424" s="35"/>
      <c r="AD424" s="35"/>
      <c r="AE424" s="35"/>
      <c r="AT424" s="14" t="s">
        <v>194</v>
      </c>
      <c r="AU424" s="14" t="s">
        <v>200</v>
      </c>
    </row>
    <row r="425" s="2" customFormat="1" ht="33" customHeight="1">
      <c r="A425" s="35"/>
      <c r="B425" s="36"/>
      <c r="C425" s="257" t="s">
        <v>1053</v>
      </c>
      <c r="D425" s="257" t="s">
        <v>260</v>
      </c>
      <c r="E425" s="258" t="s">
        <v>1427</v>
      </c>
      <c r="F425" s="259" t="s">
        <v>1428</v>
      </c>
      <c r="G425" s="260" t="s">
        <v>263</v>
      </c>
      <c r="H425" s="261">
        <v>3</v>
      </c>
      <c r="I425" s="262"/>
      <c r="J425" s="263">
        <f>ROUND(I425*H425,2)</f>
        <v>0</v>
      </c>
      <c r="K425" s="264"/>
      <c r="L425" s="265"/>
      <c r="M425" s="266" t="s">
        <v>1</v>
      </c>
      <c r="N425" s="267" t="s">
        <v>42</v>
      </c>
      <c r="O425" s="88"/>
      <c r="P425" s="249">
        <f>O425*H425</f>
        <v>0</v>
      </c>
      <c r="Q425" s="249">
        <v>0.00010000000000000001</v>
      </c>
      <c r="R425" s="249">
        <f>Q425*H425</f>
        <v>0.00030000000000000003</v>
      </c>
      <c r="S425" s="249">
        <v>0</v>
      </c>
      <c r="T425" s="250">
        <f>S425*H425</f>
        <v>0</v>
      </c>
      <c r="U425" s="35"/>
      <c r="V425" s="35"/>
      <c r="W425" s="35"/>
      <c r="X425" s="35"/>
      <c r="Y425" s="35"/>
      <c r="Z425" s="35"/>
      <c r="AA425" s="35"/>
      <c r="AB425" s="35"/>
      <c r="AC425" s="35"/>
      <c r="AD425" s="35"/>
      <c r="AE425" s="35"/>
      <c r="AR425" s="251" t="s">
        <v>323</v>
      </c>
      <c r="AT425" s="251" t="s">
        <v>260</v>
      </c>
      <c r="AU425" s="251" t="s">
        <v>200</v>
      </c>
      <c r="AY425" s="14" t="s">
        <v>185</v>
      </c>
      <c r="BE425" s="252">
        <f>IF(N425="základní",J425,0)</f>
        <v>0</v>
      </c>
      <c r="BF425" s="252">
        <f>IF(N425="snížená",J425,0)</f>
        <v>0</v>
      </c>
      <c r="BG425" s="252">
        <f>IF(N425="zákl. přenesená",J425,0)</f>
        <v>0</v>
      </c>
      <c r="BH425" s="252">
        <f>IF(N425="sníž. přenesená",J425,0)</f>
        <v>0</v>
      </c>
      <c r="BI425" s="252">
        <f>IF(N425="nulová",J425,0)</f>
        <v>0</v>
      </c>
      <c r="BJ425" s="14" t="s">
        <v>84</v>
      </c>
      <c r="BK425" s="252">
        <f>ROUND(I425*H425,2)</f>
        <v>0</v>
      </c>
      <c r="BL425" s="14" t="s">
        <v>272</v>
      </c>
      <c r="BM425" s="251" t="s">
        <v>1429</v>
      </c>
    </row>
    <row r="426" s="2" customFormat="1">
      <c r="A426" s="35"/>
      <c r="B426" s="36"/>
      <c r="C426" s="37"/>
      <c r="D426" s="253" t="s">
        <v>194</v>
      </c>
      <c r="E426" s="37"/>
      <c r="F426" s="254" t="s">
        <v>1428</v>
      </c>
      <c r="G426" s="37"/>
      <c r="H426" s="37"/>
      <c r="I426" s="206"/>
      <c r="J426" s="37"/>
      <c r="K426" s="37"/>
      <c r="L426" s="41"/>
      <c r="M426" s="255"/>
      <c r="N426" s="256"/>
      <c r="O426" s="88"/>
      <c r="P426" s="88"/>
      <c r="Q426" s="88"/>
      <c r="R426" s="88"/>
      <c r="S426" s="88"/>
      <c r="T426" s="89"/>
      <c r="U426" s="35"/>
      <c r="V426" s="35"/>
      <c r="W426" s="35"/>
      <c r="X426" s="35"/>
      <c r="Y426" s="35"/>
      <c r="Z426" s="35"/>
      <c r="AA426" s="35"/>
      <c r="AB426" s="35"/>
      <c r="AC426" s="35"/>
      <c r="AD426" s="35"/>
      <c r="AE426" s="35"/>
      <c r="AT426" s="14" t="s">
        <v>194</v>
      </c>
      <c r="AU426" s="14" t="s">
        <v>200</v>
      </c>
    </row>
    <row r="427" s="2" customFormat="1" ht="33" customHeight="1">
      <c r="A427" s="35"/>
      <c r="B427" s="36"/>
      <c r="C427" s="257" t="s">
        <v>1060</v>
      </c>
      <c r="D427" s="257" t="s">
        <v>260</v>
      </c>
      <c r="E427" s="258" t="s">
        <v>1430</v>
      </c>
      <c r="F427" s="259" t="s">
        <v>1431</v>
      </c>
      <c r="G427" s="260" t="s">
        <v>263</v>
      </c>
      <c r="H427" s="261">
        <v>1</v>
      </c>
      <c r="I427" s="262"/>
      <c r="J427" s="263">
        <f>ROUND(I427*H427,2)</f>
        <v>0</v>
      </c>
      <c r="K427" s="264"/>
      <c r="L427" s="265"/>
      <c r="M427" s="266" t="s">
        <v>1</v>
      </c>
      <c r="N427" s="267" t="s">
        <v>42</v>
      </c>
      <c r="O427" s="88"/>
      <c r="P427" s="249">
        <f>O427*H427</f>
        <v>0</v>
      </c>
      <c r="Q427" s="249">
        <v>0.00010000000000000001</v>
      </c>
      <c r="R427" s="249">
        <f>Q427*H427</f>
        <v>0.00010000000000000001</v>
      </c>
      <c r="S427" s="249">
        <v>0</v>
      </c>
      <c r="T427" s="250">
        <f>S427*H427</f>
        <v>0</v>
      </c>
      <c r="U427" s="35"/>
      <c r="V427" s="35"/>
      <c r="W427" s="35"/>
      <c r="X427" s="35"/>
      <c r="Y427" s="35"/>
      <c r="Z427" s="35"/>
      <c r="AA427" s="35"/>
      <c r="AB427" s="35"/>
      <c r="AC427" s="35"/>
      <c r="AD427" s="35"/>
      <c r="AE427" s="35"/>
      <c r="AR427" s="251" t="s">
        <v>323</v>
      </c>
      <c r="AT427" s="251" t="s">
        <v>260</v>
      </c>
      <c r="AU427" s="251" t="s">
        <v>200</v>
      </c>
      <c r="AY427" s="14" t="s">
        <v>185</v>
      </c>
      <c r="BE427" s="252">
        <f>IF(N427="základní",J427,0)</f>
        <v>0</v>
      </c>
      <c r="BF427" s="252">
        <f>IF(N427="snížená",J427,0)</f>
        <v>0</v>
      </c>
      <c r="BG427" s="252">
        <f>IF(N427="zákl. přenesená",J427,0)</f>
        <v>0</v>
      </c>
      <c r="BH427" s="252">
        <f>IF(N427="sníž. přenesená",J427,0)</f>
        <v>0</v>
      </c>
      <c r="BI427" s="252">
        <f>IF(N427="nulová",J427,0)</f>
        <v>0</v>
      </c>
      <c r="BJ427" s="14" t="s">
        <v>84</v>
      </c>
      <c r="BK427" s="252">
        <f>ROUND(I427*H427,2)</f>
        <v>0</v>
      </c>
      <c r="BL427" s="14" t="s">
        <v>272</v>
      </c>
      <c r="BM427" s="251" t="s">
        <v>1432</v>
      </c>
    </row>
    <row r="428" s="2" customFormat="1">
      <c r="A428" s="35"/>
      <c r="B428" s="36"/>
      <c r="C428" s="37"/>
      <c r="D428" s="253" t="s">
        <v>194</v>
      </c>
      <c r="E428" s="37"/>
      <c r="F428" s="254" t="s">
        <v>1428</v>
      </c>
      <c r="G428" s="37"/>
      <c r="H428" s="37"/>
      <c r="I428" s="206"/>
      <c r="J428" s="37"/>
      <c r="K428" s="37"/>
      <c r="L428" s="41"/>
      <c r="M428" s="255"/>
      <c r="N428" s="256"/>
      <c r="O428" s="88"/>
      <c r="P428" s="88"/>
      <c r="Q428" s="88"/>
      <c r="R428" s="88"/>
      <c r="S428" s="88"/>
      <c r="T428" s="89"/>
      <c r="U428" s="35"/>
      <c r="V428" s="35"/>
      <c r="W428" s="35"/>
      <c r="X428" s="35"/>
      <c r="Y428" s="35"/>
      <c r="Z428" s="35"/>
      <c r="AA428" s="35"/>
      <c r="AB428" s="35"/>
      <c r="AC428" s="35"/>
      <c r="AD428" s="35"/>
      <c r="AE428" s="35"/>
      <c r="AT428" s="14" t="s">
        <v>194</v>
      </c>
      <c r="AU428" s="14" t="s">
        <v>200</v>
      </c>
    </row>
    <row r="429" s="2" customFormat="1" ht="24.15" customHeight="1">
      <c r="A429" s="35"/>
      <c r="B429" s="36"/>
      <c r="C429" s="239" t="s">
        <v>1062</v>
      </c>
      <c r="D429" s="239" t="s">
        <v>188</v>
      </c>
      <c r="E429" s="240" t="s">
        <v>1133</v>
      </c>
      <c r="F429" s="241" t="s">
        <v>1134</v>
      </c>
      <c r="G429" s="242" t="s">
        <v>329</v>
      </c>
      <c r="H429" s="243">
        <v>500</v>
      </c>
      <c r="I429" s="244"/>
      <c r="J429" s="245">
        <f>ROUND(I429*H429,2)</f>
        <v>0</v>
      </c>
      <c r="K429" s="246"/>
      <c r="L429" s="41"/>
      <c r="M429" s="247" t="s">
        <v>1</v>
      </c>
      <c r="N429" s="248" t="s">
        <v>42</v>
      </c>
      <c r="O429" s="88"/>
      <c r="P429" s="249">
        <f>O429*H429</f>
        <v>0</v>
      </c>
      <c r="Q429" s="249">
        <v>0</v>
      </c>
      <c r="R429" s="249">
        <f>Q429*H429</f>
        <v>0</v>
      </c>
      <c r="S429" s="249">
        <v>0</v>
      </c>
      <c r="T429" s="250">
        <f>S429*H429</f>
        <v>0</v>
      </c>
      <c r="U429" s="35"/>
      <c r="V429" s="35"/>
      <c r="W429" s="35"/>
      <c r="X429" s="35"/>
      <c r="Y429" s="35"/>
      <c r="Z429" s="35"/>
      <c r="AA429" s="35"/>
      <c r="AB429" s="35"/>
      <c r="AC429" s="35"/>
      <c r="AD429" s="35"/>
      <c r="AE429" s="35"/>
      <c r="AR429" s="251" t="s">
        <v>272</v>
      </c>
      <c r="AT429" s="251" t="s">
        <v>188</v>
      </c>
      <c r="AU429" s="251" t="s">
        <v>200</v>
      </c>
      <c r="AY429" s="14" t="s">
        <v>185</v>
      </c>
      <c r="BE429" s="252">
        <f>IF(N429="základní",J429,0)</f>
        <v>0</v>
      </c>
      <c r="BF429" s="252">
        <f>IF(N429="snížená",J429,0)</f>
        <v>0</v>
      </c>
      <c r="BG429" s="252">
        <f>IF(N429="zákl. přenesená",J429,0)</f>
        <v>0</v>
      </c>
      <c r="BH429" s="252">
        <f>IF(N429="sníž. přenesená",J429,0)</f>
        <v>0</v>
      </c>
      <c r="BI429" s="252">
        <f>IF(N429="nulová",J429,0)</f>
        <v>0</v>
      </c>
      <c r="BJ429" s="14" t="s">
        <v>84</v>
      </c>
      <c r="BK429" s="252">
        <f>ROUND(I429*H429,2)</f>
        <v>0</v>
      </c>
      <c r="BL429" s="14" t="s">
        <v>272</v>
      </c>
      <c r="BM429" s="251" t="s">
        <v>1135</v>
      </c>
    </row>
    <row r="430" s="2" customFormat="1">
      <c r="A430" s="35"/>
      <c r="B430" s="36"/>
      <c r="C430" s="37"/>
      <c r="D430" s="253" t="s">
        <v>194</v>
      </c>
      <c r="E430" s="37"/>
      <c r="F430" s="254" t="s">
        <v>1134</v>
      </c>
      <c r="G430" s="37"/>
      <c r="H430" s="37"/>
      <c r="I430" s="206"/>
      <c r="J430" s="37"/>
      <c r="K430" s="37"/>
      <c r="L430" s="41"/>
      <c r="M430" s="255"/>
      <c r="N430" s="256"/>
      <c r="O430" s="88"/>
      <c r="P430" s="88"/>
      <c r="Q430" s="88"/>
      <c r="R430" s="88"/>
      <c r="S430" s="88"/>
      <c r="T430" s="89"/>
      <c r="U430" s="35"/>
      <c r="V430" s="35"/>
      <c r="W430" s="35"/>
      <c r="X430" s="35"/>
      <c r="Y430" s="35"/>
      <c r="Z430" s="35"/>
      <c r="AA430" s="35"/>
      <c r="AB430" s="35"/>
      <c r="AC430" s="35"/>
      <c r="AD430" s="35"/>
      <c r="AE430" s="35"/>
      <c r="AT430" s="14" t="s">
        <v>194</v>
      </c>
      <c r="AU430" s="14" t="s">
        <v>200</v>
      </c>
    </row>
    <row r="431" s="2" customFormat="1" ht="24.15" customHeight="1">
      <c r="A431" s="35"/>
      <c r="B431" s="36"/>
      <c r="C431" s="257" t="s">
        <v>1064</v>
      </c>
      <c r="D431" s="257" t="s">
        <v>260</v>
      </c>
      <c r="E431" s="258" t="s">
        <v>1137</v>
      </c>
      <c r="F431" s="259" t="s">
        <v>1138</v>
      </c>
      <c r="G431" s="260" t="s">
        <v>329</v>
      </c>
      <c r="H431" s="261">
        <v>500</v>
      </c>
      <c r="I431" s="262"/>
      <c r="J431" s="263">
        <f>ROUND(I431*H431,2)</f>
        <v>0</v>
      </c>
      <c r="K431" s="264"/>
      <c r="L431" s="265"/>
      <c r="M431" s="266" t="s">
        <v>1</v>
      </c>
      <c r="N431" s="267" t="s">
        <v>42</v>
      </c>
      <c r="O431" s="88"/>
      <c r="P431" s="249">
        <f>O431*H431</f>
        <v>0</v>
      </c>
      <c r="Q431" s="249">
        <v>4.0000000000000003E-05</v>
      </c>
      <c r="R431" s="249">
        <f>Q431*H431</f>
        <v>0.02</v>
      </c>
      <c r="S431" s="249">
        <v>0</v>
      </c>
      <c r="T431" s="250">
        <f>S431*H431</f>
        <v>0</v>
      </c>
      <c r="U431" s="35"/>
      <c r="V431" s="35"/>
      <c r="W431" s="35"/>
      <c r="X431" s="35"/>
      <c r="Y431" s="35"/>
      <c r="Z431" s="35"/>
      <c r="AA431" s="35"/>
      <c r="AB431" s="35"/>
      <c r="AC431" s="35"/>
      <c r="AD431" s="35"/>
      <c r="AE431" s="35"/>
      <c r="AR431" s="251" t="s">
        <v>323</v>
      </c>
      <c r="AT431" s="251" t="s">
        <v>260</v>
      </c>
      <c r="AU431" s="251" t="s">
        <v>200</v>
      </c>
      <c r="AY431" s="14" t="s">
        <v>185</v>
      </c>
      <c r="BE431" s="252">
        <f>IF(N431="základní",J431,0)</f>
        <v>0</v>
      </c>
      <c r="BF431" s="252">
        <f>IF(N431="snížená",J431,0)</f>
        <v>0</v>
      </c>
      <c r="BG431" s="252">
        <f>IF(N431="zákl. přenesená",J431,0)</f>
        <v>0</v>
      </c>
      <c r="BH431" s="252">
        <f>IF(N431="sníž. přenesená",J431,0)</f>
        <v>0</v>
      </c>
      <c r="BI431" s="252">
        <f>IF(N431="nulová",J431,0)</f>
        <v>0</v>
      </c>
      <c r="BJ431" s="14" t="s">
        <v>84</v>
      </c>
      <c r="BK431" s="252">
        <f>ROUND(I431*H431,2)</f>
        <v>0</v>
      </c>
      <c r="BL431" s="14" t="s">
        <v>272</v>
      </c>
      <c r="BM431" s="251" t="s">
        <v>1139</v>
      </c>
    </row>
    <row r="432" s="2" customFormat="1">
      <c r="A432" s="35"/>
      <c r="B432" s="36"/>
      <c r="C432" s="37"/>
      <c r="D432" s="253" t="s">
        <v>194</v>
      </c>
      <c r="E432" s="37"/>
      <c r="F432" s="254" t="s">
        <v>1138</v>
      </c>
      <c r="G432" s="37"/>
      <c r="H432" s="37"/>
      <c r="I432" s="206"/>
      <c r="J432" s="37"/>
      <c r="K432" s="37"/>
      <c r="L432" s="41"/>
      <c r="M432" s="255"/>
      <c r="N432" s="256"/>
      <c r="O432" s="88"/>
      <c r="P432" s="88"/>
      <c r="Q432" s="88"/>
      <c r="R432" s="88"/>
      <c r="S432" s="88"/>
      <c r="T432" s="89"/>
      <c r="U432" s="35"/>
      <c r="V432" s="35"/>
      <c r="W432" s="35"/>
      <c r="X432" s="35"/>
      <c r="Y432" s="35"/>
      <c r="Z432" s="35"/>
      <c r="AA432" s="35"/>
      <c r="AB432" s="35"/>
      <c r="AC432" s="35"/>
      <c r="AD432" s="35"/>
      <c r="AE432" s="35"/>
      <c r="AT432" s="14" t="s">
        <v>194</v>
      </c>
      <c r="AU432" s="14" t="s">
        <v>200</v>
      </c>
    </row>
    <row r="433" s="2" customFormat="1" ht="24.15" customHeight="1">
      <c r="A433" s="35"/>
      <c r="B433" s="36"/>
      <c r="C433" s="239" t="s">
        <v>1069</v>
      </c>
      <c r="D433" s="239" t="s">
        <v>188</v>
      </c>
      <c r="E433" s="240" t="s">
        <v>1141</v>
      </c>
      <c r="F433" s="241" t="s">
        <v>1142</v>
      </c>
      <c r="G433" s="242" t="s">
        <v>263</v>
      </c>
      <c r="H433" s="243">
        <v>30</v>
      </c>
      <c r="I433" s="244"/>
      <c r="J433" s="245">
        <f>ROUND(I433*H433,2)</f>
        <v>0</v>
      </c>
      <c r="K433" s="246"/>
      <c r="L433" s="41"/>
      <c r="M433" s="247" t="s">
        <v>1</v>
      </c>
      <c r="N433" s="248" t="s">
        <v>42</v>
      </c>
      <c r="O433" s="88"/>
      <c r="P433" s="249">
        <f>O433*H433</f>
        <v>0</v>
      </c>
      <c r="Q433" s="249">
        <v>0</v>
      </c>
      <c r="R433" s="249">
        <f>Q433*H433</f>
        <v>0</v>
      </c>
      <c r="S433" s="249">
        <v>0</v>
      </c>
      <c r="T433" s="250">
        <f>S433*H433</f>
        <v>0</v>
      </c>
      <c r="U433" s="35"/>
      <c r="V433" s="35"/>
      <c r="W433" s="35"/>
      <c r="X433" s="35"/>
      <c r="Y433" s="35"/>
      <c r="Z433" s="35"/>
      <c r="AA433" s="35"/>
      <c r="AB433" s="35"/>
      <c r="AC433" s="35"/>
      <c r="AD433" s="35"/>
      <c r="AE433" s="35"/>
      <c r="AR433" s="251" t="s">
        <v>272</v>
      </c>
      <c r="AT433" s="251" t="s">
        <v>188</v>
      </c>
      <c r="AU433" s="251" t="s">
        <v>200</v>
      </c>
      <c r="AY433" s="14" t="s">
        <v>185</v>
      </c>
      <c r="BE433" s="252">
        <f>IF(N433="základní",J433,0)</f>
        <v>0</v>
      </c>
      <c r="BF433" s="252">
        <f>IF(N433="snížená",J433,0)</f>
        <v>0</v>
      </c>
      <c r="BG433" s="252">
        <f>IF(N433="zákl. přenesená",J433,0)</f>
        <v>0</v>
      </c>
      <c r="BH433" s="252">
        <f>IF(N433="sníž. přenesená",J433,0)</f>
        <v>0</v>
      </c>
      <c r="BI433" s="252">
        <f>IF(N433="nulová",J433,0)</f>
        <v>0</v>
      </c>
      <c r="BJ433" s="14" t="s">
        <v>84</v>
      </c>
      <c r="BK433" s="252">
        <f>ROUND(I433*H433,2)</f>
        <v>0</v>
      </c>
      <c r="BL433" s="14" t="s">
        <v>272</v>
      </c>
      <c r="BM433" s="251" t="s">
        <v>1143</v>
      </c>
    </row>
    <row r="434" s="2" customFormat="1">
      <c r="A434" s="35"/>
      <c r="B434" s="36"/>
      <c r="C434" s="37"/>
      <c r="D434" s="253" t="s">
        <v>194</v>
      </c>
      <c r="E434" s="37"/>
      <c r="F434" s="254" t="s">
        <v>1144</v>
      </c>
      <c r="G434" s="37"/>
      <c r="H434" s="37"/>
      <c r="I434" s="206"/>
      <c r="J434" s="37"/>
      <c r="K434" s="37"/>
      <c r="L434" s="41"/>
      <c r="M434" s="255"/>
      <c r="N434" s="256"/>
      <c r="O434" s="88"/>
      <c r="P434" s="88"/>
      <c r="Q434" s="88"/>
      <c r="R434" s="88"/>
      <c r="S434" s="88"/>
      <c r="T434" s="89"/>
      <c r="U434" s="35"/>
      <c r="V434" s="35"/>
      <c r="W434" s="35"/>
      <c r="X434" s="35"/>
      <c r="Y434" s="35"/>
      <c r="Z434" s="35"/>
      <c r="AA434" s="35"/>
      <c r="AB434" s="35"/>
      <c r="AC434" s="35"/>
      <c r="AD434" s="35"/>
      <c r="AE434" s="35"/>
      <c r="AT434" s="14" t="s">
        <v>194</v>
      </c>
      <c r="AU434" s="14" t="s">
        <v>200</v>
      </c>
    </row>
    <row r="435" s="2" customFormat="1" ht="16.5" customHeight="1">
      <c r="A435" s="35"/>
      <c r="B435" s="36"/>
      <c r="C435" s="239" t="s">
        <v>1073</v>
      </c>
      <c r="D435" s="239" t="s">
        <v>188</v>
      </c>
      <c r="E435" s="240" t="s">
        <v>1146</v>
      </c>
      <c r="F435" s="241" t="s">
        <v>1147</v>
      </c>
      <c r="G435" s="242" t="s">
        <v>263</v>
      </c>
      <c r="H435" s="243">
        <v>2</v>
      </c>
      <c r="I435" s="244"/>
      <c r="J435" s="245">
        <f>ROUND(I435*H435,2)</f>
        <v>0</v>
      </c>
      <c r="K435" s="246"/>
      <c r="L435" s="41"/>
      <c r="M435" s="247" t="s">
        <v>1</v>
      </c>
      <c r="N435" s="248" t="s">
        <v>42</v>
      </c>
      <c r="O435" s="88"/>
      <c r="P435" s="249">
        <f>O435*H435</f>
        <v>0</v>
      </c>
      <c r="Q435" s="249">
        <v>0</v>
      </c>
      <c r="R435" s="249">
        <f>Q435*H435</f>
        <v>0</v>
      </c>
      <c r="S435" s="249">
        <v>0</v>
      </c>
      <c r="T435" s="250">
        <f>S435*H435</f>
        <v>0</v>
      </c>
      <c r="U435" s="35"/>
      <c r="V435" s="35"/>
      <c r="W435" s="35"/>
      <c r="X435" s="35"/>
      <c r="Y435" s="35"/>
      <c r="Z435" s="35"/>
      <c r="AA435" s="35"/>
      <c r="AB435" s="35"/>
      <c r="AC435" s="35"/>
      <c r="AD435" s="35"/>
      <c r="AE435" s="35"/>
      <c r="AR435" s="251" t="s">
        <v>272</v>
      </c>
      <c r="AT435" s="251" t="s">
        <v>188</v>
      </c>
      <c r="AU435" s="251" t="s">
        <v>200</v>
      </c>
      <c r="AY435" s="14" t="s">
        <v>185</v>
      </c>
      <c r="BE435" s="252">
        <f>IF(N435="základní",J435,0)</f>
        <v>0</v>
      </c>
      <c r="BF435" s="252">
        <f>IF(N435="snížená",J435,0)</f>
        <v>0</v>
      </c>
      <c r="BG435" s="252">
        <f>IF(N435="zákl. přenesená",J435,0)</f>
        <v>0</v>
      </c>
      <c r="BH435" s="252">
        <f>IF(N435="sníž. přenesená",J435,0)</f>
        <v>0</v>
      </c>
      <c r="BI435" s="252">
        <f>IF(N435="nulová",J435,0)</f>
        <v>0</v>
      </c>
      <c r="BJ435" s="14" t="s">
        <v>84</v>
      </c>
      <c r="BK435" s="252">
        <f>ROUND(I435*H435,2)</f>
        <v>0</v>
      </c>
      <c r="BL435" s="14" t="s">
        <v>272</v>
      </c>
      <c r="BM435" s="251" t="s">
        <v>1148</v>
      </c>
    </row>
    <row r="436" s="2" customFormat="1">
      <c r="A436" s="35"/>
      <c r="B436" s="36"/>
      <c r="C436" s="37"/>
      <c r="D436" s="253" t="s">
        <v>194</v>
      </c>
      <c r="E436" s="37"/>
      <c r="F436" s="254" t="s">
        <v>1149</v>
      </c>
      <c r="G436" s="37"/>
      <c r="H436" s="37"/>
      <c r="I436" s="206"/>
      <c r="J436" s="37"/>
      <c r="K436" s="37"/>
      <c r="L436" s="41"/>
      <c r="M436" s="255"/>
      <c r="N436" s="256"/>
      <c r="O436" s="88"/>
      <c r="P436" s="88"/>
      <c r="Q436" s="88"/>
      <c r="R436" s="88"/>
      <c r="S436" s="88"/>
      <c r="T436" s="89"/>
      <c r="U436" s="35"/>
      <c r="V436" s="35"/>
      <c r="W436" s="35"/>
      <c r="X436" s="35"/>
      <c r="Y436" s="35"/>
      <c r="Z436" s="35"/>
      <c r="AA436" s="35"/>
      <c r="AB436" s="35"/>
      <c r="AC436" s="35"/>
      <c r="AD436" s="35"/>
      <c r="AE436" s="35"/>
      <c r="AT436" s="14" t="s">
        <v>194</v>
      </c>
      <c r="AU436" s="14" t="s">
        <v>200</v>
      </c>
    </row>
    <row r="437" s="2" customFormat="1" ht="24.15" customHeight="1">
      <c r="A437" s="35"/>
      <c r="B437" s="36"/>
      <c r="C437" s="257" t="s">
        <v>1078</v>
      </c>
      <c r="D437" s="257" t="s">
        <v>260</v>
      </c>
      <c r="E437" s="258" t="s">
        <v>1151</v>
      </c>
      <c r="F437" s="259" t="s">
        <v>1152</v>
      </c>
      <c r="G437" s="260" t="s">
        <v>263</v>
      </c>
      <c r="H437" s="261">
        <v>2</v>
      </c>
      <c r="I437" s="262"/>
      <c r="J437" s="263">
        <f>ROUND(I437*H437,2)</f>
        <v>0</v>
      </c>
      <c r="K437" s="264"/>
      <c r="L437" s="265"/>
      <c r="M437" s="266" t="s">
        <v>1</v>
      </c>
      <c r="N437" s="267" t="s">
        <v>42</v>
      </c>
      <c r="O437" s="88"/>
      <c r="P437" s="249">
        <f>O437*H437</f>
        <v>0</v>
      </c>
      <c r="Q437" s="249">
        <v>0.00010000000000000001</v>
      </c>
      <c r="R437" s="249">
        <f>Q437*H437</f>
        <v>0.00020000000000000001</v>
      </c>
      <c r="S437" s="249">
        <v>0</v>
      </c>
      <c r="T437" s="250">
        <f>S437*H437</f>
        <v>0</v>
      </c>
      <c r="U437" s="35"/>
      <c r="V437" s="35"/>
      <c r="W437" s="35"/>
      <c r="X437" s="35"/>
      <c r="Y437" s="35"/>
      <c r="Z437" s="35"/>
      <c r="AA437" s="35"/>
      <c r="AB437" s="35"/>
      <c r="AC437" s="35"/>
      <c r="AD437" s="35"/>
      <c r="AE437" s="35"/>
      <c r="AR437" s="251" t="s">
        <v>323</v>
      </c>
      <c r="AT437" s="251" t="s">
        <v>260</v>
      </c>
      <c r="AU437" s="251" t="s">
        <v>200</v>
      </c>
      <c r="AY437" s="14" t="s">
        <v>185</v>
      </c>
      <c r="BE437" s="252">
        <f>IF(N437="základní",J437,0)</f>
        <v>0</v>
      </c>
      <c r="BF437" s="252">
        <f>IF(N437="snížená",J437,0)</f>
        <v>0</v>
      </c>
      <c r="BG437" s="252">
        <f>IF(N437="zákl. přenesená",J437,0)</f>
        <v>0</v>
      </c>
      <c r="BH437" s="252">
        <f>IF(N437="sníž. přenesená",J437,0)</f>
        <v>0</v>
      </c>
      <c r="BI437" s="252">
        <f>IF(N437="nulová",J437,0)</f>
        <v>0</v>
      </c>
      <c r="BJ437" s="14" t="s">
        <v>84</v>
      </c>
      <c r="BK437" s="252">
        <f>ROUND(I437*H437,2)</f>
        <v>0</v>
      </c>
      <c r="BL437" s="14" t="s">
        <v>272</v>
      </c>
      <c r="BM437" s="251" t="s">
        <v>1153</v>
      </c>
    </row>
    <row r="438" s="2" customFormat="1">
      <c r="A438" s="35"/>
      <c r="B438" s="36"/>
      <c r="C438" s="37"/>
      <c r="D438" s="253" t="s">
        <v>194</v>
      </c>
      <c r="E438" s="37"/>
      <c r="F438" s="254" t="s">
        <v>1152</v>
      </c>
      <c r="G438" s="37"/>
      <c r="H438" s="37"/>
      <c r="I438" s="206"/>
      <c r="J438" s="37"/>
      <c r="K438" s="37"/>
      <c r="L438" s="41"/>
      <c r="M438" s="255"/>
      <c r="N438" s="256"/>
      <c r="O438" s="88"/>
      <c r="P438" s="88"/>
      <c r="Q438" s="88"/>
      <c r="R438" s="88"/>
      <c r="S438" s="88"/>
      <c r="T438" s="89"/>
      <c r="U438" s="35"/>
      <c r="V438" s="35"/>
      <c r="W438" s="35"/>
      <c r="X438" s="35"/>
      <c r="Y438" s="35"/>
      <c r="Z438" s="35"/>
      <c r="AA438" s="35"/>
      <c r="AB438" s="35"/>
      <c r="AC438" s="35"/>
      <c r="AD438" s="35"/>
      <c r="AE438" s="35"/>
      <c r="AT438" s="14" t="s">
        <v>194</v>
      </c>
      <c r="AU438" s="14" t="s">
        <v>200</v>
      </c>
    </row>
    <row r="439" s="2" customFormat="1" ht="33" customHeight="1">
      <c r="A439" s="35"/>
      <c r="B439" s="36"/>
      <c r="C439" s="239" t="s">
        <v>1083</v>
      </c>
      <c r="D439" s="239" t="s">
        <v>188</v>
      </c>
      <c r="E439" s="240" t="s">
        <v>1155</v>
      </c>
      <c r="F439" s="241" t="s">
        <v>1156</v>
      </c>
      <c r="G439" s="242" t="s">
        <v>884</v>
      </c>
      <c r="H439" s="243">
        <v>1</v>
      </c>
      <c r="I439" s="244"/>
      <c r="J439" s="245">
        <f>ROUND(I439*H439,2)</f>
        <v>0</v>
      </c>
      <c r="K439" s="246"/>
      <c r="L439" s="41"/>
      <c r="M439" s="247" t="s">
        <v>1</v>
      </c>
      <c r="N439" s="248" t="s">
        <v>42</v>
      </c>
      <c r="O439" s="88"/>
      <c r="P439" s="249">
        <f>O439*H439</f>
        <v>0</v>
      </c>
      <c r="Q439" s="249">
        <v>0</v>
      </c>
      <c r="R439" s="249">
        <f>Q439*H439</f>
        <v>0</v>
      </c>
      <c r="S439" s="249">
        <v>0</v>
      </c>
      <c r="T439" s="250">
        <f>S439*H439</f>
        <v>0</v>
      </c>
      <c r="U439" s="35"/>
      <c r="V439" s="35"/>
      <c r="W439" s="35"/>
      <c r="X439" s="35"/>
      <c r="Y439" s="35"/>
      <c r="Z439" s="35"/>
      <c r="AA439" s="35"/>
      <c r="AB439" s="35"/>
      <c r="AC439" s="35"/>
      <c r="AD439" s="35"/>
      <c r="AE439" s="35"/>
      <c r="AR439" s="251" t="s">
        <v>272</v>
      </c>
      <c r="AT439" s="251" t="s">
        <v>188</v>
      </c>
      <c r="AU439" s="251" t="s">
        <v>200</v>
      </c>
      <c r="AY439" s="14" t="s">
        <v>185</v>
      </c>
      <c r="BE439" s="252">
        <f>IF(N439="základní",J439,0)</f>
        <v>0</v>
      </c>
      <c r="BF439" s="252">
        <f>IF(N439="snížená",J439,0)</f>
        <v>0</v>
      </c>
      <c r="BG439" s="252">
        <f>IF(N439="zákl. přenesená",J439,0)</f>
        <v>0</v>
      </c>
      <c r="BH439" s="252">
        <f>IF(N439="sníž. přenesená",J439,0)</f>
        <v>0</v>
      </c>
      <c r="BI439" s="252">
        <f>IF(N439="nulová",J439,0)</f>
        <v>0</v>
      </c>
      <c r="BJ439" s="14" t="s">
        <v>84</v>
      </c>
      <c r="BK439" s="252">
        <f>ROUND(I439*H439,2)</f>
        <v>0</v>
      </c>
      <c r="BL439" s="14" t="s">
        <v>272</v>
      </c>
      <c r="BM439" s="251" t="s">
        <v>1157</v>
      </c>
    </row>
    <row r="440" s="2" customFormat="1">
      <c r="A440" s="35"/>
      <c r="B440" s="36"/>
      <c r="C440" s="37"/>
      <c r="D440" s="253" t="s">
        <v>194</v>
      </c>
      <c r="E440" s="37"/>
      <c r="F440" s="254" t="s">
        <v>1158</v>
      </c>
      <c r="G440" s="37"/>
      <c r="H440" s="37"/>
      <c r="I440" s="206"/>
      <c r="J440" s="37"/>
      <c r="K440" s="37"/>
      <c r="L440" s="41"/>
      <c r="M440" s="255"/>
      <c r="N440" s="256"/>
      <c r="O440" s="88"/>
      <c r="P440" s="88"/>
      <c r="Q440" s="88"/>
      <c r="R440" s="88"/>
      <c r="S440" s="88"/>
      <c r="T440" s="89"/>
      <c r="U440" s="35"/>
      <c r="V440" s="35"/>
      <c r="W440" s="35"/>
      <c r="X440" s="35"/>
      <c r="Y440" s="35"/>
      <c r="Z440" s="35"/>
      <c r="AA440" s="35"/>
      <c r="AB440" s="35"/>
      <c r="AC440" s="35"/>
      <c r="AD440" s="35"/>
      <c r="AE440" s="35"/>
      <c r="AT440" s="14" t="s">
        <v>194</v>
      </c>
      <c r="AU440" s="14" t="s">
        <v>200</v>
      </c>
    </row>
    <row r="441" s="2" customFormat="1" ht="16.5" customHeight="1">
      <c r="A441" s="35"/>
      <c r="B441" s="36"/>
      <c r="C441" s="239" t="s">
        <v>1088</v>
      </c>
      <c r="D441" s="239" t="s">
        <v>188</v>
      </c>
      <c r="E441" s="240" t="s">
        <v>1433</v>
      </c>
      <c r="F441" s="241" t="s">
        <v>1434</v>
      </c>
      <c r="G441" s="242" t="s">
        <v>263</v>
      </c>
      <c r="H441" s="243">
        <v>1</v>
      </c>
      <c r="I441" s="244"/>
      <c r="J441" s="245">
        <f>ROUND(I441*H441,2)</f>
        <v>0</v>
      </c>
      <c r="K441" s="246"/>
      <c r="L441" s="41"/>
      <c r="M441" s="247" t="s">
        <v>1</v>
      </c>
      <c r="N441" s="248" t="s">
        <v>42</v>
      </c>
      <c r="O441" s="88"/>
      <c r="P441" s="249">
        <f>O441*H441</f>
        <v>0</v>
      </c>
      <c r="Q441" s="249">
        <v>0</v>
      </c>
      <c r="R441" s="249">
        <f>Q441*H441</f>
        <v>0</v>
      </c>
      <c r="S441" s="249">
        <v>0</v>
      </c>
      <c r="T441" s="250">
        <f>S441*H441</f>
        <v>0</v>
      </c>
      <c r="U441" s="35"/>
      <c r="V441" s="35"/>
      <c r="W441" s="35"/>
      <c r="X441" s="35"/>
      <c r="Y441" s="35"/>
      <c r="Z441" s="35"/>
      <c r="AA441" s="35"/>
      <c r="AB441" s="35"/>
      <c r="AC441" s="35"/>
      <c r="AD441" s="35"/>
      <c r="AE441" s="35"/>
      <c r="AR441" s="251" t="s">
        <v>272</v>
      </c>
      <c r="AT441" s="251" t="s">
        <v>188</v>
      </c>
      <c r="AU441" s="251" t="s">
        <v>200</v>
      </c>
      <c r="AY441" s="14" t="s">
        <v>185</v>
      </c>
      <c r="BE441" s="252">
        <f>IF(N441="základní",J441,0)</f>
        <v>0</v>
      </c>
      <c r="BF441" s="252">
        <f>IF(N441="snížená",J441,0)</f>
        <v>0</v>
      </c>
      <c r="BG441" s="252">
        <f>IF(N441="zákl. přenesená",J441,0)</f>
        <v>0</v>
      </c>
      <c r="BH441" s="252">
        <f>IF(N441="sníž. přenesená",J441,0)</f>
        <v>0</v>
      </c>
      <c r="BI441" s="252">
        <f>IF(N441="nulová",J441,0)</f>
        <v>0</v>
      </c>
      <c r="BJ441" s="14" t="s">
        <v>84</v>
      </c>
      <c r="BK441" s="252">
        <f>ROUND(I441*H441,2)</f>
        <v>0</v>
      </c>
      <c r="BL441" s="14" t="s">
        <v>272</v>
      </c>
      <c r="BM441" s="251" t="s">
        <v>1435</v>
      </c>
    </row>
    <row r="442" s="2" customFormat="1">
      <c r="A442" s="35"/>
      <c r="B442" s="36"/>
      <c r="C442" s="37"/>
      <c r="D442" s="253" t="s">
        <v>194</v>
      </c>
      <c r="E442" s="37"/>
      <c r="F442" s="254" t="s">
        <v>1436</v>
      </c>
      <c r="G442" s="37"/>
      <c r="H442" s="37"/>
      <c r="I442" s="206"/>
      <c r="J442" s="37"/>
      <c r="K442" s="37"/>
      <c r="L442" s="41"/>
      <c r="M442" s="255"/>
      <c r="N442" s="256"/>
      <c r="O442" s="88"/>
      <c r="P442" s="88"/>
      <c r="Q442" s="88"/>
      <c r="R442" s="88"/>
      <c r="S442" s="88"/>
      <c r="T442" s="89"/>
      <c r="U442" s="35"/>
      <c r="V442" s="35"/>
      <c r="W442" s="35"/>
      <c r="X442" s="35"/>
      <c r="Y442" s="35"/>
      <c r="Z442" s="35"/>
      <c r="AA442" s="35"/>
      <c r="AB442" s="35"/>
      <c r="AC442" s="35"/>
      <c r="AD442" s="35"/>
      <c r="AE442" s="35"/>
      <c r="AT442" s="14" t="s">
        <v>194</v>
      </c>
      <c r="AU442" s="14" t="s">
        <v>200</v>
      </c>
    </row>
    <row r="443" s="2" customFormat="1" ht="24.15" customHeight="1">
      <c r="A443" s="35"/>
      <c r="B443" s="36"/>
      <c r="C443" s="239" t="s">
        <v>1092</v>
      </c>
      <c r="D443" s="239" t="s">
        <v>188</v>
      </c>
      <c r="E443" s="240" t="s">
        <v>1168</v>
      </c>
      <c r="F443" s="241" t="s">
        <v>1169</v>
      </c>
      <c r="G443" s="242" t="s">
        <v>329</v>
      </c>
      <c r="H443" s="243">
        <v>55</v>
      </c>
      <c r="I443" s="244"/>
      <c r="J443" s="245">
        <f>ROUND(I443*H443,2)</f>
        <v>0</v>
      </c>
      <c r="K443" s="246"/>
      <c r="L443" s="41"/>
      <c r="M443" s="247" t="s">
        <v>1</v>
      </c>
      <c r="N443" s="248" t="s">
        <v>42</v>
      </c>
      <c r="O443" s="88"/>
      <c r="P443" s="249">
        <f>O443*H443</f>
        <v>0</v>
      </c>
      <c r="Q443" s="249">
        <v>0</v>
      </c>
      <c r="R443" s="249">
        <f>Q443*H443</f>
        <v>0</v>
      </c>
      <c r="S443" s="249">
        <v>0</v>
      </c>
      <c r="T443" s="250">
        <f>S443*H443</f>
        <v>0</v>
      </c>
      <c r="U443" s="35"/>
      <c r="V443" s="35"/>
      <c r="W443" s="35"/>
      <c r="X443" s="35"/>
      <c r="Y443" s="35"/>
      <c r="Z443" s="35"/>
      <c r="AA443" s="35"/>
      <c r="AB443" s="35"/>
      <c r="AC443" s="35"/>
      <c r="AD443" s="35"/>
      <c r="AE443" s="35"/>
      <c r="AR443" s="251" t="s">
        <v>272</v>
      </c>
      <c r="AT443" s="251" t="s">
        <v>188</v>
      </c>
      <c r="AU443" s="251" t="s">
        <v>200</v>
      </c>
      <c r="AY443" s="14" t="s">
        <v>185</v>
      </c>
      <c r="BE443" s="252">
        <f>IF(N443="základní",J443,0)</f>
        <v>0</v>
      </c>
      <c r="BF443" s="252">
        <f>IF(N443="snížená",J443,0)</f>
        <v>0</v>
      </c>
      <c r="BG443" s="252">
        <f>IF(N443="zákl. přenesená",J443,0)</f>
        <v>0</v>
      </c>
      <c r="BH443" s="252">
        <f>IF(N443="sníž. přenesená",J443,0)</f>
        <v>0</v>
      </c>
      <c r="BI443" s="252">
        <f>IF(N443="nulová",J443,0)</f>
        <v>0</v>
      </c>
      <c r="BJ443" s="14" t="s">
        <v>84</v>
      </c>
      <c r="BK443" s="252">
        <f>ROUND(I443*H443,2)</f>
        <v>0</v>
      </c>
      <c r="BL443" s="14" t="s">
        <v>272</v>
      </c>
      <c r="BM443" s="251" t="s">
        <v>1170</v>
      </c>
    </row>
    <row r="444" s="2" customFormat="1">
      <c r="A444" s="35"/>
      <c r="B444" s="36"/>
      <c r="C444" s="37"/>
      <c r="D444" s="253" t="s">
        <v>194</v>
      </c>
      <c r="E444" s="37"/>
      <c r="F444" s="254" t="s">
        <v>1171</v>
      </c>
      <c r="G444" s="37"/>
      <c r="H444" s="37"/>
      <c r="I444" s="206"/>
      <c r="J444" s="37"/>
      <c r="K444" s="37"/>
      <c r="L444" s="41"/>
      <c r="M444" s="255"/>
      <c r="N444" s="256"/>
      <c r="O444" s="88"/>
      <c r="P444" s="88"/>
      <c r="Q444" s="88"/>
      <c r="R444" s="88"/>
      <c r="S444" s="88"/>
      <c r="T444" s="89"/>
      <c r="U444" s="35"/>
      <c r="V444" s="35"/>
      <c r="W444" s="35"/>
      <c r="X444" s="35"/>
      <c r="Y444" s="35"/>
      <c r="Z444" s="35"/>
      <c r="AA444" s="35"/>
      <c r="AB444" s="35"/>
      <c r="AC444" s="35"/>
      <c r="AD444" s="35"/>
      <c r="AE444" s="35"/>
      <c r="AT444" s="14" t="s">
        <v>194</v>
      </c>
      <c r="AU444" s="14" t="s">
        <v>200</v>
      </c>
    </row>
    <row r="445" s="2" customFormat="1" ht="24.15" customHeight="1">
      <c r="A445" s="35"/>
      <c r="B445" s="36"/>
      <c r="C445" s="257" t="s">
        <v>1096</v>
      </c>
      <c r="D445" s="257" t="s">
        <v>260</v>
      </c>
      <c r="E445" s="258" t="s">
        <v>1177</v>
      </c>
      <c r="F445" s="259" t="s">
        <v>880</v>
      </c>
      <c r="G445" s="260" t="s">
        <v>329</v>
      </c>
      <c r="H445" s="261">
        <v>15</v>
      </c>
      <c r="I445" s="262"/>
      <c r="J445" s="263">
        <f>ROUND(I445*H445,2)</f>
        <v>0</v>
      </c>
      <c r="K445" s="264"/>
      <c r="L445" s="265"/>
      <c r="M445" s="266" t="s">
        <v>1</v>
      </c>
      <c r="N445" s="267" t="s">
        <v>42</v>
      </c>
      <c r="O445" s="88"/>
      <c r="P445" s="249">
        <f>O445*H445</f>
        <v>0</v>
      </c>
      <c r="Q445" s="249">
        <v>6.9999999999999994E-05</v>
      </c>
      <c r="R445" s="249">
        <f>Q445*H445</f>
        <v>0.0010499999999999999</v>
      </c>
      <c r="S445" s="249">
        <v>0</v>
      </c>
      <c r="T445" s="250">
        <f>S445*H445</f>
        <v>0</v>
      </c>
      <c r="U445" s="35"/>
      <c r="V445" s="35"/>
      <c r="W445" s="35"/>
      <c r="X445" s="35"/>
      <c r="Y445" s="35"/>
      <c r="Z445" s="35"/>
      <c r="AA445" s="35"/>
      <c r="AB445" s="35"/>
      <c r="AC445" s="35"/>
      <c r="AD445" s="35"/>
      <c r="AE445" s="35"/>
      <c r="AR445" s="251" t="s">
        <v>323</v>
      </c>
      <c r="AT445" s="251" t="s">
        <v>260</v>
      </c>
      <c r="AU445" s="251" t="s">
        <v>200</v>
      </c>
      <c r="AY445" s="14" t="s">
        <v>185</v>
      </c>
      <c r="BE445" s="252">
        <f>IF(N445="základní",J445,0)</f>
        <v>0</v>
      </c>
      <c r="BF445" s="252">
        <f>IF(N445="snížená",J445,0)</f>
        <v>0</v>
      </c>
      <c r="BG445" s="252">
        <f>IF(N445="zákl. přenesená",J445,0)</f>
        <v>0</v>
      </c>
      <c r="BH445" s="252">
        <f>IF(N445="sníž. přenesená",J445,0)</f>
        <v>0</v>
      </c>
      <c r="BI445" s="252">
        <f>IF(N445="nulová",J445,0)</f>
        <v>0</v>
      </c>
      <c r="BJ445" s="14" t="s">
        <v>84</v>
      </c>
      <c r="BK445" s="252">
        <f>ROUND(I445*H445,2)</f>
        <v>0</v>
      </c>
      <c r="BL445" s="14" t="s">
        <v>272</v>
      </c>
      <c r="BM445" s="251" t="s">
        <v>1178</v>
      </c>
    </row>
    <row r="446" s="2" customFormat="1">
      <c r="A446" s="35"/>
      <c r="B446" s="36"/>
      <c r="C446" s="37"/>
      <c r="D446" s="253" t="s">
        <v>194</v>
      </c>
      <c r="E446" s="37"/>
      <c r="F446" s="254" t="s">
        <v>880</v>
      </c>
      <c r="G446" s="37"/>
      <c r="H446" s="37"/>
      <c r="I446" s="206"/>
      <c r="J446" s="37"/>
      <c r="K446" s="37"/>
      <c r="L446" s="41"/>
      <c r="M446" s="255"/>
      <c r="N446" s="256"/>
      <c r="O446" s="88"/>
      <c r="P446" s="88"/>
      <c r="Q446" s="88"/>
      <c r="R446" s="88"/>
      <c r="S446" s="88"/>
      <c r="T446" s="89"/>
      <c r="U446" s="35"/>
      <c r="V446" s="35"/>
      <c r="W446" s="35"/>
      <c r="X446" s="35"/>
      <c r="Y446" s="35"/>
      <c r="Z446" s="35"/>
      <c r="AA446" s="35"/>
      <c r="AB446" s="35"/>
      <c r="AC446" s="35"/>
      <c r="AD446" s="35"/>
      <c r="AE446" s="35"/>
      <c r="AT446" s="14" t="s">
        <v>194</v>
      </c>
      <c r="AU446" s="14" t="s">
        <v>200</v>
      </c>
    </row>
    <row r="447" s="2" customFormat="1" ht="24.15" customHeight="1">
      <c r="A447" s="35"/>
      <c r="B447" s="36"/>
      <c r="C447" s="257" t="s">
        <v>1104</v>
      </c>
      <c r="D447" s="257" t="s">
        <v>260</v>
      </c>
      <c r="E447" s="258" t="s">
        <v>859</v>
      </c>
      <c r="F447" s="259" t="s">
        <v>860</v>
      </c>
      <c r="G447" s="260" t="s">
        <v>329</v>
      </c>
      <c r="H447" s="261">
        <v>40</v>
      </c>
      <c r="I447" s="262"/>
      <c r="J447" s="263">
        <f>ROUND(I447*H447,2)</f>
        <v>0</v>
      </c>
      <c r="K447" s="264"/>
      <c r="L447" s="265"/>
      <c r="M447" s="266" t="s">
        <v>1</v>
      </c>
      <c r="N447" s="267" t="s">
        <v>42</v>
      </c>
      <c r="O447" s="88"/>
      <c r="P447" s="249">
        <f>O447*H447</f>
        <v>0</v>
      </c>
      <c r="Q447" s="249">
        <v>6.9999999999999994E-05</v>
      </c>
      <c r="R447" s="249">
        <f>Q447*H447</f>
        <v>0.0027999999999999995</v>
      </c>
      <c r="S447" s="249">
        <v>0</v>
      </c>
      <c r="T447" s="250">
        <f>S447*H447</f>
        <v>0</v>
      </c>
      <c r="U447" s="35"/>
      <c r="V447" s="35"/>
      <c r="W447" s="35"/>
      <c r="X447" s="35"/>
      <c r="Y447" s="35"/>
      <c r="Z447" s="35"/>
      <c r="AA447" s="35"/>
      <c r="AB447" s="35"/>
      <c r="AC447" s="35"/>
      <c r="AD447" s="35"/>
      <c r="AE447" s="35"/>
      <c r="AR447" s="251" t="s">
        <v>323</v>
      </c>
      <c r="AT447" s="251" t="s">
        <v>260</v>
      </c>
      <c r="AU447" s="251" t="s">
        <v>200</v>
      </c>
      <c r="AY447" s="14" t="s">
        <v>185</v>
      </c>
      <c r="BE447" s="252">
        <f>IF(N447="základní",J447,0)</f>
        <v>0</v>
      </c>
      <c r="BF447" s="252">
        <f>IF(N447="snížená",J447,0)</f>
        <v>0</v>
      </c>
      <c r="BG447" s="252">
        <f>IF(N447="zákl. přenesená",J447,0)</f>
        <v>0</v>
      </c>
      <c r="BH447" s="252">
        <f>IF(N447="sníž. přenesená",J447,0)</f>
        <v>0</v>
      </c>
      <c r="BI447" s="252">
        <f>IF(N447="nulová",J447,0)</f>
        <v>0</v>
      </c>
      <c r="BJ447" s="14" t="s">
        <v>84</v>
      </c>
      <c r="BK447" s="252">
        <f>ROUND(I447*H447,2)</f>
        <v>0</v>
      </c>
      <c r="BL447" s="14" t="s">
        <v>272</v>
      </c>
      <c r="BM447" s="251" t="s">
        <v>1180</v>
      </c>
    </row>
    <row r="448" s="2" customFormat="1">
      <c r="A448" s="35"/>
      <c r="B448" s="36"/>
      <c r="C448" s="37"/>
      <c r="D448" s="253" t="s">
        <v>194</v>
      </c>
      <c r="E448" s="37"/>
      <c r="F448" s="254" t="s">
        <v>860</v>
      </c>
      <c r="G448" s="37"/>
      <c r="H448" s="37"/>
      <c r="I448" s="206"/>
      <c r="J448" s="37"/>
      <c r="K448" s="37"/>
      <c r="L448" s="41"/>
      <c r="M448" s="255"/>
      <c r="N448" s="256"/>
      <c r="O448" s="88"/>
      <c r="P448" s="88"/>
      <c r="Q448" s="88"/>
      <c r="R448" s="88"/>
      <c r="S448" s="88"/>
      <c r="T448" s="89"/>
      <c r="U448" s="35"/>
      <c r="V448" s="35"/>
      <c r="W448" s="35"/>
      <c r="X448" s="35"/>
      <c r="Y448" s="35"/>
      <c r="Z448" s="35"/>
      <c r="AA448" s="35"/>
      <c r="AB448" s="35"/>
      <c r="AC448" s="35"/>
      <c r="AD448" s="35"/>
      <c r="AE448" s="35"/>
      <c r="AT448" s="14" t="s">
        <v>194</v>
      </c>
      <c r="AU448" s="14" t="s">
        <v>200</v>
      </c>
    </row>
    <row r="449" s="2" customFormat="1" ht="24.15" customHeight="1">
      <c r="A449" s="35"/>
      <c r="B449" s="36"/>
      <c r="C449" s="239" t="s">
        <v>1108</v>
      </c>
      <c r="D449" s="239" t="s">
        <v>188</v>
      </c>
      <c r="E449" s="240" t="s">
        <v>1200</v>
      </c>
      <c r="F449" s="241" t="s">
        <v>1201</v>
      </c>
      <c r="G449" s="242" t="s">
        <v>263</v>
      </c>
      <c r="H449" s="243">
        <v>6</v>
      </c>
      <c r="I449" s="244"/>
      <c r="J449" s="245">
        <f>ROUND(I449*H449,2)</f>
        <v>0</v>
      </c>
      <c r="K449" s="246"/>
      <c r="L449" s="41"/>
      <c r="M449" s="247" t="s">
        <v>1</v>
      </c>
      <c r="N449" s="248" t="s">
        <v>42</v>
      </c>
      <c r="O449" s="88"/>
      <c r="P449" s="249">
        <f>O449*H449</f>
        <v>0</v>
      </c>
      <c r="Q449" s="249">
        <v>0</v>
      </c>
      <c r="R449" s="249">
        <f>Q449*H449</f>
        <v>0</v>
      </c>
      <c r="S449" s="249">
        <v>0</v>
      </c>
      <c r="T449" s="250">
        <f>S449*H449</f>
        <v>0</v>
      </c>
      <c r="U449" s="35"/>
      <c r="V449" s="35"/>
      <c r="W449" s="35"/>
      <c r="X449" s="35"/>
      <c r="Y449" s="35"/>
      <c r="Z449" s="35"/>
      <c r="AA449" s="35"/>
      <c r="AB449" s="35"/>
      <c r="AC449" s="35"/>
      <c r="AD449" s="35"/>
      <c r="AE449" s="35"/>
      <c r="AR449" s="251" t="s">
        <v>272</v>
      </c>
      <c r="AT449" s="251" t="s">
        <v>188</v>
      </c>
      <c r="AU449" s="251" t="s">
        <v>200</v>
      </c>
      <c r="AY449" s="14" t="s">
        <v>185</v>
      </c>
      <c r="BE449" s="252">
        <f>IF(N449="základní",J449,0)</f>
        <v>0</v>
      </c>
      <c r="BF449" s="252">
        <f>IF(N449="snížená",J449,0)</f>
        <v>0</v>
      </c>
      <c r="BG449" s="252">
        <f>IF(N449="zákl. přenesená",J449,0)</f>
        <v>0</v>
      </c>
      <c r="BH449" s="252">
        <f>IF(N449="sníž. přenesená",J449,0)</f>
        <v>0</v>
      </c>
      <c r="BI449" s="252">
        <f>IF(N449="nulová",J449,0)</f>
        <v>0</v>
      </c>
      <c r="BJ449" s="14" t="s">
        <v>84</v>
      </c>
      <c r="BK449" s="252">
        <f>ROUND(I449*H449,2)</f>
        <v>0</v>
      </c>
      <c r="BL449" s="14" t="s">
        <v>272</v>
      </c>
      <c r="BM449" s="251" t="s">
        <v>1202</v>
      </c>
    </row>
    <row r="450" s="2" customFormat="1">
      <c r="A450" s="35"/>
      <c r="B450" s="36"/>
      <c r="C450" s="37"/>
      <c r="D450" s="253" t="s">
        <v>194</v>
      </c>
      <c r="E450" s="37"/>
      <c r="F450" s="254" t="s">
        <v>1203</v>
      </c>
      <c r="G450" s="37"/>
      <c r="H450" s="37"/>
      <c r="I450" s="206"/>
      <c r="J450" s="37"/>
      <c r="K450" s="37"/>
      <c r="L450" s="41"/>
      <c r="M450" s="255"/>
      <c r="N450" s="256"/>
      <c r="O450" s="88"/>
      <c r="P450" s="88"/>
      <c r="Q450" s="88"/>
      <c r="R450" s="88"/>
      <c r="S450" s="88"/>
      <c r="T450" s="89"/>
      <c r="U450" s="35"/>
      <c r="V450" s="35"/>
      <c r="W450" s="35"/>
      <c r="X450" s="35"/>
      <c r="Y450" s="35"/>
      <c r="Z450" s="35"/>
      <c r="AA450" s="35"/>
      <c r="AB450" s="35"/>
      <c r="AC450" s="35"/>
      <c r="AD450" s="35"/>
      <c r="AE450" s="35"/>
      <c r="AT450" s="14" t="s">
        <v>194</v>
      </c>
      <c r="AU450" s="14" t="s">
        <v>200</v>
      </c>
    </row>
    <row r="451" s="2" customFormat="1" ht="24.15" customHeight="1">
      <c r="A451" s="35"/>
      <c r="B451" s="36"/>
      <c r="C451" s="239" t="s">
        <v>1112</v>
      </c>
      <c r="D451" s="239" t="s">
        <v>188</v>
      </c>
      <c r="E451" s="240" t="s">
        <v>1205</v>
      </c>
      <c r="F451" s="241" t="s">
        <v>1206</v>
      </c>
      <c r="G451" s="242" t="s">
        <v>263</v>
      </c>
      <c r="H451" s="243">
        <v>3</v>
      </c>
      <c r="I451" s="244"/>
      <c r="J451" s="245">
        <f>ROUND(I451*H451,2)</f>
        <v>0</v>
      </c>
      <c r="K451" s="246"/>
      <c r="L451" s="41"/>
      <c r="M451" s="247" t="s">
        <v>1</v>
      </c>
      <c r="N451" s="248" t="s">
        <v>42</v>
      </c>
      <c r="O451" s="88"/>
      <c r="P451" s="249">
        <f>O451*H451</f>
        <v>0</v>
      </c>
      <c r="Q451" s="249">
        <v>0</v>
      </c>
      <c r="R451" s="249">
        <f>Q451*H451</f>
        <v>0</v>
      </c>
      <c r="S451" s="249">
        <v>0</v>
      </c>
      <c r="T451" s="250">
        <f>S451*H451</f>
        <v>0</v>
      </c>
      <c r="U451" s="35"/>
      <c r="V451" s="35"/>
      <c r="W451" s="35"/>
      <c r="X451" s="35"/>
      <c r="Y451" s="35"/>
      <c r="Z451" s="35"/>
      <c r="AA451" s="35"/>
      <c r="AB451" s="35"/>
      <c r="AC451" s="35"/>
      <c r="AD451" s="35"/>
      <c r="AE451" s="35"/>
      <c r="AR451" s="251" t="s">
        <v>272</v>
      </c>
      <c r="AT451" s="251" t="s">
        <v>188</v>
      </c>
      <c r="AU451" s="251" t="s">
        <v>200</v>
      </c>
      <c r="AY451" s="14" t="s">
        <v>185</v>
      </c>
      <c r="BE451" s="252">
        <f>IF(N451="základní",J451,0)</f>
        <v>0</v>
      </c>
      <c r="BF451" s="252">
        <f>IF(N451="snížená",J451,0)</f>
        <v>0</v>
      </c>
      <c r="BG451" s="252">
        <f>IF(N451="zákl. přenesená",J451,0)</f>
        <v>0</v>
      </c>
      <c r="BH451" s="252">
        <f>IF(N451="sníž. přenesená",J451,0)</f>
        <v>0</v>
      </c>
      <c r="BI451" s="252">
        <f>IF(N451="nulová",J451,0)</f>
        <v>0</v>
      </c>
      <c r="BJ451" s="14" t="s">
        <v>84</v>
      </c>
      <c r="BK451" s="252">
        <f>ROUND(I451*H451,2)</f>
        <v>0</v>
      </c>
      <c r="BL451" s="14" t="s">
        <v>272</v>
      </c>
      <c r="BM451" s="251" t="s">
        <v>1207</v>
      </c>
    </row>
    <row r="452" s="2" customFormat="1">
      <c r="A452" s="35"/>
      <c r="B452" s="36"/>
      <c r="C452" s="37"/>
      <c r="D452" s="253" t="s">
        <v>194</v>
      </c>
      <c r="E452" s="37"/>
      <c r="F452" s="254" t="s">
        <v>1208</v>
      </c>
      <c r="G452" s="37"/>
      <c r="H452" s="37"/>
      <c r="I452" s="206"/>
      <c r="J452" s="37"/>
      <c r="K452" s="37"/>
      <c r="L452" s="41"/>
      <c r="M452" s="255"/>
      <c r="N452" s="256"/>
      <c r="O452" s="88"/>
      <c r="P452" s="88"/>
      <c r="Q452" s="88"/>
      <c r="R452" s="88"/>
      <c r="S452" s="88"/>
      <c r="T452" s="89"/>
      <c r="U452" s="35"/>
      <c r="V452" s="35"/>
      <c r="W452" s="35"/>
      <c r="X452" s="35"/>
      <c r="Y452" s="35"/>
      <c r="Z452" s="35"/>
      <c r="AA452" s="35"/>
      <c r="AB452" s="35"/>
      <c r="AC452" s="35"/>
      <c r="AD452" s="35"/>
      <c r="AE452" s="35"/>
      <c r="AT452" s="14" t="s">
        <v>194</v>
      </c>
      <c r="AU452" s="14" t="s">
        <v>200</v>
      </c>
    </row>
    <row r="453" s="2" customFormat="1" ht="24.15" customHeight="1">
      <c r="A453" s="35"/>
      <c r="B453" s="36"/>
      <c r="C453" s="257" t="s">
        <v>1116</v>
      </c>
      <c r="D453" s="257" t="s">
        <v>260</v>
      </c>
      <c r="E453" s="258" t="s">
        <v>1210</v>
      </c>
      <c r="F453" s="259" t="s">
        <v>1211</v>
      </c>
      <c r="G453" s="260" t="s">
        <v>263</v>
      </c>
      <c r="H453" s="261">
        <v>2</v>
      </c>
      <c r="I453" s="262"/>
      <c r="J453" s="263">
        <f>ROUND(I453*H453,2)</f>
        <v>0</v>
      </c>
      <c r="K453" s="264"/>
      <c r="L453" s="265"/>
      <c r="M453" s="266" t="s">
        <v>1</v>
      </c>
      <c r="N453" s="267" t="s">
        <v>42</v>
      </c>
      <c r="O453" s="88"/>
      <c r="P453" s="249">
        <f>O453*H453</f>
        <v>0</v>
      </c>
      <c r="Q453" s="249">
        <v>0.00023000000000000001</v>
      </c>
      <c r="R453" s="249">
        <f>Q453*H453</f>
        <v>0.00046000000000000001</v>
      </c>
      <c r="S453" s="249">
        <v>0</v>
      </c>
      <c r="T453" s="250">
        <f>S453*H453</f>
        <v>0</v>
      </c>
      <c r="U453" s="35"/>
      <c r="V453" s="35"/>
      <c r="W453" s="35"/>
      <c r="X453" s="35"/>
      <c r="Y453" s="35"/>
      <c r="Z453" s="35"/>
      <c r="AA453" s="35"/>
      <c r="AB453" s="35"/>
      <c r="AC453" s="35"/>
      <c r="AD453" s="35"/>
      <c r="AE453" s="35"/>
      <c r="AR453" s="251" t="s">
        <v>323</v>
      </c>
      <c r="AT453" s="251" t="s">
        <v>260</v>
      </c>
      <c r="AU453" s="251" t="s">
        <v>200</v>
      </c>
      <c r="AY453" s="14" t="s">
        <v>185</v>
      </c>
      <c r="BE453" s="252">
        <f>IF(N453="základní",J453,0)</f>
        <v>0</v>
      </c>
      <c r="BF453" s="252">
        <f>IF(N453="snížená",J453,0)</f>
        <v>0</v>
      </c>
      <c r="BG453" s="252">
        <f>IF(N453="zákl. přenesená",J453,0)</f>
        <v>0</v>
      </c>
      <c r="BH453" s="252">
        <f>IF(N453="sníž. přenesená",J453,0)</f>
        <v>0</v>
      </c>
      <c r="BI453" s="252">
        <f>IF(N453="nulová",J453,0)</f>
        <v>0</v>
      </c>
      <c r="BJ453" s="14" t="s">
        <v>84</v>
      </c>
      <c r="BK453" s="252">
        <f>ROUND(I453*H453,2)</f>
        <v>0</v>
      </c>
      <c r="BL453" s="14" t="s">
        <v>272</v>
      </c>
      <c r="BM453" s="251" t="s">
        <v>1212</v>
      </c>
    </row>
    <row r="454" s="2" customFormat="1">
      <c r="A454" s="35"/>
      <c r="B454" s="36"/>
      <c r="C454" s="37"/>
      <c r="D454" s="253" t="s">
        <v>194</v>
      </c>
      <c r="E454" s="37"/>
      <c r="F454" s="254" t="s">
        <v>1211</v>
      </c>
      <c r="G454" s="37"/>
      <c r="H454" s="37"/>
      <c r="I454" s="206"/>
      <c r="J454" s="37"/>
      <c r="K454" s="37"/>
      <c r="L454" s="41"/>
      <c r="M454" s="255"/>
      <c r="N454" s="256"/>
      <c r="O454" s="88"/>
      <c r="P454" s="88"/>
      <c r="Q454" s="88"/>
      <c r="R454" s="88"/>
      <c r="S454" s="88"/>
      <c r="T454" s="89"/>
      <c r="U454" s="35"/>
      <c r="V454" s="35"/>
      <c r="W454" s="35"/>
      <c r="X454" s="35"/>
      <c r="Y454" s="35"/>
      <c r="Z454" s="35"/>
      <c r="AA454" s="35"/>
      <c r="AB454" s="35"/>
      <c r="AC454" s="35"/>
      <c r="AD454" s="35"/>
      <c r="AE454" s="35"/>
      <c r="AT454" s="14" t="s">
        <v>194</v>
      </c>
      <c r="AU454" s="14" t="s">
        <v>200</v>
      </c>
    </row>
    <row r="455" s="2" customFormat="1" ht="24.15" customHeight="1">
      <c r="A455" s="35"/>
      <c r="B455" s="36"/>
      <c r="C455" s="257" t="s">
        <v>1120</v>
      </c>
      <c r="D455" s="257" t="s">
        <v>260</v>
      </c>
      <c r="E455" s="258" t="s">
        <v>1437</v>
      </c>
      <c r="F455" s="259" t="s">
        <v>1438</v>
      </c>
      <c r="G455" s="260" t="s">
        <v>263</v>
      </c>
      <c r="H455" s="261">
        <v>1</v>
      </c>
      <c r="I455" s="262"/>
      <c r="J455" s="263">
        <f>ROUND(I455*H455,2)</f>
        <v>0</v>
      </c>
      <c r="K455" s="264"/>
      <c r="L455" s="265"/>
      <c r="M455" s="266" t="s">
        <v>1</v>
      </c>
      <c r="N455" s="267" t="s">
        <v>42</v>
      </c>
      <c r="O455" s="88"/>
      <c r="P455" s="249">
        <f>O455*H455</f>
        <v>0</v>
      </c>
      <c r="Q455" s="249">
        <v>0.00023000000000000001</v>
      </c>
      <c r="R455" s="249">
        <f>Q455*H455</f>
        <v>0.00023000000000000001</v>
      </c>
      <c r="S455" s="249">
        <v>0</v>
      </c>
      <c r="T455" s="250">
        <f>S455*H455</f>
        <v>0</v>
      </c>
      <c r="U455" s="35"/>
      <c r="V455" s="35"/>
      <c r="W455" s="35"/>
      <c r="X455" s="35"/>
      <c r="Y455" s="35"/>
      <c r="Z455" s="35"/>
      <c r="AA455" s="35"/>
      <c r="AB455" s="35"/>
      <c r="AC455" s="35"/>
      <c r="AD455" s="35"/>
      <c r="AE455" s="35"/>
      <c r="AR455" s="251" t="s">
        <v>323</v>
      </c>
      <c r="AT455" s="251" t="s">
        <v>260</v>
      </c>
      <c r="AU455" s="251" t="s">
        <v>200</v>
      </c>
      <c r="AY455" s="14" t="s">
        <v>185</v>
      </c>
      <c r="BE455" s="252">
        <f>IF(N455="základní",J455,0)</f>
        <v>0</v>
      </c>
      <c r="BF455" s="252">
        <f>IF(N455="snížená",J455,0)</f>
        <v>0</v>
      </c>
      <c r="BG455" s="252">
        <f>IF(N455="zákl. přenesená",J455,0)</f>
        <v>0</v>
      </c>
      <c r="BH455" s="252">
        <f>IF(N455="sníž. přenesená",J455,0)</f>
        <v>0</v>
      </c>
      <c r="BI455" s="252">
        <f>IF(N455="nulová",J455,0)</f>
        <v>0</v>
      </c>
      <c r="BJ455" s="14" t="s">
        <v>84</v>
      </c>
      <c r="BK455" s="252">
        <f>ROUND(I455*H455,2)</f>
        <v>0</v>
      </c>
      <c r="BL455" s="14" t="s">
        <v>272</v>
      </c>
      <c r="BM455" s="251" t="s">
        <v>1439</v>
      </c>
    </row>
    <row r="456" s="2" customFormat="1">
      <c r="A456" s="35"/>
      <c r="B456" s="36"/>
      <c r="C456" s="37"/>
      <c r="D456" s="253" t="s">
        <v>194</v>
      </c>
      <c r="E456" s="37"/>
      <c r="F456" s="254" t="s">
        <v>1438</v>
      </c>
      <c r="G456" s="37"/>
      <c r="H456" s="37"/>
      <c r="I456" s="206"/>
      <c r="J456" s="37"/>
      <c r="K456" s="37"/>
      <c r="L456" s="41"/>
      <c r="M456" s="255"/>
      <c r="N456" s="256"/>
      <c r="O456" s="88"/>
      <c r="P456" s="88"/>
      <c r="Q456" s="88"/>
      <c r="R456" s="88"/>
      <c r="S456" s="88"/>
      <c r="T456" s="89"/>
      <c r="U456" s="35"/>
      <c r="V456" s="35"/>
      <c r="W456" s="35"/>
      <c r="X456" s="35"/>
      <c r="Y456" s="35"/>
      <c r="Z456" s="35"/>
      <c r="AA456" s="35"/>
      <c r="AB456" s="35"/>
      <c r="AC456" s="35"/>
      <c r="AD456" s="35"/>
      <c r="AE456" s="35"/>
      <c r="AT456" s="14" t="s">
        <v>194</v>
      </c>
      <c r="AU456" s="14" t="s">
        <v>200</v>
      </c>
    </row>
    <row r="457" s="2" customFormat="1" ht="24.15" customHeight="1">
      <c r="A457" s="35"/>
      <c r="B457" s="36"/>
      <c r="C457" s="257" t="s">
        <v>1124</v>
      </c>
      <c r="D457" s="257" t="s">
        <v>260</v>
      </c>
      <c r="E457" s="258" t="s">
        <v>801</v>
      </c>
      <c r="F457" s="259" t="s">
        <v>802</v>
      </c>
      <c r="G457" s="260" t="s">
        <v>263</v>
      </c>
      <c r="H457" s="261">
        <v>6</v>
      </c>
      <c r="I457" s="262"/>
      <c r="J457" s="263">
        <f>ROUND(I457*H457,2)</f>
        <v>0</v>
      </c>
      <c r="K457" s="264"/>
      <c r="L457" s="265"/>
      <c r="M457" s="266" t="s">
        <v>1</v>
      </c>
      <c r="N457" s="267" t="s">
        <v>42</v>
      </c>
      <c r="O457" s="88"/>
      <c r="P457" s="249">
        <f>O457*H457</f>
        <v>0</v>
      </c>
      <c r="Q457" s="249">
        <v>5.0000000000000002E-05</v>
      </c>
      <c r="R457" s="249">
        <f>Q457*H457</f>
        <v>0.00030000000000000003</v>
      </c>
      <c r="S457" s="249">
        <v>0</v>
      </c>
      <c r="T457" s="250">
        <f>S457*H457</f>
        <v>0</v>
      </c>
      <c r="U457" s="35"/>
      <c r="V457" s="35"/>
      <c r="W457" s="35"/>
      <c r="X457" s="35"/>
      <c r="Y457" s="35"/>
      <c r="Z457" s="35"/>
      <c r="AA457" s="35"/>
      <c r="AB457" s="35"/>
      <c r="AC457" s="35"/>
      <c r="AD457" s="35"/>
      <c r="AE457" s="35"/>
      <c r="AR457" s="251" t="s">
        <v>323</v>
      </c>
      <c r="AT457" s="251" t="s">
        <v>260</v>
      </c>
      <c r="AU457" s="251" t="s">
        <v>200</v>
      </c>
      <c r="AY457" s="14" t="s">
        <v>185</v>
      </c>
      <c r="BE457" s="252">
        <f>IF(N457="základní",J457,0)</f>
        <v>0</v>
      </c>
      <c r="BF457" s="252">
        <f>IF(N457="snížená",J457,0)</f>
        <v>0</v>
      </c>
      <c r="BG457" s="252">
        <f>IF(N457="zákl. přenesená",J457,0)</f>
        <v>0</v>
      </c>
      <c r="BH457" s="252">
        <f>IF(N457="sníž. přenesená",J457,0)</f>
        <v>0</v>
      </c>
      <c r="BI457" s="252">
        <f>IF(N457="nulová",J457,0)</f>
        <v>0</v>
      </c>
      <c r="BJ457" s="14" t="s">
        <v>84</v>
      </c>
      <c r="BK457" s="252">
        <f>ROUND(I457*H457,2)</f>
        <v>0</v>
      </c>
      <c r="BL457" s="14" t="s">
        <v>272</v>
      </c>
      <c r="BM457" s="251" t="s">
        <v>1214</v>
      </c>
    </row>
    <row r="458" s="2" customFormat="1">
      <c r="A458" s="35"/>
      <c r="B458" s="36"/>
      <c r="C458" s="37"/>
      <c r="D458" s="253" t="s">
        <v>194</v>
      </c>
      <c r="E458" s="37"/>
      <c r="F458" s="254" t="s">
        <v>802</v>
      </c>
      <c r="G458" s="37"/>
      <c r="H458" s="37"/>
      <c r="I458" s="206"/>
      <c r="J458" s="37"/>
      <c r="K458" s="37"/>
      <c r="L458" s="41"/>
      <c r="M458" s="255"/>
      <c r="N458" s="256"/>
      <c r="O458" s="88"/>
      <c r="P458" s="88"/>
      <c r="Q458" s="88"/>
      <c r="R458" s="88"/>
      <c r="S458" s="88"/>
      <c r="T458" s="89"/>
      <c r="U458" s="35"/>
      <c r="V458" s="35"/>
      <c r="W458" s="35"/>
      <c r="X458" s="35"/>
      <c r="Y458" s="35"/>
      <c r="Z458" s="35"/>
      <c r="AA458" s="35"/>
      <c r="AB458" s="35"/>
      <c r="AC458" s="35"/>
      <c r="AD458" s="35"/>
      <c r="AE458" s="35"/>
      <c r="AT458" s="14" t="s">
        <v>194</v>
      </c>
      <c r="AU458" s="14" t="s">
        <v>200</v>
      </c>
    </row>
    <row r="459" s="2" customFormat="1" ht="24.15" customHeight="1">
      <c r="A459" s="35"/>
      <c r="B459" s="36"/>
      <c r="C459" s="257" t="s">
        <v>1128</v>
      </c>
      <c r="D459" s="257" t="s">
        <v>260</v>
      </c>
      <c r="E459" s="258" t="s">
        <v>779</v>
      </c>
      <c r="F459" s="259" t="s">
        <v>780</v>
      </c>
      <c r="G459" s="260" t="s">
        <v>263</v>
      </c>
      <c r="H459" s="261">
        <v>3</v>
      </c>
      <c r="I459" s="262"/>
      <c r="J459" s="263">
        <f>ROUND(I459*H459,2)</f>
        <v>0</v>
      </c>
      <c r="K459" s="264"/>
      <c r="L459" s="265"/>
      <c r="M459" s="266" t="s">
        <v>1</v>
      </c>
      <c r="N459" s="267" t="s">
        <v>42</v>
      </c>
      <c r="O459" s="88"/>
      <c r="P459" s="249">
        <f>O459*H459</f>
        <v>0</v>
      </c>
      <c r="Q459" s="249">
        <v>1.0000000000000001E-05</v>
      </c>
      <c r="R459" s="249">
        <f>Q459*H459</f>
        <v>3.0000000000000004E-05</v>
      </c>
      <c r="S459" s="249">
        <v>0</v>
      </c>
      <c r="T459" s="250">
        <f>S459*H459</f>
        <v>0</v>
      </c>
      <c r="U459" s="35"/>
      <c r="V459" s="35"/>
      <c r="W459" s="35"/>
      <c r="X459" s="35"/>
      <c r="Y459" s="35"/>
      <c r="Z459" s="35"/>
      <c r="AA459" s="35"/>
      <c r="AB459" s="35"/>
      <c r="AC459" s="35"/>
      <c r="AD459" s="35"/>
      <c r="AE459" s="35"/>
      <c r="AR459" s="251" t="s">
        <v>323</v>
      </c>
      <c r="AT459" s="251" t="s">
        <v>260</v>
      </c>
      <c r="AU459" s="251" t="s">
        <v>200</v>
      </c>
      <c r="AY459" s="14" t="s">
        <v>185</v>
      </c>
      <c r="BE459" s="252">
        <f>IF(N459="základní",J459,0)</f>
        <v>0</v>
      </c>
      <c r="BF459" s="252">
        <f>IF(N459="snížená",J459,0)</f>
        <v>0</v>
      </c>
      <c r="BG459" s="252">
        <f>IF(N459="zákl. přenesená",J459,0)</f>
        <v>0</v>
      </c>
      <c r="BH459" s="252">
        <f>IF(N459="sníž. přenesená",J459,0)</f>
        <v>0</v>
      </c>
      <c r="BI459" s="252">
        <f>IF(N459="nulová",J459,0)</f>
        <v>0</v>
      </c>
      <c r="BJ459" s="14" t="s">
        <v>84</v>
      </c>
      <c r="BK459" s="252">
        <f>ROUND(I459*H459,2)</f>
        <v>0</v>
      </c>
      <c r="BL459" s="14" t="s">
        <v>272</v>
      </c>
      <c r="BM459" s="251" t="s">
        <v>1216</v>
      </c>
    </row>
    <row r="460" s="2" customFormat="1">
      <c r="A460" s="35"/>
      <c r="B460" s="36"/>
      <c r="C460" s="37"/>
      <c r="D460" s="253" t="s">
        <v>194</v>
      </c>
      <c r="E460" s="37"/>
      <c r="F460" s="254" t="s">
        <v>780</v>
      </c>
      <c r="G460" s="37"/>
      <c r="H460" s="37"/>
      <c r="I460" s="206"/>
      <c r="J460" s="37"/>
      <c r="K460" s="37"/>
      <c r="L460" s="41"/>
      <c r="M460" s="255"/>
      <c r="N460" s="256"/>
      <c r="O460" s="88"/>
      <c r="P460" s="88"/>
      <c r="Q460" s="88"/>
      <c r="R460" s="88"/>
      <c r="S460" s="88"/>
      <c r="T460" s="89"/>
      <c r="U460" s="35"/>
      <c r="V460" s="35"/>
      <c r="W460" s="35"/>
      <c r="X460" s="35"/>
      <c r="Y460" s="35"/>
      <c r="Z460" s="35"/>
      <c r="AA460" s="35"/>
      <c r="AB460" s="35"/>
      <c r="AC460" s="35"/>
      <c r="AD460" s="35"/>
      <c r="AE460" s="35"/>
      <c r="AT460" s="14" t="s">
        <v>194</v>
      </c>
      <c r="AU460" s="14" t="s">
        <v>200</v>
      </c>
    </row>
    <row r="461" s="2" customFormat="1" ht="24.15" customHeight="1">
      <c r="A461" s="35"/>
      <c r="B461" s="36"/>
      <c r="C461" s="239" t="s">
        <v>1132</v>
      </c>
      <c r="D461" s="239" t="s">
        <v>188</v>
      </c>
      <c r="E461" s="240" t="s">
        <v>1218</v>
      </c>
      <c r="F461" s="241" t="s">
        <v>1219</v>
      </c>
      <c r="G461" s="242" t="s">
        <v>263</v>
      </c>
      <c r="H461" s="243">
        <v>1</v>
      </c>
      <c r="I461" s="244"/>
      <c r="J461" s="245">
        <f>ROUND(I461*H461,2)</f>
        <v>0</v>
      </c>
      <c r="K461" s="246"/>
      <c r="L461" s="41"/>
      <c r="M461" s="247" t="s">
        <v>1</v>
      </c>
      <c r="N461" s="248" t="s">
        <v>42</v>
      </c>
      <c r="O461" s="88"/>
      <c r="P461" s="249">
        <f>O461*H461</f>
        <v>0</v>
      </c>
      <c r="Q461" s="249">
        <v>0</v>
      </c>
      <c r="R461" s="249">
        <f>Q461*H461</f>
        <v>0</v>
      </c>
      <c r="S461" s="249">
        <v>0.0025000000000000001</v>
      </c>
      <c r="T461" s="250">
        <f>S461*H461</f>
        <v>0.0025000000000000001</v>
      </c>
      <c r="U461" s="35"/>
      <c r="V461" s="35"/>
      <c r="W461" s="35"/>
      <c r="X461" s="35"/>
      <c r="Y461" s="35"/>
      <c r="Z461" s="35"/>
      <c r="AA461" s="35"/>
      <c r="AB461" s="35"/>
      <c r="AC461" s="35"/>
      <c r="AD461" s="35"/>
      <c r="AE461" s="35"/>
      <c r="AR461" s="251" t="s">
        <v>272</v>
      </c>
      <c r="AT461" s="251" t="s">
        <v>188</v>
      </c>
      <c r="AU461" s="251" t="s">
        <v>200</v>
      </c>
      <c r="AY461" s="14" t="s">
        <v>185</v>
      </c>
      <c r="BE461" s="252">
        <f>IF(N461="základní",J461,0)</f>
        <v>0</v>
      </c>
      <c r="BF461" s="252">
        <f>IF(N461="snížená",J461,0)</f>
        <v>0</v>
      </c>
      <c r="BG461" s="252">
        <f>IF(N461="zákl. přenesená",J461,0)</f>
        <v>0</v>
      </c>
      <c r="BH461" s="252">
        <f>IF(N461="sníž. přenesená",J461,0)</f>
        <v>0</v>
      </c>
      <c r="BI461" s="252">
        <f>IF(N461="nulová",J461,0)</f>
        <v>0</v>
      </c>
      <c r="BJ461" s="14" t="s">
        <v>84</v>
      </c>
      <c r="BK461" s="252">
        <f>ROUND(I461*H461,2)</f>
        <v>0</v>
      </c>
      <c r="BL461" s="14" t="s">
        <v>272</v>
      </c>
      <c r="BM461" s="251" t="s">
        <v>1220</v>
      </c>
    </row>
    <row r="462" s="2" customFormat="1">
      <c r="A462" s="35"/>
      <c r="B462" s="36"/>
      <c r="C462" s="37"/>
      <c r="D462" s="253" t="s">
        <v>194</v>
      </c>
      <c r="E462" s="37"/>
      <c r="F462" s="254" t="s">
        <v>1221</v>
      </c>
      <c r="G462" s="37"/>
      <c r="H462" s="37"/>
      <c r="I462" s="206"/>
      <c r="J462" s="37"/>
      <c r="K462" s="37"/>
      <c r="L462" s="41"/>
      <c r="M462" s="255"/>
      <c r="N462" s="256"/>
      <c r="O462" s="88"/>
      <c r="P462" s="88"/>
      <c r="Q462" s="88"/>
      <c r="R462" s="88"/>
      <c r="S462" s="88"/>
      <c r="T462" s="89"/>
      <c r="U462" s="35"/>
      <c r="V462" s="35"/>
      <c r="W462" s="35"/>
      <c r="X462" s="35"/>
      <c r="Y462" s="35"/>
      <c r="Z462" s="35"/>
      <c r="AA462" s="35"/>
      <c r="AB462" s="35"/>
      <c r="AC462" s="35"/>
      <c r="AD462" s="35"/>
      <c r="AE462" s="35"/>
      <c r="AT462" s="14" t="s">
        <v>194</v>
      </c>
      <c r="AU462" s="14" t="s">
        <v>200</v>
      </c>
    </row>
    <row r="463" s="2" customFormat="1" ht="24.15" customHeight="1">
      <c r="A463" s="35"/>
      <c r="B463" s="36"/>
      <c r="C463" s="239" t="s">
        <v>1136</v>
      </c>
      <c r="D463" s="239" t="s">
        <v>188</v>
      </c>
      <c r="E463" s="240" t="s">
        <v>1223</v>
      </c>
      <c r="F463" s="241" t="s">
        <v>1224</v>
      </c>
      <c r="G463" s="242" t="s">
        <v>263</v>
      </c>
      <c r="H463" s="243">
        <v>1</v>
      </c>
      <c r="I463" s="244"/>
      <c r="J463" s="245">
        <f>ROUND(I463*H463,2)</f>
        <v>0</v>
      </c>
      <c r="K463" s="246"/>
      <c r="L463" s="41"/>
      <c r="M463" s="247" t="s">
        <v>1</v>
      </c>
      <c r="N463" s="248" t="s">
        <v>42</v>
      </c>
      <c r="O463" s="88"/>
      <c r="P463" s="249">
        <f>O463*H463</f>
        <v>0</v>
      </c>
      <c r="Q463" s="249">
        <v>0</v>
      </c>
      <c r="R463" s="249">
        <f>Q463*H463</f>
        <v>0</v>
      </c>
      <c r="S463" s="249">
        <v>0.0025000000000000001</v>
      </c>
      <c r="T463" s="250">
        <f>S463*H463</f>
        <v>0.0025000000000000001</v>
      </c>
      <c r="U463" s="35"/>
      <c r="V463" s="35"/>
      <c r="W463" s="35"/>
      <c r="X463" s="35"/>
      <c r="Y463" s="35"/>
      <c r="Z463" s="35"/>
      <c r="AA463" s="35"/>
      <c r="AB463" s="35"/>
      <c r="AC463" s="35"/>
      <c r="AD463" s="35"/>
      <c r="AE463" s="35"/>
      <c r="AR463" s="251" t="s">
        <v>272</v>
      </c>
      <c r="AT463" s="251" t="s">
        <v>188</v>
      </c>
      <c r="AU463" s="251" t="s">
        <v>200</v>
      </c>
      <c r="AY463" s="14" t="s">
        <v>185</v>
      </c>
      <c r="BE463" s="252">
        <f>IF(N463="základní",J463,0)</f>
        <v>0</v>
      </c>
      <c r="BF463" s="252">
        <f>IF(N463="snížená",J463,0)</f>
        <v>0</v>
      </c>
      <c r="BG463" s="252">
        <f>IF(N463="zákl. přenesená",J463,0)</f>
        <v>0</v>
      </c>
      <c r="BH463" s="252">
        <f>IF(N463="sníž. přenesená",J463,0)</f>
        <v>0</v>
      </c>
      <c r="BI463" s="252">
        <f>IF(N463="nulová",J463,0)</f>
        <v>0</v>
      </c>
      <c r="BJ463" s="14" t="s">
        <v>84</v>
      </c>
      <c r="BK463" s="252">
        <f>ROUND(I463*H463,2)</f>
        <v>0</v>
      </c>
      <c r="BL463" s="14" t="s">
        <v>272</v>
      </c>
      <c r="BM463" s="251" t="s">
        <v>1225</v>
      </c>
    </row>
    <row r="464" s="2" customFormat="1">
      <c r="A464" s="35"/>
      <c r="B464" s="36"/>
      <c r="C464" s="37"/>
      <c r="D464" s="253" t="s">
        <v>194</v>
      </c>
      <c r="E464" s="37"/>
      <c r="F464" s="254" t="s">
        <v>1224</v>
      </c>
      <c r="G464" s="37"/>
      <c r="H464" s="37"/>
      <c r="I464" s="206"/>
      <c r="J464" s="37"/>
      <c r="K464" s="37"/>
      <c r="L464" s="41"/>
      <c r="M464" s="255"/>
      <c r="N464" s="256"/>
      <c r="O464" s="88"/>
      <c r="P464" s="88"/>
      <c r="Q464" s="88"/>
      <c r="R464" s="88"/>
      <c r="S464" s="88"/>
      <c r="T464" s="89"/>
      <c r="U464" s="35"/>
      <c r="V464" s="35"/>
      <c r="W464" s="35"/>
      <c r="X464" s="35"/>
      <c r="Y464" s="35"/>
      <c r="Z464" s="35"/>
      <c r="AA464" s="35"/>
      <c r="AB464" s="35"/>
      <c r="AC464" s="35"/>
      <c r="AD464" s="35"/>
      <c r="AE464" s="35"/>
      <c r="AT464" s="14" t="s">
        <v>194</v>
      </c>
      <c r="AU464" s="14" t="s">
        <v>200</v>
      </c>
    </row>
    <row r="465" s="2" customFormat="1" ht="24.15" customHeight="1">
      <c r="A465" s="35"/>
      <c r="B465" s="36"/>
      <c r="C465" s="239" t="s">
        <v>1140</v>
      </c>
      <c r="D465" s="239" t="s">
        <v>188</v>
      </c>
      <c r="E465" s="240" t="s">
        <v>1227</v>
      </c>
      <c r="F465" s="241" t="s">
        <v>1228</v>
      </c>
      <c r="G465" s="242" t="s">
        <v>263</v>
      </c>
      <c r="H465" s="243">
        <v>1</v>
      </c>
      <c r="I465" s="244"/>
      <c r="J465" s="245">
        <f>ROUND(I465*H465,2)</f>
        <v>0</v>
      </c>
      <c r="K465" s="246"/>
      <c r="L465" s="41"/>
      <c r="M465" s="247" t="s">
        <v>1</v>
      </c>
      <c r="N465" s="248" t="s">
        <v>42</v>
      </c>
      <c r="O465" s="88"/>
      <c r="P465" s="249">
        <f>O465*H465</f>
        <v>0</v>
      </c>
      <c r="Q465" s="249">
        <v>0</v>
      </c>
      <c r="R465" s="249">
        <f>Q465*H465</f>
        <v>0</v>
      </c>
      <c r="S465" s="249">
        <v>0</v>
      </c>
      <c r="T465" s="250">
        <f>S465*H465</f>
        <v>0</v>
      </c>
      <c r="U465" s="35"/>
      <c r="V465" s="35"/>
      <c r="W465" s="35"/>
      <c r="X465" s="35"/>
      <c r="Y465" s="35"/>
      <c r="Z465" s="35"/>
      <c r="AA465" s="35"/>
      <c r="AB465" s="35"/>
      <c r="AC465" s="35"/>
      <c r="AD465" s="35"/>
      <c r="AE465" s="35"/>
      <c r="AR465" s="251" t="s">
        <v>272</v>
      </c>
      <c r="AT465" s="251" t="s">
        <v>188</v>
      </c>
      <c r="AU465" s="251" t="s">
        <v>200</v>
      </c>
      <c r="AY465" s="14" t="s">
        <v>185</v>
      </c>
      <c r="BE465" s="252">
        <f>IF(N465="základní",J465,0)</f>
        <v>0</v>
      </c>
      <c r="BF465" s="252">
        <f>IF(N465="snížená",J465,0)</f>
        <v>0</v>
      </c>
      <c r="BG465" s="252">
        <f>IF(N465="zákl. přenesená",J465,0)</f>
        <v>0</v>
      </c>
      <c r="BH465" s="252">
        <f>IF(N465="sníž. přenesená",J465,0)</f>
        <v>0</v>
      </c>
      <c r="BI465" s="252">
        <f>IF(N465="nulová",J465,0)</f>
        <v>0</v>
      </c>
      <c r="BJ465" s="14" t="s">
        <v>84</v>
      </c>
      <c r="BK465" s="252">
        <f>ROUND(I465*H465,2)</f>
        <v>0</v>
      </c>
      <c r="BL465" s="14" t="s">
        <v>272</v>
      </c>
      <c r="BM465" s="251" t="s">
        <v>1229</v>
      </c>
    </row>
    <row r="466" s="2" customFormat="1">
      <c r="A466" s="35"/>
      <c r="B466" s="36"/>
      <c r="C466" s="37"/>
      <c r="D466" s="253" t="s">
        <v>194</v>
      </c>
      <c r="E466" s="37"/>
      <c r="F466" s="254" t="s">
        <v>1228</v>
      </c>
      <c r="G466" s="37"/>
      <c r="H466" s="37"/>
      <c r="I466" s="206"/>
      <c r="J466" s="37"/>
      <c r="K466" s="37"/>
      <c r="L466" s="41"/>
      <c r="M466" s="255"/>
      <c r="N466" s="256"/>
      <c r="O466" s="88"/>
      <c r="P466" s="88"/>
      <c r="Q466" s="88"/>
      <c r="R466" s="88"/>
      <c r="S466" s="88"/>
      <c r="T466" s="89"/>
      <c r="U466" s="35"/>
      <c r="V466" s="35"/>
      <c r="W466" s="35"/>
      <c r="X466" s="35"/>
      <c r="Y466" s="35"/>
      <c r="Z466" s="35"/>
      <c r="AA466" s="35"/>
      <c r="AB466" s="35"/>
      <c r="AC466" s="35"/>
      <c r="AD466" s="35"/>
      <c r="AE466" s="35"/>
      <c r="AT466" s="14" t="s">
        <v>194</v>
      </c>
      <c r="AU466" s="14" t="s">
        <v>200</v>
      </c>
    </row>
    <row r="467" s="2" customFormat="1" ht="16.5" customHeight="1">
      <c r="A467" s="35"/>
      <c r="B467" s="36"/>
      <c r="C467" s="239" t="s">
        <v>1145</v>
      </c>
      <c r="D467" s="239" t="s">
        <v>188</v>
      </c>
      <c r="E467" s="240" t="s">
        <v>1231</v>
      </c>
      <c r="F467" s="241" t="s">
        <v>1232</v>
      </c>
      <c r="G467" s="242" t="s">
        <v>263</v>
      </c>
      <c r="H467" s="243">
        <v>1</v>
      </c>
      <c r="I467" s="244"/>
      <c r="J467" s="245">
        <f>ROUND(I467*H467,2)</f>
        <v>0</v>
      </c>
      <c r="K467" s="246"/>
      <c r="L467" s="41"/>
      <c r="M467" s="247" t="s">
        <v>1</v>
      </c>
      <c r="N467" s="248" t="s">
        <v>42</v>
      </c>
      <c r="O467" s="88"/>
      <c r="P467" s="249">
        <f>O467*H467</f>
        <v>0</v>
      </c>
      <c r="Q467" s="249">
        <v>0</v>
      </c>
      <c r="R467" s="249">
        <f>Q467*H467</f>
        <v>0</v>
      </c>
      <c r="S467" s="249">
        <v>0</v>
      </c>
      <c r="T467" s="250">
        <f>S467*H467</f>
        <v>0</v>
      </c>
      <c r="U467" s="35"/>
      <c r="V467" s="35"/>
      <c r="W467" s="35"/>
      <c r="X467" s="35"/>
      <c r="Y467" s="35"/>
      <c r="Z467" s="35"/>
      <c r="AA467" s="35"/>
      <c r="AB467" s="35"/>
      <c r="AC467" s="35"/>
      <c r="AD467" s="35"/>
      <c r="AE467" s="35"/>
      <c r="AR467" s="251" t="s">
        <v>272</v>
      </c>
      <c r="AT467" s="251" t="s">
        <v>188</v>
      </c>
      <c r="AU467" s="251" t="s">
        <v>200</v>
      </c>
      <c r="AY467" s="14" t="s">
        <v>185</v>
      </c>
      <c r="BE467" s="252">
        <f>IF(N467="základní",J467,0)</f>
        <v>0</v>
      </c>
      <c r="BF467" s="252">
        <f>IF(N467="snížená",J467,0)</f>
        <v>0</v>
      </c>
      <c r="BG467" s="252">
        <f>IF(N467="zákl. přenesená",J467,0)</f>
        <v>0</v>
      </c>
      <c r="BH467" s="252">
        <f>IF(N467="sníž. přenesená",J467,0)</f>
        <v>0</v>
      </c>
      <c r="BI467" s="252">
        <f>IF(N467="nulová",J467,0)</f>
        <v>0</v>
      </c>
      <c r="BJ467" s="14" t="s">
        <v>84</v>
      </c>
      <c r="BK467" s="252">
        <f>ROUND(I467*H467,2)</f>
        <v>0</v>
      </c>
      <c r="BL467" s="14" t="s">
        <v>272</v>
      </c>
      <c r="BM467" s="251" t="s">
        <v>1233</v>
      </c>
    </row>
    <row r="468" s="2" customFormat="1">
      <c r="A468" s="35"/>
      <c r="B468" s="36"/>
      <c r="C468" s="37"/>
      <c r="D468" s="253" t="s">
        <v>194</v>
      </c>
      <c r="E468" s="37"/>
      <c r="F468" s="254" t="s">
        <v>1234</v>
      </c>
      <c r="G468" s="37"/>
      <c r="H468" s="37"/>
      <c r="I468" s="206"/>
      <c r="J468" s="37"/>
      <c r="K468" s="37"/>
      <c r="L468" s="41"/>
      <c r="M468" s="255"/>
      <c r="N468" s="256"/>
      <c r="O468" s="88"/>
      <c r="P468" s="88"/>
      <c r="Q468" s="88"/>
      <c r="R468" s="88"/>
      <c r="S468" s="88"/>
      <c r="T468" s="89"/>
      <c r="U468" s="35"/>
      <c r="V468" s="35"/>
      <c r="W468" s="35"/>
      <c r="X468" s="35"/>
      <c r="Y468" s="35"/>
      <c r="Z468" s="35"/>
      <c r="AA468" s="35"/>
      <c r="AB468" s="35"/>
      <c r="AC468" s="35"/>
      <c r="AD468" s="35"/>
      <c r="AE468" s="35"/>
      <c r="AT468" s="14" t="s">
        <v>194</v>
      </c>
      <c r="AU468" s="14" t="s">
        <v>200</v>
      </c>
    </row>
    <row r="469" s="2" customFormat="1" ht="21.75" customHeight="1">
      <c r="A469" s="35"/>
      <c r="B469" s="36"/>
      <c r="C469" s="257" t="s">
        <v>1150</v>
      </c>
      <c r="D469" s="257" t="s">
        <v>260</v>
      </c>
      <c r="E469" s="258" t="s">
        <v>1236</v>
      </c>
      <c r="F469" s="259" t="s">
        <v>1237</v>
      </c>
      <c r="G469" s="260" t="s">
        <v>263</v>
      </c>
      <c r="H469" s="261">
        <v>1</v>
      </c>
      <c r="I469" s="262"/>
      <c r="J469" s="263">
        <f>ROUND(I469*H469,2)</f>
        <v>0</v>
      </c>
      <c r="K469" s="264"/>
      <c r="L469" s="265"/>
      <c r="M469" s="266" t="s">
        <v>1</v>
      </c>
      <c r="N469" s="267" t="s">
        <v>42</v>
      </c>
      <c r="O469" s="88"/>
      <c r="P469" s="249">
        <f>O469*H469</f>
        <v>0</v>
      </c>
      <c r="Q469" s="249">
        <v>0</v>
      </c>
      <c r="R469" s="249">
        <f>Q469*H469</f>
        <v>0</v>
      </c>
      <c r="S469" s="249">
        <v>0</v>
      </c>
      <c r="T469" s="250">
        <f>S469*H469</f>
        <v>0</v>
      </c>
      <c r="U469" s="35"/>
      <c r="V469" s="35"/>
      <c r="W469" s="35"/>
      <c r="X469" s="35"/>
      <c r="Y469" s="35"/>
      <c r="Z469" s="35"/>
      <c r="AA469" s="35"/>
      <c r="AB469" s="35"/>
      <c r="AC469" s="35"/>
      <c r="AD469" s="35"/>
      <c r="AE469" s="35"/>
      <c r="AR469" s="251" t="s">
        <v>323</v>
      </c>
      <c r="AT469" s="251" t="s">
        <v>260</v>
      </c>
      <c r="AU469" s="251" t="s">
        <v>200</v>
      </c>
      <c r="AY469" s="14" t="s">
        <v>185</v>
      </c>
      <c r="BE469" s="252">
        <f>IF(N469="základní",J469,0)</f>
        <v>0</v>
      </c>
      <c r="BF469" s="252">
        <f>IF(N469="snížená",J469,0)</f>
        <v>0</v>
      </c>
      <c r="BG469" s="252">
        <f>IF(N469="zákl. přenesená",J469,0)</f>
        <v>0</v>
      </c>
      <c r="BH469" s="252">
        <f>IF(N469="sníž. přenesená",J469,0)</f>
        <v>0</v>
      </c>
      <c r="BI469" s="252">
        <f>IF(N469="nulová",J469,0)</f>
        <v>0</v>
      </c>
      <c r="BJ469" s="14" t="s">
        <v>84</v>
      </c>
      <c r="BK469" s="252">
        <f>ROUND(I469*H469,2)</f>
        <v>0</v>
      </c>
      <c r="BL469" s="14" t="s">
        <v>272</v>
      </c>
      <c r="BM469" s="251" t="s">
        <v>1238</v>
      </c>
    </row>
    <row r="470" s="2" customFormat="1">
      <c r="A470" s="35"/>
      <c r="B470" s="36"/>
      <c r="C470" s="37"/>
      <c r="D470" s="253" t="s">
        <v>194</v>
      </c>
      <c r="E470" s="37"/>
      <c r="F470" s="254" t="s">
        <v>1237</v>
      </c>
      <c r="G470" s="37"/>
      <c r="H470" s="37"/>
      <c r="I470" s="206"/>
      <c r="J470" s="37"/>
      <c r="K470" s="37"/>
      <c r="L470" s="41"/>
      <c r="M470" s="255"/>
      <c r="N470" s="256"/>
      <c r="O470" s="88"/>
      <c r="P470" s="88"/>
      <c r="Q470" s="88"/>
      <c r="R470" s="88"/>
      <c r="S470" s="88"/>
      <c r="T470" s="89"/>
      <c r="U470" s="35"/>
      <c r="V470" s="35"/>
      <c r="W470" s="35"/>
      <c r="X470" s="35"/>
      <c r="Y470" s="35"/>
      <c r="Z470" s="35"/>
      <c r="AA470" s="35"/>
      <c r="AB470" s="35"/>
      <c r="AC470" s="35"/>
      <c r="AD470" s="35"/>
      <c r="AE470" s="35"/>
      <c r="AT470" s="14" t="s">
        <v>194</v>
      </c>
      <c r="AU470" s="14" t="s">
        <v>200</v>
      </c>
    </row>
    <row r="471" s="2" customFormat="1" ht="16.5" customHeight="1">
      <c r="A471" s="35"/>
      <c r="B471" s="36"/>
      <c r="C471" s="239" t="s">
        <v>1154</v>
      </c>
      <c r="D471" s="239" t="s">
        <v>188</v>
      </c>
      <c r="E471" s="240" t="s">
        <v>1240</v>
      </c>
      <c r="F471" s="241" t="s">
        <v>1241</v>
      </c>
      <c r="G471" s="242" t="s">
        <v>263</v>
      </c>
      <c r="H471" s="243">
        <v>1</v>
      </c>
      <c r="I471" s="244"/>
      <c r="J471" s="245">
        <f>ROUND(I471*H471,2)</f>
        <v>0</v>
      </c>
      <c r="K471" s="246"/>
      <c r="L471" s="41"/>
      <c r="M471" s="247" t="s">
        <v>1</v>
      </c>
      <c r="N471" s="248" t="s">
        <v>42</v>
      </c>
      <c r="O471" s="88"/>
      <c r="P471" s="249">
        <f>O471*H471</f>
        <v>0</v>
      </c>
      <c r="Q471" s="249">
        <v>0</v>
      </c>
      <c r="R471" s="249">
        <f>Q471*H471</f>
        <v>0</v>
      </c>
      <c r="S471" s="249">
        <v>0</v>
      </c>
      <c r="T471" s="250">
        <f>S471*H471</f>
        <v>0</v>
      </c>
      <c r="U471" s="35"/>
      <c r="V471" s="35"/>
      <c r="W471" s="35"/>
      <c r="X471" s="35"/>
      <c r="Y471" s="35"/>
      <c r="Z471" s="35"/>
      <c r="AA471" s="35"/>
      <c r="AB471" s="35"/>
      <c r="AC471" s="35"/>
      <c r="AD471" s="35"/>
      <c r="AE471" s="35"/>
      <c r="AR471" s="251" t="s">
        <v>272</v>
      </c>
      <c r="AT471" s="251" t="s">
        <v>188</v>
      </c>
      <c r="AU471" s="251" t="s">
        <v>200</v>
      </c>
      <c r="AY471" s="14" t="s">
        <v>185</v>
      </c>
      <c r="BE471" s="252">
        <f>IF(N471="základní",J471,0)</f>
        <v>0</v>
      </c>
      <c r="BF471" s="252">
        <f>IF(N471="snížená",J471,0)</f>
        <v>0</v>
      </c>
      <c r="BG471" s="252">
        <f>IF(N471="zákl. přenesená",J471,0)</f>
        <v>0</v>
      </c>
      <c r="BH471" s="252">
        <f>IF(N471="sníž. přenesená",J471,0)</f>
        <v>0</v>
      </c>
      <c r="BI471" s="252">
        <f>IF(N471="nulová",J471,0)</f>
        <v>0</v>
      </c>
      <c r="BJ471" s="14" t="s">
        <v>84</v>
      </c>
      <c r="BK471" s="252">
        <f>ROUND(I471*H471,2)</f>
        <v>0</v>
      </c>
      <c r="BL471" s="14" t="s">
        <v>272</v>
      </c>
      <c r="BM471" s="251" t="s">
        <v>1242</v>
      </c>
    </row>
    <row r="472" s="2" customFormat="1">
      <c r="A472" s="35"/>
      <c r="B472" s="36"/>
      <c r="C472" s="37"/>
      <c r="D472" s="253" t="s">
        <v>194</v>
      </c>
      <c r="E472" s="37"/>
      <c r="F472" s="254" t="s">
        <v>1241</v>
      </c>
      <c r="G472" s="37"/>
      <c r="H472" s="37"/>
      <c r="I472" s="206"/>
      <c r="J472" s="37"/>
      <c r="K472" s="37"/>
      <c r="L472" s="41"/>
      <c r="M472" s="255"/>
      <c r="N472" s="256"/>
      <c r="O472" s="88"/>
      <c r="P472" s="88"/>
      <c r="Q472" s="88"/>
      <c r="R472" s="88"/>
      <c r="S472" s="88"/>
      <c r="T472" s="89"/>
      <c r="U472" s="35"/>
      <c r="V472" s="35"/>
      <c r="W472" s="35"/>
      <c r="X472" s="35"/>
      <c r="Y472" s="35"/>
      <c r="Z472" s="35"/>
      <c r="AA472" s="35"/>
      <c r="AB472" s="35"/>
      <c r="AC472" s="35"/>
      <c r="AD472" s="35"/>
      <c r="AE472" s="35"/>
      <c r="AT472" s="14" t="s">
        <v>194</v>
      </c>
      <c r="AU472" s="14" t="s">
        <v>200</v>
      </c>
    </row>
    <row r="473" s="2" customFormat="1" ht="16.5" customHeight="1">
      <c r="A473" s="35"/>
      <c r="B473" s="36"/>
      <c r="C473" s="239" t="s">
        <v>1159</v>
      </c>
      <c r="D473" s="239" t="s">
        <v>188</v>
      </c>
      <c r="E473" s="240" t="s">
        <v>1244</v>
      </c>
      <c r="F473" s="241" t="s">
        <v>1245</v>
      </c>
      <c r="G473" s="242" t="s">
        <v>263</v>
      </c>
      <c r="H473" s="243">
        <v>1</v>
      </c>
      <c r="I473" s="244"/>
      <c r="J473" s="245">
        <f>ROUND(I473*H473,2)</f>
        <v>0</v>
      </c>
      <c r="K473" s="246"/>
      <c r="L473" s="41"/>
      <c r="M473" s="247" t="s">
        <v>1</v>
      </c>
      <c r="N473" s="248" t="s">
        <v>42</v>
      </c>
      <c r="O473" s="88"/>
      <c r="P473" s="249">
        <f>O473*H473</f>
        <v>0</v>
      </c>
      <c r="Q473" s="249">
        <v>0</v>
      </c>
      <c r="R473" s="249">
        <f>Q473*H473</f>
        <v>0</v>
      </c>
      <c r="S473" s="249">
        <v>0</v>
      </c>
      <c r="T473" s="250">
        <f>S473*H473</f>
        <v>0</v>
      </c>
      <c r="U473" s="35"/>
      <c r="V473" s="35"/>
      <c r="W473" s="35"/>
      <c r="X473" s="35"/>
      <c r="Y473" s="35"/>
      <c r="Z473" s="35"/>
      <c r="AA473" s="35"/>
      <c r="AB473" s="35"/>
      <c r="AC473" s="35"/>
      <c r="AD473" s="35"/>
      <c r="AE473" s="35"/>
      <c r="AR473" s="251" t="s">
        <v>272</v>
      </c>
      <c r="AT473" s="251" t="s">
        <v>188</v>
      </c>
      <c r="AU473" s="251" t="s">
        <v>200</v>
      </c>
      <c r="AY473" s="14" t="s">
        <v>185</v>
      </c>
      <c r="BE473" s="252">
        <f>IF(N473="základní",J473,0)</f>
        <v>0</v>
      </c>
      <c r="BF473" s="252">
        <f>IF(N473="snížená",J473,0)</f>
        <v>0</v>
      </c>
      <c r="BG473" s="252">
        <f>IF(N473="zákl. přenesená",J473,0)</f>
        <v>0</v>
      </c>
      <c r="BH473" s="252">
        <f>IF(N473="sníž. přenesená",J473,0)</f>
        <v>0</v>
      </c>
      <c r="BI473" s="252">
        <f>IF(N473="nulová",J473,0)</f>
        <v>0</v>
      </c>
      <c r="BJ473" s="14" t="s">
        <v>84</v>
      </c>
      <c r="BK473" s="252">
        <f>ROUND(I473*H473,2)</f>
        <v>0</v>
      </c>
      <c r="BL473" s="14" t="s">
        <v>272</v>
      </c>
      <c r="BM473" s="251" t="s">
        <v>1246</v>
      </c>
    </row>
    <row r="474" s="2" customFormat="1">
      <c r="A474" s="35"/>
      <c r="B474" s="36"/>
      <c r="C474" s="37"/>
      <c r="D474" s="253" t="s">
        <v>194</v>
      </c>
      <c r="E474" s="37"/>
      <c r="F474" s="254" t="s">
        <v>1247</v>
      </c>
      <c r="G474" s="37"/>
      <c r="H474" s="37"/>
      <c r="I474" s="206"/>
      <c r="J474" s="37"/>
      <c r="K474" s="37"/>
      <c r="L474" s="41"/>
      <c r="M474" s="255"/>
      <c r="N474" s="256"/>
      <c r="O474" s="88"/>
      <c r="P474" s="88"/>
      <c r="Q474" s="88"/>
      <c r="R474" s="88"/>
      <c r="S474" s="88"/>
      <c r="T474" s="89"/>
      <c r="U474" s="35"/>
      <c r="V474" s="35"/>
      <c r="W474" s="35"/>
      <c r="X474" s="35"/>
      <c r="Y474" s="35"/>
      <c r="Z474" s="35"/>
      <c r="AA474" s="35"/>
      <c r="AB474" s="35"/>
      <c r="AC474" s="35"/>
      <c r="AD474" s="35"/>
      <c r="AE474" s="35"/>
      <c r="AT474" s="14" t="s">
        <v>194</v>
      </c>
      <c r="AU474" s="14" t="s">
        <v>200</v>
      </c>
    </row>
    <row r="475" s="2" customFormat="1" ht="24.15" customHeight="1">
      <c r="A475" s="35"/>
      <c r="B475" s="36"/>
      <c r="C475" s="239" t="s">
        <v>1163</v>
      </c>
      <c r="D475" s="239" t="s">
        <v>188</v>
      </c>
      <c r="E475" s="240" t="s">
        <v>1249</v>
      </c>
      <c r="F475" s="241" t="s">
        <v>1250</v>
      </c>
      <c r="G475" s="242" t="s">
        <v>263</v>
      </c>
      <c r="H475" s="243">
        <v>1</v>
      </c>
      <c r="I475" s="244"/>
      <c r="J475" s="245">
        <f>ROUND(I475*H475,2)</f>
        <v>0</v>
      </c>
      <c r="K475" s="246"/>
      <c r="L475" s="41"/>
      <c r="M475" s="247" t="s">
        <v>1</v>
      </c>
      <c r="N475" s="248" t="s">
        <v>42</v>
      </c>
      <c r="O475" s="88"/>
      <c r="P475" s="249">
        <f>O475*H475</f>
        <v>0</v>
      </c>
      <c r="Q475" s="249">
        <v>0</v>
      </c>
      <c r="R475" s="249">
        <f>Q475*H475</f>
        <v>0</v>
      </c>
      <c r="S475" s="249">
        <v>0</v>
      </c>
      <c r="T475" s="250">
        <f>S475*H475</f>
        <v>0</v>
      </c>
      <c r="U475" s="35"/>
      <c r="V475" s="35"/>
      <c r="W475" s="35"/>
      <c r="X475" s="35"/>
      <c r="Y475" s="35"/>
      <c r="Z475" s="35"/>
      <c r="AA475" s="35"/>
      <c r="AB475" s="35"/>
      <c r="AC475" s="35"/>
      <c r="AD475" s="35"/>
      <c r="AE475" s="35"/>
      <c r="AR475" s="251" t="s">
        <v>272</v>
      </c>
      <c r="AT475" s="251" t="s">
        <v>188</v>
      </c>
      <c r="AU475" s="251" t="s">
        <v>200</v>
      </c>
      <c r="AY475" s="14" t="s">
        <v>185</v>
      </c>
      <c r="BE475" s="252">
        <f>IF(N475="základní",J475,0)</f>
        <v>0</v>
      </c>
      <c r="BF475" s="252">
        <f>IF(N475="snížená",J475,0)</f>
        <v>0</v>
      </c>
      <c r="BG475" s="252">
        <f>IF(N475="zákl. přenesená",J475,0)</f>
        <v>0</v>
      </c>
      <c r="BH475" s="252">
        <f>IF(N475="sníž. přenesená",J475,0)</f>
        <v>0</v>
      </c>
      <c r="BI475" s="252">
        <f>IF(N475="nulová",J475,0)</f>
        <v>0</v>
      </c>
      <c r="BJ475" s="14" t="s">
        <v>84</v>
      </c>
      <c r="BK475" s="252">
        <f>ROUND(I475*H475,2)</f>
        <v>0</v>
      </c>
      <c r="BL475" s="14" t="s">
        <v>272</v>
      </c>
      <c r="BM475" s="251" t="s">
        <v>1251</v>
      </c>
    </row>
    <row r="476" s="2" customFormat="1">
      <c r="A476" s="35"/>
      <c r="B476" s="36"/>
      <c r="C476" s="37"/>
      <c r="D476" s="253" t="s">
        <v>194</v>
      </c>
      <c r="E476" s="37"/>
      <c r="F476" s="254" t="s">
        <v>1250</v>
      </c>
      <c r="G476" s="37"/>
      <c r="H476" s="37"/>
      <c r="I476" s="206"/>
      <c r="J476" s="37"/>
      <c r="K476" s="37"/>
      <c r="L476" s="41"/>
      <c r="M476" s="255"/>
      <c r="N476" s="256"/>
      <c r="O476" s="88"/>
      <c r="P476" s="88"/>
      <c r="Q476" s="88"/>
      <c r="R476" s="88"/>
      <c r="S476" s="88"/>
      <c r="T476" s="89"/>
      <c r="U476" s="35"/>
      <c r="V476" s="35"/>
      <c r="W476" s="35"/>
      <c r="X476" s="35"/>
      <c r="Y476" s="35"/>
      <c r="Z476" s="35"/>
      <c r="AA476" s="35"/>
      <c r="AB476" s="35"/>
      <c r="AC476" s="35"/>
      <c r="AD476" s="35"/>
      <c r="AE476" s="35"/>
      <c r="AT476" s="14" t="s">
        <v>194</v>
      </c>
      <c r="AU476" s="14" t="s">
        <v>200</v>
      </c>
    </row>
    <row r="477" s="2" customFormat="1" ht="37.8" customHeight="1">
      <c r="A477" s="35"/>
      <c r="B477" s="36"/>
      <c r="C477" s="239" t="s">
        <v>1167</v>
      </c>
      <c r="D477" s="239" t="s">
        <v>188</v>
      </c>
      <c r="E477" s="240" t="s">
        <v>1253</v>
      </c>
      <c r="F477" s="241" t="s">
        <v>1254</v>
      </c>
      <c r="G477" s="242" t="s">
        <v>263</v>
      </c>
      <c r="H477" s="243">
        <v>1</v>
      </c>
      <c r="I477" s="244"/>
      <c r="J477" s="245">
        <f>ROUND(I477*H477,2)</f>
        <v>0</v>
      </c>
      <c r="K477" s="246"/>
      <c r="L477" s="41"/>
      <c r="M477" s="247" t="s">
        <v>1</v>
      </c>
      <c r="N477" s="248" t="s">
        <v>42</v>
      </c>
      <c r="O477" s="88"/>
      <c r="P477" s="249">
        <f>O477*H477</f>
        <v>0</v>
      </c>
      <c r="Q477" s="249">
        <v>0</v>
      </c>
      <c r="R477" s="249">
        <f>Q477*H477</f>
        <v>0</v>
      </c>
      <c r="S477" s="249">
        <v>0.0025000000000000001</v>
      </c>
      <c r="T477" s="250">
        <f>S477*H477</f>
        <v>0.0025000000000000001</v>
      </c>
      <c r="U477" s="35"/>
      <c r="V477" s="35"/>
      <c r="W477" s="35"/>
      <c r="X477" s="35"/>
      <c r="Y477" s="35"/>
      <c r="Z477" s="35"/>
      <c r="AA477" s="35"/>
      <c r="AB477" s="35"/>
      <c r="AC477" s="35"/>
      <c r="AD477" s="35"/>
      <c r="AE477" s="35"/>
      <c r="AR477" s="251" t="s">
        <v>272</v>
      </c>
      <c r="AT477" s="251" t="s">
        <v>188</v>
      </c>
      <c r="AU477" s="251" t="s">
        <v>200</v>
      </c>
      <c r="AY477" s="14" t="s">
        <v>185</v>
      </c>
      <c r="BE477" s="252">
        <f>IF(N477="základní",J477,0)</f>
        <v>0</v>
      </c>
      <c r="BF477" s="252">
        <f>IF(N477="snížená",J477,0)</f>
        <v>0</v>
      </c>
      <c r="BG477" s="252">
        <f>IF(N477="zákl. přenesená",J477,0)</f>
        <v>0</v>
      </c>
      <c r="BH477" s="252">
        <f>IF(N477="sníž. přenesená",J477,0)</f>
        <v>0</v>
      </c>
      <c r="BI477" s="252">
        <f>IF(N477="nulová",J477,0)</f>
        <v>0</v>
      </c>
      <c r="BJ477" s="14" t="s">
        <v>84</v>
      </c>
      <c r="BK477" s="252">
        <f>ROUND(I477*H477,2)</f>
        <v>0</v>
      </c>
      <c r="BL477" s="14" t="s">
        <v>272</v>
      </c>
      <c r="BM477" s="251" t="s">
        <v>1255</v>
      </c>
    </row>
    <row r="478" s="2" customFormat="1">
      <c r="A478" s="35"/>
      <c r="B478" s="36"/>
      <c r="C478" s="37"/>
      <c r="D478" s="253" t="s">
        <v>194</v>
      </c>
      <c r="E478" s="37"/>
      <c r="F478" s="254" t="s">
        <v>1254</v>
      </c>
      <c r="G478" s="37"/>
      <c r="H478" s="37"/>
      <c r="I478" s="206"/>
      <c r="J478" s="37"/>
      <c r="K478" s="37"/>
      <c r="L478" s="41"/>
      <c r="M478" s="255"/>
      <c r="N478" s="256"/>
      <c r="O478" s="88"/>
      <c r="P478" s="88"/>
      <c r="Q478" s="88"/>
      <c r="R478" s="88"/>
      <c r="S478" s="88"/>
      <c r="T478" s="89"/>
      <c r="U478" s="35"/>
      <c r="V478" s="35"/>
      <c r="W478" s="35"/>
      <c r="X478" s="35"/>
      <c r="Y478" s="35"/>
      <c r="Z478" s="35"/>
      <c r="AA478" s="35"/>
      <c r="AB478" s="35"/>
      <c r="AC478" s="35"/>
      <c r="AD478" s="35"/>
      <c r="AE478" s="35"/>
      <c r="AT478" s="14" t="s">
        <v>194</v>
      </c>
      <c r="AU478" s="14" t="s">
        <v>200</v>
      </c>
    </row>
    <row r="479" s="2" customFormat="1" ht="24.15" customHeight="1">
      <c r="A479" s="35"/>
      <c r="B479" s="36"/>
      <c r="C479" s="239" t="s">
        <v>1172</v>
      </c>
      <c r="D479" s="239" t="s">
        <v>188</v>
      </c>
      <c r="E479" s="240" t="s">
        <v>1257</v>
      </c>
      <c r="F479" s="241" t="s">
        <v>1258</v>
      </c>
      <c r="G479" s="242" t="s">
        <v>263</v>
      </c>
      <c r="H479" s="243">
        <v>1</v>
      </c>
      <c r="I479" s="244"/>
      <c r="J479" s="245">
        <f>ROUND(I479*H479,2)</f>
        <v>0</v>
      </c>
      <c r="K479" s="246"/>
      <c r="L479" s="41"/>
      <c r="M479" s="247" t="s">
        <v>1</v>
      </c>
      <c r="N479" s="248" t="s">
        <v>42</v>
      </c>
      <c r="O479" s="88"/>
      <c r="P479" s="249">
        <f>O479*H479</f>
        <v>0</v>
      </c>
      <c r="Q479" s="249">
        <v>0</v>
      </c>
      <c r="R479" s="249">
        <f>Q479*H479</f>
        <v>0</v>
      </c>
      <c r="S479" s="249">
        <v>5.0000000000000002E-05</v>
      </c>
      <c r="T479" s="250">
        <f>S479*H479</f>
        <v>5.0000000000000002E-05</v>
      </c>
      <c r="U479" s="35"/>
      <c r="V479" s="35"/>
      <c r="W479" s="35"/>
      <c r="X479" s="35"/>
      <c r="Y479" s="35"/>
      <c r="Z479" s="35"/>
      <c r="AA479" s="35"/>
      <c r="AB479" s="35"/>
      <c r="AC479" s="35"/>
      <c r="AD479" s="35"/>
      <c r="AE479" s="35"/>
      <c r="AR479" s="251" t="s">
        <v>272</v>
      </c>
      <c r="AT479" s="251" t="s">
        <v>188</v>
      </c>
      <c r="AU479" s="251" t="s">
        <v>200</v>
      </c>
      <c r="AY479" s="14" t="s">
        <v>185</v>
      </c>
      <c r="BE479" s="252">
        <f>IF(N479="základní",J479,0)</f>
        <v>0</v>
      </c>
      <c r="BF479" s="252">
        <f>IF(N479="snížená",J479,0)</f>
        <v>0</v>
      </c>
      <c r="BG479" s="252">
        <f>IF(N479="zákl. přenesená",J479,0)</f>
        <v>0</v>
      </c>
      <c r="BH479" s="252">
        <f>IF(N479="sníž. přenesená",J479,0)</f>
        <v>0</v>
      </c>
      <c r="BI479" s="252">
        <f>IF(N479="nulová",J479,0)</f>
        <v>0</v>
      </c>
      <c r="BJ479" s="14" t="s">
        <v>84</v>
      </c>
      <c r="BK479" s="252">
        <f>ROUND(I479*H479,2)</f>
        <v>0</v>
      </c>
      <c r="BL479" s="14" t="s">
        <v>272</v>
      </c>
      <c r="BM479" s="251" t="s">
        <v>1259</v>
      </c>
    </row>
    <row r="480" s="2" customFormat="1">
      <c r="A480" s="35"/>
      <c r="B480" s="36"/>
      <c r="C480" s="37"/>
      <c r="D480" s="253" t="s">
        <v>194</v>
      </c>
      <c r="E480" s="37"/>
      <c r="F480" s="254" t="s">
        <v>1260</v>
      </c>
      <c r="G480" s="37"/>
      <c r="H480" s="37"/>
      <c r="I480" s="206"/>
      <c r="J480" s="37"/>
      <c r="K480" s="37"/>
      <c r="L480" s="41"/>
      <c r="M480" s="255"/>
      <c r="N480" s="256"/>
      <c r="O480" s="88"/>
      <c r="P480" s="88"/>
      <c r="Q480" s="88"/>
      <c r="R480" s="88"/>
      <c r="S480" s="88"/>
      <c r="T480" s="89"/>
      <c r="U480" s="35"/>
      <c r="V480" s="35"/>
      <c r="W480" s="35"/>
      <c r="X480" s="35"/>
      <c r="Y480" s="35"/>
      <c r="Z480" s="35"/>
      <c r="AA480" s="35"/>
      <c r="AB480" s="35"/>
      <c r="AC480" s="35"/>
      <c r="AD480" s="35"/>
      <c r="AE480" s="35"/>
      <c r="AT480" s="14" t="s">
        <v>194</v>
      </c>
      <c r="AU480" s="14" t="s">
        <v>200</v>
      </c>
    </row>
    <row r="481" s="12" customFormat="1" ht="20.88" customHeight="1">
      <c r="A481" s="12"/>
      <c r="B481" s="223"/>
      <c r="C481" s="224"/>
      <c r="D481" s="225" t="s">
        <v>76</v>
      </c>
      <c r="E481" s="237" t="s">
        <v>1266</v>
      </c>
      <c r="F481" s="237" t="s">
        <v>1267</v>
      </c>
      <c r="G481" s="224"/>
      <c r="H481" s="224"/>
      <c r="I481" s="227"/>
      <c r="J481" s="238">
        <f>BK481</f>
        <v>0</v>
      </c>
      <c r="K481" s="224"/>
      <c r="L481" s="229"/>
      <c r="M481" s="230"/>
      <c r="N481" s="231"/>
      <c r="O481" s="231"/>
      <c r="P481" s="232">
        <f>SUM(P482:P489)</f>
        <v>0</v>
      </c>
      <c r="Q481" s="231"/>
      <c r="R481" s="232">
        <f>SUM(R482:R489)</f>
        <v>0.00010000000000000001</v>
      </c>
      <c r="S481" s="231"/>
      <c r="T481" s="233">
        <f>SUM(T482:T489)</f>
        <v>0</v>
      </c>
      <c r="U481" s="12"/>
      <c r="V481" s="12"/>
      <c r="W481" s="12"/>
      <c r="X481" s="12"/>
      <c r="Y481" s="12"/>
      <c r="Z481" s="12"/>
      <c r="AA481" s="12"/>
      <c r="AB481" s="12"/>
      <c r="AC481" s="12"/>
      <c r="AD481" s="12"/>
      <c r="AE481" s="12"/>
      <c r="AR481" s="234" t="s">
        <v>86</v>
      </c>
      <c r="AT481" s="235" t="s">
        <v>76</v>
      </c>
      <c r="AU481" s="235" t="s">
        <v>86</v>
      </c>
      <c r="AY481" s="234" t="s">
        <v>185</v>
      </c>
      <c r="BK481" s="236">
        <f>SUM(BK482:BK489)</f>
        <v>0</v>
      </c>
    </row>
    <row r="482" s="2" customFormat="1" ht="37.8" customHeight="1">
      <c r="A482" s="35"/>
      <c r="B482" s="36"/>
      <c r="C482" s="239" t="s">
        <v>1176</v>
      </c>
      <c r="D482" s="239" t="s">
        <v>188</v>
      </c>
      <c r="E482" s="240" t="s">
        <v>1269</v>
      </c>
      <c r="F482" s="241" t="s">
        <v>1270</v>
      </c>
      <c r="G482" s="242" t="s">
        <v>263</v>
      </c>
      <c r="H482" s="243">
        <v>1</v>
      </c>
      <c r="I482" s="244"/>
      <c r="J482" s="245">
        <f>ROUND(I482*H482,2)</f>
        <v>0</v>
      </c>
      <c r="K482" s="246"/>
      <c r="L482" s="41"/>
      <c r="M482" s="247" t="s">
        <v>1</v>
      </c>
      <c r="N482" s="248" t="s">
        <v>42</v>
      </c>
      <c r="O482" s="88"/>
      <c r="P482" s="249">
        <f>O482*H482</f>
        <v>0</v>
      </c>
      <c r="Q482" s="249">
        <v>0</v>
      </c>
      <c r="R482" s="249">
        <f>Q482*H482</f>
        <v>0</v>
      </c>
      <c r="S482" s="249">
        <v>0</v>
      </c>
      <c r="T482" s="250">
        <f>S482*H482</f>
        <v>0</v>
      </c>
      <c r="U482" s="35"/>
      <c r="V482" s="35"/>
      <c r="W482" s="35"/>
      <c r="X482" s="35"/>
      <c r="Y482" s="35"/>
      <c r="Z482" s="35"/>
      <c r="AA482" s="35"/>
      <c r="AB482" s="35"/>
      <c r="AC482" s="35"/>
      <c r="AD482" s="35"/>
      <c r="AE482" s="35"/>
      <c r="AR482" s="251" t="s">
        <v>272</v>
      </c>
      <c r="AT482" s="251" t="s">
        <v>188</v>
      </c>
      <c r="AU482" s="251" t="s">
        <v>200</v>
      </c>
      <c r="AY482" s="14" t="s">
        <v>185</v>
      </c>
      <c r="BE482" s="252">
        <f>IF(N482="základní",J482,0)</f>
        <v>0</v>
      </c>
      <c r="BF482" s="252">
        <f>IF(N482="snížená",J482,0)</f>
        <v>0</v>
      </c>
      <c r="BG482" s="252">
        <f>IF(N482="zákl. přenesená",J482,0)</f>
        <v>0</v>
      </c>
      <c r="BH482" s="252">
        <f>IF(N482="sníž. přenesená",J482,0)</f>
        <v>0</v>
      </c>
      <c r="BI482" s="252">
        <f>IF(N482="nulová",J482,0)</f>
        <v>0</v>
      </c>
      <c r="BJ482" s="14" t="s">
        <v>84</v>
      </c>
      <c r="BK482" s="252">
        <f>ROUND(I482*H482,2)</f>
        <v>0</v>
      </c>
      <c r="BL482" s="14" t="s">
        <v>272</v>
      </c>
      <c r="BM482" s="251" t="s">
        <v>1271</v>
      </c>
    </row>
    <row r="483" s="2" customFormat="1">
      <c r="A483" s="35"/>
      <c r="B483" s="36"/>
      <c r="C483" s="37"/>
      <c r="D483" s="253" t="s">
        <v>194</v>
      </c>
      <c r="E483" s="37"/>
      <c r="F483" s="254" t="s">
        <v>1270</v>
      </c>
      <c r="G483" s="37"/>
      <c r="H483" s="37"/>
      <c r="I483" s="206"/>
      <c r="J483" s="37"/>
      <c r="K483" s="37"/>
      <c r="L483" s="41"/>
      <c r="M483" s="255"/>
      <c r="N483" s="256"/>
      <c r="O483" s="88"/>
      <c r="P483" s="88"/>
      <c r="Q483" s="88"/>
      <c r="R483" s="88"/>
      <c r="S483" s="88"/>
      <c r="T483" s="89"/>
      <c r="U483" s="35"/>
      <c r="V483" s="35"/>
      <c r="W483" s="35"/>
      <c r="X483" s="35"/>
      <c r="Y483" s="35"/>
      <c r="Z483" s="35"/>
      <c r="AA483" s="35"/>
      <c r="AB483" s="35"/>
      <c r="AC483" s="35"/>
      <c r="AD483" s="35"/>
      <c r="AE483" s="35"/>
      <c r="AT483" s="14" t="s">
        <v>194</v>
      </c>
      <c r="AU483" s="14" t="s">
        <v>200</v>
      </c>
    </row>
    <row r="484" s="2" customFormat="1" ht="55.5" customHeight="1">
      <c r="A484" s="35"/>
      <c r="B484" s="36"/>
      <c r="C484" s="257" t="s">
        <v>1179</v>
      </c>
      <c r="D484" s="257" t="s">
        <v>260</v>
      </c>
      <c r="E484" s="258" t="s">
        <v>1273</v>
      </c>
      <c r="F484" s="259" t="s">
        <v>1274</v>
      </c>
      <c r="G484" s="260" t="s">
        <v>263</v>
      </c>
      <c r="H484" s="261">
        <v>1</v>
      </c>
      <c r="I484" s="262"/>
      <c r="J484" s="263">
        <f>ROUND(I484*H484,2)</f>
        <v>0</v>
      </c>
      <c r="K484" s="264"/>
      <c r="L484" s="265"/>
      <c r="M484" s="266" t="s">
        <v>1</v>
      </c>
      <c r="N484" s="267" t="s">
        <v>42</v>
      </c>
      <c r="O484" s="88"/>
      <c r="P484" s="249">
        <f>O484*H484</f>
        <v>0</v>
      </c>
      <c r="Q484" s="249">
        <v>0.00010000000000000001</v>
      </c>
      <c r="R484" s="249">
        <f>Q484*H484</f>
        <v>0.00010000000000000001</v>
      </c>
      <c r="S484" s="249">
        <v>0</v>
      </c>
      <c r="T484" s="250">
        <f>S484*H484</f>
        <v>0</v>
      </c>
      <c r="U484" s="35"/>
      <c r="V484" s="35"/>
      <c r="W484" s="35"/>
      <c r="X484" s="35"/>
      <c r="Y484" s="35"/>
      <c r="Z484" s="35"/>
      <c r="AA484" s="35"/>
      <c r="AB484" s="35"/>
      <c r="AC484" s="35"/>
      <c r="AD484" s="35"/>
      <c r="AE484" s="35"/>
      <c r="AR484" s="251" t="s">
        <v>323</v>
      </c>
      <c r="AT484" s="251" t="s">
        <v>260</v>
      </c>
      <c r="AU484" s="251" t="s">
        <v>200</v>
      </c>
      <c r="AY484" s="14" t="s">
        <v>185</v>
      </c>
      <c r="BE484" s="252">
        <f>IF(N484="základní",J484,0)</f>
        <v>0</v>
      </c>
      <c r="BF484" s="252">
        <f>IF(N484="snížená",J484,0)</f>
        <v>0</v>
      </c>
      <c r="BG484" s="252">
        <f>IF(N484="zákl. přenesená",J484,0)</f>
        <v>0</v>
      </c>
      <c r="BH484" s="252">
        <f>IF(N484="sníž. přenesená",J484,0)</f>
        <v>0</v>
      </c>
      <c r="BI484" s="252">
        <f>IF(N484="nulová",J484,0)</f>
        <v>0</v>
      </c>
      <c r="BJ484" s="14" t="s">
        <v>84</v>
      </c>
      <c r="BK484" s="252">
        <f>ROUND(I484*H484,2)</f>
        <v>0</v>
      </c>
      <c r="BL484" s="14" t="s">
        <v>272</v>
      </c>
      <c r="BM484" s="251" t="s">
        <v>1275</v>
      </c>
    </row>
    <row r="485" s="2" customFormat="1">
      <c r="A485" s="35"/>
      <c r="B485" s="36"/>
      <c r="C485" s="37"/>
      <c r="D485" s="253" t="s">
        <v>194</v>
      </c>
      <c r="E485" s="37"/>
      <c r="F485" s="254" t="s">
        <v>1274</v>
      </c>
      <c r="G485" s="37"/>
      <c r="H485" s="37"/>
      <c r="I485" s="206"/>
      <c r="J485" s="37"/>
      <c r="K485" s="37"/>
      <c r="L485" s="41"/>
      <c r="M485" s="255"/>
      <c r="N485" s="256"/>
      <c r="O485" s="88"/>
      <c r="P485" s="88"/>
      <c r="Q485" s="88"/>
      <c r="R485" s="88"/>
      <c r="S485" s="88"/>
      <c r="T485" s="89"/>
      <c r="U485" s="35"/>
      <c r="V485" s="35"/>
      <c r="W485" s="35"/>
      <c r="X485" s="35"/>
      <c r="Y485" s="35"/>
      <c r="Z485" s="35"/>
      <c r="AA485" s="35"/>
      <c r="AB485" s="35"/>
      <c r="AC485" s="35"/>
      <c r="AD485" s="35"/>
      <c r="AE485" s="35"/>
      <c r="AT485" s="14" t="s">
        <v>194</v>
      </c>
      <c r="AU485" s="14" t="s">
        <v>200</v>
      </c>
    </row>
    <row r="486" s="2" customFormat="1" ht="24.15" customHeight="1">
      <c r="A486" s="35"/>
      <c r="B486" s="36"/>
      <c r="C486" s="239" t="s">
        <v>1181</v>
      </c>
      <c r="D486" s="239" t="s">
        <v>188</v>
      </c>
      <c r="E486" s="240" t="s">
        <v>1277</v>
      </c>
      <c r="F486" s="241" t="s">
        <v>1278</v>
      </c>
      <c r="G486" s="242" t="s">
        <v>884</v>
      </c>
      <c r="H486" s="243">
        <v>1</v>
      </c>
      <c r="I486" s="244"/>
      <c r="J486" s="245">
        <f>ROUND(I486*H486,2)</f>
        <v>0</v>
      </c>
      <c r="K486" s="246"/>
      <c r="L486" s="41"/>
      <c r="M486" s="247" t="s">
        <v>1</v>
      </c>
      <c r="N486" s="248" t="s">
        <v>42</v>
      </c>
      <c r="O486" s="88"/>
      <c r="P486" s="249">
        <f>O486*H486</f>
        <v>0</v>
      </c>
      <c r="Q486" s="249">
        <v>0</v>
      </c>
      <c r="R486" s="249">
        <f>Q486*H486</f>
        <v>0</v>
      </c>
      <c r="S486" s="249">
        <v>0</v>
      </c>
      <c r="T486" s="250">
        <f>S486*H486</f>
        <v>0</v>
      </c>
      <c r="U486" s="35"/>
      <c r="V486" s="35"/>
      <c r="W486" s="35"/>
      <c r="X486" s="35"/>
      <c r="Y486" s="35"/>
      <c r="Z486" s="35"/>
      <c r="AA486" s="35"/>
      <c r="AB486" s="35"/>
      <c r="AC486" s="35"/>
      <c r="AD486" s="35"/>
      <c r="AE486" s="35"/>
      <c r="AR486" s="251" t="s">
        <v>272</v>
      </c>
      <c r="AT486" s="251" t="s">
        <v>188</v>
      </c>
      <c r="AU486" s="251" t="s">
        <v>200</v>
      </c>
      <c r="AY486" s="14" t="s">
        <v>185</v>
      </c>
      <c r="BE486" s="252">
        <f>IF(N486="základní",J486,0)</f>
        <v>0</v>
      </c>
      <c r="BF486" s="252">
        <f>IF(N486="snížená",J486,0)</f>
        <v>0</v>
      </c>
      <c r="BG486" s="252">
        <f>IF(N486="zákl. přenesená",J486,0)</f>
        <v>0</v>
      </c>
      <c r="BH486" s="252">
        <f>IF(N486="sníž. přenesená",J486,0)</f>
        <v>0</v>
      </c>
      <c r="BI486" s="252">
        <f>IF(N486="nulová",J486,0)</f>
        <v>0</v>
      </c>
      <c r="BJ486" s="14" t="s">
        <v>84</v>
      </c>
      <c r="BK486" s="252">
        <f>ROUND(I486*H486,2)</f>
        <v>0</v>
      </c>
      <c r="BL486" s="14" t="s">
        <v>272</v>
      </c>
      <c r="BM486" s="251" t="s">
        <v>1279</v>
      </c>
    </row>
    <row r="487" s="2" customFormat="1">
      <c r="A487" s="35"/>
      <c r="B487" s="36"/>
      <c r="C487" s="37"/>
      <c r="D487" s="253" t="s">
        <v>194</v>
      </c>
      <c r="E487" s="37"/>
      <c r="F487" s="254" t="s">
        <v>1278</v>
      </c>
      <c r="G487" s="37"/>
      <c r="H487" s="37"/>
      <c r="I487" s="206"/>
      <c r="J487" s="37"/>
      <c r="K487" s="37"/>
      <c r="L487" s="41"/>
      <c r="M487" s="255"/>
      <c r="N487" s="256"/>
      <c r="O487" s="88"/>
      <c r="P487" s="88"/>
      <c r="Q487" s="88"/>
      <c r="R487" s="88"/>
      <c r="S487" s="88"/>
      <c r="T487" s="89"/>
      <c r="U487" s="35"/>
      <c r="V487" s="35"/>
      <c r="W487" s="35"/>
      <c r="X487" s="35"/>
      <c r="Y487" s="35"/>
      <c r="Z487" s="35"/>
      <c r="AA487" s="35"/>
      <c r="AB487" s="35"/>
      <c r="AC487" s="35"/>
      <c r="AD487" s="35"/>
      <c r="AE487" s="35"/>
      <c r="AT487" s="14" t="s">
        <v>194</v>
      </c>
      <c r="AU487" s="14" t="s">
        <v>200</v>
      </c>
    </row>
    <row r="488" s="2" customFormat="1" ht="21.75" customHeight="1">
      <c r="A488" s="35"/>
      <c r="B488" s="36"/>
      <c r="C488" s="239" t="s">
        <v>1185</v>
      </c>
      <c r="D488" s="239" t="s">
        <v>188</v>
      </c>
      <c r="E488" s="240" t="s">
        <v>1281</v>
      </c>
      <c r="F488" s="241" t="s">
        <v>1282</v>
      </c>
      <c r="G488" s="242" t="s">
        <v>263</v>
      </c>
      <c r="H488" s="243">
        <v>2</v>
      </c>
      <c r="I488" s="244"/>
      <c r="J488" s="245">
        <f>ROUND(I488*H488,2)</f>
        <v>0</v>
      </c>
      <c r="K488" s="246"/>
      <c r="L488" s="41"/>
      <c r="M488" s="247" t="s">
        <v>1</v>
      </c>
      <c r="N488" s="248" t="s">
        <v>42</v>
      </c>
      <c r="O488" s="88"/>
      <c r="P488" s="249">
        <f>O488*H488</f>
        <v>0</v>
      </c>
      <c r="Q488" s="249">
        <v>0</v>
      </c>
      <c r="R488" s="249">
        <f>Q488*H488</f>
        <v>0</v>
      </c>
      <c r="S488" s="249">
        <v>0</v>
      </c>
      <c r="T488" s="250">
        <f>S488*H488</f>
        <v>0</v>
      </c>
      <c r="U488" s="35"/>
      <c r="V488" s="35"/>
      <c r="W488" s="35"/>
      <c r="X488" s="35"/>
      <c r="Y488" s="35"/>
      <c r="Z488" s="35"/>
      <c r="AA488" s="35"/>
      <c r="AB488" s="35"/>
      <c r="AC488" s="35"/>
      <c r="AD488" s="35"/>
      <c r="AE488" s="35"/>
      <c r="AR488" s="251" t="s">
        <v>272</v>
      </c>
      <c r="AT488" s="251" t="s">
        <v>188</v>
      </c>
      <c r="AU488" s="251" t="s">
        <v>200</v>
      </c>
      <c r="AY488" s="14" t="s">
        <v>185</v>
      </c>
      <c r="BE488" s="252">
        <f>IF(N488="základní",J488,0)</f>
        <v>0</v>
      </c>
      <c r="BF488" s="252">
        <f>IF(N488="snížená",J488,0)</f>
        <v>0</v>
      </c>
      <c r="BG488" s="252">
        <f>IF(N488="zákl. přenesená",J488,0)</f>
        <v>0</v>
      </c>
      <c r="BH488" s="252">
        <f>IF(N488="sníž. přenesená",J488,0)</f>
        <v>0</v>
      </c>
      <c r="BI488" s="252">
        <f>IF(N488="nulová",J488,0)</f>
        <v>0</v>
      </c>
      <c r="BJ488" s="14" t="s">
        <v>84</v>
      </c>
      <c r="BK488" s="252">
        <f>ROUND(I488*H488,2)</f>
        <v>0</v>
      </c>
      <c r="BL488" s="14" t="s">
        <v>272</v>
      </c>
      <c r="BM488" s="251" t="s">
        <v>1283</v>
      </c>
    </row>
    <row r="489" s="2" customFormat="1">
      <c r="A489" s="35"/>
      <c r="B489" s="36"/>
      <c r="C489" s="37"/>
      <c r="D489" s="253" t="s">
        <v>194</v>
      </c>
      <c r="E489" s="37"/>
      <c r="F489" s="254" t="s">
        <v>1284</v>
      </c>
      <c r="G489" s="37"/>
      <c r="H489" s="37"/>
      <c r="I489" s="206"/>
      <c r="J489" s="37"/>
      <c r="K489" s="37"/>
      <c r="L489" s="41"/>
      <c r="M489" s="255"/>
      <c r="N489" s="256"/>
      <c r="O489" s="88"/>
      <c r="P489" s="88"/>
      <c r="Q489" s="88"/>
      <c r="R489" s="88"/>
      <c r="S489" s="88"/>
      <c r="T489" s="89"/>
      <c r="U489" s="35"/>
      <c r="V489" s="35"/>
      <c r="W489" s="35"/>
      <c r="X489" s="35"/>
      <c r="Y489" s="35"/>
      <c r="Z489" s="35"/>
      <c r="AA489" s="35"/>
      <c r="AB489" s="35"/>
      <c r="AC489" s="35"/>
      <c r="AD489" s="35"/>
      <c r="AE489" s="35"/>
      <c r="AT489" s="14" t="s">
        <v>194</v>
      </c>
      <c r="AU489" s="14" t="s">
        <v>200</v>
      </c>
    </row>
    <row r="490" s="12" customFormat="1" ht="22.8" customHeight="1">
      <c r="A490" s="12"/>
      <c r="B490" s="223"/>
      <c r="C490" s="224"/>
      <c r="D490" s="225" t="s">
        <v>76</v>
      </c>
      <c r="E490" s="237" t="s">
        <v>1292</v>
      </c>
      <c r="F490" s="237" t="s">
        <v>482</v>
      </c>
      <c r="G490" s="224"/>
      <c r="H490" s="224"/>
      <c r="I490" s="227"/>
      <c r="J490" s="238">
        <f>BK490</f>
        <v>0</v>
      </c>
      <c r="K490" s="224"/>
      <c r="L490" s="229"/>
      <c r="M490" s="230"/>
      <c r="N490" s="231"/>
      <c r="O490" s="231"/>
      <c r="P490" s="232">
        <f>SUM(P491:P492)</f>
        <v>0</v>
      </c>
      <c r="Q490" s="231"/>
      <c r="R490" s="232">
        <f>SUM(R491:R492)</f>
        <v>0</v>
      </c>
      <c r="S490" s="231"/>
      <c r="T490" s="233">
        <f>SUM(T491:T492)</f>
        <v>0</v>
      </c>
      <c r="U490" s="12"/>
      <c r="V490" s="12"/>
      <c r="W490" s="12"/>
      <c r="X490" s="12"/>
      <c r="Y490" s="12"/>
      <c r="Z490" s="12"/>
      <c r="AA490" s="12"/>
      <c r="AB490" s="12"/>
      <c r="AC490" s="12"/>
      <c r="AD490" s="12"/>
      <c r="AE490" s="12"/>
      <c r="AR490" s="234" t="s">
        <v>86</v>
      </c>
      <c r="AT490" s="235" t="s">
        <v>76</v>
      </c>
      <c r="AU490" s="235" t="s">
        <v>84</v>
      </c>
      <c r="AY490" s="234" t="s">
        <v>185</v>
      </c>
      <c r="BK490" s="236">
        <f>SUM(BK491:BK492)</f>
        <v>0</v>
      </c>
    </row>
    <row r="491" s="2" customFormat="1" ht="33" customHeight="1">
      <c r="A491" s="35"/>
      <c r="B491" s="36"/>
      <c r="C491" s="239" t="s">
        <v>1190</v>
      </c>
      <c r="D491" s="239" t="s">
        <v>188</v>
      </c>
      <c r="E491" s="240" t="s">
        <v>1294</v>
      </c>
      <c r="F491" s="241" t="s">
        <v>1295</v>
      </c>
      <c r="G491" s="242" t="s">
        <v>884</v>
      </c>
      <c r="H491" s="243">
        <v>1</v>
      </c>
      <c r="I491" s="244"/>
      <c r="J491" s="245">
        <f>ROUND(I491*H491,2)</f>
        <v>0</v>
      </c>
      <c r="K491" s="246"/>
      <c r="L491" s="41"/>
      <c r="M491" s="247" t="s">
        <v>1</v>
      </c>
      <c r="N491" s="248" t="s">
        <v>42</v>
      </c>
      <c r="O491" s="88"/>
      <c r="P491" s="249">
        <f>O491*H491</f>
        <v>0</v>
      </c>
      <c r="Q491" s="249">
        <v>0</v>
      </c>
      <c r="R491" s="249">
        <f>Q491*H491</f>
        <v>0</v>
      </c>
      <c r="S491" s="249">
        <v>0</v>
      </c>
      <c r="T491" s="250">
        <f>S491*H491</f>
        <v>0</v>
      </c>
      <c r="U491" s="35"/>
      <c r="V491" s="35"/>
      <c r="W491" s="35"/>
      <c r="X491" s="35"/>
      <c r="Y491" s="35"/>
      <c r="Z491" s="35"/>
      <c r="AA491" s="35"/>
      <c r="AB491" s="35"/>
      <c r="AC491" s="35"/>
      <c r="AD491" s="35"/>
      <c r="AE491" s="35"/>
      <c r="AR491" s="251" t="s">
        <v>272</v>
      </c>
      <c r="AT491" s="251" t="s">
        <v>188</v>
      </c>
      <c r="AU491" s="251" t="s">
        <v>86</v>
      </c>
      <c r="AY491" s="14" t="s">
        <v>185</v>
      </c>
      <c r="BE491" s="252">
        <f>IF(N491="základní",J491,0)</f>
        <v>0</v>
      </c>
      <c r="BF491" s="252">
        <f>IF(N491="snížená",J491,0)</f>
        <v>0</v>
      </c>
      <c r="BG491" s="252">
        <f>IF(N491="zákl. přenesená",J491,0)</f>
        <v>0</v>
      </c>
      <c r="BH491" s="252">
        <f>IF(N491="sníž. přenesená",J491,0)</f>
        <v>0</v>
      </c>
      <c r="BI491" s="252">
        <f>IF(N491="nulová",J491,0)</f>
        <v>0</v>
      </c>
      <c r="BJ491" s="14" t="s">
        <v>84</v>
      </c>
      <c r="BK491" s="252">
        <f>ROUND(I491*H491,2)</f>
        <v>0</v>
      </c>
      <c r="BL491" s="14" t="s">
        <v>272</v>
      </c>
      <c r="BM491" s="251" t="s">
        <v>1296</v>
      </c>
    </row>
    <row r="492" s="2" customFormat="1">
      <c r="A492" s="35"/>
      <c r="B492" s="36"/>
      <c r="C492" s="37"/>
      <c r="D492" s="253" t="s">
        <v>194</v>
      </c>
      <c r="E492" s="37"/>
      <c r="F492" s="254" t="s">
        <v>1297</v>
      </c>
      <c r="G492" s="37"/>
      <c r="H492" s="37"/>
      <c r="I492" s="206"/>
      <c r="J492" s="37"/>
      <c r="K492" s="37"/>
      <c r="L492" s="41"/>
      <c r="M492" s="273"/>
      <c r="N492" s="274"/>
      <c r="O492" s="270"/>
      <c r="P492" s="270"/>
      <c r="Q492" s="270"/>
      <c r="R492" s="270"/>
      <c r="S492" s="270"/>
      <c r="T492" s="275"/>
      <c r="U492" s="35"/>
      <c r="V492" s="35"/>
      <c r="W492" s="35"/>
      <c r="X492" s="35"/>
      <c r="Y492" s="35"/>
      <c r="Z492" s="35"/>
      <c r="AA492" s="35"/>
      <c r="AB492" s="35"/>
      <c r="AC492" s="35"/>
      <c r="AD492" s="35"/>
      <c r="AE492" s="35"/>
      <c r="AT492" s="14" t="s">
        <v>194</v>
      </c>
      <c r="AU492" s="14" t="s">
        <v>86</v>
      </c>
    </row>
    <row r="493" s="2" customFormat="1" ht="6.96" customHeight="1">
      <c r="A493" s="35"/>
      <c r="B493" s="63"/>
      <c r="C493" s="64"/>
      <c r="D493" s="64"/>
      <c r="E493" s="64"/>
      <c r="F493" s="64"/>
      <c r="G493" s="64"/>
      <c r="H493" s="64"/>
      <c r="I493" s="64"/>
      <c r="J493" s="64"/>
      <c r="K493" s="64"/>
      <c r="L493" s="41"/>
      <c r="M493" s="35"/>
      <c r="O493" s="35"/>
      <c r="P493" s="35"/>
      <c r="Q493" s="35"/>
      <c r="R493" s="35"/>
      <c r="S493" s="35"/>
      <c r="T493" s="35"/>
      <c r="U493" s="35"/>
      <c r="V493" s="35"/>
      <c r="W493" s="35"/>
      <c r="X493" s="35"/>
      <c r="Y493" s="35"/>
      <c r="Z493" s="35"/>
      <c r="AA493" s="35"/>
      <c r="AB493" s="35"/>
      <c r="AC493" s="35"/>
      <c r="AD493" s="35"/>
      <c r="AE493" s="35"/>
    </row>
  </sheetData>
  <sheetProtection sheet="1" autoFilter="0" formatColumns="0" formatRows="0" objects="1" scenarios="1" spinCount="100000" saltValue="MARGGlUT+erxRt2kOcXarX0ODST75tWBTUM7biUozzrIhfCc/whzhpwYI1fWKOTimXKKjFf6QJH0tXI7oA2Ogg==" hashValue="sn4iERmZ1Rjnjnn4ECvFpz6HbCrKbgkhoavxdOmVd9p9z6rSN1rAcAZNAsSWIj0sJTQwMaOOAcfVT7ltJpZqtQ==" algorithmName="SHA-512" password="C6F1"/>
  <autoFilter ref="C143:K492"/>
  <mergeCells count="17">
    <mergeCell ref="E7:H7"/>
    <mergeCell ref="E9:H9"/>
    <mergeCell ref="E11:H11"/>
    <mergeCell ref="E20:H20"/>
    <mergeCell ref="E29:H29"/>
    <mergeCell ref="E85:H85"/>
    <mergeCell ref="E87:H87"/>
    <mergeCell ref="E89:H89"/>
    <mergeCell ref="D116:F116"/>
    <mergeCell ref="D117:F117"/>
    <mergeCell ref="D118:F118"/>
    <mergeCell ref="D119:F119"/>
    <mergeCell ref="D120:F120"/>
    <mergeCell ref="E132:H132"/>
    <mergeCell ref="E134:H134"/>
    <mergeCell ref="E136:H136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4" t="s">
        <v>109</v>
      </c>
    </row>
    <row r="3" s="1" customFormat="1" ht="6.96" customHeight="1">
      <c r="B3" s="143"/>
      <c r="C3" s="144"/>
      <c r="D3" s="144"/>
      <c r="E3" s="144"/>
      <c r="F3" s="144"/>
      <c r="G3" s="144"/>
      <c r="H3" s="144"/>
      <c r="I3" s="144"/>
      <c r="J3" s="144"/>
      <c r="K3" s="144"/>
      <c r="L3" s="17"/>
      <c r="AT3" s="14" t="s">
        <v>86</v>
      </c>
    </row>
    <row r="4" s="1" customFormat="1" ht="24.96" customHeight="1">
      <c r="B4" s="17"/>
      <c r="D4" s="145" t="s">
        <v>134</v>
      </c>
      <c r="L4" s="17"/>
      <c r="M4" s="146" t="s">
        <v>10</v>
      </c>
      <c r="AT4" s="14" t="s">
        <v>4</v>
      </c>
    </row>
    <row r="5" s="1" customFormat="1" ht="6.96" customHeight="1">
      <c r="B5" s="17"/>
      <c r="L5" s="17"/>
    </row>
    <row r="6" s="1" customFormat="1" ht="12" customHeight="1">
      <c r="B6" s="17"/>
      <c r="D6" s="147" t="s">
        <v>16</v>
      </c>
      <c r="L6" s="17"/>
    </row>
    <row r="7" s="1" customFormat="1" ht="26.25" customHeight="1">
      <c r="B7" s="17"/>
      <c r="E7" s="148" t="str">
        <f>'Rekapitulace stavby'!K6</f>
        <v>Zlepšování kvality a dostupnosti vzdělávání ZŠ Sokolovská ve Velkém Meziříčí</v>
      </c>
      <c r="F7" s="147"/>
      <c r="G7" s="147"/>
      <c r="H7" s="147"/>
      <c r="L7" s="17"/>
    </row>
    <row r="8" s="1" customFormat="1" ht="12" customHeight="1">
      <c r="B8" s="17"/>
      <c r="D8" s="147" t="s">
        <v>135</v>
      </c>
      <c r="L8" s="17"/>
    </row>
    <row r="9" s="2" customFormat="1" ht="16.5" customHeight="1">
      <c r="A9" s="35"/>
      <c r="B9" s="41"/>
      <c r="C9" s="35"/>
      <c r="D9" s="35"/>
      <c r="E9" s="148" t="s">
        <v>1440</v>
      </c>
      <c r="F9" s="35"/>
      <c r="G9" s="35"/>
      <c r="H9" s="35"/>
      <c r="I9" s="35"/>
      <c r="J9" s="35"/>
      <c r="K9" s="35"/>
      <c r="L9" s="60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="2" customFormat="1" ht="12" customHeight="1">
      <c r="A10" s="35"/>
      <c r="B10" s="41"/>
      <c r="C10" s="35"/>
      <c r="D10" s="147" t="s">
        <v>137</v>
      </c>
      <c r="E10" s="35"/>
      <c r="F10" s="35"/>
      <c r="G10" s="35"/>
      <c r="H10" s="35"/>
      <c r="I10" s="35"/>
      <c r="J10" s="35"/>
      <c r="K10" s="35"/>
      <c r="L10" s="60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="2" customFormat="1" ht="16.5" customHeight="1">
      <c r="A11" s="35"/>
      <c r="B11" s="41"/>
      <c r="C11" s="35"/>
      <c r="D11" s="35"/>
      <c r="E11" s="149" t="s">
        <v>1441</v>
      </c>
      <c r="F11" s="35"/>
      <c r="G11" s="35"/>
      <c r="H11" s="35"/>
      <c r="I11" s="35"/>
      <c r="J11" s="35"/>
      <c r="K11" s="35"/>
      <c r="L11" s="60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="2" customFormat="1">
      <c r="A12" s="35"/>
      <c r="B12" s="41"/>
      <c r="C12" s="35"/>
      <c r="D12" s="35"/>
      <c r="E12" s="35"/>
      <c r="F12" s="35"/>
      <c r="G12" s="35"/>
      <c r="H12" s="35"/>
      <c r="I12" s="35"/>
      <c r="J12" s="35"/>
      <c r="K12" s="35"/>
      <c r="L12" s="60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="2" customFormat="1" ht="12" customHeight="1">
      <c r="A13" s="35"/>
      <c r="B13" s="41"/>
      <c r="C13" s="35"/>
      <c r="D13" s="147" t="s">
        <v>18</v>
      </c>
      <c r="E13" s="35"/>
      <c r="F13" s="138" t="s">
        <v>1</v>
      </c>
      <c r="G13" s="35"/>
      <c r="H13" s="35"/>
      <c r="I13" s="147" t="s">
        <v>19</v>
      </c>
      <c r="J13" s="138" t="s">
        <v>1</v>
      </c>
      <c r="K13" s="35"/>
      <c r="L13" s="60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="2" customFormat="1" ht="12" customHeight="1">
      <c r="A14" s="35"/>
      <c r="B14" s="41"/>
      <c r="C14" s="35"/>
      <c r="D14" s="147" t="s">
        <v>20</v>
      </c>
      <c r="E14" s="35"/>
      <c r="F14" s="138" t="s">
        <v>21</v>
      </c>
      <c r="G14" s="35"/>
      <c r="H14" s="35"/>
      <c r="I14" s="147" t="s">
        <v>22</v>
      </c>
      <c r="J14" s="150" t="str">
        <f>'Rekapitulace stavby'!AN8</f>
        <v>21. 1. 2025</v>
      </c>
      <c r="K14" s="35"/>
      <c r="L14" s="60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="2" customFormat="1" ht="10.8" customHeight="1">
      <c r="A15" s="35"/>
      <c r="B15" s="41"/>
      <c r="C15" s="35"/>
      <c r="D15" s="35"/>
      <c r="E15" s="35"/>
      <c r="F15" s="35"/>
      <c r="G15" s="35"/>
      <c r="H15" s="35"/>
      <c r="I15" s="35"/>
      <c r="J15" s="35"/>
      <c r="K15" s="35"/>
      <c r="L15" s="60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="2" customFormat="1" ht="12" customHeight="1">
      <c r="A16" s="35"/>
      <c r="B16" s="41"/>
      <c r="C16" s="35"/>
      <c r="D16" s="147" t="s">
        <v>24</v>
      </c>
      <c r="E16" s="35"/>
      <c r="F16" s="35"/>
      <c r="G16" s="35"/>
      <c r="H16" s="35"/>
      <c r="I16" s="147" t="s">
        <v>25</v>
      </c>
      <c r="J16" s="138" t="s">
        <v>26</v>
      </c>
      <c r="K16" s="35"/>
      <c r="L16" s="60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="2" customFormat="1" ht="18" customHeight="1">
      <c r="A17" s="35"/>
      <c r="B17" s="41"/>
      <c r="C17" s="35"/>
      <c r="D17" s="35"/>
      <c r="E17" s="138" t="s">
        <v>27</v>
      </c>
      <c r="F17" s="35"/>
      <c r="G17" s="35"/>
      <c r="H17" s="35"/>
      <c r="I17" s="147" t="s">
        <v>28</v>
      </c>
      <c r="J17" s="138" t="s">
        <v>29</v>
      </c>
      <c r="K17" s="35"/>
      <c r="L17" s="60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="2" customFormat="1" ht="6.96" customHeight="1">
      <c r="A18" s="35"/>
      <c r="B18" s="41"/>
      <c r="C18" s="35"/>
      <c r="D18" s="35"/>
      <c r="E18" s="35"/>
      <c r="F18" s="35"/>
      <c r="G18" s="35"/>
      <c r="H18" s="35"/>
      <c r="I18" s="35"/>
      <c r="J18" s="35"/>
      <c r="K18" s="35"/>
      <c r="L18" s="60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="2" customFormat="1" ht="12" customHeight="1">
      <c r="A19" s="35"/>
      <c r="B19" s="41"/>
      <c r="C19" s="35"/>
      <c r="D19" s="147" t="s">
        <v>30</v>
      </c>
      <c r="E19" s="35"/>
      <c r="F19" s="35"/>
      <c r="G19" s="35"/>
      <c r="H19" s="35"/>
      <c r="I19" s="147" t="s">
        <v>25</v>
      </c>
      <c r="J19" s="30" t="str">
        <f>'Rekapitulace stavby'!AN13</f>
        <v>Vyplň údaj</v>
      </c>
      <c r="K19" s="35"/>
      <c r="L19" s="60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="2" customFormat="1" ht="18" customHeight="1">
      <c r="A20" s="35"/>
      <c r="B20" s="41"/>
      <c r="C20" s="35"/>
      <c r="D20" s="35"/>
      <c r="E20" s="30" t="str">
        <f>'Rekapitulace stavby'!E14</f>
        <v>Vyplň údaj</v>
      </c>
      <c r="F20" s="138"/>
      <c r="G20" s="138"/>
      <c r="H20" s="138"/>
      <c r="I20" s="147" t="s">
        <v>28</v>
      </c>
      <c r="J20" s="30" t="str">
        <f>'Rekapitulace stavby'!AN14</f>
        <v>Vyplň údaj</v>
      </c>
      <c r="K20" s="35"/>
      <c r="L20" s="60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="2" customFormat="1" ht="6.96" customHeight="1">
      <c r="A21" s="35"/>
      <c r="B21" s="41"/>
      <c r="C21" s="35"/>
      <c r="D21" s="35"/>
      <c r="E21" s="35"/>
      <c r="F21" s="35"/>
      <c r="G21" s="35"/>
      <c r="H21" s="35"/>
      <c r="I21" s="35"/>
      <c r="J21" s="35"/>
      <c r="K21" s="35"/>
      <c r="L21" s="60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="2" customFormat="1" ht="12" customHeight="1">
      <c r="A22" s="35"/>
      <c r="B22" s="41"/>
      <c r="C22" s="35"/>
      <c r="D22" s="147" t="s">
        <v>32</v>
      </c>
      <c r="E22" s="35"/>
      <c r="F22" s="35"/>
      <c r="G22" s="35"/>
      <c r="H22" s="35"/>
      <c r="I22" s="147" t="s">
        <v>25</v>
      </c>
      <c r="J22" s="138" t="str">
        <f>IF('Rekapitulace stavby'!AN16="","",'Rekapitulace stavby'!AN16)</f>
        <v/>
      </c>
      <c r="K22" s="35"/>
      <c r="L22" s="60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="2" customFormat="1" ht="18" customHeight="1">
      <c r="A23" s="35"/>
      <c r="B23" s="41"/>
      <c r="C23" s="35"/>
      <c r="D23" s="35"/>
      <c r="E23" s="138" t="str">
        <f>IF('Rekapitulace stavby'!E17="","",'Rekapitulace stavby'!E17)</f>
        <v xml:space="preserve"> </v>
      </c>
      <c r="F23" s="35"/>
      <c r="G23" s="35"/>
      <c r="H23" s="35"/>
      <c r="I23" s="147" t="s">
        <v>28</v>
      </c>
      <c r="J23" s="138" t="str">
        <f>IF('Rekapitulace stavby'!AN17="","",'Rekapitulace stavby'!AN17)</f>
        <v/>
      </c>
      <c r="K23" s="35"/>
      <c r="L23" s="60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="2" customFormat="1" ht="6.96" customHeight="1">
      <c r="A24" s="35"/>
      <c r="B24" s="41"/>
      <c r="C24" s="35"/>
      <c r="D24" s="35"/>
      <c r="E24" s="35"/>
      <c r="F24" s="35"/>
      <c r="G24" s="35"/>
      <c r="H24" s="35"/>
      <c r="I24" s="35"/>
      <c r="J24" s="35"/>
      <c r="K24" s="35"/>
      <c r="L24" s="60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="2" customFormat="1" ht="12" customHeight="1">
      <c r="A25" s="35"/>
      <c r="B25" s="41"/>
      <c r="C25" s="35"/>
      <c r="D25" s="147" t="s">
        <v>35</v>
      </c>
      <c r="E25" s="35"/>
      <c r="F25" s="35"/>
      <c r="G25" s="35"/>
      <c r="H25" s="35"/>
      <c r="I25" s="147" t="s">
        <v>25</v>
      </c>
      <c r="J25" s="138" t="str">
        <f>IF('Rekapitulace stavby'!AN19="","",'Rekapitulace stavby'!AN19)</f>
        <v/>
      </c>
      <c r="K25" s="35"/>
      <c r="L25" s="60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="2" customFormat="1" ht="18" customHeight="1">
      <c r="A26" s="35"/>
      <c r="B26" s="41"/>
      <c r="C26" s="35"/>
      <c r="D26" s="35"/>
      <c r="E26" s="138" t="str">
        <f>IF('Rekapitulace stavby'!E20="","",'Rekapitulace stavby'!E20)</f>
        <v xml:space="preserve"> </v>
      </c>
      <c r="F26" s="35"/>
      <c r="G26" s="35"/>
      <c r="H26" s="35"/>
      <c r="I26" s="147" t="s">
        <v>28</v>
      </c>
      <c r="J26" s="138" t="str">
        <f>IF('Rekapitulace stavby'!AN20="","",'Rekapitulace stavby'!AN20)</f>
        <v/>
      </c>
      <c r="K26" s="35"/>
      <c r="L26" s="60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="2" customFormat="1" ht="6.96" customHeight="1">
      <c r="A27" s="35"/>
      <c r="B27" s="41"/>
      <c r="C27" s="35"/>
      <c r="D27" s="35"/>
      <c r="E27" s="35"/>
      <c r="F27" s="35"/>
      <c r="G27" s="35"/>
      <c r="H27" s="35"/>
      <c r="I27" s="35"/>
      <c r="J27" s="35"/>
      <c r="K27" s="35"/>
      <c r="L27" s="60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</row>
    <row r="28" s="2" customFormat="1" ht="12" customHeight="1">
      <c r="A28" s="35"/>
      <c r="B28" s="41"/>
      <c r="C28" s="35"/>
      <c r="D28" s="147" t="s">
        <v>36</v>
      </c>
      <c r="E28" s="35"/>
      <c r="F28" s="35"/>
      <c r="G28" s="35"/>
      <c r="H28" s="35"/>
      <c r="I28" s="35"/>
      <c r="J28" s="35"/>
      <c r="K28" s="35"/>
      <c r="L28" s="60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="8" customFormat="1" ht="16.5" customHeight="1">
      <c r="A29" s="151"/>
      <c r="B29" s="152"/>
      <c r="C29" s="151"/>
      <c r="D29" s="151"/>
      <c r="E29" s="153" t="s">
        <v>1</v>
      </c>
      <c r="F29" s="153"/>
      <c r="G29" s="153"/>
      <c r="H29" s="153"/>
      <c r="I29" s="151"/>
      <c r="J29" s="151"/>
      <c r="K29" s="151"/>
      <c r="L29" s="154"/>
      <c r="S29" s="151"/>
      <c r="T29" s="151"/>
      <c r="U29" s="151"/>
      <c r="V29" s="151"/>
      <c r="W29" s="151"/>
      <c r="X29" s="151"/>
      <c r="Y29" s="151"/>
      <c r="Z29" s="151"/>
      <c r="AA29" s="151"/>
      <c r="AB29" s="151"/>
      <c r="AC29" s="151"/>
      <c r="AD29" s="151"/>
      <c r="AE29" s="151"/>
    </row>
    <row r="30" s="2" customFormat="1" ht="6.96" customHeight="1">
      <c r="A30" s="35"/>
      <c r="B30" s="41"/>
      <c r="C30" s="35"/>
      <c r="D30" s="35"/>
      <c r="E30" s="35"/>
      <c r="F30" s="35"/>
      <c r="G30" s="35"/>
      <c r="H30" s="35"/>
      <c r="I30" s="35"/>
      <c r="J30" s="35"/>
      <c r="K30" s="35"/>
      <c r="L30" s="60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="2" customFormat="1" ht="6.96" customHeight="1">
      <c r="A31" s="35"/>
      <c r="B31" s="41"/>
      <c r="C31" s="35"/>
      <c r="D31" s="155"/>
      <c r="E31" s="155"/>
      <c r="F31" s="155"/>
      <c r="G31" s="155"/>
      <c r="H31" s="155"/>
      <c r="I31" s="155"/>
      <c r="J31" s="155"/>
      <c r="K31" s="155"/>
      <c r="L31" s="60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="2" customFormat="1" ht="14.4" customHeight="1">
      <c r="A32" s="35"/>
      <c r="B32" s="41"/>
      <c r="C32" s="35"/>
      <c r="D32" s="138" t="s">
        <v>139</v>
      </c>
      <c r="E32" s="35"/>
      <c r="F32" s="35"/>
      <c r="G32" s="35"/>
      <c r="H32" s="35"/>
      <c r="I32" s="35"/>
      <c r="J32" s="156">
        <f>J98</f>
        <v>0</v>
      </c>
      <c r="K32" s="35"/>
      <c r="L32" s="60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="2" customFormat="1" ht="14.4" customHeight="1">
      <c r="A33" s="35"/>
      <c r="B33" s="41"/>
      <c r="C33" s="35"/>
      <c r="D33" s="157" t="s">
        <v>140</v>
      </c>
      <c r="E33" s="35"/>
      <c r="F33" s="35"/>
      <c r="G33" s="35"/>
      <c r="H33" s="35"/>
      <c r="I33" s="35"/>
      <c r="J33" s="156">
        <f>J116</f>
        <v>0</v>
      </c>
      <c r="K33" s="35"/>
      <c r="L33" s="60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="2" customFormat="1" ht="25.44" customHeight="1">
      <c r="A34" s="35"/>
      <c r="B34" s="41"/>
      <c r="C34" s="35"/>
      <c r="D34" s="158" t="s">
        <v>37</v>
      </c>
      <c r="E34" s="35"/>
      <c r="F34" s="35"/>
      <c r="G34" s="35"/>
      <c r="H34" s="35"/>
      <c r="I34" s="35"/>
      <c r="J34" s="159">
        <f>ROUND(J32 + J33, 2)</f>
        <v>0</v>
      </c>
      <c r="K34" s="35"/>
      <c r="L34" s="60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="2" customFormat="1" ht="6.96" customHeight="1">
      <c r="A35" s="35"/>
      <c r="B35" s="41"/>
      <c r="C35" s="35"/>
      <c r="D35" s="155"/>
      <c r="E35" s="155"/>
      <c r="F35" s="155"/>
      <c r="G35" s="155"/>
      <c r="H35" s="155"/>
      <c r="I35" s="155"/>
      <c r="J35" s="155"/>
      <c r="K35" s="155"/>
      <c r="L35" s="60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="2" customFormat="1" ht="14.4" customHeight="1">
      <c r="A36" s="35"/>
      <c r="B36" s="41"/>
      <c r="C36" s="35"/>
      <c r="D36" s="35"/>
      <c r="E36" s="35"/>
      <c r="F36" s="160" t="s">
        <v>39</v>
      </c>
      <c r="G36" s="35"/>
      <c r="H36" s="35"/>
      <c r="I36" s="160" t="s">
        <v>38</v>
      </c>
      <c r="J36" s="160" t="s">
        <v>40</v>
      </c>
      <c r="K36" s="35"/>
      <c r="L36" s="60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="2" customFormat="1" ht="14.4" customHeight="1">
      <c r="A37" s="35"/>
      <c r="B37" s="41"/>
      <c r="C37" s="35"/>
      <c r="D37" s="161" t="s">
        <v>41</v>
      </c>
      <c r="E37" s="147" t="s">
        <v>42</v>
      </c>
      <c r="F37" s="162">
        <f>ROUND((SUM(BE116:BE123) + SUM(BE145:BE267)),  2)</f>
        <v>0</v>
      </c>
      <c r="G37" s="35"/>
      <c r="H37" s="35"/>
      <c r="I37" s="163">
        <v>0.20999999999999999</v>
      </c>
      <c r="J37" s="162">
        <f>ROUND(((SUM(BE116:BE123) + SUM(BE145:BE267))*I37),  2)</f>
        <v>0</v>
      </c>
      <c r="K37" s="35"/>
      <c r="L37" s="60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="2" customFormat="1" ht="14.4" customHeight="1">
      <c r="A38" s="35"/>
      <c r="B38" s="41"/>
      <c r="C38" s="35"/>
      <c r="D38" s="35"/>
      <c r="E38" s="147" t="s">
        <v>43</v>
      </c>
      <c r="F38" s="162">
        <f>ROUND((SUM(BF116:BF123) + SUM(BF145:BF267)),  2)</f>
        <v>0</v>
      </c>
      <c r="G38" s="35"/>
      <c r="H38" s="35"/>
      <c r="I38" s="163">
        <v>0.14999999999999999</v>
      </c>
      <c r="J38" s="162">
        <f>ROUND(((SUM(BF116:BF123) + SUM(BF145:BF267))*I38),  2)</f>
        <v>0</v>
      </c>
      <c r="K38" s="35"/>
      <c r="L38" s="60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hidden="1" s="2" customFormat="1" ht="14.4" customHeight="1">
      <c r="A39" s="35"/>
      <c r="B39" s="41"/>
      <c r="C39" s="35"/>
      <c r="D39" s="35"/>
      <c r="E39" s="147" t="s">
        <v>44</v>
      </c>
      <c r="F39" s="162">
        <f>ROUND((SUM(BG116:BG123) + SUM(BG145:BG267)),  2)</f>
        <v>0</v>
      </c>
      <c r="G39" s="35"/>
      <c r="H39" s="35"/>
      <c r="I39" s="163">
        <v>0.20999999999999999</v>
      </c>
      <c r="J39" s="162">
        <f>0</f>
        <v>0</v>
      </c>
      <c r="K39" s="35"/>
      <c r="L39" s="60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hidden="1" s="2" customFormat="1" ht="14.4" customHeight="1">
      <c r="A40" s="35"/>
      <c r="B40" s="41"/>
      <c r="C40" s="35"/>
      <c r="D40" s="35"/>
      <c r="E40" s="147" t="s">
        <v>45</v>
      </c>
      <c r="F40" s="162">
        <f>ROUND((SUM(BH116:BH123) + SUM(BH145:BH267)),  2)</f>
        <v>0</v>
      </c>
      <c r="G40" s="35"/>
      <c r="H40" s="35"/>
      <c r="I40" s="163">
        <v>0.14999999999999999</v>
      </c>
      <c r="J40" s="162">
        <f>0</f>
        <v>0</v>
      </c>
      <c r="K40" s="35"/>
      <c r="L40" s="60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hidden="1" s="2" customFormat="1" ht="14.4" customHeight="1">
      <c r="A41" s="35"/>
      <c r="B41" s="41"/>
      <c r="C41" s="35"/>
      <c r="D41" s="35"/>
      <c r="E41" s="147" t="s">
        <v>46</v>
      </c>
      <c r="F41" s="162">
        <f>ROUND((SUM(BI116:BI123) + SUM(BI145:BI267)),  2)</f>
        <v>0</v>
      </c>
      <c r="G41" s="35"/>
      <c r="H41" s="35"/>
      <c r="I41" s="163">
        <v>0</v>
      </c>
      <c r="J41" s="162">
        <f>0</f>
        <v>0</v>
      </c>
      <c r="K41" s="35"/>
      <c r="L41" s="60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</row>
    <row r="42" s="2" customFormat="1" ht="6.96" customHeight="1">
      <c r="A42" s="35"/>
      <c r="B42" s="41"/>
      <c r="C42" s="35"/>
      <c r="D42" s="35"/>
      <c r="E42" s="35"/>
      <c r="F42" s="35"/>
      <c r="G42" s="35"/>
      <c r="H42" s="35"/>
      <c r="I42" s="35"/>
      <c r="J42" s="35"/>
      <c r="K42" s="35"/>
      <c r="L42" s="60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</row>
    <row r="43" s="2" customFormat="1" ht="25.44" customHeight="1">
      <c r="A43" s="35"/>
      <c r="B43" s="41"/>
      <c r="C43" s="164"/>
      <c r="D43" s="165" t="s">
        <v>47</v>
      </c>
      <c r="E43" s="166"/>
      <c r="F43" s="166"/>
      <c r="G43" s="167" t="s">
        <v>48</v>
      </c>
      <c r="H43" s="168" t="s">
        <v>49</v>
      </c>
      <c r="I43" s="166"/>
      <c r="J43" s="169">
        <f>SUM(J34:J41)</f>
        <v>0</v>
      </c>
      <c r="K43" s="170"/>
      <c r="L43" s="60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</row>
    <row r="44" s="2" customFormat="1" ht="14.4" customHeight="1">
      <c r="A44" s="35"/>
      <c r="B44" s="41"/>
      <c r="C44" s="35"/>
      <c r="D44" s="35"/>
      <c r="E44" s="35"/>
      <c r="F44" s="35"/>
      <c r="G44" s="35"/>
      <c r="H44" s="35"/>
      <c r="I44" s="35"/>
      <c r="J44" s="35"/>
      <c r="K44" s="35"/>
      <c r="L44" s="60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</row>
    <row r="45" s="1" customFormat="1" ht="14.4" customHeight="1">
      <c r="B45" s="17"/>
      <c r="L45" s="17"/>
    </row>
    <row r="46" s="1" customFormat="1" ht="14.4" customHeight="1">
      <c r="B46" s="17"/>
      <c r="L46" s="17"/>
    </row>
    <row r="47" s="1" customFormat="1" ht="14.4" customHeight="1">
      <c r="B47" s="17"/>
      <c r="L47" s="17"/>
    </row>
    <row r="48" s="1" customFormat="1" ht="14.4" customHeight="1">
      <c r="B48" s="17"/>
      <c r="L48" s="17"/>
    </row>
    <row r="49" s="1" customFormat="1" ht="14.4" customHeight="1">
      <c r="B49" s="17"/>
      <c r="L49" s="17"/>
    </row>
    <row r="50" s="2" customFormat="1" ht="14.4" customHeight="1">
      <c r="B50" s="60"/>
      <c r="D50" s="171" t="s">
        <v>50</v>
      </c>
      <c r="E50" s="172"/>
      <c r="F50" s="172"/>
      <c r="G50" s="171" t="s">
        <v>51</v>
      </c>
      <c r="H50" s="172"/>
      <c r="I50" s="172"/>
      <c r="J50" s="172"/>
      <c r="K50" s="172"/>
      <c r="L50" s="60"/>
    </row>
    <row r="51">
      <c r="B51" s="17"/>
      <c r="L51" s="17"/>
    </row>
    <row r="52">
      <c r="B52" s="17"/>
      <c r="L52" s="17"/>
    </row>
    <row r="53">
      <c r="B53" s="17"/>
      <c r="L53" s="17"/>
    </row>
    <row r="54">
      <c r="B54" s="17"/>
      <c r="L54" s="17"/>
    </row>
    <row r="55">
      <c r="B55" s="17"/>
      <c r="L55" s="17"/>
    </row>
    <row r="56">
      <c r="B56" s="17"/>
      <c r="L56" s="17"/>
    </row>
    <row r="57">
      <c r="B57" s="17"/>
      <c r="L57" s="17"/>
    </row>
    <row r="58">
      <c r="B58" s="17"/>
      <c r="L58" s="17"/>
    </row>
    <row r="59">
      <c r="B59" s="17"/>
      <c r="L59" s="17"/>
    </row>
    <row r="60">
      <c r="B60" s="17"/>
      <c r="L60" s="17"/>
    </row>
    <row r="61" s="2" customFormat="1">
      <c r="A61" s="35"/>
      <c r="B61" s="41"/>
      <c r="C61" s="35"/>
      <c r="D61" s="173" t="s">
        <v>52</v>
      </c>
      <c r="E61" s="174"/>
      <c r="F61" s="175" t="s">
        <v>53</v>
      </c>
      <c r="G61" s="173" t="s">
        <v>52</v>
      </c>
      <c r="H61" s="174"/>
      <c r="I61" s="174"/>
      <c r="J61" s="176" t="s">
        <v>53</v>
      </c>
      <c r="K61" s="174"/>
      <c r="L61" s="60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>
      <c r="B62" s="17"/>
      <c r="L62" s="17"/>
    </row>
    <row r="63">
      <c r="B63" s="17"/>
      <c r="L63" s="17"/>
    </row>
    <row r="64">
      <c r="B64" s="17"/>
      <c r="L64" s="17"/>
    </row>
    <row r="65" s="2" customFormat="1">
      <c r="A65" s="35"/>
      <c r="B65" s="41"/>
      <c r="C65" s="35"/>
      <c r="D65" s="171" t="s">
        <v>54</v>
      </c>
      <c r="E65" s="177"/>
      <c r="F65" s="177"/>
      <c r="G65" s="171" t="s">
        <v>55</v>
      </c>
      <c r="H65" s="177"/>
      <c r="I65" s="177"/>
      <c r="J65" s="177"/>
      <c r="K65" s="177"/>
      <c r="L65" s="60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>
      <c r="B66" s="17"/>
      <c r="L66" s="17"/>
    </row>
    <row r="67">
      <c r="B67" s="17"/>
      <c r="L67" s="17"/>
    </row>
    <row r="68">
      <c r="B68" s="17"/>
      <c r="L68" s="17"/>
    </row>
    <row r="69">
      <c r="B69" s="17"/>
      <c r="L69" s="17"/>
    </row>
    <row r="70">
      <c r="B70" s="17"/>
      <c r="L70" s="17"/>
    </row>
    <row r="71">
      <c r="B71" s="17"/>
      <c r="L71" s="17"/>
    </row>
    <row r="72">
      <c r="B72" s="17"/>
      <c r="L72" s="17"/>
    </row>
    <row r="73">
      <c r="B73" s="17"/>
      <c r="L73" s="17"/>
    </row>
    <row r="74">
      <c r="B74" s="17"/>
      <c r="L74" s="17"/>
    </row>
    <row r="75">
      <c r="B75" s="17"/>
      <c r="L75" s="17"/>
    </row>
    <row r="76" s="2" customFormat="1">
      <c r="A76" s="35"/>
      <c r="B76" s="41"/>
      <c r="C76" s="35"/>
      <c r="D76" s="173" t="s">
        <v>52</v>
      </c>
      <c r="E76" s="174"/>
      <c r="F76" s="175" t="s">
        <v>53</v>
      </c>
      <c r="G76" s="173" t="s">
        <v>52</v>
      </c>
      <c r="H76" s="174"/>
      <c r="I76" s="174"/>
      <c r="J76" s="176" t="s">
        <v>53</v>
      </c>
      <c r="K76" s="174"/>
      <c r="L76" s="60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="2" customFormat="1" ht="14.4" customHeight="1">
      <c r="A77" s="35"/>
      <c r="B77" s="178"/>
      <c r="C77" s="179"/>
      <c r="D77" s="179"/>
      <c r="E77" s="179"/>
      <c r="F77" s="179"/>
      <c r="G77" s="179"/>
      <c r="H77" s="179"/>
      <c r="I77" s="179"/>
      <c r="J77" s="179"/>
      <c r="K77" s="179"/>
      <c r="L77" s="60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="2" customFormat="1" ht="6.96" customHeight="1">
      <c r="A81" s="35"/>
      <c r="B81" s="180"/>
      <c r="C81" s="181"/>
      <c r="D81" s="181"/>
      <c r="E81" s="181"/>
      <c r="F81" s="181"/>
      <c r="G81" s="181"/>
      <c r="H81" s="181"/>
      <c r="I81" s="181"/>
      <c r="J81" s="181"/>
      <c r="K81" s="181"/>
      <c r="L81" s="60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="2" customFormat="1" ht="24.96" customHeight="1">
      <c r="A82" s="35"/>
      <c r="B82" s="36"/>
      <c r="C82" s="20" t="s">
        <v>141</v>
      </c>
      <c r="D82" s="37"/>
      <c r="E82" s="37"/>
      <c r="F82" s="37"/>
      <c r="G82" s="37"/>
      <c r="H82" s="37"/>
      <c r="I82" s="37"/>
      <c r="J82" s="37"/>
      <c r="K82" s="37"/>
      <c r="L82" s="60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60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="2" customFormat="1" ht="12" customHeight="1">
      <c r="A84" s="35"/>
      <c r="B84" s="36"/>
      <c r="C84" s="29" t="s">
        <v>16</v>
      </c>
      <c r="D84" s="37"/>
      <c r="E84" s="37"/>
      <c r="F84" s="37"/>
      <c r="G84" s="37"/>
      <c r="H84" s="37"/>
      <c r="I84" s="37"/>
      <c r="J84" s="37"/>
      <c r="K84" s="37"/>
      <c r="L84" s="60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="2" customFormat="1" ht="26.25" customHeight="1">
      <c r="A85" s="35"/>
      <c r="B85" s="36"/>
      <c r="C85" s="37"/>
      <c r="D85" s="37"/>
      <c r="E85" s="182" t="str">
        <f>E7</f>
        <v>Zlepšování kvality a dostupnosti vzdělávání ZŠ Sokolovská ve Velkém Meziříčí</v>
      </c>
      <c r="F85" s="29"/>
      <c r="G85" s="29"/>
      <c r="H85" s="29"/>
      <c r="I85" s="37"/>
      <c r="J85" s="37"/>
      <c r="K85" s="37"/>
      <c r="L85" s="60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="1" customFormat="1" ht="12" customHeight="1">
      <c r="B86" s="18"/>
      <c r="C86" s="29" t="s">
        <v>135</v>
      </c>
      <c r="D86" s="19"/>
      <c r="E86" s="19"/>
      <c r="F86" s="19"/>
      <c r="G86" s="19"/>
      <c r="H86" s="19"/>
      <c r="I86" s="19"/>
      <c r="J86" s="19"/>
      <c r="K86" s="19"/>
      <c r="L86" s="17"/>
    </row>
    <row r="87" s="2" customFormat="1" ht="16.5" customHeight="1">
      <c r="A87" s="35"/>
      <c r="B87" s="36"/>
      <c r="C87" s="37"/>
      <c r="D87" s="37"/>
      <c r="E87" s="182" t="s">
        <v>1440</v>
      </c>
      <c r="F87" s="37"/>
      <c r="G87" s="37"/>
      <c r="H87" s="37"/>
      <c r="I87" s="37"/>
      <c r="J87" s="37"/>
      <c r="K87" s="37"/>
      <c r="L87" s="60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="2" customFormat="1" ht="12" customHeight="1">
      <c r="A88" s="35"/>
      <c r="B88" s="36"/>
      <c r="C88" s="29" t="s">
        <v>137</v>
      </c>
      <c r="D88" s="37"/>
      <c r="E88" s="37"/>
      <c r="F88" s="37"/>
      <c r="G88" s="37"/>
      <c r="H88" s="37"/>
      <c r="I88" s="37"/>
      <c r="J88" s="37"/>
      <c r="K88" s="37"/>
      <c r="L88" s="60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="2" customFormat="1" ht="16.5" customHeight="1">
      <c r="A89" s="35"/>
      <c r="B89" s="36"/>
      <c r="C89" s="37"/>
      <c r="D89" s="37"/>
      <c r="E89" s="73" t="str">
        <f>E11</f>
        <v>56.3.1 - knihovna, dveře č. 13 - stavba</v>
      </c>
      <c r="F89" s="37"/>
      <c r="G89" s="37"/>
      <c r="H89" s="37"/>
      <c r="I89" s="37"/>
      <c r="J89" s="37"/>
      <c r="K89" s="37"/>
      <c r="L89" s="60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="2" customFormat="1" ht="6.96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60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="2" customFormat="1" ht="12" customHeight="1">
      <c r="A91" s="35"/>
      <c r="B91" s="36"/>
      <c r="C91" s="29" t="s">
        <v>20</v>
      </c>
      <c r="D91" s="37"/>
      <c r="E91" s="37"/>
      <c r="F91" s="24" t="str">
        <f>F14</f>
        <v xml:space="preserve">ZŠ Sokolovská </v>
      </c>
      <c r="G91" s="37"/>
      <c r="H91" s="37"/>
      <c r="I91" s="29" t="s">
        <v>22</v>
      </c>
      <c r="J91" s="76" t="str">
        <f>IF(J14="","",J14)</f>
        <v>21. 1. 2025</v>
      </c>
      <c r="K91" s="37"/>
      <c r="L91" s="60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="2" customFormat="1" ht="6.96" customHeight="1">
      <c r="A92" s="35"/>
      <c r="B92" s="36"/>
      <c r="C92" s="37"/>
      <c r="D92" s="37"/>
      <c r="E92" s="37"/>
      <c r="F92" s="37"/>
      <c r="G92" s="37"/>
      <c r="H92" s="37"/>
      <c r="I92" s="37"/>
      <c r="J92" s="37"/>
      <c r="K92" s="37"/>
      <c r="L92" s="60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="2" customFormat="1" ht="15.15" customHeight="1">
      <c r="A93" s="35"/>
      <c r="B93" s="36"/>
      <c r="C93" s="29" t="s">
        <v>24</v>
      </c>
      <c r="D93" s="37"/>
      <c r="E93" s="37"/>
      <c r="F93" s="24" t="str">
        <f>E17</f>
        <v xml:space="preserve">Město Velké Meziříčí, Radnická 29/1, PSČ: 594 13 </v>
      </c>
      <c r="G93" s="37"/>
      <c r="H93" s="37"/>
      <c r="I93" s="29" t="s">
        <v>32</v>
      </c>
      <c r="J93" s="33" t="str">
        <f>E23</f>
        <v xml:space="preserve"> </v>
      </c>
      <c r="K93" s="37"/>
      <c r="L93" s="60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="2" customFormat="1" ht="15.15" customHeight="1">
      <c r="A94" s="35"/>
      <c r="B94" s="36"/>
      <c r="C94" s="29" t="s">
        <v>30</v>
      </c>
      <c r="D94" s="37"/>
      <c r="E94" s="37"/>
      <c r="F94" s="24" t="str">
        <f>IF(E20="","",E20)</f>
        <v>Vyplň údaj</v>
      </c>
      <c r="G94" s="37"/>
      <c r="H94" s="37"/>
      <c r="I94" s="29" t="s">
        <v>35</v>
      </c>
      <c r="J94" s="33" t="str">
        <f>E26</f>
        <v xml:space="preserve"> </v>
      </c>
      <c r="K94" s="37"/>
      <c r="L94" s="60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="2" customFormat="1" ht="10.32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60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="2" customFormat="1" ht="29.28" customHeight="1">
      <c r="A96" s="35"/>
      <c r="B96" s="36"/>
      <c r="C96" s="183" t="s">
        <v>142</v>
      </c>
      <c r="D96" s="184"/>
      <c r="E96" s="184"/>
      <c r="F96" s="184"/>
      <c r="G96" s="184"/>
      <c r="H96" s="184"/>
      <c r="I96" s="184"/>
      <c r="J96" s="185" t="s">
        <v>143</v>
      </c>
      <c r="K96" s="184"/>
      <c r="L96" s="60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</row>
    <row r="97" s="2" customFormat="1" ht="10.32" customHeight="1">
      <c r="A97" s="35"/>
      <c r="B97" s="36"/>
      <c r="C97" s="37"/>
      <c r="D97" s="37"/>
      <c r="E97" s="37"/>
      <c r="F97" s="37"/>
      <c r="G97" s="37"/>
      <c r="H97" s="37"/>
      <c r="I97" s="37"/>
      <c r="J97" s="37"/>
      <c r="K97" s="37"/>
      <c r="L97" s="60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</row>
    <row r="98" s="2" customFormat="1" ht="22.8" customHeight="1">
      <c r="A98" s="35"/>
      <c r="B98" s="36"/>
      <c r="C98" s="186" t="s">
        <v>144</v>
      </c>
      <c r="D98" s="37"/>
      <c r="E98" s="37"/>
      <c r="F98" s="37"/>
      <c r="G98" s="37"/>
      <c r="H98" s="37"/>
      <c r="I98" s="37"/>
      <c r="J98" s="107">
        <f>J145</f>
        <v>0</v>
      </c>
      <c r="K98" s="37"/>
      <c r="L98" s="60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U98" s="14" t="s">
        <v>145</v>
      </c>
    </row>
    <row r="99" s="9" customFormat="1" ht="24.96" customHeight="1">
      <c r="A99" s="9"/>
      <c r="B99" s="187"/>
      <c r="C99" s="188"/>
      <c r="D99" s="189" t="s">
        <v>146</v>
      </c>
      <c r="E99" s="190"/>
      <c r="F99" s="190"/>
      <c r="G99" s="190"/>
      <c r="H99" s="190"/>
      <c r="I99" s="190"/>
      <c r="J99" s="191">
        <f>J146</f>
        <v>0</v>
      </c>
      <c r="K99" s="188"/>
      <c r="L99" s="192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93"/>
      <c r="C100" s="130"/>
      <c r="D100" s="194" t="s">
        <v>1300</v>
      </c>
      <c r="E100" s="195"/>
      <c r="F100" s="195"/>
      <c r="G100" s="195"/>
      <c r="H100" s="195"/>
      <c r="I100" s="195"/>
      <c r="J100" s="196">
        <f>J147</f>
        <v>0</v>
      </c>
      <c r="K100" s="130"/>
      <c r="L100" s="197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93"/>
      <c r="C101" s="130"/>
      <c r="D101" s="194" t="s">
        <v>147</v>
      </c>
      <c r="E101" s="195"/>
      <c r="F101" s="195"/>
      <c r="G101" s="195"/>
      <c r="H101" s="195"/>
      <c r="I101" s="195"/>
      <c r="J101" s="196">
        <f>J152</f>
        <v>0</v>
      </c>
      <c r="K101" s="130"/>
      <c r="L101" s="197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93"/>
      <c r="C102" s="130"/>
      <c r="D102" s="194" t="s">
        <v>148</v>
      </c>
      <c r="E102" s="195"/>
      <c r="F102" s="195"/>
      <c r="G102" s="195"/>
      <c r="H102" s="195"/>
      <c r="I102" s="195"/>
      <c r="J102" s="196">
        <f>J155</f>
        <v>0</v>
      </c>
      <c r="K102" s="130"/>
      <c r="L102" s="197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93"/>
      <c r="C103" s="130"/>
      <c r="D103" s="194" t="s">
        <v>149</v>
      </c>
      <c r="E103" s="195"/>
      <c r="F103" s="195"/>
      <c r="G103" s="195"/>
      <c r="H103" s="195"/>
      <c r="I103" s="195"/>
      <c r="J103" s="196">
        <f>J162</f>
        <v>0</v>
      </c>
      <c r="K103" s="130"/>
      <c r="L103" s="197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9" customFormat="1" ht="24.96" customHeight="1">
      <c r="A104" s="9"/>
      <c r="B104" s="187"/>
      <c r="C104" s="188"/>
      <c r="D104" s="189" t="s">
        <v>150</v>
      </c>
      <c r="E104" s="190"/>
      <c r="F104" s="190"/>
      <c r="G104" s="190"/>
      <c r="H104" s="190"/>
      <c r="I104" s="190"/>
      <c r="J104" s="191">
        <f>J171</f>
        <v>0</v>
      </c>
      <c r="K104" s="188"/>
      <c r="L104" s="192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</row>
    <row r="105" s="10" customFormat="1" ht="19.92" customHeight="1">
      <c r="A105" s="10"/>
      <c r="B105" s="193"/>
      <c r="C105" s="130"/>
      <c r="D105" s="194" t="s">
        <v>151</v>
      </c>
      <c r="E105" s="195"/>
      <c r="F105" s="195"/>
      <c r="G105" s="195"/>
      <c r="H105" s="195"/>
      <c r="I105" s="195"/>
      <c r="J105" s="196">
        <f>J172</f>
        <v>0</v>
      </c>
      <c r="K105" s="130"/>
      <c r="L105" s="197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93"/>
      <c r="C106" s="130"/>
      <c r="D106" s="194" t="s">
        <v>152</v>
      </c>
      <c r="E106" s="195"/>
      <c r="F106" s="195"/>
      <c r="G106" s="195"/>
      <c r="H106" s="195"/>
      <c r="I106" s="195"/>
      <c r="J106" s="196">
        <f>J179</f>
        <v>0</v>
      </c>
      <c r="K106" s="130"/>
      <c r="L106" s="197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193"/>
      <c r="C107" s="130"/>
      <c r="D107" s="194" t="s">
        <v>153</v>
      </c>
      <c r="E107" s="195"/>
      <c r="F107" s="195"/>
      <c r="G107" s="195"/>
      <c r="H107" s="195"/>
      <c r="I107" s="195"/>
      <c r="J107" s="196">
        <f>J186</f>
        <v>0</v>
      </c>
      <c r="K107" s="130"/>
      <c r="L107" s="197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10" customFormat="1" ht="19.92" customHeight="1">
      <c r="A108" s="10"/>
      <c r="B108" s="193"/>
      <c r="C108" s="130"/>
      <c r="D108" s="194" t="s">
        <v>154</v>
      </c>
      <c r="E108" s="195"/>
      <c r="F108" s="195"/>
      <c r="G108" s="195"/>
      <c r="H108" s="195"/>
      <c r="I108" s="195"/>
      <c r="J108" s="196">
        <f>J206</f>
        <v>0</v>
      </c>
      <c r="K108" s="130"/>
      <c r="L108" s="197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10" customFormat="1" ht="19.92" customHeight="1">
      <c r="A109" s="10"/>
      <c r="B109" s="193"/>
      <c r="C109" s="130"/>
      <c r="D109" s="194" t="s">
        <v>155</v>
      </c>
      <c r="E109" s="195"/>
      <c r="F109" s="195"/>
      <c r="G109" s="195"/>
      <c r="H109" s="195"/>
      <c r="I109" s="195"/>
      <c r="J109" s="196">
        <f>J231</f>
        <v>0</v>
      </c>
      <c r="K109" s="130"/>
      <c r="L109" s="197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10" customFormat="1" ht="19.92" customHeight="1">
      <c r="A110" s="10"/>
      <c r="B110" s="193"/>
      <c r="C110" s="130"/>
      <c r="D110" s="194" t="s">
        <v>156</v>
      </c>
      <c r="E110" s="195"/>
      <c r="F110" s="195"/>
      <c r="G110" s="195"/>
      <c r="H110" s="195"/>
      <c r="I110" s="195"/>
      <c r="J110" s="196">
        <f>J236</f>
        <v>0</v>
      </c>
      <c r="K110" s="130"/>
      <c r="L110" s="197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</row>
    <row r="111" s="10" customFormat="1" ht="19.92" customHeight="1">
      <c r="A111" s="10"/>
      <c r="B111" s="193"/>
      <c r="C111" s="130"/>
      <c r="D111" s="194" t="s">
        <v>157</v>
      </c>
      <c r="E111" s="195"/>
      <c r="F111" s="195"/>
      <c r="G111" s="195"/>
      <c r="H111" s="195"/>
      <c r="I111" s="195"/>
      <c r="J111" s="196">
        <f>J245</f>
        <v>0</v>
      </c>
      <c r="K111" s="130"/>
      <c r="L111" s="197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</row>
    <row r="112" s="9" customFormat="1" ht="24.96" customHeight="1">
      <c r="A112" s="9"/>
      <c r="B112" s="187"/>
      <c r="C112" s="188"/>
      <c r="D112" s="189" t="s">
        <v>158</v>
      </c>
      <c r="E112" s="190"/>
      <c r="F112" s="190"/>
      <c r="G112" s="190"/>
      <c r="H112" s="190"/>
      <c r="I112" s="190"/>
      <c r="J112" s="191">
        <f>J262</f>
        <v>0</v>
      </c>
      <c r="K112" s="188"/>
      <c r="L112" s="192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</row>
    <row r="113" s="10" customFormat="1" ht="19.92" customHeight="1">
      <c r="A113" s="10"/>
      <c r="B113" s="193"/>
      <c r="C113" s="130"/>
      <c r="D113" s="194" t="s">
        <v>159</v>
      </c>
      <c r="E113" s="195"/>
      <c r="F113" s="195"/>
      <c r="G113" s="195"/>
      <c r="H113" s="195"/>
      <c r="I113" s="195"/>
      <c r="J113" s="196">
        <f>J263</f>
        <v>0</v>
      </c>
      <c r="K113" s="130"/>
      <c r="L113" s="197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</row>
    <row r="114" s="2" customFormat="1" ht="21.84" customHeight="1">
      <c r="A114" s="35"/>
      <c r="B114" s="36"/>
      <c r="C114" s="37"/>
      <c r="D114" s="37"/>
      <c r="E114" s="37"/>
      <c r="F114" s="37"/>
      <c r="G114" s="37"/>
      <c r="H114" s="37"/>
      <c r="I114" s="37"/>
      <c r="J114" s="37"/>
      <c r="K114" s="37"/>
      <c r="L114" s="60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="2" customFormat="1" ht="6.96" customHeight="1">
      <c r="A115" s="35"/>
      <c r="B115" s="36"/>
      <c r="C115" s="37"/>
      <c r="D115" s="37"/>
      <c r="E115" s="37"/>
      <c r="F115" s="37"/>
      <c r="G115" s="37"/>
      <c r="H115" s="37"/>
      <c r="I115" s="37"/>
      <c r="J115" s="37"/>
      <c r="K115" s="37"/>
      <c r="L115" s="60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="2" customFormat="1" ht="29.28" customHeight="1">
      <c r="A116" s="35"/>
      <c r="B116" s="36"/>
      <c r="C116" s="186" t="s">
        <v>160</v>
      </c>
      <c r="D116" s="37"/>
      <c r="E116" s="37"/>
      <c r="F116" s="37"/>
      <c r="G116" s="37"/>
      <c r="H116" s="37"/>
      <c r="I116" s="37"/>
      <c r="J116" s="198">
        <f>ROUND(J117 + J118 + J119 + J120 + J121 + J122,2)</f>
        <v>0</v>
      </c>
      <c r="K116" s="37"/>
      <c r="L116" s="60"/>
      <c r="N116" s="199" t="s">
        <v>41</v>
      </c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="2" customFormat="1" ht="18" customHeight="1">
      <c r="A117" s="35"/>
      <c r="B117" s="36"/>
      <c r="C117" s="37"/>
      <c r="D117" s="200" t="s">
        <v>161</v>
      </c>
      <c r="E117" s="201"/>
      <c r="F117" s="201"/>
      <c r="G117" s="37"/>
      <c r="H117" s="37"/>
      <c r="I117" s="37"/>
      <c r="J117" s="202">
        <v>0</v>
      </c>
      <c r="K117" s="37"/>
      <c r="L117" s="203"/>
      <c r="M117" s="204"/>
      <c r="N117" s="205" t="s">
        <v>42</v>
      </c>
      <c r="O117" s="204"/>
      <c r="P117" s="204"/>
      <c r="Q117" s="204"/>
      <c r="R117" s="204"/>
      <c r="S117" s="206"/>
      <c r="T117" s="206"/>
      <c r="U117" s="206"/>
      <c r="V117" s="206"/>
      <c r="W117" s="206"/>
      <c r="X117" s="206"/>
      <c r="Y117" s="206"/>
      <c r="Z117" s="206"/>
      <c r="AA117" s="206"/>
      <c r="AB117" s="206"/>
      <c r="AC117" s="206"/>
      <c r="AD117" s="206"/>
      <c r="AE117" s="206"/>
      <c r="AF117" s="204"/>
      <c r="AG117" s="204"/>
      <c r="AH117" s="204"/>
      <c r="AI117" s="204"/>
      <c r="AJ117" s="204"/>
      <c r="AK117" s="204"/>
      <c r="AL117" s="204"/>
      <c r="AM117" s="204"/>
      <c r="AN117" s="204"/>
      <c r="AO117" s="204"/>
      <c r="AP117" s="204"/>
      <c r="AQ117" s="204"/>
      <c r="AR117" s="204"/>
      <c r="AS117" s="204"/>
      <c r="AT117" s="204"/>
      <c r="AU117" s="204"/>
      <c r="AV117" s="204"/>
      <c r="AW117" s="204"/>
      <c r="AX117" s="204"/>
      <c r="AY117" s="207" t="s">
        <v>162</v>
      </c>
      <c r="AZ117" s="204"/>
      <c r="BA117" s="204"/>
      <c r="BB117" s="204"/>
      <c r="BC117" s="204"/>
      <c r="BD117" s="204"/>
      <c r="BE117" s="208">
        <f>IF(N117="základní",J117,0)</f>
        <v>0</v>
      </c>
      <c r="BF117" s="208">
        <f>IF(N117="snížená",J117,0)</f>
        <v>0</v>
      </c>
      <c r="BG117" s="208">
        <f>IF(N117="zákl. přenesená",J117,0)</f>
        <v>0</v>
      </c>
      <c r="BH117" s="208">
        <f>IF(N117="sníž. přenesená",J117,0)</f>
        <v>0</v>
      </c>
      <c r="BI117" s="208">
        <f>IF(N117="nulová",J117,0)</f>
        <v>0</v>
      </c>
      <c r="BJ117" s="207" t="s">
        <v>84</v>
      </c>
      <c r="BK117" s="204"/>
      <c r="BL117" s="204"/>
      <c r="BM117" s="204"/>
    </row>
    <row r="118" s="2" customFormat="1" ht="18" customHeight="1">
      <c r="A118" s="35"/>
      <c r="B118" s="36"/>
      <c r="C118" s="37"/>
      <c r="D118" s="200" t="s">
        <v>163</v>
      </c>
      <c r="E118" s="201"/>
      <c r="F118" s="201"/>
      <c r="G118" s="37"/>
      <c r="H118" s="37"/>
      <c r="I118" s="37"/>
      <c r="J118" s="202">
        <v>0</v>
      </c>
      <c r="K118" s="37"/>
      <c r="L118" s="203"/>
      <c r="M118" s="204"/>
      <c r="N118" s="205" t="s">
        <v>42</v>
      </c>
      <c r="O118" s="204"/>
      <c r="P118" s="204"/>
      <c r="Q118" s="204"/>
      <c r="R118" s="204"/>
      <c r="S118" s="206"/>
      <c r="T118" s="206"/>
      <c r="U118" s="206"/>
      <c r="V118" s="206"/>
      <c r="W118" s="206"/>
      <c r="X118" s="206"/>
      <c r="Y118" s="206"/>
      <c r="Z118" s="206"/>
      <c r="AA118" s="206"/>
      <c r="AB118" s="206"/>
      <c r="AC118" s="206"/>
      <c r="AD118" s="206"/>
      <c r="AE118" s="206"/>
      <c r="AF118" s="204"/>
      <c r="AG118" s="204"/>
      <c r="AH118" s="204"/>
      <c r="AI118" s="204"/>
      <c r="AJ118" s="204"/>
      <c r="AK118" s="204"/>
      <c r="AL118" s="204"/>
      <c r="AM118" s="204"/>
      <c r="AN118" s="204"/>
      <c r="AO118" s="204"/>
      <c r="AP118" s="204"/>
      <c r="AQ118" s="204"/>
      <c r="AR118" s="204"/>
      <c r="AS118" s="204"/>
      <c r="AT118" s="204"/>
      <c r="AU118" s="204"/>
      <c r="AV118" s="204"/>
      <c r="AW118" s="204"/>
      <c r="AX118" s="204"/>
      <c r="AY118" s="207" t="s">
        <v>162</v>
      </c>
      <c r="AZ118" s="204"/>
      <c r="BA118" s="204"/>
      <c r="BB118" s="204"/>
      <c r="BC118" s="204"/>
      <c r="BD118" s="204"/>
      <c r="BE118" s="208">
        <f>IF(N118="základní",J118,0)</f>
        <v>0</v>
      </c>
      <c r="BF118" s="208">
        <f>IF(N118="snížená",J118,0)</f>
        <v>0</v>
      </c>
      <c r="BG118" s="208">
        <f>IF(N118="zákl. přenesená",J118,0)</f>
        <v>0</v>
      </c>
      <c r="BH118" s="208">
        <f>IF(N118="sníž. přenesená",J118,0)</f>
        <v>0</v>
      </c>
      <c r="BI118" s="208">
        <f>IF(N118="nulová",J118,0)</f>
        <v>0</v>
      </c>
      <c r="BJ118" s="207" t="s">
        <v>84</v>
      </c>
      <c r="BK118" s="204"/>
      <c r="BL118" s="204"/>
      <c r="BM118" s="204"/>
    </row>
    <row r="119" s="2" customFormat="1" ht="18" customHeight="1">
      <c r="A119" s="35"/>
      <c r="B119" s="36"/>
      <c r="C119" s="37"/>
      <c r="D119" s="200" t="s">
        <v>164</v>
      </c>
      <c r="E119" s="201"/>
      <c r="F119" s="201"/>
      <c r="G119" s="37"/>
      <c r="H119" s="37"/>
      <c r="I119" s="37"/>
      <c r="J119" s="202">
        <v>0</v>
      </c>
      <c r="K119" s="37"/>
      <c r="L119" s="203"/>
      <c r="M119" s="204"/>
      <c r="N119" s="205" t="s">
        <v>42</v>
      </c>
      <c r="O119" s="204"/>
      <c r="P119" s="204"/>
      <c r="Q119" s="204"/>
      <c r="R119" s="204"/>
      <c r="S119" s="206"/>
      <c r="T119" s="206"/>
      <c r="U119" s="206"/>
      <c r="V119" s="206"/>
      <c r="W119" s="206"/>
      <c r="X119" s="206"/>
      <c r="Y119" s="206"/>
      <c r="Z119" s="206"/>
      <c r="AA119" s="206"/>
      <c r="AB119" s="206"/>
      <c r="AC119" s="206"/>
      <c r="AD119" s="206"/>
      <c r="AE119" s="206"/>
      <c r="AF119" s="204"/>
      <c r="AG119" s="204"/>
      <c r="AH119" s="204"/>
      <c r="AI119" s="204"/>
      <c r="AJ119" s="204"/>
      <c r="AK119" s="204"/>
      <c r="AL119" s="204"/>
      <c r="AM119" s="204"/>
      <c r="AN119" s="204"/>
      <c r="AO119" s="204"/>
      <c r="AP119" s="204"/>
      <c r="AQ119" s="204"/>
      <c r="AR119" s="204"/>
      <c r="AS119" s="204"/>
      <c r="AT119" s="204"/>
      <c r="AU119" s="204"/>
      <c r="AV119" s="204"/>
      <c r="AW119" s="204"/>
      <c r="AX119" s="204"/>
      <c r="AY119" s="207" t="s">
        <v>162</v>
      </c>
      <c r="AZ119" s="204"/>
      <c r="BA119" s="204"/>
      <c r="BB119" s="204"/>
      <c r="BC119" s="204"/>
      <c r="BD119" s="204"/>
      <c r="BE119" s="208">
        <f>IF(N119="základní",J119,0)</f>
        <v>0</v>
      </c>
      <c r="BF119" s="208">
        <f>IF(N119="snížená",J119,0)</f>
        <v>0</v>
      </c>
      <c r="BG119" s="208">
        <f>IF(N119="zákl. přenesená",J119,0)</f>
        <v>0</v>
      </c>
      <c r="BH119" s="208">
        <f>IF(N119="sníž. přenesená",J119,0)</f>
        <v>0</v>
      </c>
      <c r="BI119" s="208">
        <f>IF(N119="nulová",J119,0)</f>
        <v>0</v>
      </c>
      <c r="BJ119" s="207" t="s">
        <v>84</v>
      </c>
      <c r="BK119" s="204"/>
      <c r="BL119" s="204"/>
      <c r="BM119" s="204"/>
    </row>
    <row r="120" s="2" customFormat="1" ht="18" customHeight="1">
      <c r="A120" s="35"/>
      <c r="B120" s="36"/>
      <c r="C120" s="37"/>
      <c r="D120" s="200" t="s">
        <v>165</v>
      </c>
      <c r="E120" s="201"/>
      <c r="F120" s="201"/>
      <c r="G120" s="37"/>
      <c r="H120" s="37"/>
      <c r="I120" s="37"/>
      <c r="J120" s="202">
        <v>0</v>
      </c>
      <c r="K120" s="37"/>
      <c r="L120" s="203"/>
      <c r="M120" s="204"/>
      <c r="N120" s="205" t="s">
        <v>42</v>
      </c>
      <c r="O120" s="204"/>
      <c r="P120" s="204"/>
      <c r="Q120" s="204"/>
      <c r="R120" s="204"/>
      <c r="S120" s="206"/>
      <c r="T120" s="206"/>
      <c r="U120" s="206"/>
      <c r="V120" s="206"/>
      <c r="W120" s="206"/>
      <c r="X120" s="206"/>
      <c r="Y120" s="206"/>
      <c r="Z120" s="206"/>
      <c r="AA120" s="206"/>
      <c r="AB120" s="206"/>
      <c r="AC120" s="206"/>
      <c r="AD120" s="206"/>
      <c r="AE120" s="206"/>
      <c r="AF120" s="204"/>
      <c r="AG120" s="204"/>
      <c r="AH120" s="204"/>
      <c r="AI120" s="204"/>
      <c r="AJ120" s="204"/>
      <c r="AK120" s="204"/>
      <c r="AL120" s="204"/>
      <c r="AM120" s="204"/>
      <c r="AN120" s="204"/>
      <c r="AO120" s="204"/>
      <c r="AP120" s="204"/>
      <c r="AQ120" s="204"/>
      <c r="AR120" s="204"/>
      <c r="AS120" s="204"/>
      <c r="AT120" s="204"/>
      <c r="AU120" s="204"/>
      <c r="AV120" s="204"/>
      <c r="AW120" s="204"/>
      <c r="AX120" s="204"/>
      <c r="AY120" s="207" t="s">
        <v>162</v>
      </c>
      <c r="AZ120" s="204"/>
      <c r="BA120" s="204"/>
      <c r="BB120" s="204"/>
      <c r="BC120" s="204"/>
      <c r="BD120" s="204"/>
      <c r="BE120" s="208">
        <f>IF(N120="základní",J120,0)</f>
        <v>0</v>
      </c>
      <c r="BF120" s="208">
        <f>IF(N120="snížená",J120,0)</f>
        <v>0</v>
      </c>
      <c r="BG120" s="208">
        <f>IF(N120="zákl. přenesená",J120,0)</f>
        <v>0</v>
      </c>
      <c r="BH120" s="208">
        <f>IF(N120="sníž. přenesená",J120,0)</f>
        <v>0</v>
      </c>
      <c r="BI120" s="208">
        <f>IF(N120="nulová",J120,0)</f>
        <v>0</v>
      </c>
      <c r="BJ120" s="207" t="s">
        <v>84</v>
      </c>
      <c r="BK120" s="204"/>
      <c r="BL120" s="204"/>
      <c r="BM120" s="204"/>
    </row>
    <row r="121" s="2" customFormat="1" ht="18" customHeight="1">
      <c r="A121" s="35"/>
      <c r="B121" s="36"/>
      <c r="C121" s="37"/>
      <c r="D121" s="200" t="s">
        <v>166</v>
      </c>
      <c r="E121" s="201"/>
      <c r="F121" s="201"/>
      <c r="G121" s="37"/>
      <c r="H121" s="37"/>
      <c r="I121" s="37"/>
      <c r="J121" s="202">
        <v>0</v>
      </c>
      <c r="K121" s="37"/>
      <c r="L121" s="203"/>
      <c r="M121" s="204"/>
      <c r="N121" s="205" t="s">
        <v>42</v>
      </c>
      <c r="O121" s="204"/>
      <c r="P121" s="204"/>
      <c r="Q121" s="204"/>
      <c r="R121" s="204"/>
      <c r="S121" s="206"/>
      <c r="T121" s="206"/>
      <c r="U121" s="206"/>
      <c r="V121" s="206"/>
      <c r="W121" s="206"/>
      <c r="X121" s="206"/>
      <c r="Y121" s="206"/>
      <c r="Z121" s="206"/>
      <c r="AA121" s="206"/>
      <c r="AB121" s="206"/>
      <c r="AC121" s="206"/>
      <c r="AD121" s="206"/>
      <c r="AE121" s="206"/>
      <c r="AF121" s="204"/>
      <c r="AG121" s="204"/>
      <c r="AH121" s="204"/>
      <c r="AI121" s="204"/>
      <c r="AJ121" s="204"/>
      <c r="AK121" s="204"/>
      <c r="AL121" s="204"/>
      <c r="AM121" s="204"/>
      <c r="AN121" s="204"/>
      <c r="AO121" s="204"/>
      <c r="AP121" s="204"/>
      <c r="AQ121" s="204"/>
      <c r="AR121" s="204"/>
      <c r="AS121" s="204"/>
      <c r="AT121" s="204"/>
      <c r="AU121" s="204"/>
      <c r="AV121" s="204"/>
      <c r="AW121" s="204"/>
      <c r="AX121" s="204"/>
      <c r="AY121" s="207" t="s">
        <v>162</v>
      </c>
      <c r="AZ121" s="204"/>
      <c r="BA121" s="204"/>
      <c r="BB121" s="204"/>
      <c r="BC121" s="204"/>
      <c r="BD121" s="204"/>
      <c r="BE121" s="208">
        <f>IF(N121="základní",J121,0)</f>
        <v>0</v>
      </c>
      <c r="BF121" s="208">
        <f>IF(N121="snížená",J121,0)</f>
        <v>0</v>
      </c>
      <c r="BG121" s="208">
        <f>IF(N121="zákl. přenesená",J121,0)</f>
        <v>0</v>
      </c>
      <c r="BH121" s="208">
        <f>IF(N121="sníž. přenesená",J121,0)</f>
        <v>0</v>
      </c>
      <c r="BI121" s="208">
        <f>IF(N121="nulová",J121,0)</f>
        <v>0</v>
      </c>
      <c r="BJ121" s="207" t="s">
        <v>84</v>
      </c>
      <c r="BK121" s="204"/>
      <c r="BL121" s="204"/>
      <c r="BM121" s="204"/>
    </row>
    <row r="122" s="2" customFormat="1" ht="18" customHeight="1">
      <c r="A122" s="35"/>
      <c r="B122" s="36"/>
      <c r="C122" s="37"/>
      <c r="D122" s="201" t="s">
        <v>167</v>
      </c>
      <c r="E122" s="37"/>
      <c r="F122" s="37"/>
      <c r="G122" s="37"/>
      <c r="H122" s="37"/>
      <c r="I122" s="37"/>
      <c r="J122" s="202">
        <f>ROUND(J32*T122,2)</f>
        <v>0</v>
      </c>
      <c r="K122" s="37"/>
      <c r="L122" s="203"/>
      <c r="M122" s="204"/>
      <c r="N122" s="205" t="s">
        <v>42</v>
      </c>
      <c r="O122" s="204"/>
      <c r="P122" s="204"/>
      <c r="Q122" s="204"/>
      <c r="R122" s="204"/>
      <c r="S122" s="206"/>
      <c r="T122" s="206"/>
      <c r="U122" s="206"/>
      <c r="V122" s="206"/>
      <c r="W122" s="206"/>
      <c r="X122" s="206"/>
      <c r="Y122" s="206"/>
      <c r="Z122" s="206"/>
      <c r="AA122" s="206"/>
      <c r="AB122" s="206"/>
      <c r="AC122" s="206"/>
      <c r="AD122" s="206"/>
      <c r="AE122" s="206"/>
      <c r="AF122" s="204"/>
      <c r="AG122" s="204"/>
      <c r="AH122" s="204"/>
      <c r="AI122" s="204"/>
      <c r="AJ122" s="204"/>
      <c r="AK122" s="204"/>
      <c r="AL122" s="204"/>
      <c r="AM122" s="204"/>
      <c r="AN122" s="204"/>
      <c r="AO122" s="204"/>
      <c r="AP122" s="204"/>
      <c r="AQ122" s="204"/>
      <c r="AR122" s="204"/>
      <c r="AS122" s="204"/>
      <c r="AT122" s="204"/>
      <c r="AU122" s="204"/>
      <c r="AV122" s="204"/>
      <c r="AW122" s="204"/>
      <c r="AX122" s="204"/>
      <c r="AY122" s="207" t="s">
        <v>168</v>
      </c>
      <c r="AZ122" s="204"/>
      <c r="BA122" s="204"/>
      <c r="BB122" s="204"/>
      <c r="BC122" s="204"/>
      <c r="BD122" s="204"/>
      <c r="BE122" s="208">
        <f>IF(N122="základní",J122,0)</f>
        <v>0</v>
      </c>
      <c r="BF122" s="208">
        <f>IF(N122="snížená",J122,0)</f>
        <v>0</v>
      </c>
      <c r="BG122" s="208">
        <f>IF(N122="zákl. přenesená",J122,0)</f>
        <v>0</v>
      </c>
      <c r="BH122" s="208">
        <f>IF(N122="sníž. přenesená",J122,0)</f>
        <v>0</v>
      </c>
      <c r="BI122" s="208">
        <f>IF(N122="nulová",J122,0)</f>
        <v>0</v>
      </c>
      <c r="BJ122" s="207" t="s">
        <v>84</v>
      </c>
      <c r="BK122" s="204"/>
      <c r="BL122" s="204"/>
      <c r="BM122" s="204"/>
    </row>
    <row r="123" s="2" customFormat="1">
      <c r="A123" s="35"/>
      <c r="B123" s="36"/>
      <c r="C123" s="37"/>
      <c r="D123" s="37"/>
      <c r="E123" s="37"/>
      <c r="F123" s="37"/>
      <c r="G123" s="37"/>
      <c r="H123" s="37"/>
      <c r="I123" s="37"/>
      <c r="J123" s="37"/>
      <c r="K123" s="37"/>
      <c r="L123" s="60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</row>
    <row r="124" s="2" customFormat="1" ht="29.28" customHeight="1">
      <c r="A124" s="35"/>
      <c r="B124" s="36"/>
      <c r="C124" s="209" t="s">
        <v>169</v>
      </c>
      <c r="D124" s="184"/>
      <c r="E124" s="184"/>
      <c r="F124" s="184"/>
      <c r="G124" s="184"/>
      <c r="H124" s="184"/>
      <c r="I124" s="184"/>
      <c r="J124" s="210">
        <f>ROUND(J98+J116,2)</f>
        <v>0</v>
      </c>
      <c r="K124" s="184"/>
      <c r="L124" s="60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</row>
    <row r="125" s="2" customFormat="1" ht="6.96" customHeight="1">
      <c r="A125" s="35"/>
      <c r="B125" s="63"/>
      <c r="C125" s="64"/>
      <c r="D125" s="64"/>
      <c r="E125" s="64"/>
      <c r="F125" s="64"/>
      <c r="G125" s="64"/>
      <c r="H125" s="64"/>
      <c r="I125" s="64"/>
      <c r="J125" s="64"/>
      <c r="K125" s="64"/>
      <c r="L125" s="60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</row>
    <row r="129" s="2" customFormat="1" ht="6.96" customHeight="1">
      <c r="A129" s="35"/>
      <c r="B129" s="65"/>
      <c r="C129" s="66"/>
      <c r="D129" s="66"/>
      <c r="E129" s="66"/>
      <c r="F129" s="66"/>
      <c r="G129" s="66"/>
      <c r="H129" s="66"/>
      <c r="I129" s="66"/>
      <c r="J129" s="66"/>
      <c r="K129" s="66"/>
      <c r="L129" s="60"/>
      <c r="S129" s="35"/>
      <c r="T129" s="35"/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</row>
    <row r="130" s="2" customFormat="1" ht="24.96" customHeight="1">
      <c r="A130" s="35"/>
      <c r="B130" s="36"/>
      <c r="C130" s="20" t="s">
        <v>170</v>
      </c>
      <c r="D130" s="37"/>
      <c r="E130" s="37"/>
      <c r="F130" s="37"/>
      <c r="G130" s="37"/>
      <c r="H130" s="37"/>
      <c r="I130" s="37"/>
      <c r="J130" s="37"/>
      <c r="K130" s="37"/>
      <c r="L130" s="60"/>
      <c r="S130" s="35"/>
      <c r="T130" s="35"/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</row>
    <row r="131" s="2" customFormat="1" ht="6.96" customHeight="1">
      <c r="A131" s="35"/>
      <c r="B131" s="36"/>
      <c r="C131" s="37"/>
      <c r="D131" s="37"/>
      <c r="E131" s="37"/>
      <c r="F131" s="37"/>
      <c r="G131" s="37"/>
      <c r="H131" s="37"/>
      <c r="I131" s="37"/>
      <c r="J131" s="37"/>
      <c r="K131" s="37"/>
      <c r="L131" s="60"/>
      <c r="S131" s="35"/>
      <c r="T131" s="35"/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</row>
    <row r="132" s="2" customFormat="1" ht="12" customHeight="1">
      <c r="A132" s="35"/>
      <c r="B132" s="36"/>
      <c r="C132" s="29" t="s">
        <v>16</v>
      </c>
      <c r="D132" s="37"/>
      <c r="E132" s="37"/>
      <c r="F132" s="37"/>
      <c r="G132" s="37"/>
      <c r="H132" s="37"/>
      <c r="I132" s="37"/>
      <c r="J132" s="37"/>
      <c r="K132" s="37"/>
      <c r="L132" s="60"/>
      <c r="S132" s="35"/>
      <c r="T132" s="35"/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</row>
    <row r="133" s="2" customFormat="1" ht="26.25" customHeight="1">
      <c r="A133" s="35"/>
      <c r="B133" s="36"/>
      <c r="C133" s="37"/>
      <c r="D133" s="37"/>
      <c r="E133" s="182" t="str">
        <f>E7</f>
        <v>Zlepšování kvality a dostupnosti vzdělávání ZŠ Sokolovská ve Velkém Meziříčí</v>
      </c>
      <c r="F133" s="29"/>
      <c r="G133" s="29"/>
      <c r="H133" s="29"/>
      <c r="I133" s="37"/>
      <c r="J133" s="37"/>
      <c r="K133" s="37"/>
      <c r="L133" s="60"/>
      <c r="S133" s="35"/>
      <c r="T133" s="35"/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</row>
    <row r="134" s="1" customFormat="1" ht="12" customHeight="1">
      <c r="B134" s="18"/>
      <c r="C134" s="29" t="s">
        <v>135</v>
      </c>
      <c r="D134" s="19"/>
      <c r="E134" s="19"/>
      <c r="F134" s="19"/>
      <c r="G134" s="19"/>
      <c r="H134" s="19"/>
      <c r="I134" s="19"/>
      <c r="J134" s="19"/>
      <c r="K134" s="19"/>
      <c r="L134" s="17"/>
    </row>
    <row r="135" s="2" customFormat="1" ht="16.5" customHeight="1">
      <c r="A135" s="35"/>
      <c r="B135" s="36"/>
      <c r="C135" s="37"/>
      <c r="D135" s="37"/>
      <c r="E135" s="182" t="s">
        <v>1440</v>
      </c>
      <c r="F135" s="37"/>
      <c r="G135" s="37"/>
      <c r="H135" s="37"/>
      <c r="I135" s="37"/>
      <c r="J135" s="37"/>
      <c r="K135" s="37"/>
      <c r="L135" s="60"/>
      <c r="S135" s="35"/>
      <c r="T135" s="35"/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</row>
    <row r="136" s="2" customFormat="1" ht="12" customHeight="1">
      <c r="A136" s="35"/>
      <c r="B136" s="36"/>
      <c r="C136" s="29" t="s">
        <v>137</v>
      </c>
      <c r="D136" s="37"/>
      <c r="E136" s="37"/>
      <c r="F136" s="37"/>
      <c r="G136" s="37"/>
      <c r="H136" s="37"/>
      <c r="I136" s="37"/>
      <c r="J136" s="37"/>
      <c r="K136" s="37"/>
      <c r="L136" s="60"/>
      <c r="S136" s="35"/>
      <c r="T136" s="35"/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</row>
    <row r="137" s="2" customFormat="1" ht="16.5" customHeight="1">
      <c r="A137" s="35"/>
      <c r="B137" s="36"/>
      <c r="C137" s="37"/>
      <c r="D137" s="37"/>
      <c r="E137" s="73" t="str">
        <f>E11</f>
        <v>56.3.1 - knihovna, dveře č. 13 - stavba</v>
      </c>
      <c r="F137" s="37"/>
      <c r="G137" s="37"/>
      <c r="H137" s="37"/>
      <c r="I137" s="37"/>
      <c r="J137" s="37"/>
      <c r="K137" s="37"/>
      <c r="L137" s="60"/>
      <c r="S137" s="35"/>
      <c r="T137" s="35"/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</row>
    <row r="138" s="2" customFormat="1" ht="6.96" customHeight="1">
      <c r="A138" s="35"/>
      <c r="B138" s="36"/>
      <c r="C138" s="37"/>
      <c r="D138" s="37"/>
      <c r="E138" s="37"/>
      <c r="F138" s="37"/>
      <c r="G138" s="37"/>
      <c r="H138" s="37"/>
      <c r="I138" s="37"/>
      <c r="J138" s="37"/>
      <c r="K138" s="37"/>
      <c r="L138" s="60"/>
      <c r="S138" s="35"/>
      <c r="T138" s="35"/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</row>
    <row r="139" s="2" customFormat="1" ht="12" customHeight="1">
      <c r="A139" s="35"/>
      <c r="B139" s="36"/>
      <c r="C139" s="29" t="s">
        <v>20</v>
      </c>
      <c r="D139" s="37"/>
      <c r="E139" s="37"/>
      <c r="F139" s="24" t="str">
        <f>F14</f>
        <v xml:space="preserve">ZŠ Sokolovská </v>
      </c>
      <c r="G139" s="37"/>
      <c r="H139" s="37"/>
      <c r="I139" s="29" t="s">
        <v>22</v>
      </c>
      <c r="J139" s="76" t="str">
        <f>IF(J14="","",J14)</f>
        <v>21. 1. 2025</v>
      </c>
      <c r="K139" s="37"/>
      <c r="L139" s="60"/>
      <c r="S139" s="35"/>
      <c r="T139" s="35"/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</row>
    <row r="140" s="2" customFormat="1" ht="6.96" customHeight="1">
      <c r="A140" s="35"/>
      <c r="B140" s="36"/>
      <c r="C140" s="37"/>
      <c r="D140" s="37"/>
      <c r="E140" s="37"/>
      <c r="F140" s="37"/>
      <c r="G140" s="37"/>
      <c r="H140" s="37"/>
      <c r="I140" s="37"/>
      <c r="J140" s="37"/>
      <c r="K140" s="37"/>
      <c r="L140" s="60"/>
      <c r="S140" s="35"/>
      <c r="T140" s="35"/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</row>
    <row r="141" s="2" customFormat="1" ht="15.15" customHeight="1">
      <c r="A141" s="35"/>
      <c r="B141" s="36"/>
      <c r="C141" s="29" t="s">
        <v>24</v>
      </c>
      <c r="D141" s="37"/>
      <c r="E141" s="37"/>
      <c r="F141" s="24" t="str">
        <f>E17</f>
        <v xml:space="preserve">Město Velké Meziříčí, Radnická 29/1, PSČ: 594 13 </v>
      </c>
      <c r="G141" s="37"/>
      <c r="H141" s="37"/>
      <c r="I141" s="29" t="s">
        <v>32</v>
      </c>
      <c r="J141" s="33" t="str">
        <f>E23</f>
        <v xml:space="preserve"> </v>
      </c>
      <c r="K141" s="37"/>
      <c r="L141" s="60"/>
      <c r="S141" s="35"/>
      <c r="T141" s="35"/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</row>
    <row r="142" s="2" customFormat="1" ht="15.15" customHeight="1">
      <c r="A142" s="35"/>
      <c r="B142" s="36"/>
      <c r="C142" s="29" t="s">
        <v>30</v>
      </c>
      <c r="D142" s="37"/>
      <c r="E142" s="37"/>
      <c r="F142" s="24" t="str">
        <f>IF(E20="","",E20)</f>
        <v>Vyplň údaj</v>
      </c>
      <c r="G142" s="37"/>
      <c r="H142" s="37"/>
      <c r="I142" s="29" t="s">
        <v>35</v>
      </c>
      <c r="J142" s="33" t="str">
        <f>E26</f>
        <v xml:space="preserve"> </v>
      </c>
      <c r="K142" s="37"/>
      <c r="L142" s="60"/>
      <c r="S142" s="35"/>
      <c r="T142" s="35"/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</row>
    <row r="143" s="2" customFormat="1" ht="10.32" customHeight="1">
      <c r="A143" s="35"/>
      <c r="B143" s="36"/>
      <c r="C143" s="37"/>
      <c r="D143" s="37"/>
      <c r="E143" s="37"/>
      <c r="F143" s="37"/>
      <c r="G143" s="37"/>
      <c r="H143" s="37"/>
      <c r="I143" s="37"/>
      <c r="J143" s="37"/>
      <c r="K143" s="37"/>
      <c r="L143" s="60"/>
      <c r="S143" s="35"/>
      <c r="T143" s="35"/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</row>
    <row r="144" s="11" customFormat="1" ht="29.28" customHeight="1">
      <c r="A144" s="211"/>
      <c r="B144" s="212"/>
      <c r="C144" s="213" t="s">
        <v>171</v>
      </c>
      <c r="D144" s="214" t="s">
        <v>62</v>
      </c>
      <c r="E144" s="214" t="s">
        <v>58</v>
      </c>
      <c r="F144" s="214" t="s">
        <v>59</v>
      </c>
      <c r="G144" s="214" t="s">
        <v>172</v>
      </c>
      <c r="H144" s="214" t="s">
        <v>173</v>
      </c>
      <c r="I144" s="214" t="s">
        <v>174</v>
      </c>
      <c r="J144" s="215" t="s">
        <v>143</v>
      </c>
      <c r="K144" s="216" t="s">
        <v>175</v>
      </c>
      <c r="L144" s="217"/>
      <c r="M144" s="97" t="s">
        <v>1</v>
      </c>
      <c r="N144" s="98" t="s">
        <v>41</v>
      </c>
      <c r="O144" s="98" t="s">
        <v>176</v>
      </c>
      <c r="P144" s="98" t="s">
        <v>177</v>
      </c>
      <c r="Q144" s="98" t="s">
        <v>178</v>
      </c>
      <c r="R144" s="98" t="s">
        <v>179</v>
      </c>
      <c r="S144" s="98" t="s">
        <v>180</v>
      </c>
      <c r="T144" s="99" t="s">
        <v>181</v>
      </c>
      <c r="U144" s="211"/>
      <c r="V144" s="211"/>
      <c r="W144" s="211"/>
      <c r="X144" s="211"/>
      <c r="Y144" s="211"/>
      <c r="Z144" s="211"/>
      <c r="AA144" s="211"/>
      <c r="AB144" s="211"/>
      <c r="AC144" s="211"/>
      <c r="AD144" s="211"/>
      <c r="AE144" s="211"/>
    </row>
    <row r="145" s="2" customFormat="1" ht="22.8" customHeight="1">
      <c r="A145" s="35"/>
      <c r="B145" s="36"/>
      <c r="C145" s="104" t="s">
        <v>182</v>
      </c>
      <c r="D145" s="37"/>
      <c r="E145" s="37"/>
      <c r="F145" s="37"/>
      <c r="G145" s="37"/>
      <c r="H145" s="37"/>
      <c r="I145" s="37"/>
      <c r="J145" s="218">
        <f>BK145</f>
        <v>0</v>
      </c>
      <c r="K145" s="37"/>
      <c r="L145" s="41"/>
      <c r="M145" s="100"/>
      <c r="N145" s="219"/>
      <c r="O145" s="101"/>
      <c r="P145" s="220">
        <f>P146+P171+P262</f>
        <v>0</v>
      </c>
      <c r="Q145" s="101"/>
      <c r="R145" s="220">
        <f>R146+R171+R262</f>
        <v>1.9198454300000001</v>
      </c>
      <c r="S145" s="101"/>
      <c r="T145" s="221">
        <f>T146+T171+T262</f>
        <v>0.22440000000000002</v>
      </c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T145" s="14" t="s">
        <v>76</v>
      </c>
      <c r="AU145" s="14" t="s">
        <v>145</v>
      </c>
      <c r="BK145" s="222">
        <f>BK146+BK171+BK262</f>
        <v>0</v>
      </c>
    </row>
    <row r="146" s="12" customFormat="1" ht="25.92" customHeight="1">
      <c r="A146" s="12"/>
      <c r="B146" s="223"/>
      <c r="C146" s="224"/>
      <c r="D146" s="225" t="s">
        <v>76</v>
      </c>
      <c r="E146" s="226" t="s">
        <v>183</v>
      </c>
      <c r="F146" s="226" t="s">
        <v>184</v>
      </c>
      <c r="G146" s="224"/>
      <c r="H146" s="224"/>
      <c r="I146" s="227"/>
      <c r="J146" s="228">
        <f>BK146</f>
        <v>0</v>
      </c>
      <c r="K146" s="224"/>
      <c r="L146" s="229"/>
      <c r="M146" s="230"/>
      <c r="N146" s="231"/>
      <c r="O146" s="231"/>
      <c r="P146" s="232">
        <f>P147+P152+P155+P162</f>
        <v>0</v>
      </c>
      <c r="Q146" s="231"/>
      <c r="R146" s="232">
        <f>R147+R152+R155+R162</f>
        <v>0.0069300000000000004</v>
      </c>
      <c r="S146" s="231"/>
      <c r="T146" s="233">
        <f>T147+T152+T155+T162</f>
        <v>0</v>
      </c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R146" s="234" t="s">
        <v>84</v>
      </c>
      <c r="AT146" s="235" t="s">
        <v>76</v>
      </c>
      <c r="AU146" s="235" t="s">
        <v>77</v>
      </c>
      <c r="AY146" s="234" t="s">
        <v>185</v>
      </c>
      <c r="BK146" s="236">
        <f>BK147+BK152+BK155+BK162</f>
        <v>0</v>
      </c>
    </row>
    <row r="147" s="12" customFormat="1" ht="22.8" customHeight="1">
      <c r="A147" s="12"/>
      <c r="B147" s="223"/>
      <c r="C147" s="224"/>
      <c r="D147" s="225" t="s">
        <v>76</v>
      </c>
      <c r="E147" s="237" t="s">
        <v>86</v>
      </c>
      <c r="F147" s="237" t="s">
        <v>1302</v>
      </c>
      <c r="G147" s="224"/>
      <c r="H147" s="224"/>
      <c r="I147" s="227"/>
      <c r="J147" s="238">
        <f>BK147</f>
        <v>0</v>
      </c>
      <c r="K147" s="224"/>
      <c r="L147" s="229"/>
      <c r="M147" s="230"/>
      <c r="N147" s="231"/>
      <c r="O147" s="231"/>
      <c r="P147" s="232">
        <f>SUM(P148:P151)</f>
        <v>0</v>
      </c>
      <c r="Q147" s="231"/>
      <c r="R147" s="232">
        <f>SUM(R148:R151)</f>
        <v>0.0042000000000000006</v>
      </c>
      <c r="S147" s="231"/>
      <c r="T147" s="233">
        <f>SUM(T148:T151)</f>
        <v>0</v>
      </c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R147" s="234" t="s">
        <v>84</v>
      </c>
      <c r="AT147" s="235" t="s">
        <v>76</v>
      </c>
      <c r="AU147" s="235" t="s">
        <v>84</v>
      </c>
      <c r="AY147" s="234" t="s">
        <v>185</v>
      </c>
      <c r="BK147" s="236">
        <f>SUM(BK148:BK151)</f>
        <v>0</v>
      </c>
    </row>
    <row r="148" s="2" customFormat="1" ht="24.15" customHeight="1">
      <c r="A148" s="35"/>
      <c r="B148" s="36"/>
      <c r="C148" s="239" t="s">
        <v>84</v>
      </c>
      <c r="D148" s="239" t="s">
        <v>188</v>
      </c>
      <c r="E148" s="240" t="s">
        <v>1303</v>
      </c>
      <c r="F148" s="241" t="s">
        <v>1304</v>
      </c>
      <c r="G148" s="242" t="s">
        <v>191</v>
      </c>
      <c r="H148" s="243">
        <v>21</v>
      </c>
      <c r="I148" s="244"/>
      <c r="J148" s="245">
        <f>ROUND(I148*H148,2)</f>
        <v>0</v>
      </c>
      <c r="K148" s="246"/>
      <c r="L148" s="41"/>
      <c r="M148" s="247" t="s">
        <v>1</v>
      </c>
      <c r="N148" s="248" t="s">
        <v>42</v>
      </c>
      <c r="O148" s="88"/>
      <c r="P148" s="249">
        <f>O148*H148</f>
        <v>0</v>
      </c>
      <c r="Q148" s="249">
        <v>0.00010000000000000001</v>
      </c>
      <c r="R148" s="249">
        <f>Q148*H148</f>
        <v>0.0021000000000000003</v>
      </c>
      <c r="S148" s="249">
        <v>0</v>
      </c>
      <c r="T148" s="250">
        <f>S148*H148</f>
        <v>0</v>
      </c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R148" s="251" t="s">
        <v>192</v>
      </c>
      <c r="AT148" s="251" t="s">
        <v>188</v>
      </c>
      <c r="AU148" s="251" t="s">
        <v>86</v>
      </c>
      <c r="AY148" s="14" t="s">
        <v>185</v>
      </c>
      <c r="BE148" s="252">
        <f>IF(N148="základní",J148,0)</f>
        <v>0</v>
      </c>
      <c r="BF148" s="252">
        <f>IF(N148="snížená",J148,0)</f>
        <v>0</v>
      </c>
      <c r="BG148" s="252">
        <f>IF(N148="zákl. přenesená",J148,0)</f>
        <v>0</v>
      </c>
      <c r="BH148" s="252">
        <f>IF(N148="sníž. přenesená",J148,0)</f>
        <v>0</v>
      </c>
      <c r="BI148" s="252">
        <f>IF(N148="nulová",J148,0)</f>
        <v>0</v>
      </c>
      <c r="BJ148" s="14" t="s">
        <v>84</v>
      </c>
      <c r="BK148" s="252">
        <f>ROUND(I148*H148,2)</f>
        <v>0</v>
      </c>
      <c r="BL148" s="14" t="s">
        <v>192</v>
      </c>
      <c r="BM148" s="251" t="s">
        <v>1442</v>
      </c>
    </row>
    <row r="149" s="2" customFormat="1">
      <c r="A149" s="35"/>
      <c r="B149" s="36"/>
      <c r="C149" s="37"/>
      <c r="D149" s="253" t="s">
        <v>194</v>
      </c>
      <c r="E149" s="37"/>
      <c r="F149" s="254" t="s">
        <v>1306</v>
      </c>
      <c r="G149" s="37"/>
      <c r="H149" s="37"/>
      <c r="I149" s="206"/>
      <c r="J149" s="37"/>
      <c r="K149" s="37"/>
      <c r="L149" s="41"/>
      <c r="M149" s="255"/>
      <c r="N149" s="256"/>
      <c r="O149" s="88"/>
      <c r="P149" s="88"/>
      <c r="Q149" s="88"/>
      <c r="R149" s="88"/>
      <c r="S149" s="88"/>
      <c r="T149" s="89"/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T149" s="14" t="s">
        <v>194</v>
      </c>
      <c r="AU149" s="14" t="s">
        <v>86</v>
      </c>
    </row>
    <row r="150" s="2" customFormat="1" ht="16.5" customHeight="1">
      <c r="A150" s="35"/>
      <c r="B150" s="36"/>
      <c r="C150" s="257" t="s">
        <v>86</v>
      </c>
      <c r="D150" s="257" t="s">
        <v>260</v>
      </c>
      <c r="E150" s="258" t="s">
        <v>1307</v>
      </c>
      <c r="F150" s="259" t="s">
        <v>1308</v>
      </c>
      <c r="G150" s="260" t="s">
        <v>191</v>
      </c>
      <c r="H150" s="261">
        <v>21</v>
      </c>
      <c r="I150" s="262"/>
      <c r="J150" s="263">
        <f>ROUND(I150*H150,2)</f>
        <v>0</v>
      </c>
      <c r="K150" s="264"/>
      <c r="L150" s="265"/>
      <c r="M150" s="266" t="s">
        <v>1</v>
      </c>
      <c r="N150" s="267" t="s">
        <v>42</v>
      </c>
      <c r="O150" s="88"/>
      <c r="P150" s="249">
        <f>O150*H150</f>
        <v>0</v>
      </c>
      <c r="Q150" s="249">
        <v>0.00010000000000000001</v>
      </c>
      <c r="R150" s="249">
        <f>Q150*H150</f>
        <v>0.0021000000000000003</v>
      </c>
      <c r="S150" s="249">
        <v>0</v>
      </c>
      <c r="T150" s="250">
        <f>S150*H150</f>
        <v>0</v>
      </c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R150" s="251" t="s">
        <v>226</v>
      </c>
      <c r="AT150" s="251" t="s">
        <v>260</v>
      </c>
      <c r="AU150" s="251" t="s">
        <v>86</v>
      </c>
      <c r="AY150" s="14" t="s">
        <v>185</v>
      </c>
      <c r="BE150" s="252">
        <f>IF(N150="základní",J150,0)</f>
        <v>0</v>
      </c>
      <c r="BF150" s="252">
        <f>IF(N150="snížená",J150,0)</f>
        <v>0</v>
      </c>
      <c r="BG150" s="252">
        <f>IF(N150="zákl. přenesená",J150,0)</f>
        <v>0</v>
      </c>
      <c r="BH150" s="252">
        <f>IF(N150="sníž. přenesená",J150,0)</f>
        <v>0</v>
      </c>
      <c r="BI150" s="252">
        <f>IF(N150="nulová",J150,0)</f>
        <v>0</v>
      </c>
      <c r="BJ150" s="14" t="s">
        <v>84</v>
      </c>
      <c r="BK150" s="252">
        <f>ROUND(I150*H150,2)</f>
        <v>0</v>
      </c>
      <c r="BL150" s="14" t="s">
        <v>192</v>
      </c>
      <c r="BM150" s="251" t="s">
        <v>1443</v>
      </c>
    </row>
    <row r="151" s="2" customFormat="1">
      <c r="A151" s="35"/>
      <c r="B151" s="36"/>
      <c r="C151" s="37"/>
      <c r="D151" s="253" t="s">
        <v>194</v>
      </c>
      <c r="E151" s="37"/>
      <c r="F151" s="254" t="s">
        <v>1310</v>
      </c>
      <c r="G151" s="37"/>
      <c r="H151" s="37"/>
      <c r="I151" s="206"/>
      <c r="J151" s="37"/>
      <c r="K151" s="37"/>
      <c r="L151" s="41"/>
      <c r="M151" s="255"/>
      <c r="N151" s="256"/>
      <c r="O151" s="88"/>
      <c r="P151" s="88"/>
      <c r="Q151" s="88"/>
      <c r="R151" s="88"/>
      <c r="S151" s="88"/>
      <c r="T151" s="89"/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T151" s="14" t="s">
        <v>194</v>
      </c>
      <c r="AU151" s="14" t="s">
        <v>86</v>
      </c>
    </row>
    <row r="152" s="12" customFormat="1" ht="22.8" customHeight="1">
      <c r="A152" s="12"/>
      <c r="B152" s="223"/>
      <c r="C152" s="224"/>
      <c r="D152" s="225" t="s">
        <v>76</v>
      </c>
      <c r="E152" s="237" t="s">
        <v>186</v>
      </c>
      <c r="F152" s="237" t="s">
        <v>187</v>
      </c>
      <c r="G152" s="224"/>
      <c r="H152" s="224"/>
      <c r="I152" s="227"/>
      <c r="J152" s="238">
        <f>BK152</f>
        <v>0</v>
      </c>
      <c r="K152" s="224"/>
      <c r="L152" s="229"/>
      <c r="M152" s="230"/>
      <c r="N152" s="231"/>
      <c r="O152" s="231"/>
      <c r="P152" s="232">
        <f>SUM(P153:P154)</f>
        <v>0</v>
      </c>
      <c r="Q152" s="231"/>
      <c r="R152" s="232">
        <f>SUM(R153:R154)</f>
        <v>0</v>
      </c>
      <c r="S152" s="231"/>
      <c r="T152" s="233">
        <f>SUM(T153:T154)</f>
        <v>0</v>
      </c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R152" s="234" t="s">
        <v>84</v>
      </c>
      <c r="AT152" s="235" t="s">
        <v>76</v>
      </c>
      <c r="AU152" s="235" t="s">
        <v>84</v>
      </c>
      <c r="AY152" s="234" t="s">
        <v>185</v>
      </c>
      <c r="BK152" s="236">
        <f>SUM(BK153:BK154)</f>
        <v>0</v>
      </c>
    </row>
    <row r="153" s="2" customFormat="1" ht="16.5" customHeight="1">
      <c r="A153" s="35"/>
      <c r="B153" s="36"/>
      <c r="C153" s="239" t="s">
        <v>200</v>
      </c>
      <c r="D153" s="239" t="s">
        <v>188</v>
      </c>
      <c r="E153" s="240" t="s">
        <v>205</v>
      </c>
      <c r="F153" s="241" t="s">
        <v>206</v>
      </c>
      <c r="G153" s="242" t="s">
        <v>207</v>
      </c>
      <c r="H153" s="243">
        <v>1</v>
      </c>
      <c r="I153" s="244"/>
      <c r="J153" s="245">
        <f>ROUND(I153*H153,2)</f>
        <v>0</v>
      </c>
      <c r="K153" s="246"/>
      <c r="L153" s="41"/>
      <c r="M153" s="247" t="s">
        <v>1</v>
      </c>
      <c r="N153" s="248" t="s">
        <v>42</v>
      </c>
      <c r="O153" s="88"/>
      <c r="P153" s="249">
        <f>O153*H153</f>
        <v>0</v>
      </c>
      <c r="Q153" s="249">
        <v>0</v>
      </c>
      <c r="R153" s="249">
        <f>Q153*H153</f>
        <v>0</v>
      </c>
      <c r="S153" s="249">
        <v>0</v>
      </c>
      <c r="T153" s="250">
        <f>S153*H153</f>
        <v>0</v>
      </c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R153" s="251" t="s">
        <v>208</v>
      </c>
      <c r="AT153" s="251" t="s">
        <v>188</v>
      </c>
      <c r="AU153" s="251" t="s">
        <v>86</v>
      </c>
      <c r="AY153" s="14" t="s">
        <v>185</v>
      </c>
      <c r="BE153" s="252">
        <f>IF(N153="základní",J153,0)</f>
        <v>0</v>
      </c>
      <c r="BF153" s="252">
        <f>IF(N153="snížená",J153,0)</f>
        <v>0</v>
      </c>
      <c r="BG153" s="252">
        <f>IF(N153="zákl. přenesená",J153,0)</f>
        <v>0</v>
      </c>
      <c r="BH153" s="252">
        <f>IF(N153="sníž. přenesená",J153,0)</f>
        <v>0</v>
      </c>
      <c r="BI153" s="252">
        <f>IF(N153="nulová",J153,0)</f>
        <v>0</v>
      </c>
      <c r="BJ153" s="14" t="s">
        <v>84</v>
      </c>
      <c r="BK153" s="252">
        <f>ROUND(I153*H153,2)</f>
        <v>0</v>
      </c>
      <c r="BL153" s="14" t="s">
        <v>208</v>
      </c>
      <c r="BM153" s="251" t="s">
        <v>209</v>
      </c>
    </row>
    <row r="154" s="2" customFormat="1">
      <c r="A154" s="35"/>
      <c r="B154" s="36"/>
      <c r="C154" s="37"/>
      <c r="D154" s="253" t="s">
        <v>194</v>
      </c>
      <c r="E154" s="37"/>
      <c r="F154" s="254" t="s">
        <v>210</v>
      </c>
      <c r="G154" s="37"/>
      <c r="H154" s="37"/>
      <c r="I154" s="206"/>
      <c r="J154" s="37"/>
      <c r="K154" s="37"/>
      <c r="L154" s="41"/>
      <c r="M154" s="255"/>
      <c r="N154" s="256"/>
      <c r="O154" s="88"/>
      <c r="P154" s="88"/>
      <c r="Q154" s="88"/>
      <c r="R154" s="88"/>
      <c r="S154" s="88"/>
      <c r="T154" s="89"/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T154" s="14" t="s">
        <v>194</v>
      </c>
      <c r="AU154" s="14" t="s">
        <v>86</v>
      </c>
    </row>
    <row r="155" s="12" customFormat="1" ht="22.8" customHeight="1">
      <c r="A155" s="12"/>
      <c r="B155" s="223"/>
      <c r="C155" s="224"/>
      <c r="D155" s="225" t="s">
        <v>76</v>
      </c>
      <c r="E155" s="237" t="s">
        <v>211</v>
      </c>
      <c r="F155" s="237" t="s">
        <v>212</v>
      </c>
      <c r="G155" s="224"/>
      <c r="H155" s="224"/>
      <c r="I155" s="227"/>
      <c r="J155" s="238">
        <f>BK155</f>
        <v>0</v>
      </c>
      <c r="K155" s="224"/>
      <c r="L155" s="229"/>
      <c r="M155" s="230"/>
      <c r="N155" s="231"/>
      <c r="O155" s="231"/>
      <c r="P155" s="232">
        <f>SUM(P156:P161)</f>
        <v>0</v>
      </c>
      <c r="Q155" s="231"/>
      <c r="R155" s="232">
        <f>SUM(R156:R161)</f>
        <v>0.0027299999999999998</v>
      </c>
      <c r="S155" s="231"/>
      <c r="T155" s="233">
        <f>SUM(T156:T161)</f>
        <v>0</v>
      </c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R155" s="234" t="s">
        <v>84</v>
      </c>
      <c r="AT155" s="235" t="s">
        <v>76</v>
      </c>
      <c r="AU155" s="235" t="s">
        <v>84</v>
      </c>
      <c r="AY155" s="234" t="s">
        <v>185</v>
      </c>
      <c r="BK155" s="236">
        <f>SUM(BK156:BK161)</f>
        <v>0</v>
      </c>
    </row>
    <row r="156" s="2" customFormat="1" ht="33" customHeight="1">
      <c r="A156" s="35"/>
      <c r="B156" s="36"/>
      <c r="C156" s="239" t="s">
        <v>192</v>
      </c>
      <c r="D156" s="239" t="s">
        <v>188</v>
      </c>
      <c r="E156" s="240" t="s">
        <v>214</v>
      </c>
      <c r="F156" s="241" t="s">
        <v>215</v>
      </c>
      <c r="G156" s="242" t="s">
        <v>191</v>
      </c>
      <c r="H156" s="243">
        <v>21</v>
      </c>
      <c r="I156" s="244"/>
      <c r="J156" s="245">
        <f>ROUND(I156*H156,2)</f>
        <v>0</v>
      </c>
      <c r="K156" s="246"/>
      <c r="L156" s="41"/>
      <c r="M156" s="247" t="s">
        <v>1</v>
      </c>
      <c r="N156" s="248" t="s">
        <v>42</v>
      </c>
      <c r="O156" s="88"/>
      <c r="P156" s="249">
        <f>O156*H156</f>
        <v>0</v>
      </c>
      <c r="Q156" s="249">
        <v>0.00012999999999999999</v>
      </c>
      <c r="R156" s="249">
        <f>Q156*H156</f>
        <v>0.0027299999999999998</v>
      </c>
      <c r="S156" s="249">
        <v>0</v>
      </c>
      <c r="T156" s="250">
        <f>S156*H156</f>
        <v>0</v>
      </c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R156" s="251" t="s">
        <v>192</v>
      </c>
      <c r="AT156" s="251" t="s">
        <v>188</v>
      </c>
      <c r="AU156" s="251" t="s">
        <v>86</v>
      </c>
      <c r="AY156" s="14" t="s">
        <v>185</v>
      </c>
      <c r="BE156" s="252">
        <f>IF(N156="základní",J156,0)</f>
        <v>0</v>
      </c>
      <c r="BF156" s="252">
        <f>IF(N156="snížená",J156,0)</f>
        <v>0</v>
      </c>
      <c r="BG156" s="252">
        <f>IF(N156="zákl. přenesená",J156,0)</f>
        <v>0</v>
      </c>
      <c r="BH156" s="252">
        <f>IF(N156="sníž. přenesená",J156,0)</f>
        <v>0</v>
      </c>
      <c r="BI156" s="252">
        <f>IF(N156="nulová",J156,0)</f>
        <v>0</v>
      </c>
      <c r="BJ156" s="14" t="s">
        <v>84</v>
      </c>
      <c r="BK156" s="252">
        <f>ROUND(I156*H156,2)</f>
        <v>0</v>
      </c>
      <c r="BL156" s="14" t="s">
        <v>192</v>
      </c>
      <c r="BM156" s="251" t="s">
        <v>1444</v>
      </c>
    </row>
    <row r="157" s="2" customFormat="1">
      <c r="A157" s="35"/>
      <c r="B157" s="36"/>
      <c r="C157" s="37"/>
      <c r="D157" s="253" t="s">
        <v>194</v>
      </c>
      <c r="E157" s="37"/>
      <c r="F157" s="254" t="s">
        <v>217</v>
      </c>
      <c r="G157" s="37"/>
      <c r="H157" s="37"/>
      <c r="I157" s="206"/>
      <c r="J157" s="37"/>
      <c r="K157" s="37"/>
      <c r="L157" s="41"/>
      <c r="M157" s="255"/>
      <c r="N157" s="256"/>
      <c r="O157" s="88"/>
      <c r="P157" s="88"/>
      <c r="Q157" s="88"/>
      <c r="R157" s="88"/>
      <c r="S157" s="88"/>
      <c r="T157" s="89"/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T157" s="14" t="s">
        <v>194</v>
      </c>
      <c r="AU157" s="14" t="s">
        <v>86</v>
      </c>
    </row>
    <row r="158" s="2" customFormat="1" ht="16.5" customHeight="1">
      <c r="A158" s="35"/>
      <c r="B158" s="36"/>
      <c r="C158" s="239" t="s">
        <v>213</v>
      </c>
      <c r="D158" s="239" t="s">
        <v>188</v>
      </c>
      <c r="E158" s="240" t="s">
        <v>227</v>
      </c>
      <c r="F158" s="241" t="s">
        <v>228</v>
      </c>
      <c r="G158" s="242" t="s">
        <v>229</v>
      </c>
      <c r="H158" s="243">
        <v>1</v>
      </c>
      <c r="I158" s="244"/>
      <c r="J158" s="245">
        <f>ROUND(I158*H158,2)</f>
        <v>0</v>
      </c>
      <c r="K158" s="246"/>
      <c r="L158" s="41"/>
      <c r="M158" s="247" t="s">
        <v>1</v>
      </c>
      <c r="N158" s="248" t="s">
        <v>42</v>
      </c>
      <c r="O158" s="88"/>
      <c r="P158" s="249">
        <f>O158*H158</f>
        <v>0</v>
      </c>
      <c r="Q158" s="249">
        <v>0</v>
      </c>
      <c r="R158" s="249">
        <f>Q158*H158</f>
        <v>0</v>
      </c>
      <c r="S158" s="249">
        <v>0</v>
      </c>
      <c r="T158" s="250">
        <f>S158*H158</f>
        <v>0</v>
      </c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R158" s="251" t="s">
        <v>208</v>
      </c>
      <c r="AT158" s="251" t="s">
        <v>188</v>
      </c>
      <c r="AU158" s="251" t="s">
        <v>86</v>
      </c>
      <c r="AY158" s="14" t="s">
        <v>185</v>
      </c>
      <c r="BE158" s="252">
        <f>IF(N158="základní",J158,0)</f>
        <v>0</v>
      </c>
      <c r="BF158" s="252">
        <f>IF(N158="snížená",J158,0)</f>
        <v>0</v>
      </c>
      <c r="BG158" s="252">
        <f>IF(N158="zákl. přenesená",J158,0)</f>
        <v>0</v>
      </c>
      <c r="BH158" s="252">
        <f>IF(N158="sníž. přenesená",J158,0)</f>
        <v>0</v>
      </c>
      <c r="BI158" s="252">
        <f>IF(N158="nulová",J158,0)</f>
        <v>0</v>
      </c>
      <c r="BJ158" s="14" t="s">
        <v>84</v>
      </c>
      <c r="BK158" s="252">
        <f>ROUND(I158*H158,2)</f>
        <v>0</v>
      </c>
      <c r="BL158" s="14" t="s">
        <v>208</v>
      </c>
      <c r="BM158" s="251" t="s">
        <v>230</v>
      </c>
    </row>
    <row r="159" s="2" customFormat="1">
      <c r="A159" s="35"/>
      <c r="B159" s="36"/>
      <c r="C159" s="37"/>
      <c r="D159" s="253" t="s">
        <v>194</v>
      </c>
      <c r="E159" s="37"/>
      <c r="F159" s="254" t="s">
        <v>1344</v>
      </c>
      <c r="G159" s="37"/>
      <c r="H159" s="37"/>
      <c r="I159" s="206"/>
      <c r="J159" s="37"/>
      <c r="K159" s="37"/>
      <c r="L159" s="41"/>
      <c r="M159" s="255"/>
      <c r="N159" s="256"/>
      <c r="O159" s="88"/>
      <c r="P159" s="88"/>
      <c r="Q159" s="88"/>
      <c r="R159" s="88"/>
      <c r="S159" s="88"/>
      <c r="T159" s="89"/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T159" s="14" t="s">
        <v>194</v>
      </c>
      <c r="AU159" s="14" t="s">
        <v>86</v>
      </c>
    </row>
    <row r="160" s="2" customFormat="1" ht="16.5" customHeight="1">
      <c r="A160" s="35"/>
      <c r="B160" s="36"/>
      <c r="C160" s="239" t="s">
        <v>186</v>
      </c>
      <c r="D160" s="239" t="s">
        <v>188</v>
      </c>
      <c r="E160" s="240" t="s">
        <v>232</v>
      </c>
      <c r="F160" s="241" t="s">
        <v>233</v>
      </c>
      <c r="G160" s="242" t="s">
        <v>207</v>
      </c>
      <c r="H160" s="243">
        <v>1</v>
      </c>
      <c r="I160" s="244"/>
      <c r="J160" s="245">
        <f>ROUND(I160*H160,2)</f>
        <v>0</v>
      </c>
      <c r="K160" s="246"/>
      <c r="L160" s="41"/>
      <c r="M160" s="247" t="s">
        <v>1</v>
      </c>
      <c r="N160" s="248" t="s">
        <v>42</v>
      </c>
      <c r="O160" s="88"/>
      <c r="P160" s="249">
        <f>O160*H160</f>
        <v>0</v>
      </c>
      <c r="Q160" s="249">
        <v>0</v>
      </c>
      <c r="R160" s="249">
        <f>Q160*H160</f>
        <v>0</v>
      </c>
      <c r="S160" s="249">
        <v>0</v>
      </c>
      <c r="T160" s="250">
        <f>S160*H160</f>
        <v>0</v>
      </c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R160" s="251" t="s">
        <v>208</v>
      </c>
      <c r="AT160" s="251" t="s">
        <v>188</v>
      </c>
      <c r="AU160" s="251" t="s">
        <v>86</v>
      </c>
      <c r="AY160" s="14" t="s">
        <v>185</v>
      </c>
      <c r="BE160" s="252">
        <f>IF(N160="základní",J160,0)</f>
        <v>0</v>
      </c>
      <c r="BF160" s="252">
        <f>IF(N160="snížená",J160,0)</f>
        <v>0</v>
      </c>
      <c r="BG160" s="252">
        <f>IF(N160="zákl. přenesená",J160,0)</f>
        <v>0</v>
      </c>
      <c r="BH160" s="252">
        <f>IF(N160="sníž. přenesená",J160,0)</f>
        <v>0</v>
      </c>
      <c r="BI160" s="252">
        <f>IF(N160="nulová",J160,0)</f>
        <v>0</v>
      </c>
      <c r="BJ160" s="14" t="s">
        <v>84</v>
      </c>
      <c r="BK160" s="252">
        <f>ROUND(I160*H160,2)</f>
        <v>0</v>
      </c>
      <c r="BL160" s="14" t="s">
        <v>208</v>
      </c>
      <c r="BM160" s="251" t="s">
        <v>234</v>
      </c>
    </row>
    <row r="161" s="2" customFormat="1">
      <c r="A161" s="35"/>
      <c r="B161" s="36"/>
      <c r="C161" s="37"/>
      <c r="D161" s="253" t="s">
        <v>194</v>
      </c>
      <c r="E161" s="37"/>
      <c r="F161" s="254" t="s">
        <v>235</v>
      </c>
      <c r="G161" s="37"/>
      <c r="H161" s="37"/>
      <c r="I161" s="206"/>
      <c r="J161" s="37"/>
      <c r="K161" s="37"/>
      <c r="L161" s="41"/>
      <c r="M161" s="255"/>
      <c r="N161" s="256"/>
      <c r="O161" s="88"/>
      <c r="P161" s="88"/>
      <c r="Q161" s="88"/>
      <c r="R161" s="88"/>
      <c r="S161" s="88"/>
      <c r="T161" s="89"/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T161" s="14" t="s">
        <v>194</v>
      </c>
      <c r="AU161" s="14" t="s">
        <v>86</v>
      </c>
    </row>
    <row r="162" s="12" customFormat="1" ht="22.8" customHeight="1">
      <c r="A162" s="12"/>
      <c r="B162" s="223"/>
      <c r="C162" s="224"/>
      <c r="D162" s="225" t="s">
        <v>76</v>
      </c>
      <c r="E162" s="237" t="s">
        <v>241</v>
      </c>
      <c r="F162" s="237" t="s">
        <v>242</v>
      </c>
      <c r="G162" s="224"/>
      <c r="H162" s="224"/>
      <c r="I162" s="227"/>
      <c r="J162" s="238">
        <f>BK162</f>
        <v>0</v>
      </c>
      <c r="K162" s="224"/>
      <c r="L162" s="229"/>
      <c r="M162" s="230"/>
      <c r="N162" s="231"/>
      <c r="O162" s="231"/>
      <c r="P162" s="232">
        <f>SUM(P163:P170)</f>
        <v>0</v>
      </c>
      <c r="Q162" s="231"/>
      <c r="R162" s="232">
        <f>SUM(R163:R170)</f>
        <v>0</v>
      </c>
      <c r="S162" s="231"/>
      <c r="T162" s="233">
        <f>SUM(T163:T170)</f>
        <v>0</v>
      </c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  <c r="AR162" s="234" t="s">
        <v>84</v>
      </c>
      <c r="AT162" s="235" t="s">
        <v>76</v>
      </c>
      <c r="AU162" s="235" t="s">
        <v>84</v>
      </c>
      <c r="AY162" s="234" t="s">
        <v>185</v>
      </c>
      <c r="BK162" s="236">
        <f>SUM(BK163:BK170)</f>
        <v>0</v>
      </c>
    </row>
    <row r="163" s="2" customFormat="1" ht="33" customHeight="1">
      <c r="A163" s="35"/>
      <c r="B163" s="36"/>
      <c r="C163" s="239" t="s">
        <v>222</v>
      </c>
      <c r="D163" s="239" t="s">
        <v>188</v>
      </c>
      <c r="E163" s="240" t="s">
        <v>244</v>
      </c>
      <c r="F163" s="241" t="s">
        <v>245</v>
      </c>
      <c r="G163" s="242" t="s">
        <v>207</v>
      </c>
      <c r="H163" s="243">
        <v>1</v>
      </c>
      <c r="I163" s="244"/>
      <c r="J163" s="245">
        <f>ROUND(I163*H163,2)</f>
        <v>0</v>
      </c>
      <c r="K163" s="246"/>
      <c r="L163" s="41"/>
      <c r="M163" s="247" t="s">
        <v>1</v>
      </c>
      <c r="N163" s="248" t="s">
        <v>42</v>
      </c>
      <c r="O163" s="88"/>
      <c r="P163" s="249">
        <f>O163*H163</f>
        <v>0</v>
      </c>
      <c r="Q163" s="249">
        <v>0</v>
      </c>
      <c r="R163" s="249">
        <f>Q163*H163</f>
        <v>0</v>
      </c>
      <c r="S163" s="249">
        <v>0</v>
      </c>
      <c r="T163" s="250">
        <f>S163*H163</f>
        <v>0</v>
      </c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R163" s="251" t="s">
        <v>192</v>
      </c>
      <c r="AT163" s="251" t="s">
        <v>188</v>
      </c>
      <c r="AU163" s="251" t="s">
        <v>86</v>
      </c>
      <c r="AY163" s="14" t="s">
        <v>185</v>
      </c>
      <c r="BE163" s="252">
        <f>IF(N163="základní",J163,0)</f>
        <v>0</v>
      </c>
      <c r="BF163" s="252">
        <f>IF(N163="snížená",J163,0)</f>
        <v>0</v>
      </c>
      <c r="BG163" s="252">
        <f>IF(N163="zákl. přenesená",J163,0)</f>
        <v>0</v>
      </c>
      <c r="BH163" s="252">
        <f>IF(N163="sníž. přenesená",J163,0)</f>
        <v>0</v>
      </c>
      <c r="BI163" s="252">
        <f>IF(N163="nulová",J163,0)</f>
        <v>0</v>
      </c>
      <c r="BJ163" s="14" t="s">
        <v>84</v>
      </c>
      <c r="BK163" s="252">
        <f>ROUND(I163*H163,2)</f>
        <v>0</v>
      </c>
      <c r="BL163" s="14" t="s">
        <v>192</v>
      </c>
      <c r="BM163" s="251" t="s">
        <v>1445</v>
      </c>
    </row>
    <row r="164" s="2" customFormat="1">
      <c r="A164" s="35"/>
      <c r="B164" s="36"/>
      <c r="C164" s="37"/>
      <c r="D164" s="253" t="s">
        <v>194</v>
      </c>
      <c r="E164" s="37"/>
      <c r="F164" s="254" t="s">
        <v>247</v>
      </c>
      <c r="G164" s="37"/>
      <c r="H164" s="37"/>
      <c r="I164" s="206"/>
      <c r="J164" s="37"/>
      <c r="K164" s="37"/>
      <c r="L164" s="41"/>
      <c r="M164" s="255"/>
      <c r="N164" s="256"/>
      <c r="O164" s="88"/>
      <c r="P164" s="88"/>
      <c r="Q164" s="88"/>
      <c r="R164" s="88"/>
      <c r="S164" s="88"/>
      <c r="T164" s="89"/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T164" s="14" t="s">
        <v>194</v>
      </c>
      <c r="AU164" s="14" t="s">
        <v>86</v>
      </c>
    </row>
    <row r="165" s="2" customFormat="1" ht="24.15" customHeight="1">
      <c r="A165" s="35"/>
      <c r="B165" s="36"/>
      <c r="C165" s="239" t="s">
        <v>226</v>
      </c>
      <c r="D165" s="239" t="s">
        <v>188</v>
      </c>
      <c r="E165" s="240" t="s">
        <v>249</v>
      </c>
      <c r="F165" s="241" t="s">
        <v>250</v>
      </c>
      <c r="G165" s="242" t="s">
        <v>251</v>
      </c>
      <c r="H165" s="243">
        <v>0.40000000000000002</v>
      </c>
      <c r="I165" s="244"/>
      <c r="J165" s="245">
        <f>ROUND(I165*H165,2)</f>
        <v>0</v>
      </c>
      <c r="K165" s="246"/>
      <c r="L165" s="41"/>
      <c r="M165" s="247" t="s">
        <v>1</v>
      </c>
      <c r="N165" s="248" t="s">
        <v>42</v>
      </c>
      <c r="O165" s="88"/>
      <c r="P165" s="249">
        <f>O165*H165</f>
        <v>0</v>
      </c>
      <c r="Q165" s="249">
        <v>0</v>
      </c>
      <c r="R165" s="249">
        <f>Q165*H165</f>
        <v>0</v>
      </c>
      <c r="S165" s="249">
        <v>0</v>
      </c>
      <c r="T165" s="250">
        <f>S165*H165</f>
        <v>0</v>
      </c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R165" s="251" t="s">
        <v>192</v>
      </c>
      <c r="AT165" s="251" t="s">
        <v>188</v>
      </c>
      <c r="AU165" s="251" t="s">
        <v>86</v>
      </c>
      <c r="AY165" s="14" t="s">
        <v>185</v>
      </c>
      <c r="BE165" s="252">
        <f>IF(N165="základní",J165,0)</f>
        <v>0</v>
      </c>
      <c r="BF165" s="252">
        <f>IF(N165="snížená",J165,0)</f>
        <v>0</v>
      </c>
      <c r="BG165" s="252">
        <f>IF(N165="zákl. přenesená",J165,0)</f>
        <v>0</v>
      </c>
      <c r="BH165" s="252">
        <f>IF(N165="sníž. přenesená",J165,0)</f>
        <v>0</v>
      </c>
      <c r="BI165" s="252">
        <f>IF(N165="nulová",J165,0)</f>
        <v>0</v>
      </c>
      <c r="BJ165" s="14" t="s">
        <v>84</v>
      </c>
      <c r="BK165" s="252">
        <f>ROUND(I165*H165,2)</f>
        <v>0</v>
      </c>
      <c r="BL165" s="14" t="s">
        <v>192</v>
      </c>
      <c r="BM165" s="251" t="s">
        <v>252</v>
      </c>
    </row>
    <row r="166" s="2" customFormat="1">
      <c r="A166" s="35"/>
      <c r="B166" s="36"/>
      <c r="C166" s="37"/>
      <c r="D166" s="253" t="s">
        <v>194</v>
      </c>
      <c r="E166" s="37"/>
      <c r="F166" s="254" t="s">
        <v>253</v>
      </c>
      <c r="G166" s="37"/>
      <c r="H166" s="37"/>
      <c r="I166" s="206"/>
      <c r="J166" s="37"/>
      <c r="K166" s="37"/>
      <c r="L166" s="41"/>
      <c r="M166" s="255"/>
      <c r="N166" s="256"/>
      <c r="O166" s="88"/>
      <c r="P166" s="88"/>
      <c r="Q166" s="88"/>
      <c r="R166" s="88"/>
      <c r="S166" s="88"/>
      <c r="T166" s="89"/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T166" s="14" t="s">
        <v>194</v>
      </c>
      <c r="AU166" s="14" t="s">
        <v>86</v>
      </c>
    </row>
    <row r="167" s="2" customFormat="1" ht="16.5" customHeight="1">
      <c r="A167" s="35"/>
      <c r="B167" s="36"/>
      <c r="C167" s="239" t="s">
        <v>211</v>
      </c>
      <c r="D167" s="239" t="s">
        <v>188</v>
      </c>
      <c r="E167" s="240" t="s">
        <v>255</v>
      </c>
      <c r="F167" s="241" t="s">
        <v>256</v>
      </c>
      <c r="G167" s="242" t="s">
        <v>251</v>
      </c>
      <c r="H167" s="243">
        <v>0.40000000000000002</v>
      </c>
      <c r="I167" s="244"/>
      <c r="J167" s="245">
        <f>ROUND(I167*H167,2)</f>
        <v>0</v>
      </c>
      <c r="K167" s="246"/>
      <c r="L167" s="41"/>
      <c r="M167" s="247" t="s">
        <v>1</v>
      </c>
      <c r="N167" s="248" t="s">
        <v>42</v>
      </c>
      <c r="O167" s="88"/>
      <c r="P167" s="249">
        <f>O167*H167</f>
        <v>0</v>
      </c>
      <c r="Q167" s="249">
        <v>0</v>
      </c>
      <c r="R167" s="249">
        <f>Q167*H167</f>
        <v>0</v>
      </c>
      <c r="S167" s="249">
        <v>0</v>
      </c>
      <c r="T167" s="250">
        <f>S167*H167</f>
        <v>0</v>
      </c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R167" s="251" t="s">
        <v>192</v>
      </c>
      <c r="AT167" s="251" t="s">
        <v>188</v>
      </c>
      <c r="AU167" s="251" t="s">
        <v>86</v>
      </c>
      <c r="AY167" s="14" t="s">
        <v>185</v>
      </c>
      <c r="BE167" s="252">
        <f>IF(N167="základní",J167,0)</f>
        <v>0</v>
      </c>
      <c r="BF167" s="252">
        <f>IF(N167="snížená",J167,0)</f>
        <v>0</v>
      </c>
      <c r="BG167" s="252">
        <f>IF(N167="zákl. přenesená",J167,0)</f>
        <v>0</v>
      </c>
      <c r="BH167" s="252">
        <f>IF(N167="sníž. přenesená",J167,0)</f>
        <v>0</v>
      </c>
      <c r="BI167" s="252">
        <f>IF(N167="nulová",J167,0)</f>
        <v>0</v>
      </c>
      <c r="BJ167" s="14" t="s">
        <v>84</v>
      </c>
      <c r="BK167" s="252">
        <f>ROUND(I167*H167,2)</f>
        <v>0</v>
      </c>
      <c r="BL167" s="14" t="s">
        <v>192</v>
      </c>
      <c r="BM167" s="251" t="s">
        <v>257</v>
      </c>
    </row>
    <row r="168" s="2" customFormat="1">
      <c r="A168" s="35"/>
      <c r="B168" s="36"/>
      <c r="C168" s="37"/>
      <c r="D168" s="253" t="s">
        <v>194</v>
      </c>
      <c r="E168" s="37"/>
      <c r="F168" s="254" t="s">
        <v>258</v>
      </c>
      <c r="G168" s="37"/>
      <c r="H168" s="37"/>
      <c r="I168" s="206"/>
      <c r="J168" s="37"/>
      <c r="K168" s="37"/>
      <c r="L168" s="41"/>
      <c r="M168" s="255"/>
      <c r="N168" s="256"/>
      <c r="O168" s="88"/>
      <c r="P168" s="88"/>
      <c r="Q168" s="88"/>
      <c r="R168" s="88"/>
      <c r="S168" s="88"/>
      <c r="T168" s="89"/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T168" s="14" t="s">
        <v>194</v>
      </c>
      <c r="AU168" s="14" t="s">
        <v>86</v>
      </c>
    </row>
    <row r="169" s="2" customFormat="1" ht="24.15" customHeight="1">
      <c r="A169" s="35"/>
      <c r="B169" s="36"/>
      <c r="C169" s="257" t="s">
        <v>236</v>
      </c>
      <c r="D169" s="257" t="s">
        <v>260</v>
      </c>
      <c r="E169" s="258" t="s">
        <v>261</v>
      </c>
      <c r="F169" s="259" t="s">
        <v>262</v>
      </c>
      <c r="G169" s="260" t="s">
        <v>263</v>
      </c>
      <c r="H169" s="261">
        <v>1</v>
      </c>
      <c r="I169" s="262"/>
      <c r="J169" s="263">
        <f>ROUND(I169*H169,2)</f>
        <v>0</v>
      </c>
      <c r="K169" s="264"/>
      <c r="L169" s="265"/>
      <c r="M169" s="266" t="s">
        <v>1</v>
      </c>
      <c r="N169" s="267" t="s">
        <v>42</v>
      </c>
      <c r="O169" s="88"/>
      <c r="P169" s="249">
        <f>O169*H169</f>
        <v>0</v>
      </c>
      <c r="Q169" s="249">
        <v>0</v>
      </c>
      <c r="R169" s="249">
        <f>Q169*H169</f>
        <v>0</v>
      </c>
      <c r="S169" s="249">
        <v>0</v>
      </c>
      <c r="T169" s="250">
        <f>S169*H169</f>
        <v>0</v>
      </c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R169" s="251" t="s">
        <v>226</v>
      </c>
      <c r="AT169" s="251" t="s">
        <v>260</v>
      </c>
      <c r="AU169" s="251" t="s">
        <v>86</v>
      </c>
      <c r="AY169" s="14" t="s">
        <v>185</v>
      </c>
      <c r="BE169" s="252">
        <f>IF(N169="základní",J169,0)</f>
        <v>0</v>
      </c>
      <c r="BF169" s="252">
        <f>IF(N169="snížená",J169,0)</f>
        <v>0</v>
      </c>
      <c r="BG169" s="252">
        <f>IF(N169="zákl. přenesená",J169,0)</f>
        <v>0</v>
      </c>
      <c r="BH169" s="252">
        <f>IF(N169="sníž. přenesená",J169,0)</f>
        <v>0</v>
      </c>
      <c r="BI169" s="252">
        <f>IF(N169="nulová",J169,0)</f>
        <v>0</v>
      </c>
      <c r="BJ169" s="14" t="s">
        <v>84</v>
      </c>
      <c r="BK169" s="252">
        <f>ROUND(I169*H169,2)</f>
        <v>0</v>
      </c>
      <c r="BL169" s="14" t="s">
        <v>192</v>
      </c>
      <c r="BM169" s="251" t="s">
        <v>264</v>
      </c>
    </row>
    <row r="170" s="2" customFormat="1">
      <c r="A170" s="35"/>
      <c r="B170" s="36"/>
      <c r="C170" s="37"/>
      <c r="D170" s="253" t="s">
        <v>194</v>
      </c>
      <c r="E170" s="37"/>
      <c r="F170" s="254" t="s">
        <v>265</v>
      </c>
      <c r="G170" s="37"/>
      <c r="H170" s="37"/>
      <c r="I170" s="206"/>
      <c r="J170" s="37"/>
      <c r="K170" s="37"/>
      <c r="L170" s="41"/>
      <c r="M170" s="255"/>
      <c r="N170" s="256"/>
      <c r="O170" s="88"/>
      <c r="P170" s="88"/>
      <c r="Q170" s="88"/>
      <c r="R170" s="88"/>
      <c r="S170" s="88"/>
      <c r="T170" s="89"/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T170" s="14" t="s">
        <v>194</v>
      </c>
      <c r="AU170" s="14" t="s">
        <v>86</v>
      </c>
    </row>
    <row r="171" s="12" customFormat="1" ht="25.92" customHeight="1">
      <c r="A171" s="12"/>
      <c r="B171" s="223"/>
      <c r="C171" s="224"/>
      <c r="D171" s="225" t="s">
        <v>76</v>
      </c>
      <c r="E171" s="226" t="s">
        <v>266</v>
      </c>
      <c r="F171" s="226" t="s">
        <v>267</v>
      </c>
      <c r="G171" s="224"/>
      <c r="H171" s="224"/>
      <c r="I171" s="227"/>
      <c r="J171" s="228">
        <f>BK171</f>
        <v>0</v>
      </c>
      <c r="K171" s="224"/>
      <c r="L171" s="229"/>
      <c r="M171" s="230"/>
      <c r="N171" s="231"/>
      <c r="O171" s="231"/>
      <c r="P171" s="232">
        <f>P172+P179+P186+P206+P231+P236+P245</f>
        <v>0</v>
      </c>
      <c r="Q171" s="231"/>
      <c r="R171" s="232">
        <f>R172+R179+R186+R206+R231+R236+R245</f>
        <v>1.91291543</v>
      </c>
      <c r="S171" s="231"/>
      <c r="T171" s="233">
        <f>T172+T179+T186+T206+T231+T236+T245</f>
        <v>0.22440000000000002</v>
      </c>
      <c r="U171" s="12"/>
      <c r="V171" s="12"/>
      <c r="W171" s="12"/>
      <c r="X171" s="12"/>
      <c r="Y171" s="12"/>
      <c r="Z171" s="12"/>
      <c r="AA171" s="12"/>
      <c r="AB171" s="12"/>
      <c r="AC171" s="12"/>
      <c r="AD171" s="12"/>
      <c r="AE171" s="12"/>
      <c r="AR171" s="234" t="s">
        <v>86</v>
      </c>
      <c r="AT171" s="235" t="s">
        <v>76</v>
      </c>
      <c r="AU171" s="235" t="s">
        <v>77</v>
      </c>
      <c r="AY171" s="234" t="s">
        <v>185</v>
      </c>
      <c r="BK171" s="236">
        <f>BK172+BK179+BK186+BK206+BK231+BK236+BK245</f>
        <v>0</v>
      </c>
    </row>
    <row r="172" s="12" customFormat="1" ht="22.8" customHeight="1">
      <c r="A172" s="12"/>
      <c r="B172" s="223"/>
      <c r="C172" s="224"/>
      <c r="D172" s="225" t="s">
        <v>76</v>
      </c>
      <c r="E172" s="237" t="s">
        <v>268</v>
      </c>
      <c r="F172" s="237" t="s">
        <v>269</v>
      </c>
      <c r="G172" s="224"/>
      <c r="H172" s="224"/>
      <c r="I172" s="227"/>
      <c r="J172" s="238">
        <f>BK172</f>
        <v>0</v>
      </c>
      <c r="K172" s="224"/>
      <c r="L172" s="229"/>
      <c r="M172" s="230"/>
      <c r="N172" s="231"/>
      <c r="O172" s="231"/>
      <c r="P172" s="232">
        <f>SUM(P173:P178)</f>
        <v>0</v>
      </c>
      <c r="Q172" s="231"/>
      <c r="R172" s="232">
        <f>SUM(R173:R178)</f>
        <v>0</v>
      </c>
      <c r="S172" s="231"/>
      <c r="T172" s="233">
        <f>SUM(T173:T178)</f>
        <v>0.02102</v>
      </c>
      <c r="U172" s="12"/>
      <c r="V172" s="12"/>
      <c r="W172" s="12"/>
      <c r="X172" s="12"/>
      <c r="Y172" s="12"/>
      <c r="Z172" s="12"/>
      <c r="AA172" s="12"/>
      <c r="AB172" s="12"/>
      <c r="AC172" s="12"/>
      <c r="AD172" s="12"/>
      <c r="AE172" s="12"/>
      <c r="AR172" s="234" t="s">
        <v>86</v>
      </c>
      <c r="AT172" s="235" t="s">
        <v>76</v>
      </c>
      <c r="AU172" s="235" t="s">
        <v>84</v>
      </c>
      <c r="AY172" s="234" t="s">
        <v>185</v>
      </c>
      <c r="BK172" s="236">
        <f>SUM(BK173:BK178)</f>
        <v>0</v>
      </c>
    </row>
    <row r="173" s="2" customFormat="1" ht="16.5" customHeight="1">
      <c r="A173" s="35"/>
      <c r="B173" s="36"/>
      <c r="C173" s="239" t="s">
        <v>243</v>
      </c>
      <c r="D173" s="239" t="s">
        <v>188</v>
      </c>
      <c r="E173" s="240" t="s">
        <v>270</v>
      </c>
      <c r="F173" s="241" t="s">
        <v>271</v>
      </c>
      <c r="G173" s="242" t="s">
        <v>229</v>
      </c>
      <c r="H173" s="243">
        <v>1</v>
      </c>
      <c r="I173" s="244"/>
      <c r="J173" s="245">
        <f>ROUND(I173*H173,2)</f>
        <v>0</v>
      </c>
      <c r="K173" s="246"/>
      <c r="L173" s="41"/>
      <c r="M173" s="247" t="s">
        <v>1</v>
      </c>
      <c r="N173" s="248" t="s">
        <v>42</v>
      </c>
      <c r="O173" s="88"/>
      <c r="P173" s="249">
        <f>O173*H173</f>
        <v>0</v>
      </c>
      <c r="Q173" s="249">
        <v>0</v>
      </c>
      <c r="R173" s="249">
        <f>Q173*H173</f>
        <v>0</v>
      </c>
      <c r="S173" s="249">
        <v>0.019460000000000002</v>
      </c>
      <c r="T173" s="250">
        <f>S173*H173</f>
        <v>0.019460000000000002</v>
      </c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R173" s="251" t="s">
        <v>272</v>
      </c>
      <c r="AT173" s="251" t="s">
        <v>188</v>
      </c>
      <c r="AU173" s="251" t="s">
        <v>86</v>
      </c>
      <c r="AY173" s="14" t="s">
        <v>185</v>
      </c>
      <c r="BE173" s="252">
        <f>IF(N173="základní",J173,0)</f>
        <v>0</v>
      </c>
      <c r="BF173" s="252">
        <f>IF(N173="snížená",J173,0)</f>
        <v>0</v>
      </c>
      <c r="BG173" s="252">
        <f>IF(N173="zákl. přenesená",J173,0)</f>
        <v>0</v>
      </c>
      <c r="BH173" s="252">
        <f>IF(N173="sníž. přenesená",J173,0)</f>
        <v>0</v>
      </c>
      <c r="BI173" s="252">
        <f>IF(N173="nulová",J173,0)</f>
        <v>0</v>
      </c>
      <c r="BJ173" s="14" t="s">
        <v>84</v>
      </c>
      <c r="BK173" s="252">
        <f>ROUND(I173*H173,2)</f>
        <v>0</v>
      </c>
      <c r="BL173" s="14" t="s">
        <v>272</v>
      </c>
      <c r="BM173" s="251" t="s">
        <v>273</v>
      </c>
    </row>
    <row r="174" s="2" customFormat="1">
      <c r="A174" s="35"/>
      <c r="B174" s="36"/>
      <c r="C174" s="37"/>
      <c r="D174" s="253" t="s">
        <v>194</v>
      </c>
      <c r="E174" s="37"/>
      <c r="F174" s="254" t="s">
        <v>1446</v>
      </c>
      <c r="G174" s="37"/>
      <c r="H174" s="37"/>
      <c r="I174" s="206"/>
      <c r="J174" s="37"/>
      <c r="K174" s="37"/>
      <c r="L174" s="41"/>
      <c r="M174" s="255"/>
      <c r="N174" s="256"/>
      <c r="O174" s="88"/>
      <c r="P174" s="88"/>
      <c r="Q174" s="88"/>
      <c r="R174" s="88"/>
      <c r="S174" s="88"/>
      <c r="T174" s="89"/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T174" s="14" t="s">
        <v>194</v>
      </c>
      <c r="AU174" s="14" t="s">
        <v>86</v>
      </c>
    </row>
    <row r="175" s="2" customFormat="1" ht="16.5" customHeight="1">
      <c r="A175" s="35"/>
      <c r="B175" s="36"/>
      <c r="C175" s="239" t="s">
        <v>248</v>
      </c>
      <c r="D175" s="239" t="s">
        <v>188</v>
      </c>
      <c r="E175" s="240" t="s">
        <v>275</v>
      </c>
      <c r="F175" s="241" t="s">
        <v>276</v>
      </c>
      <c r="G175" s="242" t="s">
        <v>229</v>
      </c>
      <c r="H175" s="243">
        <v>1</v>
      </c>
      <c r="I175" s="244"/>
      <c r="J175" s="245">
        <f>ROUND(I175*H175,2)</f>
        <v>0</v>
      </c>
      <c r="K175" s="246"/>
      <c r="L175" s="41"/>
      <c r="M175" s="247" t="s">
        <v>1</v>
      </c>
      <c r="N175" s="248" t="s">
        <v>42</v>
      </c>
      <c r="O175" s="88"/>
      <c r="P175" s="249">
        <f>O175*H175</f>
        <v>0</v>
      </c>
      <c r="Q175" s="249">
        <v>0</v>
      </c>
      <c r="R175" s="249">
        <f>Q175*H175</f>
        <v>0</v>
      </c>
      <c r="S175" s="249">
        <v>0.00156</v>
      </c>
      <c r="T175" s="250">
        <f>S175*H175</f>
        <v>0.00156</v>
      </c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R175" s="251" t="s">
        <v>272</v>
      </c>
      <c r="AT175" s="251" t="s">
        <v>188</v>
      </c>
      <c r="AU175" s="251" t="s">
        <v>86</v>
      </c>
      <c r="AY175" s="14" t="s">
        <v>185</v>
      </c>
      <c r="BE175" s="252">
        <f>IF(N175="základní",J175,0)</f>
        <v>0</v>
      </c>
      <c r="BF175" s="252">
        <f>IF(N175="snížená",J175,0)</f>
        <v>0</v>
      </c>
      <c r="BG175" s="252">
        <f>IF(N175="zákl. přenesená",J175,0)</f>
        <v>0</v>
      </c>
      <c r="BH175" s="252">
        <f>IF(N175="sníž. přenesená",J175,0)</f>
        <v>0</v>
      </c>
      <c r="BI175" s="252">
        <f>IF(N175="nulová",J175,0)</f>
        <v>0</v>
      </c>
      <c r="BJ175" s="14" t="s">
        <v>84</v>
      </c>
      <c r="BK175" s="252">
        <f>ROUND(I175*H175,2)</f>
        <v>0</v>
      </c>
      <c r="BL175" s="14" t="s">
        <v>272</v>
      </c>
      <c r="BM175" s="251" t="s">
        <v>277</v>
      </c>
    </row>
    <row r="176" s="2" customFormat="1">
      <c r="A176" s="35"/>
      <c r="B176" s="36"/>
      <c r="C176" s="37"/>
      <c r="D176" s="253" t="s">
        <v>194</v>
      </c>
      <c r="E176" s="37"/>
      <c r="F176" s="254" t="s">
        <v>278</v>
      </c>
      <c r="G176" s="37"/>
      <c r="H176" s="37"/>
      <c r="I176" s="206"/>
      <c r="J176" s="37"/>
      <c r="K176" s="37"/>
      <c r="L176" s="41"/>
      <c r="M176" s="255"/>
      <c r="N176" s="256"/>
      <c r="O176" s="88"/>
      <c r="P176" s="88"/>
      <c r="Q176" s="88"/>
      <c r="R176" s="88"/>
      <c r="S176" s="88"/>
      <c r="T176" s="89"/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T176" s="14" t="s">
        <v>194</v>
      </c>
      <c r="AU176" s="14" t="s">
        <v>86</v>
      </c>
    </row>
    <row r="177" s="2" customFormat="1" ht="16.5" customHeight="1">
      <c r="A177" s="35"/>
      <c r="B177" s="36"/>
      <c r="C177" s="239" t="s">
        <v>254</v>
      </c>
      <c r="D177" s="239" t="s">
        <v>188</v>
      </c>
      <c r="E177" s="240" t="s">
        <v>1447</v>
      </c>
      <c r="F177" s="241" t="s">
        <v>1448</v>
      </c>
      <c r="G177" s="242" t="s">
        <v>207</v>
      </c>
      <c r="H177" s="243">
        <v>1</v>
      </c>
      <c r="I177" s="244"/>
      <c r="J177" s="245">
        <f>ROUND(I177*H177,2)</f>
        <v>0</v>
      </c>
      <c r="K177" s="246"/>
      <c r="L177" s="41"/>
      <c r="M177" s="247" t="s">
        <v>1</v>
      </c>
      <c r="N177" s="248" t="s">
        <v>42</v>
      </c>
      <c r="O177" s="88"/>
      <c r="P177" s="249">
        <f>O177*H177</f>
        <v>0</v>
      </c>
      <c r="Q177" s="249">
        <v>0</v>
      </c>
      <c r="R177" s="249">
        <f>Q177*H177</f>
        <v>0</v>
      </c>
      <c r="S177" s="249">
        <v>0</v>
      </c>
      <c r="T177" s="250">
        <f>S177*H177</f>
        <v>0</v>
      </c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R177" s="251" t="s">
        <v>208</v>
      </c>
      <c r="AT177" s="251" t="s">
        <v>188</v>
      </c>
      <c r="AU177" s="251" t="s">
        <v>86</v>
      </c>
      <c r="AY177" s="14" t="s">
        <v>185</v>
      </c>
      <c r="BE177" s="252">
        <f>IF(N177="základní",J177,0)</f>
        <v>0</v>
      </c>
      <c r="BF177" s="252">
        <f>IF(N177="snížená",J177,0)</f>
        <v>0</v>
      </c>
      <c r="BG177" s="252">
        <f>IF(N177="zákl. přenesená",J177,0)</f>
        <v>0</v>
      </c>
      <c r="BH177" s="252">
        <f>IF(N177="sníž. přenesená",J177,0)</f>
        <v>0</v>
      </c>
      <c r="BI177" s="252">
        <f>IF(N177="nulová",J177,0)</f>
        <v>0</v>
      </c>
      <c r="BJ177" s="14" t="s">
        <v>84</v>
      </c>
      <c r="BK177" s="252">
        <f>ROUND(I177*H177,2)</f>
        <v>0</v>
      </c>
      <c r="BL177" s="14" t="s">
        <v>208</v>
      </c>
      <c r="BM177" s="251" t="s">
        <v>297</v>
      </c>
    </row>
    <row r="178" s="2" customFormat="1">
      <c r="A178" s="35"/>
      <c r="B178" s="36"/>
      <c r="C178" s="37"/>
      <c r="D178" s="253" t="s">
        <v>194</v>
      </c>
      <c r="E178" s="37"/>
      <c r="F178" s="254" t="s">
        <v>1448</v>
      </c>
      <c r="G178" s="37"/>
      <c r="H178" s="37"/>
      <c r="I178" s="206"/>
      <c r="J178" s="37"/>
      <c r="K178" s="37"/>
      <c r="L178" s="41"/>
      <c r="M178" s="255"/>
      <c r="N178" s="256"/>
      <c r="O178" s="88"/>
      <c r="P178" s="88"/>
      <c r="Q178" s="88"/>
      <c r="R178" s="88"/>
      <c r="S178" s="88"/>
      <c r="T178" s="89"/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T178" s="14" t="s">
        <v>194</v>
      </c>
      <c r="AU178" s="14" t="s">
        <v>86</v>
      </c>
    </row>
    <row r="179" s="12" customFormat="1" ht="22.8" customHeight="1">
      <c r="A179" s="12"/>
      <c r="B179" s="223"/>
      <c r="C179" s="224"/>
      <c r="D179" s="225" t="s">
        <v>76</v>
      </c>
      <c r="E179" s="237" t="s">
        <v>299</v>
      </c>
      <c r="F179" s="237" t="s">
        <v>300</v>
      </c>
      <c r="G179" s="224"/>
      <c r="H179" s="224"/>
      <c r="I179" s="227"/>
      <c r="J179" s="238">
        <f>BK179</f>
        <v>0</v>
      </c>
      <c r="K179" s="224"/>
      <c r="L179" s="229"/>
      <c r="M179" s="230"/>
      <c r="N179" s="231"/>
      <c r="O179" s="231"/>
      <c r="P179" s="232">
        <f>SUM(P180:P185)</f>
        <v>0</v>
      </c>
      <c r="Q179" s="231"/>
      <c r="R179" s="232">
        <f>SUM(R180:R185)</f>
        <v>0</v>
      </c>
      <c r="S179" s="231"/>
      <c r="T179" s="233">
        <f>SUM(T180:T185)</f>
        <v>0</v>
      </c>
      <c r="U179" s="12"/>
      <c r="V179" s="12"/>
      <c r="W179" s="12"/>
      <c r="X179" s="12"/>
      <c r="Y179" s="12"/>
      <c r="Z179" s="12"/>
      <c r="AA179" s="12"/>
      <c r="AB179" s="12"/>
      <c r="AC179" s="12"/>
      <c r="AD179" s="12"/>
      <c r="AE179" s="12"/>
      <c r="AR179" s="234" t="s">
        <v>86</v>
      </c>
      <c r="AT179" s="235" t="s">
        <v>76</v>
      </c>
      <c r="AU179" s="235" t="s">
        <v>84</v>
      </c>
      <c r="AY179" s="234" t="s">
        <v>185</v>
      </c>
      <c r="BK179" s="236">
        <f>SUM(BK180:BK185)</f>
        <v>0</v>
      </c>
    </row>
    <row r="180" s="2" customFormat="1" ht="16.5" customHeight="1">
      <c r="A180" s="35"/>
      <c r="B180" s="36"/>
      <c r="C180" s="239" t="s">
        <v>259</v>
      </c>
      <c r="D180" s="239" t="s">
        <v>188</v>
      </c>
      <c r="E180" s="240" t="s">
        <v>301</v>
      </c>
      <c r="F180" s="241" t="s">
        <v>302</v>
      </c>
      <c r="G180" s="242" t="s">
        <v>191</v>
      </c>
      <c r="H180" s="243">
        <v>2</v>
      </c>
      <c r="I180" s="244"/>
      <c r="J180" s="245">
        <f>ROUND(I180*H180,2)</f>
        <v>0</v>
      </c>
      <c r="K180" s="246"/>
      <c r="L180" s="41"/>
      <c r="M180" s="247" t="s">
        <v>1</v>
      </c>
      <c r="N180" s="248" t="s">
        <v>42</v>
      </c>
      <c r="O180" s="88"/>
      <c r="P180" s="249">
        <f>O180*H180</f>
        <v>0</v>
      </c>
      <c r="Q180" s="249">
        <v>0</v>
      </c>
      <c r="R180" s="249">
        <f>Q180*H180</f>
        <v>0</v>
      </c>
      <c r="S180" s="249">
        <v>0</v>
      </c>
      <c r="T180" s="250">
        <f>S180*H180</f>
        <v>0</v>
      </c>
      <c r="U180" s="35"/>
      <c r="V180" s="35"/>
      <c r="W180" s="35"/>
      <c r="X180" s="35"/>
      <c r="Y180" s="35"/>
      <c r="Z180" s="35"/>
      <c r="AA180" s="35"/>
      <c r="AB180" s="35"/>
      <c r="AC180" s="35"/>
      <c r="AD180" s="35"/>
      <c r="AE180" s="35"/>
      <c r="AR180" s="251" t="s">
        <v>272</v>
      </c>
      <c r="AT180" s="251" t="s">
        <v>188</v>
      </c>
      <c r="AU180" s="251" t="s">
        <v>86</v>
      </c>
      <c r="AY180" s="14" t="s">
        <v>185</v>
      </c>
      <c r="BE180" s="252">
        <f>IF(N180="základní",J180,0)</f>
        <v>0</v>
      </c>
      <c r="BF180" s="252">
        <f>IF(N180="snížená",J180,0)</f>
        <v>0</v>
      </c>
      <c r="BG180" s="252">
        <f>IF(N180="zákl. přenesená",J180,0)</f>
        <v>0</v>
      </c>
      <c r="BH180" s="252">
        <f>IF(N180="sníž. přenesená",J180,0)</f>
        <v>0</v>
      </c>
      <c r="BI180" s="252">
        <f>IF(N180="nulová",J180,0)</f>
        <v>0</v>
      </c>
      <c r="BJ180" s="14" t="s">
        <v>84</v>
      </c>
      <c r="BK180" s="252">
        <f>ROUND(I180*H180,2)</f>
        <v>0</v>
      </c>
      <c r="BL180" s="14" t="s">
        <v>272</v>
      </c>
      <c r="BM180" s="251" t="s">
        <v>303</v>
      </c>
    </row>
    <row r="181" s="2" customFormat="1">
      <c r="A181" s="35"/>
      <c r="B181" s="36"/>
      <c r="C181" s="37"/>
      <c r="D181" s="253" t="s">
        <v>194</v>
      </c>
      <c r="E181" s="37"/>
      <c r="F181" s="254" t="s">
        <v>302</v>
      </c>
      <c r="G181" s="37"/>
      <c r="H181" s="37"/>
      <c r="I181" s="206"/>
      <c r="J181" s="37"/>
      <c r="K181" s="37"/>
      <c r="L181" s="41"/>
      <c r="M181" s="255"/>
      <c r="N181" s="256"/>
      <c r="O181" s="88"/>
      <c r="P181" s="88"/>
      <c r="Q181" s="88"/>
      <c r="R181" s="88"/>
      <c r="S181" s="88"/>
      <c r="T181" s="89"/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T181" s="14" t="s">
        <v>194</v>
      </c>
      <c r="AU181" s="14" t="s">
        <v>86</v>
      </c>
    </row>
    <row r="182" s="2" customFormat="1" ht="16.5" customHeight="1">
      <c r="A182" s="35"/>
      <c r="B182" s="36"/>
      <c r="C182" s="239" t="s">
        <v>8</v>
      </c>
      <c r="D182" s="239" t="s">
        <v>188</v>
      </c>
      <c r="E182" s="240" t="s">
        <v>1449</v>
      </c>
      <c r="F182" s="241" t="s">
        <v>1450</v>
      </c>
      <c r="G182" s="242" t="s">
        <v>307</v>
      </c>
      <c r="H182" s="243">
        <v>1</v>
      </c>
      <c r="I182" s="244"/>
      <c r="J182" s="245">
        <f>ROUND(I182*H182,2)</f>
        <v>0</v>
      </c>
      <c r="K182" s="246"/>
      <c r="L182" s="41"/>
      <c r="M182" s="247" t="s">
        <v>1</v>
      </c>
      <c r="N182" s="248" t="s">
        <v>42</v>
      </c>
      <c r="O182" s="88"/>
      <c r="P182" s="249">
        <f>O182*H182</f>
        <v>0</v>
      </c>
      <c r="Q182" s="249">
        <v>0</v>
      </c>
      <c r="R182" s="249">
        <f>Q182*H182</f>
        <v>0</v>
      </c>
      <c r="S182" s="249">
        <v>0</v>
      </c>
      <c r="T182" s="250">
        <f>S182*H182</f>
        <v>0</v>
      </c>
      <c r="U182" s="35"/>
      <c r="V182" s="35"/>
      <c r="W182" s="35"/>
      <c r="X182" s="35"/>
      <c r="Y182" s="35"/>
      <c r="Z182" s="35"/>
      <c r="AA182" s="35"/>
      <c r="AB182" s="35"/>
      <c r="AC182" s="35"/>
      <c r="AD182" s="35"/>
      <c r="AE182" s="35"/>
      <c r="AR182" s="251" t="s">
        <v>208</v>
      </c>
      <c r="AT182" s="251" t="s">
        <v>188</v>
      </c>
      <c r="AU182" s="251" t="s">
        <v>86</v>
      </c>
      <c r="AY182" s="14" t="s">
        <v>185</v>
      </c>
      <c r="BE182" s="252">
        <f>IF(N182="základní",J182,0)</f>
        <v>0</v>
      </c>
      <c r="BF182" s="252">
        <f>IF(N182="snížená",J182,0)</f>
        <v>0</v>
      </c>
      <c r="BG182" s="252">
        <f>IF(N182="zákl. přenesená",J182,0)</f>
        <v>0</v>
      </c>
      <c r="BH182" s="252">
        <f>IF(N182="sníž. přenesená",J182,0)</f>
        <v>0</v>
      </c>
      <c r="BI182" s="252">
        <f>IF(N182="nulová",J182,0)</f>
        <v>0</v>
      </c>
      <c r="BJ182" s="14" t="s">
        <v>84</v>
      </c>
      <c r="BK182" s="252">
        <f>ROUND(I182*H182,2)</f>
        <v>0</v>
      </c>
      <c r="BL182" s="14" t="s">
        <v>208</v>
      </c>
      <c r="BM182" s="251" t="s">
        <v>308</v>
      </c>
    </row>
    <row r="183" s="2" customFormat="1">
      <c r="A183" s="35"/>
      <c r="B183" s="36"/>
      <c r="C183" s="37"/>
      <c r="D183" s="253" t="s">
        <v>194</v>
      </c>
      <c r="E183" s="37"/>
      <c r="F183" s="254" t="s">
        <v>1450</v>
      </c>
      <c r="G183" s="37"/>
      <c r="H183" s="37"/>
      <c r="I183" s="206"/>
      <c r="J183" s="37"/>
      <c r="K183" s="37"/>
      <c r="L183" s="41"/>
      <c r="M183" s="255"/>
      <c r="N183" s="256"/>
      <c r="O183" s="88"/>
      <c r="P183" s="88"/>
      <c r="Q183" s="88"/>
      <c r="R183" s="88"/>
      <c r="S183" s="88"/>
      <c r="T183" s="89"/>
      <c r="U183" s="35"/>
      <c r="V183" s="35"/>
      <c r="W183" s="35"/>
      <c r="X183" s="35"/>
      <c r="Y183" s="35"/>
      <c r="Z183" s="35"/>
      <c r="AA183" s="35"/>
      <c r="AB183" s="35"/>
      <c r="AC183" s="35"/>
      <c r="AD183" s="35"/>
      <c r="AE183" s="35"/>
      <c r="AT183" s="14" t="s">
        <v>194</v>
      </c>
      <c r="AU183" s="14" t="s">
        <v>86</v>
      </c>
    </row>
    <row r="184" s="2" customFormat="1" ht="16.5" customHeight="1">
      <c r="A184" s="35"/>
      <c r="B184" s="36"/>
      <c r="C184" s="239" t="s">
        <v>272</v>
      </c>
      <c r="D184" s="239" t="s">
        <v>188</v>
      </c>
      <c r="E184" s="240" t="s">
        <v>310</v>
      </c>
      <c r="F184" s="241" t="s">
        <v>311</v>
      </c>
      <c r="G184" s="242" t="s">
        <v>307</v>
      </c>
      <c r="H184" s="243">
        <v>1</v>
      </c>
      <c r="I184" s="244"/>
      <c r="J184" s="245">
        <f>ROUND(I184*H184,2)</f>
        <v>0</v>
      </c>
      <c r="K184" s="246"/>
      <c r="L184" s="41"/>
      <c r="M184" s="247" t="s">
        <v>1</v>
      </c>
      <c r="N184" s="248" t="s">
        <v>42</v>
      </c>
      <c r="O184" s="88"/>
      <c r="P184" s="249">
        <f>O184*H184</f>
        <v>0</v>
      </c>
      <c r="Q184" s="249">
        <v>0</v>
      </c>
      <c r="R184" s="249">
        <f>Q184*H184</f>
        <v>0</v>
      </c>
      <c r="S184" s="249">
        <v>0</v>
      </c>
      <c r="T184" s="250">
        <f>S184*H184</f>
        <v>0</v>
      </c>
      <c r="U184" s="35"/>
      <c r="V184" s="35"/>
      <c r="W184" s="35"/>
      <c r="X184" s="35"/>
      <c r="Y184" s="35"/>
      <c r="Z184" s="35"/>
      <c r="AA184" s="35"/>
      <c r="AB184" s="35"/>
      <c r="AC184" s="35"/>
      <c r="AD184" s="35"/>
      <c r="AE184" s="35"/>
      <c r="AR184" s="251" t="s">
        <v>208</v>
      </c>
      <c r="AT184" s="251" t="s">
        <v>188</v>
      </c>
      <c r="AU184" s="251" t="s">
        <v>86</v>
      </c>
      <c r="AY184" s="14" t="s">
        <v>185</v>
      </c>
      <c r="BE184" s="252">
        <f>IF(N184="základní",J184,0)</f>
        <v>0</v>
      </c>
      <c r="BF184" s="252">
        <f>IF(N184="snížená",J184,0)</f>
        <v>0</v>
      </c>
      <c r="BG184" s="252">
        <f>IF(N184="zákl. přenesená",J184,0)</f>
        <v>0</v>
      </c>
      <c r="BH184" s="252">
        <f>IF(N184="sníž. přenesená",J184,0)</f>
        <v>0</v>
      </c>
      <c r="BI184" s="252">
        <f>IF(N184="nulová",J184,0)</f>
        <v>0</v>
      </c>
      <c r="BJ184" s="14" t="s">
        <v>84</v>
      </c>
      <c r="BK184" s="252">
        <f>ROUND(I184*H184,2)</f>
        <v>0</v>
      </c>
      <c r="BL184" s="14" t="s">
        <v>208</v>
      </c>
      <c r="BM184" s="251" t="s">
        <v>312</v>
      </c>
    </row>
    <row r="185" s="2" customFormat="1">
      <c r="A185" s="35"/>
      <c r="B185" s="36"/>
      <c r="C185" s="37"/>
      <c r="D185" s="253" t="s">
        <v>194</v>
      </c>
      <c r="E185" s="37"/>
      <c r="F185" s="254" t="s">
        <v>311</v>
      </c>
      <c r="G185" s="37"/>
      <c r="H185" s="37"/>
      <c r="I185" s="206"/>
      <c r="J185" s="37"/>
      <c r="K185" s="37"/>
      <c r="L185" s="41"/>
      <c r="M185" s="255"/>
      <c r="N185" s="256"/>
      <c r="O185" s="88"/>
      <c r="P185" s="88"/>
      <c r="Q185" s="88"/>
      <c r="R185" s="88"/>
      <c r="S185" s="88"/>
      <c r="T185" s="89"/>
      <c r="U185" s="35"/>
      <c r="V185" s="35"/>
      <c r="W185" s="35"/>
      <c r="X185" s="35"/>
      <c r="Y185" s="35"/>
      <c r="Z185" s="35"/>
      <c r="AA185" s="35"/>
      <c r="AB185" s="35"/>
      <c r="AC185" s="35"/>
      <c r="AD185" s="35"/>
      <c r="AE185" s="35"/>
      <c r="AT185" s="14" t="s">
        <v>194</v>
      </c>
      <c r="AU185" s="14" t="s">
        <v>86</v>
      </c>
    </row>
    <row r="186" s="12" customFormat="1" ht="22.8" customHeight="1">
      <c r="A186" s="12"/>
      <c r="B186" s="223"/>
      <c r="C186" s="224"/>
      <c r="D186" s="225" t="s">
        <v>76</v>
      </c>
      <c r="E186" s="237" t="s">
        <v>313</v>
      </c>
      <c r="F186" s="237" t="s">
        <v>314</v>
      </c>
      <c r="G186" s="224"/>
      <c r="H186" s="224"/>
      <c r="I186" s="227"/>
      <c r="J186" s="238">
        <f>BK186</f>
        <v>0</v>
      </c>
      <c r="K186" s="224"/>
      <c r="L186" s="229"/>
      <c r="M186" s="230"/>
      <c r="N186" s="231"/>
      <c r="O186" s="231"/>
      <c r="P186" s="232">
        <f>SUM(P187:P205)</f>
        <v>0</v>
      </c>
      <c r="Q186" s="231"/>
      <c r="R186" s="232">
        <f>SUM(R187:R205)</f>
        <v>1.4584854300000001</v>
      </c>
      <c r="S186" s="231"/>
      <c r="T186" s="233">
        <f>SUM(T187:T205)</f>
        <v>0</v>
      </c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R186" s="234" t="s">
        <v>86</v>
      </c>
      <c r="AT186" s="235" t="s">
        <v>76</v>
      </c>
      <c r="AU186" s="235" t="s">
        <v>84</v>
      </c>
      <c r="AY186" s="234" t="s">
        <v>185</v>
      </c>
      <c r="BK186" s="236">
        <f>SUM(BK187:BK205)</f>
        <v>0</v>
      </c>
    </row>
    <row r="187" s="2" customFormat="1" ht="33" customHeight="1">
      <c r="A187" s="35"/>
      <c r="B187" s="36"/>
      <c r="C187" s="239" t="s">
        <v>279</v>
      </c>
      <c r="D187" s="239" t="s">
        <v>188</v>
      </c>
      <c r="E187" s="240" t="s">
        <v>316</v>
      </c>
      <c r="F187" s="241" t="s">
        <v>317</v>
      </c>
      <c r="G187" s="242" t="s">
        <v>191</v>
      </c>
      <c r="H187" s="243">
        <v>20.001000000000001</v>
      </c>
      <c r="I187" s="244"/>
      <c r="J187" s="245">
        <f>ROUND(I187*H187,2)</f>
        <v>0</v>
      </c>
      <c r="K187" s="246"/>
      <c r="L187" s="41"/>
      <c r="M187" s="247" t="s">
        <v>1</v>
      </c>
      <c r="N187" s="248" t="s">
        <v>42</v>
      </c>
      <c r="O187" s="88"/>
      <c r="P187" s="249">
        <f>O187*H187</f>
        <v>0</v>
      </c>
      <c r="Q187" s="249">
        <v>0.00125</v>
      </c>
      <c r="R187" s="249">
        <f>Q187*H187</f>
        <v>0.025001250000000003</v>
      </c>
      <c r="S187" s="249">
        <v>0</v>
      </c>
      <c r="T187" s="250">
        <f>S187*H187</f>
        <v>0</v>
      </c>
      <c r="U187" s="35"/>
      <c r="V187" s="35"/>
      <c r="W187" s="35"/>
      <c r="X187" s="35"/>
      <c r="Y187" s="35"/>
      <c r="Z187" s="35"/>
      <c r="AA187" s="35"/>
      <c r="AB187" s="35"/>
      <c r="AC187" s="35"/>
      <c r="AD187" s="35"/>
      <c r="AE187" s="35"/>
      <c r="AR187" s="251" t="s">
        <v>272</v>
      </c>
      <c r="AT187" s="251" t="s">
        <v>188</v>
      </c>
      <c r="AU187" s="251" t="s">
        <v>86</v>
      </c>
      <c r="AY187" s="14" t="s">
        <v>185</v>
      </c>
      <c r="BE187" s="252">
        <f>IF(N187="základní",J187,0)</f>
        <v>0</v>
      </c>
      <c r="BF187" s="252">
        <f>IF(N187="snížená",J187,0)</f>
        <v>0</v>
      </c>
      <c r="BG187" s="252">
        <f>IF(N187="zákl. přenesená",J187,0)</f>
        <v>0</v>
      </c>
      <c r="BH187" s="252">
        <f>IF(N187="sníž. přenesená",J187,0)</f>
        <v>0</v>
      </c>
      <c r="BI187" s="252">
        <f>IF(N187="nulová",J187,0)</f>
        <v>0</v>
      </c>
      <c r="BJ187" s="14" t="s">
        <v>84</v>
      </c>
      <c r="BK187" s="252">
        <f>ROUND(I187*H187,2)</f>
        <v>0</v>
      </c>
      <c r="BL187" s="14" t="s">
        <v>272</v>
      </c>
      <c r="BM187" s="251" t="s">
        <v>318</v>
      </c>
    </row>
    <row r="188" s="2" customFormat="1">
      <c r="A188" s="35"/>
      <c r="B188" s="36"/>
      <c r="C188" s="37"/>
      <c r="D188" s="253" t="s">
        <v>194</v>
      </c>
      <c r="E188" s="37"/>
      <c r="F188" s="254" t="s">
        <v>319</v>
      </c>
      <c r="G188" s="37"/>
      <c r="H188" s="37"/>
      <c r="I188" s="206"/>
      <c r="J188" s="37"/>
      <c r="K188" s="37"/>
      <c r="L188" s="41"/>
      <c r="M188" s="255"/>
      <c r="N188" s="256"/>
      <c r="O188" s="88"/>
      <c r="P188" s="88"/>
      <c r="Q188" s="88"/>
      <c r="R188" s="88"/>
      <c r="S188" s="88"/>
      <c r="T188" s="89"/>
      <c r="U188" s="35"/>
      <c r="V188" s="35"/>
      <c r="W188" s="35"/>
      <c r="X188" s="35"/>
      <c r="Y188" s="35"/>
      <c r="Z188" s="35"/>
      <c r="AA188" s="35"/>
      <c r="AB188" s="35"/>
      <c r="AC188" s="35"/>
      <c r="AD188" s="35"/>
      <c r="AE188" s="35"/>
      <c r="AT188" s="14" t="s">
        <v>194</v>
      </c>
      <c r="AU188" s="14" t="s">
        <v>86</v>
      </c>
    </row>
    <row r="189" s="2" customFormat="1" ht="16.5" customHeight="1">
      <c r="A189" s="35"/>
      <c r="B189" s="36"/>
      <c r="C189" s="257" t="s">
        <v>284</v>
      </c>
      <c r="D189" s="257" t="s">
        <v>260</v>
      </c>
      <c r="E189" s="258" t="s">
        <v>321</v>
      </c>
      <c r="F189" s="259" t="s">
        <v>322</v>
      </c>
      <c r="G189" s="260" t="s">
        <v>191</v>
      </c>
      <c r="H189" s="261">
        <v>26.818999999999999</v>
      </c>
      <c r="I189" s="262"/>
      <c r="J189" s="263">
        <f>ROUND(I189*H189,2)</f>
        <v>0</v>
      </c>
      <c r="K189" s="264"/>
      <c r="L189" s="265"/>
      <c r="M189" s="266" t="s">
        <v>1</v>
      </c>
      <c r="N189" s="267" t="s">
        <v>42</v>
      </c>
      <c r="O189" s="88"/>
      <c r="P189" s="249">
        <f>O189*H189</f>
        <v>0</v>
      </c>
      <c r="Q189" s="249">
        <v>0.0060000000000000001</v>
      </c>
      <c r="R189" s="249">
        <f>Q189*H189</f>
        <v>0.160914</v>
      </c>
      <c r="S189" s="249">
        <v>0</v>
      </c>
      <c r="T189" s="250">
        <f>S189*H189</f>
        <v>0</v>
      </c>
      <c r="U189" s="35"/>
      <c r="V189" s="35"/>
      <c r="W189" s="35"/>
      <c r="X189" s="35"/>
      <c r="Y189" s="35"/>
      <c r="Z189" s="35"/>
      <c r="AA189" s="35"/>
      <c r="AB189" s="35"/>
      <c r="AC189" s="35"/>
      <c r="AD189" s="35"/>
      <c r="AE189" s="35"/>
      <c r="AR189" s="251" t="s">
        <v>323</v>
      </c>
      <c r="AT189" s="251" t="s">
        <v>260</v>
      </c>
      <c r="AU189" s="251" t="s">
        <v>86</v>
      </c>
      <c r="AY189" s="14" t="s">
        <v>185</v>
      </c>
      <c r="BE189" s="252">
        <f>IF(N189="základní",J189,0)</f>
        <v>0</v>
      </c>
      <c r="BF189" s="252">
        <f>IF(N189="snížená",J189,0)</f>
        <v>0</v>
      </c>
      <c r="BG189" s="252">
        <f>IF(N189="zákl. přenesená",J189,0)</f>
        <v>0</v>
      </c>
      <c r="BH189" s="252">
        <f>IF(N189="sníž. přenesená",J189,0)</f>
        <v>0</v>
      </c>
      <c r="BI189" s="252">
        <f>IF(N189="nulová",J189,0)</f>
        <v>0</v>
      </c>
      <c r="BJ189" s="14" t="s">
        <v>84</v>
      </c>
      <c r="BK189" s="252">
        <f>ROUND(I189*H189,2)</f>
        <v>0</v>
      </c>
      <c r="BL189" s="14" t="s">
        <v>272</v>
      </c>
      <c r="BM189" s="251" t="s">
        <v>324</v>
      </c>
    </row>
    <row r="190" s="2" customFormat="1">
      <c r="A190" s="35"/>
      <c r="B190" s="36"/>
      <c r="C190" s="37"/>
      <c r="D190" s="253" t="s">
        <v>194</v>
      </c>
      <c r="E190" s="37"/>
      <c r="F190" s="254" t="s">
        <v>325</v>
      </c>
      <c r="G190" s="37"/>
      <c r="H190" s="37"/>
      <c r="I190" s="206"/>
      <c r="J190" s="37"/>
      <c r="K190" s="37"/>
      <c r="L190" s="41"/>
      <c r="M190" s="255"/>
      <c r="N190" s="256"/>
      <c r="O190" s="88"/>
      <c r="P190" s="88"/>
      <c r="Q190" s="88"/>
      <c r="R190" s="88"/>
      <c r="S190" s="88"/>
      <c r="T190" s="89"/>
      <c r="U190" s="35"/>
      <c r="V190" s="35"/>
      <c r="W190" s="35"/>
      <c r="X190" s="35"/>
      <c r="Y190" s="35"/>
      <c r="Z190" s="35"/>
      <c r="AA190" s="35"/>
      <c r="AB190" s="35"/>
      <c r="AC190" s="35"/>
      <c r="AD190" s="35"/>
      <c r="AE190" s="35"/>
      <c r="AT190" s="14" t="s">
        <v>194</v>
      </c>
      <c r="AU190" s="14" t="s">
        <v>86</v>
      </c>
    </row>
    <row r="191" s="2" customFormat="1" ht="16.5" customHeight="1">
      <c r="A191" s="35"/>
      <c r="B191" s="36"/>
      <c r="C191" s="257" t="s">
        <v>289</v>
      </c>
      <c r="D191" s="257" t="s">
        <v>260</v>
      </c>
      <c r="E191" s="258" t="s">
        <v>327</v>
      </c>
      <c r="F191" s="259" t="s">
        <v>328</v>
      </c>
      <c r="G191" s="260" t="s">
        <v>329</v>
      </c>
      <c r="H191" s="261">
        <v>20.263000000000002</v>
      </c>
      <c r="I191" s="262"/>
      <c r="J191" s="263">
        <f>ROUND(I191*H191,2)</f>
        <v>0</v>
      </c>
      <c r="K191" s="264"/>
      <c r="L191" s="265"/>
      <c r="M191" s="266" t="s">
        <v>1</v>
      </c>
      <c r="N191" s="267" t="s">
        <v>42</v>
      </c>
      <c r="O191" s="88"/>
      <c r="P191" s="249">
        <f>O191*H191</f>
        <v>0</v>
      </c>
      <c r="Q191" s="249">
        <v>0.00038000000000000002</v>
      </c>
      <c r="R191" s="249">
        <f>Q191*H191</f>
        <v>0.0076999400000000015</v>
      </c>
      <c r="S191" s="249">
        <v>0</v>
      </c>
      <c r="T191" s="250">
        <f>S191*H191</f>
        <v>0</v>
      </c>
      <c r="U191" s="35"/>
      <c r="V191" s="35"/>
      <c r="W191" s="35"/>
      <c r="X191" s="35"/>
      <c r="Y191" s="35"/>
      <c r="Z191" s="35"/>
      <c r="AA191" s="35"/>
      <c r="AB191" s="35"/>
      <c r="AC191" s="35"/>
      <c r="AD191" s="35"/>
      <c r="AE191" s="35"/>
      <c r="AR191" s="251" t="s">
        <v>323</v>
      </c>
      <c r="AT191" s="251" t="s">
        <v>260</v>
      </c>
      <c r="AU191" s="251" t="s">
        <v>86</v>
      </c>
      <c r="AY191" s="14" t="s">
        <v>185</v>
      </c>
      <c r="BE191" s="252">
        <f>IF(N191="základní",J191,0)</f>
        <v>0</v>
      </c>
      <c r="BF191" s="252">
        <f>IF(N191="snížená",J191,0)</f>
        <v>0</v>
      </c>
      <c r="BG191" s="252">
        <f>IF(N191="zákl. přenesená",J191,0)</f>
        <v>0</v>
      </c>
      <c r="BH191" s="252">
        <f>IF(N191="sníž. přenesená",J191,0)</f>
        <v>0</v>
      </c>
      <c r="BI191" s="252">
        <f>IF(N191="nulová",J191,0)</f>
        <v>0</v>
      </c>
      <c r="BJ191" s="14" t="s">
        <v>84</v>
      </c>
      <c r="BK191" s="252">
        <f>ROUND(I191*H191,2)</f>
        <v>0</v>
      </c>
      <c r="BL191" s="14" t="s">
        <v>272</v>
      </c>
      <c r="BM191" s="251" t="s">
        <v>330</v>
      </c>
    </row>
    <row r="192" s="2" customFormat="1">
      <c r="A192" s="35"/>
      <c r="B192" s="36"/>
      <c r="C192" s="37"/>
      <c r="D192" s="253" t="s">
        <v>194</v>
      </c>
      <c r="E192" s="37"/>
      <c r="F192" s="254" t="s">
        <v>328</v>
      </c>
      <c r="G192" s="37"/>
      <c r="H192" s="37"/>
      <c r="I192" s="206"/>
      <c r="J192" s="37"/>
      <c r="K192" s="37"/>
      <c r="L192" s="41"/>
      <c r="M192" s="255"/>
      <c r="N192" s="256"/>
      <c r="O192" s="88"/>
      <c r="P192" s="88"/>
      <c r="Q192" s="88"/>
      <c r="R192" s="88"/>
      <c r="S192" s="88"/>
      <c r="T192" s="89"/>
      <c r="U192" s="35"/>
      <c r="V192" s="35"/>
      <c r="W192" s="35"/>
      <c r="X192" s="35"/>
      <c r="Y192" s="35"/>
      <c r="Z192" s="35"/>
      <c r="AA192" s="35"/>
      <c r="AB192" s="35"/>
      <c r="AC192" s="35"/>
      <c r="AD192" s="35"/>
      <c r="AE192" s="35"/>
      <c r="AT192" s="14" t="s">
        <v>194</v>
      </c>
      <c r="AU192" s="14" t="s">
        <v>86</v>
      </c>
    </row>
    <row r="193" s="2" customFormat="1" ht="16.5" customHeight="1">
      <c r="A193" s="35"/>
      <c r="B193" s="36"/>
      <c r="C193" s="257" t="s">
        <v>294</v>
      </c>
      <c r="D193" s="257" t="s">
        <v>260</v>
      </c>
      <c r="E193" s="258" t="s">
        <v>332</v>
      </c>
      <c r="F193" s="259" t="s">
        <v>333</v>
      </c>
      <c r="G193" s="260" t="s">
        <v>329</v>
      </c>
      <c r="H193" s="261">
        <v>41.719000000000001</v>
      </c>
      <c r="I193" s="262"/>
      <c r="J193" s="263">
        <f>ROUND(I193*H193,2)</f>
        <v>0</v>
      </c>
      <c r="K193" s="264"/>
      <c r="L193" s="265"/>
      <c r="M193" s="266" t="s">
        <v>1</v>
      </c>
      <c r="N193" s="267" t="s">
        <v>42</v>
      </c>
      <c r="O193" s="88"/>
      <c r="P193" s="249">
        <f>O193*H193</f>
        <v>0</v>
      </c>
      <c r="Q193" s="249">
        <v>0.00035</v>
      </c>
      <c r="R193" s="249">
        <f>Q193*H193</f>
        <v>0.014601650000000001</v>
      </c>
      <c r="S193" s="249">
        <v>0</v>
      </c>
      <c r="T193" s="250">
        <f>S193*H193</f>
        <v>0</v>
      </c>
      <c r="U193" s="35"/>
      <c r="V193" s="35"/>
      <c r="W193" s="35"/>
      <c r="X193" s="35"/>
      <c r="Y193" s="35"/>
      <c r="Z193" s="35"/>
      <c r="AA193" s="35"/>
      <c r="AB193" s="35"/>
      <c r="AC193" s="35"/>
      <c r="AD193" s="35"/>
      <c r="AE193" s="35"/>
      <c r="AR193" s="251" t="s">
        <v>323</v>
      </c>
      <c r="AT193" s="251" t="s">
        <v>260</v>
      </c>
      <c r="AU193" s="251" t="s">
        <v>86</v>
      </c>
      <c r="AY193" s="14" t="s">
        <v>185</v>
      </c>
      <c r="BE193" s="252">
        <f>IF(N193="základní",J193,0)</f>
        <v>0</v>
      </c>
      <c r="BF193" s="252">
        <f>IF(N193="snížená",J193,0)</f>
        <v>0</v>
      </c>
      <c r="BG193" s="252">
        <f>IF(N193="zákl. přenesená",J193,0)</f>
        <v>0</v>
      </c>
      <c r="BH193" s="252">
        <f>IF(N193="sníž. přenesená",J193,0)</f>
        <v>0</v>
      </c>
      <c r="BI193" s="252">
        <f>IF(N193="nulová",J193,0)</f>
        <v>0</v>
      </c>
      <c r="BJ193" s="14" t="s">
        <v>84</v>
      </c>
      <c r="BK193" s="252">
        <f>ROUND(I193*H193,2)</f>
        <v>0</v>
      </c>
      <c r="BL193" s="14" t="s">
        <v>272</v>
      </c>
      <c r="BM193" s="251" t="s">
        <v>334</v>
      </c>
    </row>
    <row r="194" s="2" customFormat="1">
      <c r="A194" s="35"/>
      <c r="B194" s="36"/>
      <c r="C194" s="37"/>
      <c r="D194" s="253" t="s">
        <v>194</v>
      </c>
      <c r="E194" s="37"/>
      <c r="F194" s="254" t="s">
        <v>333</v>
      </c>
      <c r="G194" s="37"/>
      <c r="H194" s="37"/>
      <c r="I194" s="206"/>
      <c r="J194" s="37"/>
      <c r="K194" s="37"/>
      <c r="L194" s="41"/>
      <c r="M194" s="255"/>
      <c r="N194" s="256"/>
      <c r="O194" s="88"/>
      <c r="P194" s="88"/>
      <c r="Q194" s="88"/>
      <c r="R194" s="88"/>
      <c r="S194" s="88"/>
      <c r="T194" s="89"/>
      <c r="U194" s="35"/>
      <c r="V194" s="35"/>
      <c r="W194" s="35"/>
      <c r="X194" s="35"/>
      <c r="Y194" s="35"/>
      <c r="Z194" s="35"/>
      <c r="AA194" s="35"/>
      <c r="AB194" s="35"/>
      <c r="AC194" s="35"/>
      <c r="AD194" s="35"/>
      <c r="AE194" s="35"/>
      <c r="AT194" s="14" t="s">
        <v>194</v>
      </c>
      <c r="AU194" s="14" t="s">
        <v>86</v>
      </c>
    </row>
    <row r="195" s="2" customFormat="1" ht="16.5" customHeight="1">
      <c r="A195" s="35"/>
      <c r="B195" s="36"/>
      <c r="C195" s="257" t="s">
        <v>7</v>
      </c>
      <c r="D195" s="257" t="s">
        <v>260</v>
      </c>
      <c r="E195" s="258" t="s">
        <v>336</v>
      </c>
      <c r="F195" s="259" t="s">
        <v>337</v>
      </c>
      <c r="G195" s="260" t="s">
        <v>329</v>
      </c>
      <c r="H195" s="261">
        <v>20.859000000000002</v>
      </c>
      <c r="I195" s="262"/>
      <c r="J195" s="263">
        <f>ROUND(I195*H195,2)</f>
        <v>0</v>
      </c>
      <c r="K195" s="264"/>
      <c r="L195" s="265"/>
      <c r="M195" s="266" t="s">
        <v>1</v>
      </c>
      <c r="N195" s="267" t="s">
        <v>42</v>
      </c>
      <c r="O195" s="88"/>
      <c r="P195" s="249">
        <f>O195*H195</f>
        <v>0</v>
      </c>
      <c r="Q195" s="249">
        <v>0.00035</v>
      </c>
      <c r="R195" s="249">
        <f>Q195*H195</f>
        <v>0.0073006500000000005</v>
      </c>
      <c r="S195" s="249">
        <v>0</v>
      </c>
      <c r="T195" s="250">
        <f>S195*H195</f>
        <v>0</v>
      </c>
      <c r="U195" s="35"/>
      <c r="V195" s="35"/>
      <c r="W195" s="35"/>
      <c r="X195" s="35"/>
      <c r="Y195" s="35"/>
      <c r="Z195" s="35"/>
      <c r="AA195" s="35"/>
      <c r="AB195" s="35"/>
      <c r="AC195" s="35"/>
      <c r="AD195" s="35"/>
      <c r="AE195" s="35"/>
      <c r="AR195" s="251" t="s">
        <v>323</v>
      </c>
      <c r="AT195" s="251" t="s">
        <v>260</v>
      </c>
      <c r="AU195" s="251" t="s">
        <v>86</v>
      </c>
      <c r="AY195" s="14" t="s">
        <v>185</v>
      </c>
      <c r="BE195" s="252">
        <f>IF(N195="základní",J195,0)</f>
        <v>0</v>
      </c>
      <c r="BF195" s="252">
        <f>IF(N195="snížená",J195,0)</f>
        <v>0</v>
      </c>
      <c r="BG195" s="252">
        <f>IF(N195="zákl. přenesená",J195,0)</f>
        <v>0</v>
      </c>
      <c r="BH195" s="252">
        <f>IF(N195="sníž. přenesená",J195,0)</f>
        <v>0</v>
      </c>
      <c r="BI195" s="252">
        <f>IF(N195="nulová",J195,0)</f>
        <v>0</v>
      </c>
      <c r="BJ195" s="14" t="s">
        <v>84</v>
      </c>
      <c r="BK195" s="252">
        <f>ROUND(I195*H195,2)</f>
        <v>0</v>
      </c>
      <c r="BL195" s="14" t="s">
        <v>272</v>
      </c>
      <c r="BM195" s="251" t="s">
        <v>338</v>
      </c>
    </row>
    <row r="196" s="2" customFormat="1">
      <c r="A196" s="35"/>
      <c r="B196" s="36"/>
      <c r="C196" s="37"/>
      <c r="D196" s="253" t="s">
        <v>194</v>
      </c>
      <c r="E196" s="37"/>
      <c r="F196" s="254" t="s">
        <v>339</v>
      </c>
      <c r="G196" s="37"/>
      <c r="H196" s="37"/>
      <c r="I196" s="206"/>
      <c r="J196" s="37"/>
      <c r="K196" s="37"/>
      <c r="L196" s="41"/>
      <c r="M196" s="255"/>
      <c r="N196" s="256"/>
      <c r="O196" s="88"/>
      <c r="P196" s="88"/>
      <c r="Q196" s="88"/>
      <c r="R196" s="88"/>
      <c r="S196" s="88"/>
      <c r="T196" s="89"/>
      <c r="U196" s="35"/>
      <c r="V196" s="35"/>
      <c r="W196" s="35"/>
      <c r="X196" s="35"/>
      <c r="Y196" s="35"/>
      <c r="Z196" s="35"/>
      <c r="AA196" s="35"/>
      <c r="AB196" s="35"/>
      <c r="AC196" s="35"/>
      <c r="AD196" s="35"/>
      <c r="AE196" s="35"/>
      <c r="AT196" s="14" t="s">
        <v>194</v>
      </c>
      <c r="AU196" s="14" t="s">
        <v>86</v>
      </c>
    </row>
    <row r="197" s="2" customFormat="1" ht="16.5" customHeight="1">
      <c r="A197" s="35"/>
      <c r="B197" s="36"/>
      <c r="C197" s="257" t="s">
        <v>304</v>
      </c>
      <c r="D197" s="257" t="s">
        <v>260</v>
      </c>
      <c r="E197" s="258" t="s">
        <v>341</v>
      </c>
      <c r="F197" s="259" t="s">
        <v>342</v>
      </c>
      <c r="G197" s="260" t="s">
        <v>329</v>
      </c>
      <c r="H197" s="261">
        <v>11.92</v>
      </c>
      <c r="I197" s="262"/>
      <c r="J197" s="263">
        <f>ROUND(I197*H197,2)</f>
        <v>0</v>
      </c>
      <c r="K197" s="264"/>
      <c r="L197" s="265"/>
      <c r="M197" s="266" t="s">
        <v>1</v>
      </c>
      <c r="N197" s="267" t="s">
        <v>42</v>
      </c>
      <c r="O197" s="88"/>
      <c r="P197" s="249">
        <f>O197*H197</f>
        <v>0</v>
      </c>
      <c r="Q197" s="249">
        <v>0.00050000000000000001</v>
      </c>
      <c r="R197" s="249">
        <f>Q197*H197</f>
        <v>0.00596</v>
      </c>
      <c r="S197" s="249">
        <v>0</v>
      </c>
      <c r="T197" s="250">
        <f>S197*H197</f>
        <v>0</v>
      </c>
      <c r="U197" s="35"/>
      <c r="V197" s="35"/>
      <c r="W197" s="35"/>
      <c r="X197" s="35"/>
      <c r="Y197" s="35"/>
      <c r="Z197" s="35"/>
      <c r="AA197" s="35"/>
      <c r="AB197" s="35"/>
      <c r="AC197" s="35"/>
      <c r="AD197" s="35"/>
      <c r="AE197" s="35"/>
      <c r="AR197" s="251" t="s">
        <v>323</v>
      </c>
      <c r="AT197" s="251" t="s">
        <v>260</v>
      </c>
      <c r="AU197" s="251" t="s">
        <v>86</v>
      </c>
      <c r="AY197" s="14" t="s">
        <v>185</v>
      </c>
      <c r="BE197" s="252">
        <f>IF(N197="základní",J197,0)</f>
        <v>0</v>
      </c>
      <c r="BF197" s="252">
        <f>IF(N197="snížená",J197,0)</f>
        <v>0</v>
      </c>
      <c r="BG197" s="252">
        <f>IF(N197="zákl. přenesená",J197,0)</f>
        <v>0</v>
      </c>
      <c r="BH197" s="252">
        <f>IF(N197="sníž. přenesená",J197,0)</f>
        <v>0</v>
      </c>
      <c r="BI197" s="252">
        <f>IF(N197="nulová",J197,0)</f>
        <v>0</v>
      </c>
      <c r="BJ197" s="14" t="s">
        <v>84</v>
      </c>
      <c r="BK197" s="252">
        <f>ROUND(I197*H197,2)</f>
        <v>0</v>
      </c>
      <c r="BL197" s="14" t="s">
        <v>272</v>
      </c>
      <c r="BM197" s="251" t="s">
        <v>343</v>
      </c>
    </row>
    <row r="198" s="2" customFormat="1">
      <c r="A198" s="35"/>
      <c r="B198" s="36"/>
      <c r="C198" s="37"/>
      <c r="D198" s="253" t="s">
        <v>194</v>
      </c>
      <c r="E198" s="37"/>
      <c r="F198" s="254" t="s">
        <v>342</v>
      </c>
      <c r="G198" s="37"/>
      <c r="H198" s="37"/>
      <c r="I198" s="206"/>
      <c r="J198" s="37"/>
      <c r="K198" s="37"/>
      <c r="L198" s="41"/>
      <c r="M198" s="255"/>
      <c r="N198" s="256"/>
      <c r="O198" s="88"/>
      <c r="P198" s="88"/>
      <c r="Q198" s="88"/>
      <c r="R198" s="88"/>
      <c r="S198" s="88"/>
      <c r="T198" s="89"/>
      <c r="U198" s="35"/>
      <c r="V198" s="35"/>
      <c r="W198" s="35"/>
      <c r="X198" s="35"/>
      <c r="Y198" s="35"/>
      <c r="Z198" s="35"/>
      <c r="AA198" s="35"/>
      <c r="AB198" s="35"/>
      <c r="AC198" s="35"/>
      <c r="AD198" s="35"/>
      <c r="AE198" s="35"/>
      <c r="AT198" s="14" t="s">
        <v>194</v>
      </c>
      <c r="AU198" s="14" t="s">
        <v>86</v>
      </c>
    </row>
    <row r="199" s="2" customFormat="1" ht="16.5" customHeight="1">
      <c r="A199" s="35"/>
      <c r="B199" s="36"/>
      <c r="C199" s="257" t="s">
        <v>309</v>
      </c>
      <c r="D199" s="257" t="s">
        <v>260</v>
      </c>
      <c r="E199" s="258" t="s">
        <v>345</v>
      </c>
      <c r="F199" s="259" t="s">
        <v>346</v>
      </c>
      <c r="G199" s="260" t="s">
        <v>263</v>
      </c>
      <c r="H199" s="261">
        <v>29.798999999999999</v>
      </c>
      <c r="I199" s="262"/>
      <c r="J199" s="263">
        <f>ROUND(I199*H199,2)</f>
        <v>0</v>
      </c>
      <c r="K199" s="264"/>
      <c r="L199" s="265"/>
      <c r="M199" s="266" t="s">
        <v>1</v>
      </c>
      <c r="N199" s="267" t="s">
        <v>42</v>
      </c>
      <c r="O199" s="88"/>
      <c r="P199" s="249">
        <f>O199*H199</f>
        <v>0</v>
      </c>
      <c r="Q199" s="249">
        <v>4.0000000000000003E-05</v>
      </c>
      <c r="R199" s="249">
        <f>Q199*H199</f>
        <v>0.0011919600000000002</v>
      </c>
      <c r="S199" s="249">
        <v>0</v>
      </c>
      <c r="T199" s="250">
        <f>S199*H199</f>
        <v>0</v>
      </c>
      <c r="U199" s="35"/>
      <c r="V199" s="35"/>
      <c r="W199" s="35"/>
      <c r="X199" s="35"/>
      <c r="Y199" s="35"/>
      <c r="Z199" s="35"/>
      <c r="AA199" s="35"/>
      <c r="AB199" s="35"/>
      <c r="AC199" s="35"/>
      <c r="AD199" s="35"/>
      <c r="AE199" s="35"/>
      <c r="AR199" s="251" t="s">
        <v>323</v>
      </c>
      <c r="AT199" s="251" t="s">
        <v>260</v>
      </c>
      <c r="AU199" s="251" t="s">
        <v>86</v>
      </c>
      <c r="AY199" s="14" t="s">
        <v>185</v>
      </c>
      <c r="BE199" s="252">
        <f>IF(N199="základní",J199,0)</f>
        <v>0</v>
      </c>
      <c r="BF199" s="252">
        <f>IF(N199="snížená",J199,0)</f>
        <v>0</v>
      </c>
      <c r="BG199" s="252">
        <f>IF(N199="zákl. přenesená",J199,0)</f>
        <v>0</v>
      </c>
      <c r="BH199" s="252">
        <f>IF(N199="sníž. přenesená",J199,0)</f>
        <v>0</v>
      </c>
      <c r="BI199" s="252">
        <f>IF(N199="nulová",J199,0)</f>
        <v>0</v>
      </c>
      <c r="BJ199" s="14" t="s">
        <v>84</v>
      </c>
      <c r="BK199" s="252">
        <f>ROUND(I199*H199,2)</f>
        <v>0</v>
      </c>
      <c r="BL199" s="14" t="s">
        <v>272</v>
      </c>
      <c r="BM199" s="251" t="s">
        <v>347</v>
      </c>
    </row>
    <row r="200" s="2" customFormat="1" ht="16.5" customHeight="1">
      <c r="A200" s="35"/>
      <c r="B200" s="36"/>
      <c r="C200" s="257" t="s">
        <v>315</v>
      </c>
      <c r="D200" s="257" t="s">
        <v>260</v>
      </c>
      <c r="E200" s="258" t="s">
        <v>349</v>
      </c>
      <c r="F200" s="259" t="s">
        <v>350</v>
      </c>
      <c r="G200" s="260" t="s">
        <v>263</v>
      </c>
      <c r="H200" s="261">
        <v>29.798999999999999</v>
      </c>
      <c r="I200" s="262"/>
      <c r="J200" s="263">
        <f>ROUND(I200*H200,2)</f>
        <v>0</v>
      </c>
      <c r="K200" s="264"/>
      <c r="L200" s="265"/>
      <c r="M200" s="266" t="s">
        <v>1</v>
      </c>
      <c r="N200" s="267" t="s">
        <v>42</v>
      </c>
      <c r="O200" s="88"/>
      <c r="P200" s="249">
        <f>O200*H200</f>
        <v>0</v>
      </c>
      <c r="Q200" s="249">
        <v>2.0000000000000002E-05</v>
      </c>
      <c r="R200" s="249">
        <f>Q200*H200</f>
        <v>0.00059598000000000008</v>
      </c>
      <c r="S200" s="249">
        <v>0</v>
      </c>
      <c r="T200" s="250">
        <f>S200*H200</f>
        <v>0</v>
      </c>
      <c r="U200" s="35"/>
      <c r="V200" s="35"/>
      <c r="W200" s="35"/>
      <c r="X200" s="35"/>
      <c r="Y200" s="35"/>
      <c r="Z200" s="35"/>
      <c r="AA200" s="35"/>
      <c r="AB200" s="35"/>
      <c r="AC200" s="35"/>
      <c r="AD200" s="35"/>
      <c r="AE200" s="35"/>
      <c r="AR200" s="251" t="s">
        <v>323</v>
      </c>
      <c r="AT200" s="251" t="s">
        <v>260</v>
      </c>
      <c r="AU200" s="251" t="s">
        <v>86</v>
      </c>
      <c r="AY200" s="14" t="s">
        <v>185</v>
      </c>
      <c r="BE200" s="252">
        <f>IF(N200="základní",J200,0)</f>
        <v>0</v>
      </c>
      <c r="BF200" s="252">
        <f>IF(N200="snížená",J200,0)</f>
        <v>0</v>
      </c>
      <c r="BG200" s="252">
        <f>IF(N200="zákl. přenesená",J200,0)</f>
        <v>0</v>
      </c>
      <c r="BH200" s="252">
        <f>IF(N200="sníž. přenesená",J200,0)</f>
        <v>0</v>
      </c>
      <c r="BI200" s="252">
        <f>IF(N200="nulová",J200,0)</f>
        <v>0</v>
      </c>
      <c r="BJ200" s="14" t="s">
        <v>84</v>
      </c>
      <c r="BK200" s="252">
        <f>ROUND(I200*H200,2)</f>
        <v>0</v>
      </c>
      <c r="BL200" s="14" t="s">
        <v>272</v>
      </c>
      <c r="BM200" s="251" t="s">
        <v>351</v>
      </c>
    </row>
    <row r="201" s="2" customFormat="1">
      <c r="A201" s="35"/>
      <c r="B201" s="36"/>
      <c r="C201" s="37"/>
      <c r="D201" s="253" t="s">
        <v>194</v>
      </c>
      <c r="E201" s="37"/>
      <c r="F201" s="254" t="s">
        <v>350</v>
      </c>
      <c r="G201" s="37"/>
      <c r="H201" s="37"/>
      <c r="I201" s="206"/>
      <c r="J201" s="37"/>
      <c r="K201" s="37"/>
      <c r="L201" s="41"/>
      <c r="M201" s="255"/>
      <c r="N201" s="256"/>
      <c r="O201" s="88"/>
      <c r="P201" s="88"/>
      <c r="Q201" s="88"/>
      <c r="R201" s="88"/>
      <c r="S201" s="88"/>
      <c r="T201" s="89"/>
      <c r="U201" s="35"/>
      <c r="V201" s="35"/>
      <c r="W201" s="35"/>
      <c r="X201" s="35"/>
      <c r="Y201" s="35"/>
      <c r="Z201" s="35"/>
      <c r="AA201" s="35"/>
      <c r="AB201" s="35"/>
      <c r="AC201" s="35"/>
      <c r="AD201" s="35"/>
      <c r="AE201" s="35"/>
      <c r="AT201" s="14" t="s">
        <v>194</v>
      </c>
      <c r="AU201" s="14" t="s">
        <v>86</v>
      </c>
    </row>
    <row r="202" s="2" customFormat="1" ht="33" customHeight="1">
      <c r="A202" s="35"/>
      <c r="B202" s="36"/>
      <c r="C202" s="239" t="s">
        <v>320</v>
      </c>
      <c r="D202" s="239" t="s">
        <v>188</v>
      </c>
      <c r="E202" s="240" t="s">
        <v>1322</v>
      </c>
      <c r="F202" s="241" t="s">
        <v>1323</v>
      </c>
      <c r="G202" s="242" t="s">
        <v>191</v>
      </c>
      <c r="H202" s="243">
        <v>21</v>
      </c>
      <c r="I202" s="244"/>
      <c r="J202" s="245">
        <f>ROUND(I202*H202,2)</f>
        <v>0</v>
      </c>
      <c r="K202" s="246"/>
      <c r="L202" s="41"/>
      <c r="M202" s="247" t="s">
        <v>1</v>
      </c>
      <c r="N202" s="248" t="s">
        <v>42</v>
      </c>
      <c r="O202" s="88"/>
      <c r="P202" s="249">
        <f>O202*H202</f>
        <v>0</v>
      </c>
      <c r="Q202" s="249">
        <v>0.028819999999999998</v>
      </c>
      <c r="R202" s="249">
        <f>Q202*H202</f>
        <v>0.60521999999999998</v>
      </c>
      <c r="S202" s="249">
        <v>0</v>
      </c>
      <c r="T202" s="250">
        <f>S202*H202</f>
        <v>0</v>
      </c>
      <c r="U202" s="35"/>
      <c r="V202" s="35"/>
      <c r="W202" s="35"/>
      <c r="X202" s="35"/>
      <c r="Y202" s="35"/>
      <c r="Z202" s="35"/>
      <c r="AA202" s="35"/>
      <c r="AB202" s="35"/>
      <c r="AC202" s="35"/>
      <c r="AD202" s="35"/>
      <c r="AE202" s="35"/>
      <c r="AR202" s="251" t="s">
        <v>192</v>
      </c>
      <c r="AT202" s="251" t="s">
        <v>188</v>
      </c>
      <c r="AU202" s="251" t="s">
        <v>86</v>
      </c>
      <c r="AY202" s="14" t="s">
        <v>185</v>
      </c>
      <c r="BE202" s="252">
        <f>IF(N202="základní",J202,0)</f>
        <v>0</v>
      </c>
      <c r="BF202" s="252">
        <f>IF(N202="snížená",J202,0)</f>
        <v>0</v>
      </c>
      <c r="BG202" s="252">
        <f>IF(N202="zákl. přenesená",J202,0)</f>
        <v>0</v>
      </c>
      <c r="BH202" s="252">
        <f>IF(N202="sníž. přenesená",J202,0)</f>
        <v>0</v>
      </c>
      <c r="BI202" s="252">
        <f>IF(N202="nulová",J202,0)</f>
        <v>0</v>
      </c>
      <c r="BJ202" s="14" t="s">
        <v>84</v>
      </c>
      <c r="BK202" s="252">
        <f>ROUND(I202*H202,2)</f>
        <v>0</v>
      </c>
      <c r="BL202" s="14" t="s">
        <v>192</v>
      </c>
      <c r="BM202" s="251" t="s">
        <v>1451</v>
      </c>
    </row>
    <row r="203" s="2" customFormat="1">
      <c r="A203" s="35"/>
      <c r="B203" s="36"/>
      <c r="C203" s="37"/>
      <c r="D203" s="253" t="s">
        <v>194</v>
      </c>
      <c r="E203" s="37"/>
      <c r="F203" s="254" t="s">
        <v>1325</v>
      </c>
      <c r="G203" s="37"/>
      <c r="H203" s="37"/>
      <c r="I203" s="206"/>
      <c r="J203" s="37"/>
      <c r="K203" s="37"/>
      <c r="L203" s="41"/>
      <c r="M203" s="255"/>
      <c r="N203" s="256"/>
      <c r="O203" s="88"/>
      <c r="P203" s="88"/>
      <c r="Q203" s="88"/>
      <c r="R203" s="88"/>
      <c r="S203" s="88"/>
      <c r="T203" s="89"/>
      <c r="U203" s="35"/>
      <c r="V203" s="35"/>
      <c r="W203" s="35"/>
      <c r="X203" s="35"/>
      <c r="Y203" s="35"/>
      <c r="Z203" s="35"/>
      <c r="AA203" s="35"/>
      <c r="AB203" s="35"/>
      <c r="AC203" s="35"/>
      <c r="AD203" s="35"/>
      <c r="AE203" s="35"/>
      <c r="AT203" s="14" t="s">
        <v>194</v>
      </c>
      <c r="AU203" s="14" t="s">
        <v>86</v>
      </c>
    </row>
    <row r="204" s="2" customFormat="1" ht="24.15" customHeight="1">
      <c r="A204" s="35"/>
      <c r="B204" s="36"/>
      <c r="C204" s="239" t="s">
        <v>326</v>
      </c>
      <c r="D204" s="239" t="s">
        <v>188</v>
      </c>
      <c r="E204" s="240" t="s">
        <v>1326</v>
      </c>
      <c r="F204" s="241" t="s">
        <v>1327</v>
      </c>
      <c r="G204" s="242" t="s">
        <v>191</v>
      </c>
      <c r="H204" s="243">
        <v>126</v>
      </c>
      <c r="I204" s="244"/>
      <c r="J204" s="245">
        <f>ROUND(I204*H204,2)</f>
        <v>0</v>
      </c>
      <c r="K204" s="246"/>
      <c r="L204" s="41"/>
      <c r="M204" s="247" t="s">
        <v>1</v>
      </c>
      <c r="N204" s="248" t="s">
        <v>42</v>
      </c>
      <c r="O204" s="88"/>
      <c r="P204" s="249">
        <f>O204*H204</f>
        <v>0</v>
      </c>
      <c r="Q204" s="249">
        <v>0.0050000000000000001</v>
      </c>
      <c r="R204" s="249">
        <f>Q204*H204</f>
        <v>0.63</v>
      </c>
      <c r="S204" s="249">
        <v>0</v>
      </c>
      <c r="T204" s="250">
        <f>S204*H204</f>
        <v>0</v>
      </c>
      <c r="U204" s="35"/>
      <c r="V204" s="35"/>
      <c r="W204" s="35"/>
      <c r="X204" s="35"/>
      <c r="Y204" s="35"/>
      <c r="Z204" s="35"/>
      <c r="AA204" s="35"/>
      <c r="AB204" s="35"/>
      <c r="AC204" s="35"/>
      <c r="AD204" s="35"/>
      <c r="AE204" s="35"/>
      <c r="AR204" s="251" t="s">
        <v>272</v>
      </c>
      <c r="AT204" s="251" t="s">
        <v>188</v>
      </c>
      <c r="AU204" s="251" t="s">
        <v>86</v>
      </c>
      <c r="AY204" s="14" t="s">
        <v>185</v>
      </c>
      <c r="BE204" s="252">
        <f>IF(N204="základní",J204,0)</f>
        <v>0</v>
      </c>
      <c r="BF204" s="252">
        <f>IF(N204="snížená",J204,0)</f>
        <v>0</v>
      </c>
      <c r="BG204" s="252">
        <f>IF(N204="zákl. přenesená",J204,0)</f>
        <v>0</v>
      </c>
      <c r="BH204" s="252">
        <f>IF(N204="sníž. přenesená",J204,0)</f>
        <v>0</v>
      </c>
      <c r="BI204" s="252">
        <f>IF(N204="nulová",J204,0)</f>
        <v>0</v>
      </c>
      <c r="BJ204" s="14" t="s">
        <v>84</v>
      </c>
      <c r="BK204" s="252">
        <f>ROUND(I204*H204,2)</f>
        <v>0</v>
      </c>
      <c r="BL204" s="14" t="s">
        <v>272</v>
      </c>
      <c r="BM204" s="251" t="s">
        <v>1452</v>
      </c>
    </row>
    <row r="205" s="2" customFormat="1">
      <c r="A205" s="35"/>
      <c r="B205" s="36"/>
      <c r="C205" s="37"/>
      <c r="D205" s="253" t="s">
        <v>194</v>
      </c>
      <c r="E205" s="37"/>
      <c r="F205" s="254" t="s">
        <v>1329</v>
      </c>
      <c r="G205" s="37"/>
      <c r="H205" s="37"/>
      <c r="I205" s="206"/>
      <c r="J205" s="37"/>
      <c r="K205" s="37"/>
      <c r="L205" s="41"/>
      <c r="M205" s="255"/>
      <c r="N205" s="256"/>
      <c r="O205" s="88"/>
      <c r="P205" s="88"/>
      <c r="Q205" s="88"/>
      <c r="R205" s="88"/>
      <c r="S205" s="88"/>
      <c r="T205" s="89"/>
      <c r="U205" s="35"/>
      <c r="V205" s="35"/>
      <c r="W205" s="35"/>
      <c r="X205" s="35"/>
      <c r="Y205" s="35"/>
      <c r="Z205" s="35"/>
      <c r="AA205" s="35"/>
      <c r="AB205" s="35"/>
      <c r="AC205" s="35"/>
      <c r="AD205" s="35"/>
      <c r="AE205" s="35"/>
      <c r="AT205" s="14" t="s">
        <v>194</v>
      </c>
      <c r="AU205" s="14" t="s">
        <v>86</v>
      </c>
    </row>
    <row r="206" s="12" customFormat="1" ht="22.8" customHeight="1">
      <c r="A206" s="12"/>
      <c r="B206" s="223"/>
      <c r="C206" s="224"/>
      <c r="D206" s="225" t="s">
        <v>76</v>
      </c>
      <c r="E206" s="237" t="s">
        <v>352</v>
      </c>
      <c r="F206" s="237" t="s">
        <v>353</v>
      </c>
      <c r="G206" s="224"/>
      <c r="H206" s="224"/>
      <c r="I206" s="227"/>
      <c r="J206" s="238">
        <f>BK206</f>
        <v>0</v>
      </c>
      <c r="K206" s="224"/>
      <c r="L206" s="229"/>
      <c r="M206" s="230"/>
      <c r="N206" s="231"/>
      <c r="O206" s="231"/>
      <c r="P206" s="232">
        <f>SUM(P207:P230)</f>
        <v>0</v>
      </c>
      <c r="Q206" s="231"/>
      <c r="R206" s="232">
        <f>SUM(R207:R230)</f>
        <v>0.33009999999999995</v>
      </c>
      <c r="S206" s="231"/>
      <c r="T206" s="233">
        <f>SUM(T207:T230)</f>
        <v>0.058499999999999996</v>
      </c>
      <c r="U206" s="12"/>
      <c r="V206" s="12"/>
      <c r="W206" s="12"/>
      <c r="X206" s="12"/>
      <c r="Y206" s="12"/>
      <c r="Z206" s="12"/>
      <c r="AA206" s="12"/>
      <c r="AB206" s="12"/>
      <c r="AC206" s="12"/>
      <c r="AD206" s="12"/>
      <c r="AE206" s="12"/>
      <c r="AR206" s="234" t="s">
        <v>86</v>
      </c>
      <c r="AT206" s="235" t="s">
        <v>76</v>
      </c>
      <c r="AU206" s="235" t="s">
        <v>84</v>
      </c>
      <c r="AY206" s="234" t="s">
        <v>185</v>
      </c>
      <c r="BK206" s="236">
        <f>SUM(BK207:BK230)</f>
        <v>0</v>
      </c>
    </row>
    <row r="207" s="2" customFormat="1" ht="24.15" customHeight="1">
      <c r="A207" s="35"/>
      <c r="B207" s="36"/>
      <c r="C207" s="239" t="s">
        <v>331</v>
      </c>
      <c r="D207" s="239" t="s">
        <v>188</v>
      </c>
      <c r="E207" s="240" t="s">
        <v>364</v>
      </c>
      <c r="F207" s="241" t="s">
        <v>365</v>
      </c>
      <c r="G207" s="242" t="s">
        <v>191</v>
      </c>
      <c r="H207" s="243">
        <v>21</v>
      </c>
      <c r="I207" s="244"/>
      <c r="J207" s="245">
        <f>ROUND(I207*H207,2)</f>
        <v>0</v>
      </c>
      <c r="K207" s="246"/>
      <c r="L207" s="41"/>
      <c r="M207" s="247" t="s">
        <v>1</v>
      </c>
      <c r="N207" s="248" t="s">
        <v>42</v>
      </c>
      <c r="O207" s="88"/>
      <c r="P207" s="249">
        <f>O207*H207</f>
        <v>0</v>
      </c>
      <c r="Q207" s="249">
        <v>0.00020000000000000001</v>
      </c>
      <c r="R207" s="249">
        <f>Q207*H207</f>
        <v>0.0042000000000000006</v>
      </c>
      <c r="S207" s="249">
        <v>0</v>
      </c>
      <c r="T207" s="250">
        <f>S207*H207</f>
        <v>0</v>
      </c>
      <c r="U207" s="35"/>
      <c r="V207" s="35"/>
      <c r="W207" s="35"/>
      <c r="X207" s="35"/>
      <c r="Y207" s="35"/>
      <c r="Z207" s="35"/>
      <c r="AA207" s="35"/>
      <c r="AB207" s="35"/>
      <c r="AC207" s="35"/>
      <c r="AD207" s="35"/>
      <c r="AE207" s="35"/>
      <c r="AR207" s="251" t="s">
        <v>272</v>
      </c>
      <c r="AT207" s="251" t="s">
        <v>188</v>
      </c>
      <c r="AU207" s="251" t="s">
        <v>86</v>
      </c>
      <c r="AY207" s="14" t="s">
        <v>185</v>
      </c>
      <c r="BE207" s="252">
        <f>IF(N207="základní",J207,0)</f>
        <v>0</v>
      </c>
      <c r="BF207" s="252">
        <f>IF(N207="snížená",J207,0)</f>
        <v>0</v>
      </c>
      <c r="BG207" s="252">
        <f>IF(N207="zákl. přenesená",J207,0)</f>
        <v>0</v>
      </c>
      <c r="BH207" s="252">
        <f>IF(N207="sníž. přenesená",J207,0)</f>
        <v>0</v>
      </c>
      <c r="BI207" s="252">
        <f>IF(N207="nulová",J207,0)</f>
        <v>0</v>
      </c>
      <c r="BJ207" s="14" t="s">
        <v>84</v>
      </c>
      <c r="BK207" s="252">
        <f>ROUND(I207*H207,2)</f>
        <v>0</v>
      </c>
      <c r="BL207" s="14" t="s">
        <v>272</v>
      </c>
      <c r="BM207" s="251" t="s">
        <v>366</v>
      </c>
    </row>
    <row r="208" s="2" customFormat="1">
      <c r="A208" s="35"/>
      <c r="B208" s="36"/>
      <c r="C208" s="37"/>
      <c r="D208" s="253" t="s">
        <v>194</v>
      </c>
      <c r="E208" s="37"/>
      <c r="F208" s="254" t="s">
        <v>367</v>
      </c>
      <c r="G208" s="37"/>
      <c r="H208" s="37"/>
      <c r="I208" s="206"/>
      <c r="J208" s="37"/>
      <c r="K208" s="37"/>
      <c r="L208" s="41"/>
      <c r="M208" s="255"/>
      <c r="N208" s="256"/>
      <c r="O208" s="88"/>
      <c r="P208" s="88"/>
      <c r="Q208" s="88"/>
      <c r="R208" s="88"/>
      <c r="S208" s="88"/>
      <c r="T208" s="89"/>
      <c r="U208" s="35"/>
      <c r="V208" s="35"/>
      <c r="W208" s="35"/>
      <c r="X208" s="35"/>
      <c r="Y208" s="35"/>
      <c r="Z208" s="35"/>
      <c r="AA208" s="35"/>
      <c r="AB208" s="35"/>
      <c r="AC208" s="35"/>
      <c r="AD208" s="35"/>
      <c r="AE208" s="35"/>
      <c r="AT208" s="14" t="s">
        <v>194</v>
      </c>
      <c r="AU208" s="14" t="s">
        <v>86</v>
      </c>
    </row>
    <row r="209" s="2" customFormat="1" ht="24.15" customHeight="1">
      <c r="A209" s="35"/>
      <c r="B209" s="36"/>
      <c r="C209" s="239" t="s">
        <v>335</v>
      </c>
      <c r="D209" s="239" t="s">
        <v>188</v>
      </c>
      <c r="E209" s="240" t="s">
        <v>369</v>
      </c>
      <c r="F209" s="241" t="s">
        <v>370</v>
      </c>
      <c r="G209" s="242" t="s">
        <v>191</v>
      </c>
      <c r="H209" s="243">
        <v>21</v>
      </c>
      <c r="I209" s="244"/>
      <c r="J209" s="245">
        <f>ROUND(I209*H209,2)</f>
        <v>0</v>
      </c>
      <c r="K209" s="246"/>
      <c r="L209" s="41"/>
      <c r="M209" s="247" t="s">
        <v>1</v>
      </c>
      <c r="N209" s="248" t="s">
        <v>42</v>
      </c>
      <c r="O209" s="88"/>
      <c r="P209" s="249">
        <f>O209*H209</f>
        <v>0</v>
      </c>
      <c r="Q209" s="249">
        <v>0.014999999999999999</v>
      </c>
      <c r="R209" s="249">
        <f>Q209*H209</f>
        <v>0.315</v>
      </c>
      <c r="S209" s="249">
        <v>0</v>
      </c>
      <c r="T209" s="250">
        <f>S209*H209</f>
        <v>0</v>
      </c>
      <c r="U209" s="35"/>
      <c r="V209" s="35"/>
      <c r="W209" s="35"/>
      <c r="X209" s="35"/>
      <c r="Y209" s="35"/>
      <c r="Z209" s="35"/>
      <c r="AA209" s="35"/>
      <c r="AB209" s="35"/>
      <c r="AC209" s="35"/>
      <c r="AD209" s="35"/>
      <c r="AE209" s="35"/>
      <c r="AR209" s="251" t="s">
        <v>272</v>
      </c>
      <c r="AT209" s="251" t="s">
        <v>188</v>
      </c>
      <c r="AU209" s="251" t="s">
        <v>86</v>
      </c>
      <c r="AY209" s="14" t="s">
        <v>185</v>
      </c>
      <c r="BE209" s="252">
        <f>IF(N209="základní",J209,0)</f>
        <v>0</v>
      </c>
      <c r="BF209" s="252">
        <f>IF(N209="snížená",J209,0)</f>
        <v>0</v>
      </c>
      <c r="BG209" s="252">
        <f>IF(N209="zákl. přenesená",J209,0)</f>
        <v>0</v>
      </c>
      <c r="BH209" s="252">
        <f>IF(N209="sníž. přenesená",J209,0)</f>
        <v>0</v>
      </c>
      <c r="BI209" s="252">
        <f>IF(N209="nulová",J209,0)</f>
        <v>0</v>
      </c>
      <c r="BJ209" s="14" t="s">
        <v>84</v>
      </c>
      <c r="BK209" s="252">
        <f>ROUND(I209*H209,2)</f>
        <v>0</v>
      </c>
      <c r="BL209" s="14" t="s">
        <v>272</v>
      </c>
      <c r="BM209" s="251" t="s">
        <v>371</v>
      </c>
    </row>
    <row r="210" s="2" customFormat="1">
      <c r="A210" s="35"/>
      <c r="B210" s="36"/>
      <c r="C210" s="37"/>
      <c r="D210" s="253" t="s">
        <v>194</v>
      </c>
      <c r="E210" s="37"/>
      <c r="F210" s="254" t="s">
        <v>372</v>
      </c>
      <c r="G210" s="37"/>
      <c r="H210" s="37"/>
      <c r="I210" s="206"/>
      <c r="J210" s="37"/>
      <c r="K210" s="37"/>
      <c r="L210" s="41"/>
      <c r="M210" s="255"/>
      <c r="N210" s="256"/>
      <c r="O210" s="88"/>
      <c r="P210" s="88"/>
      <c r="Q210" s="88"/>
      <c r="R210" s="88"/>
      <c r="S210" s="88"/>
      <c r="T210" s="89"/>
      <c r="U210" s="35"/>
      <c r="V210" s="35"/>
      <c r="W210" s="35"/>
      <c r="X210" s="35"/>
      <c r="Y210" s="35"/>
      <c r="Z210" s="35"/>
      <c r="AA210" s="35"/>
      <c r="AB210" s="35"/>
      <c r="AC210" s="35"/>
      <c r="AD210" s="35"/>
      <c r="AE210" s="35"/>
      <c r="AT210" s="14" t="s">
        <v>194</v>
      </c>
      <c r="AU210" s="14" t="s">
        <v>86</v>
      </c>
    </row>
    <row r="211" s="2" customFormat="1" ht="16.5" customHeight="1">
      <c r="A211" s="35"/>
      <c r="B211" s="36"/>
      <c r="C211" s="239" t="s">
        <v>340</v>
      </c>
      <c r="D211" s="239" t="s">
        <v>188</v>
      </c>
      <c r="E211" s="240" t="s">
        <v>1330</v>
      </c>
      <c r="F211" s="241" t="s">
        <v>1331</v>
      </c>
      <c r="G211" s="242" t="s">
        <v>191</v>
      </c>
      <c r="H211" s="243">
        <v>21</v>
      </c>
      <c r="I211" s="244"/>
      <c r="J211" s="245">
        <f>ROUND(I211*H211,2)</f>
        <v>0</v>
      </c>
      <c r="K211" s="246"/>
      <c r="L211" s="41"/>
      <c r="M211" s="247" t="s">
        <v>1</v>
      </c>
      <c r="N211" s="248" t="s">
        <v>42</v>
      </c>
      <c r="O211" s="88"/>
      <c r="P211" s="249">
        <f>O211*H211</f>
        <v>0</v>
      </c>
      <c r="Q211" s="249">
        <v>0</v>
      </c>
      <c r="R211" s="249">
        <f>Q211*H211</f>
        <v>0</v>
      </c>
      <c r="S211" s="249">
        <v>0</v>
      </c>
      <c r="T211" s="250">
        <f>S211*H211</f>
        <v>0</v>
      </c>
      <c r="U211" s="35"/>
      <c r="V211" s="35"/>
      <c r="W211" s="35"/>
      <c r="X211" s="35"/>
      <c r="Y211" s="35"/>
      <c r="Z211" s="35"/>
      <c r="AA211" s="35"/>
      <c r="AB211" s="35"/>
      <c r="AC211" s="35"/>
      <c r="AD211" s="35"/>
      <c r="AE211" s="35"/>
      <c r="AR211" s="251" t="s">
        <v>208</v>
      </c>
      <c r="AT211" s="251" t="s">
        <v>188</v>
      </c>
      <c r="AU211" s="251" t="s">
        <v>86</v>
      </c>
      <c r="AY211" s="14" t="s">
        <v>185</v>
      </c>
      <c r="BE211" s="252">
        <f>IF(N211="základní",J211,0)</f>
        <v>0</v>
      </c>
      <c r="BF211" s="252">
        <f>IF(N211="snížená",J211,0)</f>
        <v>0</v>
      </c>
      <c r="BG211" s="252">
        <f>IF(N211="zákl. přenesená",J211,0)</f>
        <v>0</v>
      </c>
      <c r="BH211" s="252">
        <f>IF(N211="sníž. přenesená",J211,0)</f>
        <v>0</v>
      </c>
      <c r="BI211" s="252">
        <f>IF(N211="nulová",J211,0)</f>
        <v>0</v>
      </c>
      <c r="BJ211" s="14" t="s">
        <v>84</v>
      </c>
      <c r="BK211" s="252">
        <f>ROUND(I211*H211,2)</f>
        <v>0</v>
      </c>
      <c r="BL211" s="14" t="s">
        <v>208</v>
      </c>
      <c r="BM211" s="251" t="s">
        <v>1332</v>
      </c>
    </row>
    <row r="212" s="2" customFormat="1">
      <c r="A212" s="35"/>
      <c r="B212" s="36"/>
      <c r="C212" s="37"/>
      <c r="D212" s="253" t="s">
        <v>194</v>
      </c>
      <c r="E212" s="37"/>
      <c r="F212" s="254" t="s">
        <v>1331</v>
      </c>
      <c r="G212" s="37"/>
      <c r="H212" s="37"/>
      <c r="I212" s="206"/>
      <c r="J212" s="37"/>
      <c r="K212" s="37"/>
      <c r="L212" s="41"/>
      <c r="M212" s="255"/>
      <c r="N212" s="256"/>
      <c r="O212" s="88"/>
      <c r="P212" s="88"/>
      <c r="Q212" s="88"/>
      <c r="R212" s="88"/>
      <c r="S212" s="88"/>
      <c r="T212" s="89"/>
      <c r="U212" s="35"/>
      <c r="V212" s="35"/>
      <c r="W212" s="35"/>
      <c r="X212" s="35"/>
      <c r="Y212" s="35"/>
      <c r="Z212" s="35"/>
      <c r="AA212" s="35"/>
      <c r="AB212" s="35"/>
      <c r="AC212" s="35"/>
      <c r="AD212" s="35"/>
      <c r="AE212" s="35"/>
      <c r="AT212" s="14" t="s">
        <v>194</v>
      </c>
      <c r="AU212" s="14" t="s">
        <v>86</v>
      </c>
    </row>
    <row r="213" s="2" customFormat="1" ht="16.5" customHeight="1">
      <c r="A213" s="35"/>
      <c r="B213" s="36"/>
      <c r="C213" s="239" t="s">
        <v>344</v>
      </c>
      <c r="D213" s="239" t="s">
        <v>188</v>
      </c>
      <c r="E213" s="240" t="s">
        <v>1333</v>
      </c>
      <c r="F213" s="241" t="s">
        <v>1334</v>
      </c>
      <c r="G213" s="242" t="s">
        <v>191</v>
      </c>
      <c r="H213" s="243">
        <v>21</v>
      </c>
      <c r="I213" s="244"/>
      <c r="J213" s="245">
        <f>ROUND(I213*H213,2)</f>
        <v>0</v>
      </c>
      <c r="K213" s="246"/>
      <c r="L213" s="41"/>
      <c r="M213" s="247" t="s">
        <v>1</v>
      </c>
      <c r="N213" s="248" t="s">
        <v>42</v>
      </c>
      <c r="O213" s="88"/>
      <c r="P213" s="249">
        <f>O213*H213</f>
        <v>0</v>
      </c>
      <c r="Q213" s="249">
        <v>0</v>
      </c>
      <c r="R213" s="249">
        <f>Q213*H213</f>
        <v>0</v>
      </c>
      <c r="S213" s="249">
        <v>0</v>
      </c>
      <c r="T213" s="250">
        <f>S213*H213</f>
        <v>0</v>
      </c>
      <c r="U213" s="35"/>
      <c r="V213" s="35"/>
      <c r="W213" s="35"/>
      <c r="X213" s="35"/>
      <c r="Y213" s="35"/>
      <c r="Z213" s="35"/>
      <c r="AA213" s="35"/>
      <c r="AB213" s="35"/>
      <c r="AC213" s="35"/>
      <c r="AD213" s="35"/>
      <c r="AE213" s="35"/>
      <c r="AR213" s="251" t="s">
        <v>208</v>
      </c>
      <c r="AT213" s="251" t="s">
        <v>188</v>
      </c>
      <c r="AU213" s="251" t="s">
        <v>86</v>
      </c>
      <c r="AY213" s="14" t="s">
        <v>185</v>
      </c>
      <c r="BE213" s="252">
        <f>IF(N213="základní",J213,0)</f>
        <v>0</v>
      </c>
      <c r="BF213" s="252">
        <f>IF(N213="snížená",J213,0)</f>
        <v>0</v>
      </c>
      <c r="BG213" s="252">
        <f>IF(N213="zákl. přenesená",J213,0)</f>
        <v>0</v>
      </c>
      <c r="BH213" s="252">
        <f>IF(N213="sníž. přenesená",J213,0)</f>
        <v>0</v>
      </c>
      <c r="BI213" s="252">
        <f>IF(N213="nulová",J213,0)</f>
        <v>0</v>
      </c>
      <c r="BJ213" s="14" t="s">
        <v>84</v>
      </c>
      <c r="BK213" s="252">
        <f>ROUND(I213*H213,2)</f>
        <v>0</v>
      </c>
      <c r="BL213" s="14" t="s">
        <v>208</v>
      </c>
      <c r="BM213" s="251" t="s">
        <v>1335</v>
      </c>
    </row>
    <row r="214" s="2" customFormat="1">
      <c r="A214" s="35"/>
      <c r="B214" s="36"/>
      <c r="C214" s="37"/>
      <c r="D214" s="253" t="s">
        <v>194</v>
      </c>
      <c r="E214" s="37"/>
      <c r="F214" s="254" t="s">
        <v>1334</v>
      </c>
      <c r="G214" s="37"/>
      <c r="H214" s="37"/>
      <c r="I214" s="206"/>
      <c r="J214" s="37"/>
      <c r="K214" s="37"/>
      <c r="L214" s="41"/>
      <c r="M214" s="255"/>
      <c r="N214" s="256"/>
      <c r="O214" s="88"/>
      <c r="P214" s="88"/>
      <c r="Q214" s="88"/>
      <c r="R214" s="88"/>
      <c r="S214" s="88"/>
      <c r="T214" s="89"/>
      <c r="U214" s="35"/>
      <c r="V214" s="35"/>
      <c r="W214" s="35"/>
      <c r="X214" s="35"/>
      <c r="Y214" s="35"/>
      <c r="Z214" s="35"/>
      <c r="AA214" s="35"/>
      <c r="AB214" s="35"/>
      <c r="AC214" s="35"/>
      <c r="AD214" s="35"/>
      <c r="AE214" s="35"/>
      <c r="AT214" s="14" t="s">
        <v>194</v>
      </c>
      <c r="AU214" s="14" t="s">
        <v>86</v>
      </c>
    </row>
    <row r="215" s="2" customFormat="1" ht="21.75" customHeight="1">
      <c r="A215" s="35"/>
      <c r="B215" s="36"/>
      <c r="C215" s="239" t="s">
        <v>348</v>
      </c>
      <c r="D215" s="239" t="s">
        <v>188</v>
      </c>
      <c r="E215" s="240" t="s">
        <v>374</v>
      </c>
      <c r="F215" s="241" t="s">
        <v>375</v>
      </c>
      <c r="G215" s="242" t="s">
        <v>329</v>
      </c>
      <c r="H215" s="243">
        <v>20</v>
      </c>
      <c r="I215" s="244"/>
      <c r="J215" s="245">
        <f>ROUND(I215*H215,2)</f>
        <v>0</v>
      </c>
      <c r="K215" s="246"/>
      <c r="L215" s="41"/>
      <c r="M215" s="247" t="s">
        <v>1</v>
      </c>
      <c r="N215" s="248" t="s">
        <v>42</v>
      </c>
      <c r="O215" s="88"/>
      <c r="P215" s="249">
        <f>O215*H215</f>
        <v>0</v>
      </c>
      <c r="Q215" s="249">
        <v>0</v>
      </c>
      <c r="R215" s="249">
        <f>Q215*H215</f>
        <v>0</v>
      </c>
      <c r="S215" s="249">
        <v>0.00029999999999999997</v>
      </c>
      <c r="T215" s="250">
        <f>S215*H215</f>
        <v>0.0059999999999999993</v>
      </c>
      <c r="U215" s="35"/>
      <c r="V215" s="35"/>
      <c r="W215" s="35"/>
      <c r="X215" s="35"/>
      <c r="Y215" s="35"/>
      <c r="Z215" s="35"/>
      <c r="AA215" s="35"/>
      <c r="AB215" s="35"/>
      <c r="AC215" s="35"/>
      <c r="AD215" s="35"/>
      <c r="AE215" s="35"/>
      <c r="AR215" s="251" t="s">
        <v>272</v>
      </c>
      <c r="AT215" s="251" t="s">
        <v>188</v>
      </c>
      <c r="AU215" s="251" t="s">
        <v>86</v>
      </c>
      <c r="AY215" s="14" t="s">
        <v>185</v>
      </c>
      <c r="BE215" s="252">
        <f>IF(N215="základní",J215,0)</f>
        <v>0</v>
      </c>
      <c r="BF215" s="252">
        <f>IF(N215="snížená",J215,0)</f>
        <v>0</v>
      </c>
      <c r="BG215" s="252">
        <f>IF(N215="zákl. přenesená",J215,0)</f>
        <v>0</v>
      </c>
      <c r="BH215" s="252">
        <f>IF(N215="sníž. přenesená",J215,0)</f>
        <v>0</v>
      </c>
      <c r="BI215" s="252">
        <f>IF(N215="nulová",J215,0)</f>
        <v>0</v>
      </c>
      <c r="BJ215" s="14" t="s">
        <v>84</v>
      </c>
      <c r="BK215" s="252">
        <f>ROUND(I215*H215,2)</f>
        <v>0</v>
      </c>
      <c r="BL215" s="14" t="s">
        <v>272</v>
      </c>
      <c r="BM215" s="251" t="s">
        <v>376</v>
      </c>
    </row>
    <row r="216" s="2" customFormat="1">
      <c r="A216" s="35"/>
      <c r="B216" s="36"/>
      <c r="C216" s="37"/>
      <c r="D216" s="253" t="s">
        <v>194</v>
      </c>
      <c r="E216" s="37"/>
      <c r="F216" s="254" t="s">
        <v>377</v>
      </c>
      <c r="G216" s="37"/>
      <c r="H216" s="37"/>
      <c r="I216" s="206"/>
      <c r="J216" s="37"/>
      <c r="K216" s="37"/>
      <c r="L216" s="41"/>
      <c r="M216" s="255"/>
      <c r="N216" s="256"/>
      <c r="O216" s="88"/>
      <c r="P216" s="88"/>
      <c r="Q216" s="88"/>
      <c r="R216" s="88"/>
      <c r="S216" s="88"/>
      <c r="T216" s="89"/>
      <c r="U216" s="35"/>
      <c r="V216" s="35"/>
      <c r="W216" s="35"/>
      <c r="X216" s="35"/>
      <c r="Y216" s="35"/>
      <c r="Z216" s="35"/>
      <c r="AA216" s="35"/>
      <c r="AB216" s="35"/>
      <c r="AC216" s="35"/>
      <c r="AD216" s="35"/>
      <c r="AE216" s="35"/>
      <c r="AT216" s="14" t="s">
        <v>194</v>
      </c>
      <c r="AU216" s="14" t="s">
        <v>86</v>
      </c>
    </row>
    <row r="217" s="2" customFormat="1" ht="62.7" customHeight="1">
      <c r="A217" s="35"/>
      <c r="B217" s="36"/>
      <c r="C217" s="257" t="s">
        <v>323</v>
      </c>
      <c r="D217" s="257" t="s">
        <v>260</v>
      </c>
      <c r="E217" s="258" t="s">
        <v>379</v>
      </c>
      <c r="F217" s="259" t="s">
        <v>380</v>
      </c>
      <c r="G217" s="260" t="s">
        <v>191</v>
      </c>
      <c r="H217" s="261">
        <v>23</v>
      </c>
      <c r="I217" s="262"/>
      <c r="J217" s="263">
        <f>ROUND(I217*H217,2)</f>
        <v>0</v>
      </c>
      <c r="K217" s="264"/>
      <c r="L217" s="265"/>
      <c r="M217" s="266" t="s">
        <v>1</v>
      </c>
      <c r="N217" s="267" t="s">
        <v>42</v>
      </c>
      <c r="O217" s="88"/>
      <c r="P217" s="249">
        <f>O217*H217</f>
        <v>0</v>
      </c>
      <c r="Q217" s="249">
        <v>0</v>
      </c>
      <c r="R217" s="249">
        <f>Q217*H217</f>
        <v>0</v>
      </c>
      <c r="S217" s="249">
        <v>0</v>
      </c>
      <c r="T217" s="250">
        <f>S217*H217</f>
        <v>0</v>
      </c>
      <c r="U217" s="35"/>
      <c r="V217" s="35"/>
      <c r="W217" s="35"/>
      <c r="X217" s="35"/>
      <c r="Y217" s="35"/>
      <c r="Z217" s="35"/>
      <c r="AA217" s="35"/>
      <c r="AB217" s="35"/>
      <c r="AC217" s="35"/>
      <c r="AD217" s="35"/>
      <c r="AE217" s="35"/>
      <c r="AR217" s="251" t="s">
        <v>208</v>
      </c>
      <c r="AT217" s="251" t="s">
        <v>260</v>
      </c>
      <c r="AU217" s="251" t="s">
        <v>86</v>
      </c>
      <c r="AY217" s="14" t="s">
        <v>185</v>
      </c>
      <c r="BE217" s="252">
        <f>IF(N217="základní",J217,0)</f>
        <v>0</v>
      </c>
      <c r="BF217" s="252">
        <f>IF(N217="snížená",J217,0)</f>
        <v>0</v>
      </c>
      <c r="BG217" s="252">
        <f>IF(N217="zákl. přenesená",J217,0)</f>
        <v>0</v>
      </c>
      <c r="BH217" s="252">
        <f>IF(N217="sníž. přenesená",J217,0)</f>
        <v>0</v>
      </c>
      <c r="BI217" s="252">
        <f>IF(N217="nulová",J217,0)</f>
        <v>0</v>
      </c>
      <c r="BJ217" s="14" t="s">
        <v>84</v>
      </c>
      <c r="BK217" s="252">
        <f>ROUND(I217*H217,2)</f>
        <v>0</v>
      </c>
      <c r="BL217" s="14" t="s">
        <v>208</v>
      </c>
      <c r="BM217" s="251" t="s">
        <v>381</v>
      </c>
    </row>
    <row r="218" s="2" customFormat="1">
      <c r="A218" s="35"/>
      <c r="B218" s="36"/>
      <c r="C218" s="37"/>
      <c r="D218" s="253" t="s">
        <v>194</v>
      </c>
      <c r="E218" s="37"/>
      <c r="F218" s="254" t="s">
        <v>382</v>
      </c>
      <c r="G218" s="37"/>
      <c r="H218" s="37"/>
      <c r="I218" s="206"/>
      <c r="J218" s="37"/>
      <c r="K218" s="37"/>
      <c r="L218" s="41"/>
      <c r="M218" s="255"/>
      <c r="N218" s="256"/>
      <c r="O218" s="88"/>
      <c r="P218" s="88"/>
      <c r="Q218" s="88"/>
      <c r="R218" s="88"/>
      <c r="S218" s="88"/>
      <c r="T218" s="89"/>
      <c r="U218" s="35"/>
      <c r="V218" s="35"/>
      <c r="W218" s="35"/>
      <c r="X218" s="35"/>
      <c r="Y218" s="35"/>
      <c r="Z218" s="35"/>
      <c r="AA218" s="35"/>
      <c r="AB218" s="35"/>
      <c r="AC218" s="35"/>
      <c r="AD218" s="35"/>
      <c r="AE218" s="35"/>
      <c r="AT218" s="14" t="s">
        <v>194</v>
      </c>
      <c r="AU218" s="14" t="s">
        <v>86</v>
      </c>
    </row>
    <row r="219" s="2" customFormat="1" ht="24.15" customHeight="1">
      <c r="A219" s="35"/>
      <c r="B219" s="36"/>
      <c r="C219" s="239" t="s">
        <v>358</v>
      </c>
      <c r="D219" s="239" t="s">
        <v>188</v>
      </c>
      <c r="E219" s="240" t="s">
        <v>384</v>
      </c>
      <c r="F219" s="241" t="s">
        <v>385</v>
      </c>
      <c r="G219" s="242" t="s">
        <v>191</v>
      </c>
      <c r="H219" s="243">
        <v>21</v>
      </c>
      <c r="I219" s="244"/>
      <c r="J219" s="245">
        <f>ROUND(I219*H219,2)</f>
        <v>0</v>
      </c>
      <c r="K219" s="246"/>
      <c r="L219" s="41"/>
      <c r="M219" s="247" t="s">
        <v>1</v>
      </c>
      <c r="N219" s="248" t="s">
        <v>42</v>
      </c>
      <c r="O219" s="88"/>
      <c r="P219" s="249">
        <f>O219*H219</f>
        <v>0</v>
      </c>
      <c r="Q219" s="249">
        <v>0</v>
      </c>
      <c r="R219" s="249">
        <f>Q219*H219</f>
        <v>0</v>
      </c>
      <c r="S219" s="249">
        <v>0.0025000000000000001</v>
      </c>
      <c r="T219" s="250">
        <f>S219*H219</f>
        <v>0.052499999999999998</v>
      </c>
      <c r="U219" s="35"/>
      <c r="V219" s="35"/>
      <c r="W219" s="35"/>
      <c r="X219" s="35"/>
      <c r="Y219" s="35"/>
      <c r="Z219" s="35"/>
      <c r="AA219" s="35"/>
      <c r="AB219" s="35"/>
      <c r="AC219" s="35"/>
      <c r="AD219" s="35"/>
      <c r="AE219" s="35"/>
      <c r="AR219" s="251" t="s">
        <v>272</v>
      </c>
      <c r="AT219" s="251" t="s">
        <v>188</v>
      </c>
      <c r="AU219" s="251" t="s">
        <v>86</v>
      </c>
      <c r="AY219" s="14" t="s">
        <v>185</v>
      </c>
      <c r="BE219" s="252">
        <f>IF(N219="základní",J219,0)</f>
        <v>0</v>
      </c>
      <c r="BF219" s="252">
        <f>IF(N219="snížená",J219,0)</f>
        <v>0</v>
      </c>
      <c r="BG219" s="252">
        <f>IF(N219="zákl. přenesená",J219,0)</f>
        <v>0</v>
      </c>
      <c r="BH219" s="252">
        <f>IF(N219="sníž. přenesená",J219,0)</f>
        <v>0</v>
      </c>
      <c r="BI219" s="252">
        <f>IF(N219="nulová",J219,0)</f>
        <v>0</v>
      </c>
      <c r="BJ219" s="14" t="s">
        <v>84</v>
      </c>
      <c r="BK219" s="252">
        <f>ROUND(I219*H219,2)</f>
        <v>0</v>
      </c>
      <c r="BL219" s="14" t="s">
        <v>272</v>
      </c>
      <c r="BM219" s="251" t="s">
        <v>386</v>
      </c>
    </row>
    <row r="220" s="2" customFormat="1">
      <c r="A220" s="35"/>
      <c r="B220" s="36"/>
      <c r="C220" s="37"/>
      <c r="D220" s="253" t="s">
        <v>194</v>
      </c>
      <c r="E220" s="37"/>
      <c r="F220" s="254" t="s">
        <v>387</v>
      </c>
      <c r="G220" s="37"/>
      <c r="H220" s="37"/>
      <c r="I220" s="206"/>
      <c r="J220" s="37"/>
      <c r="K220" s="37"/>
      <c r="L220" s="41"/>
      <c r="M220" s="255"/>
      <c r="N220" s="256"/>
      <c r="O220" s="88"/>
      <c r="P220" s="88"/>
      <c r="Q220" s="88"/>
      <c r="R220" s="88"/>
      <c r="S220" s="88"/>
      <c r="T220" s="89"/>
      <c r="U220" s="35"/>
      <c r="V220" s="35"/>
      <c r="W220" s="35"/>
      <c r="X220" s="35"/>
      <c r="Y220" s="35"/>
      <c r="Z220" s="35"/>
      <c r="AA220" s="35"/>
      <c r="AB220" s="35"/>
      <c r="AC220" s="35"/>
      <c r="AD220" s="35"/>
      <c r="AE220" s="35"/>
      <c r="AT220" s="14" t="s">
        <v>194</v>
      </c>
      <c r="AU220" s="14" t="s">
        <v>86</v>
      </c>
    </row>
    <row r="221" s="2" customFormat="1" ht="16.5" customHeight="1">
      <c r="A221" s="35"/>
      <c r="B221" s="36"/>
      <c r="C221" s="239" t="s">
        <v>363</v>
      </c>
      <c r="D221" s="239" t="s">
        <v>188</v>
      </c>
      <c r="E221" s="240" t="s">
        <v>389</v>
      </c>
      <c r="F221" s="241" t="s">
        <v>390</v>
      </c>
      <c r="G221" s="242" t="s">
        <v>191</v>
      </c>
      <c r="H221" s="243">
        <v>21</v>
      </c>
      <c r="I221" s="244"/>
      <c r="J221" s="245">
        <f>ROUND(I221*H221,2)</f>
        <v>0</v>
      </c>
      <c r="K221" s="246"/>
      <c r="L221" s="41"/>
      <c r="M221" s="247" t="s">
        <v>1</v>
      </c>
      <c r="N221" s="248" t="s">
        <v>42</v>
      </c>
      <c r="O221" s="88"/>
      <c r="P221" s="249">
        <f>O221*H221</f>
        <v>0</v>
      </c>
      <c r="Q221" s="249">
        <v>0.00029999999999999997</v>
      </c>
      <c r="R221" s="249">
        <f>Q221*H221</f>
        <v>0.0062999999999999992</v>
      </c>
      <c r="S221" s="249">
        <v>0</v>
      </c>
      <c r="T221" s="250">
        <f>S221*H221</f>
        <v>0</v>
      </c>
      <c r="U221" s="35"/>
      <c r="V221" s="35"/>
      <c r="W221" s="35"/>
      <c r="X221" s="35"/>
      <c r="Y221" s="35"/>
      <c r="Z221" s="35"/>
      <c r="AA221" s="35"/>
      <c r="AB221" s="35"/>
      <c r="AC221" s="35"/>
      <c r="AD221" s="35"/>
      <c r="AE221" s="35"/>
      <c r="AR221" s="251" t="s">
        <v>272</v>
      </c>
      <c r="AT221" s="251" t="s">
        <v>188</v>
      </c>
      <c r="AU221" s="251" t="s">
        <v>86</v>
      </c>
      <c r="AY221" s="14" t="s">
        <v>185</v>
      </c>
      <c r="BE221" s="252">
        <f>IF(N221="základní",J221,0)</f>
        <v>0</v>
      </c>
      <c r="BF221" s="252">
        <f>IF(N221="snížená",J221,0)</f>
        <v>0</v>
      </c>
      <c r="BG221" s="252">
        <f>IF(N221="zákl. přenesená",J221,0)</f>
        <v>0</v>
      </c>
      <c r="BH221" s="252">
        <f>IF(N221="sníž. přenesená",J221,0)</f>
        <v>0</v>
      </c>
      <c r="BI221" s="252">
        <f>IF(N221="nulová",J221,0)</f>
        <v>0</v>
      </c>
      <c r="BJ221" s="14" t="s">
        <v>84</v>
      </c>
      <c r="BK221" s="252">
        <f>ROUND(I221*H221,2)</f>
        <v>0</v>
      </c>
      <c r="BL221" s="14" t="s">
        <v>272</v>
      </c>
      <c r="BM221" s="251" t="s">
        <v>391</v>
      </c>
    </row>
    <row r="222" s="2" customFormat="1">
      <c r="A222" s="35"/>
      <c r="B222" s="36"/>
      <c r="C222" s="37"/>
      <c r="D222" s="253" t="s">
        <v>194</v>
      </c>
      <c r="E222" s="37"/>
      <c r="F222" s="254" t="s">
        <v>392</v>
      </c>
      <c r="G222" s="37"/>
      <c r="H222" s="37"/>
      <c r="I222" s="206"/>
      <c r="J222" s="37"/>
      <c r="K222" s="37"/>
      <c r="L222" s="41"/>
      <c r="M222" s="255"/>
      <c r="N222" s="256"/>
      <c r="O222" s="88"/>
      <c r="P222" s="88"/>
      <c r="Q222" s="88"/>
      <c r="R222" s="88"/>
      <c r="S222" s="88"/>
      <c r="T222" s="89"/>
      <c r="U222" s="35"/>
      <c r="V222" s="35"/>
      <c r="W222" s="35"/>
      <c r="X222" s="35"/>
      <c r="Y222" s="35"/>
      <c r="Z222" s="35"/>
      <c r="AA222" s="35"/>
      <c r="AB222" s="35"/>
      <c r="AC222" s="35"/>
      <c r="AD222" s="35"/>
      <c r="AE222" s="35"/>
      <c r="AT222" s="14" t="s">
        <v>194</v>
      </c>
      <c r="AU222" s="14" t="s">
        <v>86</v>
      </c>
    </row>
    <row r="223" s="2" customFormat="1" ht="16.5" customHeight="1">
      <c r="A223" s="35"/>
      <c r="B223" s="36"/>
      <c r="C223" s="257" t="s">
        <v>368</v>
      </c>
      <c r="D223" s="257" t="s">
        <v>260</v>
      </c>
      <c r="E223" s="258" t="s">
        <v>394</v>
      </c>
      <c r="F223" s="259" t="s">
        <v>395</v>
      </c>
      <c r="G223" s="260" t="s">
        <v>329</v>
      </c>
      <c r="H223" s="261">
        <v>20</v>
      </c>
      <c r="I223" s="262"/>
      <c r="J223" s="263">
        <f>ROUND(I223*H223,2)</f>
        <v>0</v>
      </c>
      <c r="K223" s="264"/>
      <c r="L223" s="265"/>
      <c r="M223" s="266" t="s">
        <v>1</v>
      </c>
      <c r="N223" s="267" t="s">
        <v>42</v>
      </c>
      <c r="O223" s="88"/>
      <c r="P223" s="249">
        <f>O223*H223</f>
        <v>0</v>
      </c>
      <c r="Q223" s="249">
        <v>0.00022000000000000001</v>
      </c>
      <c r="R223" s="249">
        <f>Q223*H223</f>
        <v>0.0044000000000000003</v>
      </c>
      <c r="S223" s="249">
        <v>0</v>
      </c>
      <c r="T223" s="250">
        <f>S223*H223</f>
        <v>0</v>
      </c>
      <c r="U223" s="35"/>
      <c r="V223" s="35"/>
      <c r="W223" s="35"/>
      <c r="X223" s="35"/>
      <c r="Y223" s="35"/>
      <c r="Z223" s="35"/>
      <c r="AA223" s="35"/>
      <c r="AB223" s="35"/>
      <c r="AC223" s="35"/>
      <c r="AD223" s="35"/>
      <c r="AE223" s="35"/>
      <c r="AR223" s="251" t="s">
        <v>323</v>
      </c>
      <c r="AT223" s="251" t="s">
        <v>260</v>
      </c>
      <c r="AU223" s="251" t="s">
        <v>86</v>
      </c>
      <c r="AY223" s="14" t="s">
        <v>185</v>
      </c>
      <c r="BE223" s="252">
        <f>IF(N223="základní",J223,0)</f>
        <v>0</v>
      </c>
      <c r="BF223" s="252">
        <f>IF(N223="snížená",J223,0)</f>
        <v>0</v>
      </c>
      <c r="BG223" s="252">
        <f>IF(N223="zákl. přenesená",J223,0)</f>
        <v>0</v>
      </c>
      <c r="BH223" s="252">
        <f>IF(N223="sníž. přenesená",J223,0)</f>
        <v>0</v>
      </c>
      <c r="BI223" s="252">
        <f>IF(N223="nulová",J223,0)</f>
        <v>0</v>
      </c>
      <c r="BJ223" s="14" t="s">
        <v>84</v>
      </c>
      <c r="BK223" s="252">
        <f>ROUND(I223*H223,2)</f>
        <v>0</v>
      </c>
      <c r="BL223" s="14" t="s">
        <v>272</v>
      </c>
      <c r="BM223" s="251" t="s">
        <v>396</v>
      </c>
    </row>
    <row r="224" s="2" customFormat="1">
      <c r="A224" s="35"/>
      <c r="B224" s="36"/>
      <c r="C224" s="37"/>
      <c r="D224" s="253" t="s">
        <v>194</v>
      </c>
      <c r="E224" s="37"/>
      <c r="F224" s="254" t="s">
        <v>395</v>
      </c>
      <c r="G224" s="37"/>
      <c r="H224" s="37"/>
      <c r="I224" s="206"/>
      <c r="J224" s="37"/>
      <c r="K224" s="37"/>
      <c r="L224" s="41"/>
      <c r="M224" s="255"/>
      <c r="N224" s="256"/>
      <c r="O224" s="88"/>
      <c r="P224" s="88"/>
      <c r="Q224" s="88"/>
      <c r="R224" s="88"/>
      <c r="S224" s="88"/>
      <c r="T224" s="89"/>
      <c r="U224" s="35"/>
      <c r="V224" s="35"/>
      <c r="W224" s="35"/>
      <c r="X224" s="35"/>
      <c r="Y224" s="35"/>
      <c r="Z224" s="35"/>
      <c r="AA224" s="35"/>
      <c r="AB224" s="35"/>
      <c r="AC224" s="35"/>
      <c r="AD224" s="35"/>
      <c r="AE224" s="35"/>
      <c r="AT224" s="14" t="s">
        <v>194</v>
      </c>
      <c r="AU224" s="14" t="s">
        <v>86</v>
      </c>
    </row>
    <row r="225" s="2" customFormat="1" ht="24.15" customHeight="1">
      <c r="A225" s="35"/>
      <c r="B225" s="36"/>
      <c r="C225" s="239" t="s">
        <v>373</v>
      </c>
      <c r="D225" s="239" t="s">
        <v>188</v>
      </c>
      <c r="E225" s="240" t="s">
        <v>398</v>
      </c>
      <c r="F225" s="241" t="s">
        <v>399</v>
      </c>
      <c r="G225" s="242" t="s">
        <v>329</v>
      </c>
      <c r="H225" s="243">
        <v>13</v>
      </c>
      <c r="I225" s="244"/>
      <c r="J225" s="245">
        <f>ROUND(I225*H225,2)</f>
        <v>0</v>
      </c>
      <c r="K225" s="246"/>
      <c r="L225" s="41"/>
      <c r="M225" s="247" t="s">
        <v>1</v>
      </c>
      <c r="N225" s="248" t="s">
        <v>42</v>
      </c>
      <c r="O225" s="88"/>
      <c r="P225" s="249">
        <f>O225*H225</f>
        <v>0</v>
      </c>
      <c r="Q225" s="249">
        <v>0</v>
      </c>
      <c r="R225" s="249">
        <f>Q225*H225</f>
        <v>0</v>
      </c>
      <c r="S225" s="249">
        <v>0</v>
      </c>
      <c r="T225" s="250">
        <f>S225*H225</f>
        <v>0</v>
      </c>
      <c r="U225" s="35"/>
      <c r="V225" s="35"/>
      <c r="W225" s="35"/>
      <c r="X225" s="35"/>
      <c r="Y225" s="35"/>
      <c r="Z225" s="35"/>
      <c r="AA225" s="35"/>
      <c r="AB225" s="35"/>
      <c r="AC225" s="35"/>
      <c r="AD225" s="35"/>
      <c r="AE225" s="35"/>
      <c r="AR225" s="251" t="s">
        <v>272</v>
      </c>
      <c r="AT225" s="251" t="s">
        <v>188</v>
      </c>
      <c r="AU225" s="251" t="s">
        <v>86</v>
      </c>
      <c r="AY225" s="14" t="s">
        <v>185</v>
      </c>
      <c r="BE225" s="252">
        <f>IF(N225="základní",J225,0)</f>
        <v>0</v>
      </c>
      <c r="BF225" s="252">
        <f>IF(N225="snížená",J225,0)</f>
        <v>0</v>
      </c>
      <c r="BG225" s="252">
        <f>IF(N225="zákl. přenesená",J225,0)</f>
        <v>0</v>
      </c>
      <c r="BH225" s="252">
        <f>IF(N225="sníž. přenesená",J225,0)</f>
        <v>0</v>
      </c>
      <c r="BI225" s="252">
        <f>IF(N225="nulová",J225,0)</f>
        <v>0</v>
      </c>
      <c r="BJ225" s="14" t="s">
        <v>84</v>
      </c>
      <c r="BK225" s="252">
        <f>ROUND(I225*H225,2)</f>
        <v>0</v>
      </c>
      <c r="BL225" s="14" t="s">
        <v>272</v>
      </c>
      <c r="BM225" s="251" t="s">
        <v>400</v>
      </c>
    </row>
    <row r="226" s="2" customFormat="1">
      <c r="A226" s="35"/>
      <c r="B226" s="36"/>
      <c r="C226" s="37"/>
      <c r="D226" s="253" t="s">
        <v>194</v>
      </c>
      <c r="E226" s="37"/>
      <c r="F226" s="254" t="s">
        <v>401</v>
      </c>
      <c r="G226" s="37"/>
      <c r="H226" s="37"/>
      <c r="I226" s="206"/>
      <c r="J226" s="37"/>
      <c r="K226" s="37"/>
      <c r="L226" s="41"/>
      <c r="M226" s="255"/>
      <c r="N226" s="256"/>
      <c r="O226" s="88"/>
      <c r="P226" s="88"/>
      <c r="Q226" s="88"/>
      <c r="R226" s="88"/>
      <c r="S226" s="88"/>
      <c r="T226" s="89"/>
      <c r="U226" s="35"/>
      <c r="V226" s="35"/>
      <c r="W226" s="35"/>
      <c r="X226" s="35"/>
      <c r="Y226" s="35"/>
      <c r="Z226" s="35"/>
      <c r="AA226" s="35"/>
      <c r="AB226" s="35"/>
      <c r="AC226" s="35"/>
      <c r="AD226" s="35"/>
      <c r="AE226" s="35"/>
      <c r="AT226" s="14" t="s">
        <v>194</v>
      </c>
      <c r="AU226" s="14" t="s">
        <v>86</v>
      </c>
    </row>
    <row r="227" s="2" customFormat="1" ht="16.5" customHeight="1">
      <c r="A227" s="35"/>
      <c r="B227" s="36"/>
      <c r="C227" s="239" t="s">
        <v>378</v>
      </c>
      <c r="D227" s="239" t="s">
        <v>188</v>
      </c>
      <c r="E227" s="240" t="s">
        <v>403</v>
      </c>
      <c r="F227" s="241" t="s">
        <v>404</v>
      </c>
      <c r="G227" s="242" t="s">
        <v>329</v>
      </c>
      <c r="H227" s="243">
        <v>20</v>
      </c>
      <c r="I227" s="244"/>
      <c r="J227" s="245">
        <f>ROUND(I227*H227,2)</f>
        <v>0</v>
      </c>
      <c r="K227" s="246"/>
      <c r="L227" s="41"/>
      <c r="M227" s="247" t="s">
        <v>1</v>
      </c>
      <c r="N227" s="248" t="s">
        <v>42</v>
      </c>
      <c r="O227" s="88"/>
      <c r="P227" s="249">
        <f>O227*H227</f>
        <v>0</v>
      </c>
      <c r="Q227" s="249">
        <v>1.0000000000000001E-05</v>
      </c>
      <c r="R227" s="249">
        <f>Q227*H227</f>
        <v>0.00020000000000000001</v>
      </c>
      <c r="S227" s="249">
        <v>0</v>
      </c>
      <c r="T227" s="250">
        <f>S227*H227</f>
        <v>0</v>
      </c>
      <c r="U227" s="35"/>
      <c r="V227" s="35"/>
      <c r="W227" s="35"/>
      <c r="X227" s="35"/>
      <c r="Y227" s="35"/>
      <c r="Z227" s="35"/>
      <c r="AA227" s="35"/>
      <c r="AB227" s="35"/>
      <c r="AC227" s="35"/>
      <c r="AD227" s="35"/>
      <c r="AE227" s="35"/>
      <c r="AR227" s="251" t="s">
        <v>272</v>
      </c>
      <c r="AT227" s="251" t="s">
        <v>188</v>
      </c>
      <c r="AU227" s="251" t="s">
        <v>86</v>
      </c>
      <c r="AY227" s="14" t="s">
        <v>185</v>
      </c>
      <c r="BE227" s="252">
        <f>IF(N227="základní",J227,0)</f>
        <v>0</v>
      </c>
      <c r="BF227" s="252">
        <f>IF(N227="snížená",J227,0)</f>
        <v>0</v>
      </c>
      <c r="BG227" s="252">
        <f>IF(N227="zákl. přenesená",J227,0)</f>
        <v>0</v>
      </c>
      <c r="BH227" s="252">
        <f>IF(N227="sníž. přenesená",J227,0)</f>
        <v>0</v>
      </c>
      <c r="BI227" s="252">
        <f>IF(N227="nulová",J227,0)</f>
        <v>0</v>
      </c>
      <c r="BJ227" s="14" t="s">
        <v>84</v>
      </c>
      <c r="BK227" s="252">
        <f>ROUND(I227*H227,2)</f>
        <v>0</v>
      </c>
      <c r="BL227" s="14" t="s">
        <v>272</v>
      </c>
      <c r="BM227" s="251" t="s">
        <v>405</v>
      </c>
    </row>
    <row r="228" s="2" customFormat="1">
      <c r="A228" s="35"/>
      <c r="B228" s="36"/>
      <c r="C228" s="37"/>
      <c r="D228" s="253" t="s">
        <v>194</v>
      </c>
      <c r="E228" s="37"/>
      <c r="F228" s="254" t="s">
        <v>406</v>
      </c>
      <c r="G228" s="37"/>
      <c r="H228" s="37"/>
      <c r="I228" s="206"/>
      <c r="J228" s="37"/>
      <c r="K228" s="37"/>
      <c r="L228" s="41"/>
      <c r="M228" s="255"/>
      <c r="N228" s="256"/>
      <c r="O228" s="88"/>
      <c r="P228" s="88"/>
      <c r="Q228" s="88"/>
      <c r="R228" s="88"/>
      <c r="S228" s="88"/>
      <c r="T228" s="89"/>
      <c r="U228" s="35"/>
      <c r="V228" s="35"/>
      <c r="W228" s="35"/>
      <c r="X228" s="35"/>
      <c r="Y228" s="35"/>
      <c r="Z228" s="35"/>
      <c r="AA228" s="35"/>
      <c r="AB228" s="35"/>
      <c r="AC228" s="35"/>
      <c r="AD228" s="35"/>
      <c r="AE228" s="35"/>
      <c r="AT228" s="14" t="s">
        <v>194</v>
      </c>
      <c r="AU228" s="14" t="s">
        <v>86</v>
      </c>
    </row>
    <row r="229" s="2" customFormat="1" ht="24.15" customHeight="1">
      <c r="A229" s="35"/>
      <c r="B229" s="36"/>
      <c r="C229" s="239" t="s">
        <v>383</v>
      </c>
      <c r="D229" s="239" t="s">
        <v>188</v>
      </c>
      <c r="E229" s="240" t="s">
        <v>408</v>
      </c>
      <c r="F229" s="241" t="s">
        <v>409</v>
      </c>
      <c r="G229" s="242" t="s">
        <v>191</v>
      </c>
      <c r="H229" s="243">
        <v>21</v>
      </c>
      <c r="I229" s="244"/>
      <c r="J229" s="245">
        <f>ROUND(I229*H229,2)</f>
        <v>0</v>
      </c>
      <c r="K229" s="246"/>
      <c r="L229" s="41"/>
      <c r="M229" s="247" t="s">
        <v>1</v>
      </c>
      <c r="N229" s="248" t="s">
        <v>42</v>
      </c>
      <c r="O229" s="88"/>
      <c r="P229" s="249">
        <f>O229*H229</f>
        <v>0</v>
      </c>
      <c r="Q229" s="249">
        <v>0</v>
      </c>
      <c r="R229" s="249">
        <f>Q229*H229</f>
        <v>0</v>
      </c>
      <c r="S229" s="249">
        <v>0</v>
      </c>
      <c r="T229" s="250">
        <f>S229*H229</f>
        <v>0</v>
      </c>
      <c r="U229" s="35"/>
      <c r="V229" s="35"/>
      <c r="W229" s="35"/>
      <c r="X229" s="35"/>
      <c r="Y229" s="35"/>
      <c r="Z229" s="35"/>
      <c r="AA229" s="35"/>
      <c r="AB229" s="35"/>
      <c r="AC229" s="35"/>
      <c r="AD229" s="35"/>
      <c r="AE229" s="35"/>
      <c r="AR229" s="251" t="s">
        <v>272</v>
      </c>
      <c r="AT229" s="251" t="s">
        <v>188</v>
      </c>
      <c r="AU229" s="251" t="s">
        <v>86</v>
      </c>
      <c r="AY229" s="14" t="s">
        <v>185</v>
      </c>
      <c r="BE229" s="252">
        <f>IF(N229="základní",J229,0)</f>
        <v>0</v>
      </c>
      <c r="BF229" s="252">
        <f>IF(N229="snížená",J229,0)</f>
        <v>0</v>
      </c>
      <c r="BG229" s="252">
        <f>IF(N229="zákl. přenesená",J229,0)</f>
        <v>0</v>
      </c>
      <c r="BH229" s="252">
        <f>IF(N229="sníž. přenesená",J229,0)</f>
        <v>0</v>
      </c>
      <c r="BI229" s="252">
        <f>IF(N229="nulová",J229,0)</f>
        <v>0</v>
      </c>
      <c r="BJ229" s="14" t="s">
        <v>84</v>
      </c>
      <c r="BK229" s="252">
        <f>ROUND(I229*H229,2)</f>
        <v>0</v>
      </c>
      <c r="BL229" s="14" t="s">
        <v>272</v>
      </c>
      <c r="BM229" s="251" t="s">
        <v>410</v>
      </c>
    </row>
    <row r="230" s="2" customFormat="1">
      <c r="A230" s="35"/>
      <c r="B230" s="36"/>
      <c r="C230" s="37"/>
      <c r="D230" s="253" t="s">
        <v>194</v>
      </c>
      <c r="E230" s="37"/>
      <c r="F230" s="254" t="s">
        <v>411</v>
      </c>
      <c r="G230" s="37"/>
      <c r="H230" s="37"/>
      <c r="I230" s="206"/>
      <c r="J230" s="37"/>
      <c r="K230" s="37"/>
      <c r="L230" s="41"/>
      <c r="M230" s="255"/>
      <c r="N230" s="256"/>
      <c r="O230" s="88"/>
      <c r="P230" s="88"/>
      <c r="Q230" s="88"/>
      <c r="R230" s="88"/>
      <c r="S230" s="88"/>
      <c r="T230" s="89"/>
      <c r="U230" s="35"/>
      <c r="V230" s="35"/>
      <c r="W230" s="35"/>
      <c r="X230" s="35"/>
      <c r="Y230" s="35"/>
      <c r="Z230" s="35"/>
      <c r="AA230" s="35"/>
      <c r="AB230" s="35"/>
      <c r="AC230" s="35"/>
      <c r="AD230" s="35"/>
      <c r="AE230" s="35"/>
      <c r="AT230" s="14" t="s">
        <v>194</v>
      </c>
      <c r="AU230" s="14" t="s">
        <v>86</v>
      </c>
    </row>
    <row r="231" s="12" customFormat="1" ht="22.8" customHeight="1">
      <c r="A231" s="12"/>
      <c r="B231" s="223"/>
      <c r="C231" s="224"/>
      <c r="D231" s="225" t="s">
        <v>76</v>
      </c>
      <c r="E231" s="237" t="s">
        <v>412</v>
      </c>
      <c r="F231" s="237" t="s">
        <v>413</v>
      </c>
      <c r="G231" s="224"/>
      <c r="H231" s="224"/>
      <c r="I231" s="227"/>
      <c r="J231" s="238">
        <f>BK231</f>
        <v>0</v>
      </c>
      <c r="K231" s="224"/>
      <c r="L231" s="229"/>
      <c r="M231" s="230"/>
      <c r="N231" s="231"/>
      <c r="O231" s="231"/>
      <c r="P231" s="232">
        <f>SUM(P232:P235)</f>
        <v>0</v>
      </c>
      <c r="Q231" s="231"/>
      <c r="R231" s="232">
        <f>SUM(R232:R235)</f>
        <v>0</v>
      </c>
      <c r="S231" s="231"/>
      <c r="T231" s="233">
        <f>SUM(T232:T235)</f>
        <v>0.12225</v>
      </c>
      <c r="U231" s="12"/>
      <c r="V231" s="12"/>
      <c r="W231" s="12"/>
      <c r="X231" s="12"/>
      <c r="Y231" s="12"/>
      <c r="Z231" s="12"/>
      <c r="AA231" s="12"/>
      <c r="AB231" s="12"/>
      <c r="AC231" s="12"/>
      <c r="AD231" s="12"/>
      <c r="AE231" s="12"/>
      <c r="AR231" s="234" t="s">
        <v>86</v>
      </c>
      <c r="AT231" s="235" t="s">
        <v>76</v>
      </c>
      <c r="AU231" s="235" t="s">
        <v>84</v>
      </c>
      <c r="AY231" s="234" t="s">
        <v>185</v>
      </c>
      <c r="BK231" s="236">
        <f>SUM(BK232:BK235)</f>
        <v>0</v>
      </c>
    </row>
    <row r="232" s="2" customFormat="1" ht="24.15" customHeight="1">
      <c r="A232" s="35"/>
      <c r="B232" s="36"/>
      <c r="C232" s="239" t="s">
        <v>388</v>
      </c>
      <c r="D232" s="239" t="s">
        <v>188</v>
      </c>
      <c r="E232" s="240" t="s">
        <v>420</v>
      </c>
      <c r="F232" s="241" t="s">
        <v>421</v>
      </c>
      <c r="G232" s="242" t="s">
        <v>191</v>
      </c>
      <c r="H232" s="243">
        <v>1.5</v>
      </c>
      <c r="I232" s="244"/>
      <c r="J232" s="245">
        <f>ROUND(I232*H232,2)</f>
        <v>0</v>
      </c>
      <c r="K232" s="246"/>
      <c r="L232" s="41"/>
      <c r="M232" s="247" t="s">
        <v>1</v>
      </c>
      <c r="N232" s="248" t="s">
        <v>42</v>
      </c>
      <c r="O232" s="88"/>
      <c r="P232" s="249">
        <f>O232*H232</f>
        <v>0</v>
      </c>
      <c r="Q232" s="249">
        <v>0</v>
      </c>
      <c r="R232" s="249">
        <f>Q232*H232</f>
        <v>0</v>
      </c>
      <c r="S232" s="249">
        <v>0.081500000000000003</v>
      </c>
      <c r="T232" s="250">
        <f>S232*H232</f>
        <v>0.12225</v>
      </c>
      <c r="U232" s="35"/>
      <c r="V232" s="35"/>
      <c r="W232" s="35"/>
      <c r="X232" s="35"/>
      <c r="Y232" s="35"/>
      <c r="Z232" s="35"/>
      <c r="AA232" s="35"/>
      <c r="AB232" s="35"/>
      <c r="AC232" s="35"/>
      <c r="AD232" s="35"/>
      <c r="AE232" s="35"/>
      <c r="AR232" s="251" t="s">
        <v>272</v>
      </c>
      <c r="AT232" s="251" t="s">
        <v>188</v>
      </c>
      <c r="AU232" s="251" t="s">
        <v>86</v>
      </c>
      <c r="AY232" s="14" t="s">
        <v>185</v>
      </c>
      <c r="BE232" s="252">
        <f>IF(N232="základní",J232,0)</f>
        <v>0</v>
      </c>
      <c r="BF232" s="252">
        <f>IF(N232="snížená",J232,0)</f>
        <v>0</v>
      </c>
      <c r="BG232" s="252">
        <f>IF(N232="zákl. přenesená",J232,0)</f>
        <v>0</v>
      </c>
      <c r="BH232" s="252">
        <f>IF(N232="sníž. přenesená",J232,0)</f>
        <v>0</v>
      </c>
      <c r="BI232" s="252">
        <f>IF(N232="nulová",J232,0)</f>
        <v>0</v>
      </c>
      <c r="BJ232" s="14" t="s">
        <v>84</v>
      </c>
      <c r="BK232" s="252">
        <f>ROUND(I232*H232,2)</f>
        <v>0</v>
      </c>
      <c r="BL232" s="14" t="s">
        <v>272</v>
      </c>
      <c r="BM232" s="251" t="s">
        <v>422</v>
      </c>
    </row>
    <row r="233" s="2" customFormat="1">
      <c r="A233" s="35"/>
      <c r="B233" s="36"/>
      <c r="C233" s="37"/>
      <c r="D233" s="253" t="s">
        <v>194</v>
      </c>
      <c r="E233" s="37"/>
      <c r="F233" s="254" t="s">
        <v>423</v>
      </c>
      <c r="G233" s="37"/>
      <c r="H233" s="37"/>
      <c r="I233" s="206"/>
      <c r="J233" s="37"/>
      <c r="K233" s="37"/>
      <c r="L233" s="41"/>
      <c r="M233" s="255"/>
      <c r="N233" s="256"/>
      <c r="O233" s="88"/>
      <c r="P233" s="88"/>
      <c r="Q233" s="88"/>
      <c r="R233" s="88"/>
      <c r="S233" s="88"/>
      <c r="T233" s="89"/>
      <c r="U233" s="35"/>
      <c r="V233" s="35"/>
      <c r="W233" s="35"/>
      <c r="X233" s="35"/>
      <c r="Y233" s="35"/>
      <c r="Z233" s="35"/>
      <c r="AA233" s="35"/>
      <c r="AB233" s="35"/>
      <c r="AC233" s="35"/>
      <c r="AD233" s="35"/>
      <c r="AE233" s="35"/>
      <c r="AT233" s="14" t="s">
        <v>194</v>
      </c>
      <c r="AU233" s="14" t="s">
        <v>86</v>
      </c>
    </row>
    <row r="234" s="2" customFormat="1" ht="16.5" customHeight="1">
      <c r="A234" s="35"/>
      <c r="B234" s="36"/>
      <c r="C234" s="239" t="s">
        <v>393</v>
      </c>
      <c r="D234" s="239" t="s">
        <v>188</v>
      </c>
      <c r="E234" s="240" t="s">
        <v>439</v>
      </c>
      <c r="F234" s="241" t="s">
        <v>440</v>
      </c>
      <c r="G234" s="242" t="s">
        <v>191</v>
      </c>
      <c r="H234" s="243">
        <v>1.5</v>
      </c>
      <c r="I234" s="244"/>
      <c r="J234" s="245">
        <f>ROUND(I234*H234,2)</f>
        <v>0</v>
      </c>
      <c r="K234" s="246"/>
      <c r="L234" s="41"/>
      <c r="M234" s="247" t="s">
        <v>1</v>
      </c>
      <c r="N234" s="248" t="s">
        <v>42</v>
      </c>
      <c r="O234" s="88"/>
      <c r="P234" s="249">
        <f>O234*H234</f>
        <v>0</v>
      </c>
      <c r="Q234" s="249">
        <v>0</v>
      </c>
      <c r="R234" s="249">
        <f>Q234*H234</f>
        <v>0</v>
      </c>
      <c r="S234" s="249">
        <v>0</v>
      </c>
      <c r="T234" s="250">
        <f>S234*H234</f>
        <v>0</v>
      </c>
      <c r="U234" s="35"/>
      <c r="V234" s="35"/>
      <c r="W234" s="35"/>
      <c r="X234" s="35"/>
      <c r="Y234" s="35"/>
      <c r="Z234" s="35"/>
      <c r="AA234" s="35"/>
      <c r="AB234" s="35"/>
      <c r="AC234" s="35"/>
      <c r="AD234" s="35"/>
      <c r="AE234" s="35"/>
      <c r="AR234" s="251" t="s">
        <v>208</v>
      </c>
      <c r="AT234" s="251" t="s">
        <v>188</v>
      </c>
      <c r="AU234" s="251" t="s">
        <v>86</v>
      </c>
      <c r="AY234" s="14" t="s">
        <v>185</v>
      </c>
      <c r="BE234" s="252">
        <f>IF(N234="základní",J234,0)</f>
        <v>0</v>
      </c>
      <c r="BF234" s="252">
        <f>IF(N234="snížená",J234,0)</f>
        <v>0</v>
      </c>
      <c r="BG234" s="252">
        <f>IF(N234="zákl. přenesená",J234,0)</f>
        <v>0</v>
      </c>
      <c r="BH234" s="252">
        <f>IF(N234="sníž. přenesená",J234,0)</f>
        <v>0</v>
      </c>
      <c r="BI234" s="252">
        <f>IF(N234="nulová",J234,0)</f>
        <v>0</v>
      </c>
      <c r="BJ234" s="14" t="s">
        <v>84</v>
      </c>
      <c r="BK234" s="252">
        <f>ROUND(I234*H234,2)</f>
        <v>0</v>
      </c>
      <c r="BL234" s="14" t="s">
        <v>208</v>
      </c>
      <c r="BM234" s="251" t="s">
        <v>441</v>
      </c>
    </row>
    <row r="235" s="2" customFormat="1">
      <c r="A235" s="35"/>
      <c r="B235" s="36"/>
      <c r="C235" s="37"/>
      <c r="D235" s="253" t="s">
        <v>194</v>
      </c>
      <c r="E235" s="37"/>
      <c r="F235" s="254" t="s">
        <v>440</v>
      </c>
      <c r="G235" s="37"/>
      <c r="H235" s="37"/>
      <c r="I235" s="206"/>
      <c r="J235" s="37"/>
      <c r="K235" s="37"/>
      <c r="L235" s="41"/>
      <c r="M235" s="255"/>
      <c r="N235" s="256"/>
      <c r="O235" s="88"/>
      <c r="P235" s="88"/>
      <c r="Q235" s="88"/>
      <c r="R235" s="88"/>
      <c r="S235" s="88"/>
      <c r="T235" s="89"/>
      <c r="U235" s="35"/>
      <c r="V235" s="35"/>
      <c r="W235" s="35"/>
      <c r="X235" s="35"/>
      <c r="Y235" s="35"/>
      <c r="Z235" s="35"/>
      <c r="AA235" s="35"/>
      <c r="AB235" s="35"/>
      <c r="AC235" s="35"/>
      <c r="AD235" s="35"/>
      <c r="AE235" s="35"/>
      <c r="AT235" s="14" t="s">
        <v>194</v>
      </c>
      <c r="AU235" s="14" t="s">
        <v>86</v>
      </c>
    </row>
    <row r="236" s="12" customFormat="1" ht="22.8" customHeight="1">
      <c r="A236" s="12"/>
      <c r="B236" s="223"/>
      <c r="C236" s="224"/>
      <c r="D236" s="225" t="s">
        <v>76</v>
      </c>
      <c r="E236" s="237" t="s">
        <v>442</v>
      </c>
      <c r="F236" s="237" t="s">
        <v>443</v>
      </c>
      <c r="G236" s="224"/>
      <c r="H236" s="224"/>
      <c r="I236" s="227"/>
      <c r="J236" s="238">
        <f>BK236</f>
        <v>0</v>
      </c>
      <c r="K236" s="224"/>
      <c r="L236" s="229"/>
      <c r="M236" s="230"/>
      <c r="N236" s="231"/>
      <c r="O236" s="231"/>
      <c r="P236" s="232">
        <f>SUM(P237:P244)</f>
        <v>0</v>
      </c>
      <c r="Q236" s="231"/>
      <c r="R236" s="232">
        <f>SUM(R237:R244)</f>
        <v>0.00096000000000000013</v>
      </c>
      <c r="S236" s="231"/>
      <c r="T236" s="233">
        <f>SUM(T237:T244)</f>
        <v>0</v>
      </c>
      <c r="U236" s="12"/>
      <c r="V236" s="12"/>
      <c r="W236" s="12"/>
      <c r="X236" s="12"/>
      <c r="Y236" s="12"/>
      <c r="Z236" s="12"/>
      <c r="AA236" s="12"/>
      <c r="AB236" s="12"/>
      <c r="AC236" s="12"/>
      <c r="AD236" s="12"/>
      <c r="AE236" s="12"/>
      <c r="AR236" s="234" t="s">
        <v>86</v>
      </c>
      <c r="AT236" s="235" t="s">
        <v>76</v>
      </c>
      <c r="AU236" s="235" t="s">
        <v>84</v>
      </c>
      <c r="AY236" s="234" t="s">
        <v>185</v>
      </c>
      <c r="BK236" s="236">
        <f>SUM(BK237:BK244)</f>
        <v>0</v>
      </c>
    </row>
    <row r="237" s="2" customFormat="1" ht="24.15" customHeight="1">
      <c r="A237" s="35"/>
      <c r="B237" s="36"/>
      <c r="C237" s="239" t="s">
        <v>397</v>
      </c>
      <c r="D237" s="239" t="s">
        <v>188</v>
      </c>
      <c r="E237" s="240" t="s">
        <v>1453</v>
      </c>
      <c r="F237" s="241" t="s">
        <v>1454</v>
      </c>
      <c r="G237" s="242" t="s">
        <v>329</v>
      </c>
      <c r="H237" s="243">
        <v>8</v>
      </c>
      <c r="I237" s="244"/>
      <c r="J237" s="245">
        <f>ROUND(I237*H237,2)</f>
        <v>0</v>
      </c>
      <c r="K237" s="246"/>
      <c r="L237" s="41"/>
      <c r="M237" s="247" t="s">
        <v>1</v>
      </c>
      <c r="N237" s="248" t="s">
        <v>42</v>
      </c>
      <c r="O237" s="88"/>
      <c r="P237" s="249">
        <f>O237*H237</f>
        <v>0</v>
      </c>
      <c r="Q237" s="249">
        <v>2.0000000000000002E-05</v>
      </c>
      <c r="R237" s="249">
        <f>Q237*H237</f>
        <v>0.00016000000000000001</v>
      </c>
      <c r="S237" s="249">
        <v>0</v>
      </c>
      <c r="T237" s="250">
        <f>S237*H237</f>
        <v>0</v>
      </c>
      <c r="U237" s="35"/>
      <c r="V237" s="35"/>
      <c r="W237" s="35"/>
      <c r="X237" s="35"/>
      <c r="Y237" s="35"/>
      <c r="Z237" s="35"/>
      <c r="AA237" s="35"/>
      <c r="AB237" s="35"/>
      <c r="AC237" s="35"/>
      <c r="AD237" s="35"/>
      <c r="AE237" s="35"/>
      <c r="AR237" s="251" t="s">
        <v>272</v>
      </c>
      <c r="AT237" s="251" t="s">
        <v>188</v>
      </c>
      <c r="AU237" s="251" t="s">
        <v>86</v>
      </c>
      <c r="AY237" s="14" t="s">
        <v>185</v>
      </c>
      <c r="BE237" s="252">
        <f>IF(N237="základní",J237,0)</f>
        <v>0</v>
      </c>
      <c r="BF237" s="252">
        <f>IF(N237="snížená",J237,0)</f>
        <v>0</v>
      </c>
      <c r="BG237" s="252">
        <f>IF(N237="zákl. přenesená",J237,0)</f>
        <v>0</v>
      </c>
      <c r="BH237" s="252">
        <f>IF(N237="sníž. přenesená",J237,0)</f>
        <v>0</v>
      </c>
      <c r="BI237" s="252">
        <f>IF(N237="nulová",J237,0)</f>
        <v>0</v>
      </c>
      <c r="BJ237" s="14" t="s">
        <v>84</v>
      </c>
      <c r="BK237" s="252">
        <f>ROUND(I237*H237,2)</f>
        <v>0</v>
      </c>
      <c r="BL237" s="14" t="s">
        <v>272</v>
      </c>
      <c r="BM237" s="251" t="s">
        <v>1455</v>
      </c>
    </row>
    <row r="238" s="2" customFormat="1">
      <c r="A238" s="35"/>
      <c r="B238" s="36"/>
      <c r="C238" s="37"/>
      <c r="D238" s="253" t="s">
        <v>194</v>
      </c>
      <c r="E238" s="37"/>
      <c r="F238" s="254" t="s">
        <v>1456</v>
      </c>
      <c r="G238" s="37"/>
      <c r="H238" s="37"/>
      <c r="I238" s="206"/>
      <c r="J238" s="37"/>
      <c r="K238" s="37"/>
      <c r="L238" s="41"/>
      <c r="M238" s="255"/>
      <c r="N238" s="256"/>
      <c r="O238" s="88"/>
      <c r="P238" s="88"/>
      <c r="Q238" s="88"/>
      <c r="R238" s="88"/>
      <c r="S238" s="88"/>
      <c r="T238" s="89"/>
      <c r="U238" s="35"/>
      <c r="V238" s="35"/>
      <c r="W238" s="35"/>
      <c r="X238" s="35"/>
      <c r="Y238" s="35"/>
      <c r="Z238" s="35"/>
      <c r="AA238" s="35"/>
      <c r="AB238" s="35"/>
      <c r="AC238" s="35"/>
      <c r="AD238" s="35"/>
      <c r="AE238" s="35"/>
      <c r="AT238" s="14" t="s">
        <v>194</v>
      </c>
      <c r="AU238" s="14" t="s">
        <v>86</v>
      </c>
    </row>
    <row r="239" s="2" customFormat="1" ht="24.15" customHeight="1">
      <c r="A239" s="35"/>
      <c r="B239" s="36"/>
      <c r="C239" s="239" t="s">
        <v>402</v>
      </c>
      <c r="D239" s="239" t="s">
        <v>188</v>
      </c>
      <c r="E239" s="240" t="s">
        <v>1457</v>
      </c>
      <c r="F239" s="241" t="s">
        <v>1458</v>
      </c>
      <c r="G239" s="242" t="s">
        <v>329</v>
      </c>
      <c r="H239" s="243">
        <v>8</v>
      </c>
      <c r="I239" s="244"/>
      <c r="J239" s="245">
        <f>ROUND(I239*H239,2)</f>
        <v>0</v>
      </c>
      <c r="K239" s="246"/>
      <c r="L239" s="41"/>
      <c r="M239" s="247" t="s">
        <v>1</v>
      </c>
      <c r="N239" s="248" t="s">
        <v>42</v>
      </c>
      <c r="O239" s="88"/>
      <c r="P239" s="249">
        <f>O239*H239</f>
        <v>0</v>
      </c>
      <c r="Q239" s="249">
        <v>4.0000000000000003E-05</v>
      </c>
      <c r="R239" s="249">
        <f>Q239*H239</f>
        <v>0.00032000000000000003</v>
      </c>
      <c r="S239" s="249">
        <v>0</v>
      </c>
      <c r="T239" s="250">
        <f>S239*H239</f>
        <v>0</v>
      </c>
      <c r="U239" s="35"/>
      <c r="V239" s="35"/>
      <c r="W239" s="35"/>
      <c r="X239" s="35"/>
      <c r="Y239" s="35"/>
      <c r="Z239" s="35"/>
      <c r="AA239" s="35"/>
      <c r="AB239" s="35"/>
      <c r="AC239" s="35"/>
      <c r="AD239" s="35"/>
      <c r="AE239" s="35"/>
      <c r="AR239" s="251" t="s">
        <v>272</v>
      </c>
      <c r="AT239" s="251" t="s">
        <v>188</v>
      </c>
      <c r="AU239" s="251" t="s">
        <v>86</v>
      </c>
      <c r="AY239" s="14" t="s">
        <v>185</v>
      </c>
      <c r="BE239" s="252">
        <f>IF(N239="základní",J239,0)</f>
        <v>0</v>
      </c>
      <c r="BF239" s="252">
        <f>IF(N239="snížená",J239,0)</f>
        <v>0</v>
      </c>
      <c r="BG239" s="252">
        <f>IF(N239="zákl. přenesená",J239,0)</f>
        <v>0</v>
      </c>
      <c r="BH239" s="252">
        <f>IF(N239="sníž. přenesená",J239,0)</f>
        <v>0</v>
      </c>
      <c r="BI239" s="252">
        <f>IF(N239="nulová",J239,0)</f>
        <v>0</v>
      </c>
      <c r="BJ239" s="14" t="s">
        <v>84</v>
      </c>
      <c r="BK239" s="252">
        <f>ROUND(I239*H239,2)</f>
        <v>0</v>
      </c>
      <c r="BL239" s="14" t="s">
        <v>272</v>
      </c>
      <c r="BM239" s="251" t="s">
        <v>1459</v>
      </c>
    </row>
    <row r="240" s="2" customFormat="1">
      <c r="A240" s="35"/>
      <c r="B240" s="36"/>
      <c r="C240" s="37"/>
      <c r="D240" s="253" t="s">
        <v>194</v>
      </c>
      <c r="E240" s="37"/>
      <c r="F240" s="254" t="s">
        <v>1460</v>
      </c>
      <c r="G240" s="37"/>
      <c r="H240" s="37"/>
      <c r="I240" s="206"/>
      <c r="J240" s="37"/>
      <c r="K240" s="37"/>
      <c r="L240" s="41"/>
      <c r="M240" s="255"/>
      <c r="N240" s="256"/>
      <c r="O240" s="88"/>
      <c r="P240" s="88"/>
      <c r="Q240" s="88"/>
      <c r="R240" s="88"/>
      <c r="S240" s="88"/>
      <c r="T240" s="89"/>
      <c r="U240" s="35"/>
      <c r="V240" s="35"/>
      <c r="W240" s="35"/>
      <c r="X240" s="35"/>
      <c r="Y240" s="35"/>
      <c r="Z240" s="35"/>
      <c r="AA240" s="35"/>
      <c r="AB240" s="35"/>
      <c r="AC240" s="35"/>
      <c r="AD240" s="35"/>
      <c r="AE240" s="35"/>
      <c r="AT240" s="14" t="s">
        <v>194</v>
      </c>
      <c r="AU240" s="14" t="s">
        <v>86</v>
      </c>
    </row>
    <row r="241" s="2" customFormat="1" ht="21.75" customHeight="1">
      <c r="A241" s="35"/>
      <c r="B241" s="36"/>
      <c r="C241" s="239" t="s">
        <v>407</v>
      </c>
      <c r="D241" s="239" t="s">
        <v>188</v>
      </c>
      <c r="E241" s="240" t="s">
        <v>1461</v>
      </c>
      <c r="F241" s="241" t="s">
        <v>1462</v>
      </c>
      <c r="G241" s="242" t="s">
        <v>329</v>
      </c>
      <c r="H241" s="243">
        <v>8</v>
      </c>
      <c r="I241" s="244"/>
      <c r="J241" s="245">
        <f>ROUND(I241*H241,2)</f>
        <v>0</v>
      </c>
      <c r="K241" s="246"/>
      <c r="L241" s="41"/>
      <c r="M241" s="247" t="s">
        <v>1</v>
      </c>
      <c r="N241" s="248" t="s">
        <v>42</v>
      </c>
      <c r="O241" s="88"/>
      <c r="P241" s="249">
        <f>O241*H241</f>
        <v>0</v>
      </c>
      <c r="Q241" s="249">
        <v>6.0000000000000002E-05</v>
      </c>
      <c r="R241" s="249">
        <f>Q241*H241</f>
        <v>0.00048000000000000001</v>
      </c>
      <c r="S241" s="249">
        <v>0</v>
      </c>
      <c r="T241" s="250">
        <f>S241*H241</f>
        <v>0</v>
      </c>
      <c r="U241" s="35"/>
      <c r="V241" s="35"/>
      <c r="W241" s="35"/>
      <c r="X241" s="35"/>
      <c r="Y241" s="35"/>
      <c r="Z241" s="35"/>
      <c r="AA241" s="35"/>
      <c r="AB241" s="35"/>
      <c r="AC241" s="35"/>
      <c r="AD241" s="35"/>
      <c r="AE241" s="35"/>
      <c r="AR241" s="251" t="s">
        <v>272</v>
      </c>
      <c r="AT241" s="251" t="s">
        <v>188</v>
      </c>
      <c r="AU241" s="251" t="s">
        <v>86</v>
      </c>
      <c r="AY241" s="14" t="s">
        <v>185</v>
      </c>
      <c r="BE241" s="252">
        <f>IF(N241="základní",J241,0)</f>
        <v>0</v>
      </c>
      <c r="BF241" s="252">
        <f>IF(N241="snížená",J241,0)</f>
        <v>0</v>
      </c>
      <c r="BG241" s="252">
        <f>IF(N241="zákl. přenesená",J241,0)</f>
        <v>0</v>
      </c>
      <c r="BH241" s="252">
        <f>IF(N241="sníž. přenesená",J241,0)</f>
        <v>0</v>
      </c>
      <c r="BI241" s="252">
        <f>IF(N241="nulová",J241,0)</f>
        <v>0</v>
      </c>
      <c r="BJ241" s="14" t="s">
        <v>84</v>
      </c>
      <c r="BK241" s="252">
        <f>ROUND(I241*H241,2)</f>
        <v>0</v>
      </c>
      <c r="BL241" s="14" t="s">
        <v>272</v>
      </c>
      <c r="BM241" s="251" t="s">
        <v>1463</v>
      </c>
    </row>
    <row r="242" s="2" customFormat="1">
      <c r="A242" s="35"/>
      <c r="B242" s="36"/>
      <c r="C242" s="37"/>
      <c r="D242" s="253" t="s">
        <v>194</v>
      </c>
      <c r="E242" s="37"/>
      <c r="F242" s="254" t="s">
        <v>1464</v>
      </c>
      <c r="G242" s="37"/>
      <c r="H242" s="37"/>
      <c r="I242" s="206"/>
      <c r="J242" s="37"/>
      <c r="K242" s="37"/>
      <c r="L242" s="41"/>
      <c r="M242" s="255"/>
      <c r="N242" s="256"/>
      <c r="O242" s="88"/>
      <c r="P242" s="88"/>
      <c r="Q242" s="88"/>
      <c r="R242" s="88"/>
      <c r="S242" s="88"/>
      <c r="T242" s="89"/>
      <c r="U242" s="35"/>
      <c r="V242" s="35"/>
      <c r="W242" s="35"/>
      <c r="X242" s="35"/>
      <c r="Y242" s="35"/>
      <c r="Z242" s="35"/>
      <c r="AA242" s="35"/>
      <c r="AB242" s="35"/>
      <c r="AC242" s="35"/>
      <c r="AD242" s="35"/>
      <c r="AE242" s="35"/>
      <c r="AT242" s="14" t="s">
        <v>194</v>
      </c>
      <c r="AU242" s="14" t="s">
        <v>86</v>
      </c>
    </row>
    <row r="243" s="2" customFormat="1" ht="16.5" customHeight="1">
      <c r="A243" s="35"/>
      <c r="B243" s="36"/>
      <c r="C243" s="239" t="s">
        <v>414</v>
      </c>
      <c r="D243" s="239" t="s">
        <v>188</v>
      </c>
      <c r="E243" s="240" t="s">
        <v>449</v>
      </c>
      <c r="F243" s="241" t="s">
        <v>450</v>
      </c>
      <c r="G243" s="242" t="s">
        <v>307</v>
      </c>
      <c r="H243" s="243">
        <v>1</v>
      </c>
      <c r="I243" s="244"/>
      <c r="J243" s="245">
        <f>ROUND(I243*H243,2)</f>
        <v>0</v>
      </c>
      <c r="K243" s="246"/>
      <c r="L243" s="41"/>
      <c r="M243" s="247" t="s">
        <v>1</v>
      </c>
      <c r="N243" s="248" t="s">
        <v>42</v>
      </c>
      <c r="O243" s="88"/>
      <c r="P243" s="249">
        <f>O243*H243</f>
        <v>0</v>
      </c>
      <c r="Q243" s="249">
        <v>0</v>
      </c>
      <c r="R243" s="249">
        <f>Q243*H243</f>
        <v>0</v>
      </c>
      <c r="S243" s="249">
        <v>0</v>
      </c>
      <c r="T243" s="250">
        <f>S243*H243</f>
        <v>0</v>
      </c>
      <c r="U243" s="35"/>
      <c r="V243" s="35"/>
      <c r="W243" s="35"/>
      <c r="X243" s="35"/>
      <c r="Y243" s="35"/>
      <c r="Z243" s="35"/>
      <c r="AA243" s="35"/>
      <c r="AB243" s="35"/>
      <c r="AC243" s="35"/>
      <c r="AD243" s="35"/>
      <c r="AE243" s="35"/>
      <c r="AR243" s="251" t="s">
        <v>208</v>
      </c>
      <c r="AT243" s="251" t="s">
        <v>188</v>
      </c>
      <c r="AU243" s="251" t="s">
        <v>86</v>
      </c>
      <c r="AY243" s="14" t="s">
        <v>185</v>
      </c>
      <c r="BE243" s="252">
        <f>IF(N243="základní",J243,0)</f>
        <v>0</v>
      </c>
      <c r="BF243" s="252">
        <f>IF(N243="snížená",J243,0)</f>
        <v>0</v>
      </c>
      <c r="BG243" s="252">
        <f>IF(N243="zákl. přenesená",J243,0)</f>
        <v>0</v>
      </c>
      <c r="BH243" s="252">
        <f>IF(N243="sníž. přenesená",J243,0)</f>
        <v>0</v>
      </c>
      <c r="BI243" s="252">
        <f>IF(N243="nulová",J243,0)</f>
        <v>0</v>
      </c>
      <c r="BJ243" s="14" t="s">
        <v>84</v>
      </c>
      <c r="BK243" s="252">
        <f>ROUND(I243*H243,2)</f>
        <v>0</v>
      </c>
      <c r="BL243" s="14" t="s">
        <v>208</v>
      </c>
      <c r="BM243" s="251" t="s">
        <v>451</v>
      </c>
    </row>
    <row r="244" s="2" customFormat="1">
      <c r="A244" s="35"/>
      <c r="B244" s="36"/>
      <c r="C244" s="37"/>
      <c r="D244" s="253" t="s">
        <v>194</v>
      </c>
      <c r="E244" s="37"/>
      <c r="F244" s="254" t="s">
        <v>450</v>
      </c>
      <c r="G244" s="37"/>
      <c r="H244" s="37"/>
      <c r="I244" s="206"/>
      <c r="J244" s="37"/>
      <c r="K244" s="37"/>
      <c r="L244" s="41"/>
      <c r="M244" s="255"/>
      <c r="N244" s="256"/>
      <c r="O244" s="88"/>
      <c r="P244" s="88"/>
      <c r="Q244" s="88"/>
      <c r="R244" s="88"/>
      <c r="S244" s="88"/>
      <c r="T244" s="89"/>
      <c r="U244" s="35"/>
      <c r="V244" s="35"/>
      <c r="W244" s="35"/>
      <c r="X244" s="35"/>
      <c r="Y244" s="35"/>
      <c r="Z244" s="35"/>
      <c r="AA244" s="35"/>
      <c r="AB244" s="35"/>
      <c r="AC244" s="35"/>
      <c r="AD244" s="35"/>
      <c r="AE244" s="35"/>
      <c r="AT244" s="14" t="s">
        <v>194</v>
      </c>
      <c r="AU244" s="14" t="s">
        <v>86</v>
      </c>
    </row>
    <row r="245" s="12" customFormat="1" ht="22.8" customHeight="1">
      <c r="A245" s="12"/>
      <c r="B245" s="223"/>
      <c r="C245" s="224"/>
      <c r="D245" s="225" t="s">
        <v>76</v>
      </c>
      <c r="E245" s="237" t="s">
        <v>452</v>
      </c>
      <c r="F245" s="237" t="s">
        <v>453</v>
      </c>
      <c r="G245" s="224"/>
      <c r="H245" s="224"/>
      <c r="I245" s="227"/>
      <c r="J245" s="238">
        <f>BK245</f>
        <v>0</v>
      </c>
      <c r="K245" s="224"/>
      <c r="L245" s="229"/>
      <c r="M245" s="230"/>
      <c r="N245" s="231"/>
      <c r="O245" s="231"/>
      <c r="P245" s="232">
        <f>SUM(P246:P261)</f>
        <v>0</v>
      </c>
      <c r="Q245" s="231"/>
      <c r="R245" s="232">
        <f>SUM(R246:R261)</f>
        <v>0.12337000000000001</v>
      </c>
      <c r="S245" s="231"/>
      <c r="T245" s="233">
        <f>SUM(T246:T261)</f>
        <v>0.022630000000000001</v>
      </c>
      <c r="U245" s="12"/>
      <c r="V245" s="12"/>
      <c r="W245" s="12"/>
      <c r="X245" s="12"/>
      <c r="Y245" s="12"/>
      <c r="Z245" s="12"/>
      <c r="AA245" s="12"/>
      <c r="AB245" s="12"/>
      <c r="AC245" s="12"/>
      <c r="AD245" s="12"/>
      <c r="AE245" s="12"/>
      <c r="AR245" s="234" t="s">
        <v>86</v>
      </c>
      <c r="AT245" s="235" t="s">
        <v>76</v>
      </c>
      <c r="AU245" s="235" t="s">
        <v>84</v>
      </c>
      <c r="AY245" s="234" t="s">
        <v>185</v>
      </c>
      <c r="BK245" s="236">
        <f>SUM(BK246:BK261)</f>
        <v>0</v>
      </c>
    </row>
    <row r="246" s="2" customFormat="1" ht="24.15" customHeight="1">
      <c r="A246" s="35"/>
      <c r="B246" s="36"/>
      <c r="C246" s="239" t="s">
        <v>419</v>
      </c>
      <c r="D246" s="239" t="s">
        <v>188</v>
      </c>
      <c r="E246" s="240" t="s">
        <v>455</v>
      </c>
      <c r="F246" s="241" t="s">
        <v>456</v>
      </c>
      <c r="G246" s="242" t="s">
        <v>191</v>
      </c>
      <c r="H246" s="243">
        <v>73</v>
      </c>
      <c r="I246" s="244"/>
      <c r="J246" s="245">
        <f>ROUND(I246*H246,2)</f>
        <v>0</v>
      </c>
      <c r="K246" s="246"/>
      <c r="L246" s="41"/>
      <c r="M246" s="247" t="s">
        <v>1</v>
      </c>
      <c r="N246" s="248" t="s">
        <v>42</v>
      </c>
      <c r="O246" s="88"/>
      <c r="P246" s="249">
        <f>O246*H246</f>
        <v>0</v>
      </c>
      <c r="Q246" s="249">
        <v>0</v>
      </c>
      <c r="R246" s="249">
        <f>Q246*H246</f>
        <v>0</v>
      </c>
      <c r="S246" s="249">
        <v>0</v>
      </c>
      <c r="T246" s="250">
        <f>S246*H246</f>
        <v>0</v>
      </c>
      <c r="U246" s="35"/>
      <c r="V246" s="35"/>
      <c r="W246" s="35"/>
      <c r="X246" s="35"/>
      <c r="Y246" s="35"/>
      <c r="Z246" s="35"/>
      <c r="AA246" s="35"/>
      <c r="AB246" s="35"/>
      <c r="AC246" s="35"/>
      <c r="AD246" s="35"/>
      <c r="AE246" s="35"/>
      <c r="AR246" s="251" t="s">
        <v>272</v>
      </c>
      <c r="AT246" s="251" t="s">
        <v>188</v>
      </c>
      <c r="AU246" s="251" t="s">
        <v>86</v>
      </c>
      <c r="AY246" s="14" t="s">
        <v>185</v>
      </c>
      <c r="BE246" s="252">
        <f>IF(N246="základní",J246,0)</f>
        <v>0</v>
      </c>
      <c r="BF246" s="252">
        <f>IF(N246="snížená",J246,0)</f>
        <v>0</v>
      </c>
      <c r="BG246" s="252">
        <f>IF(N246="zákl. přenesená",J246,0)</f>
        <v>0</v>
      </c>
      <c r="BH246" s="252">
        <f>IF(N246="sníž. přenesená",J246,0)</f>
        <v>0</v>
      </c>
      <c r="BI246" s="252">
        <f>IF(N246="nulová",J246,0)</f>
        <v>0</v>
      </c>
      <c r="BJ246" s="14" t="s">
        <v>84</v>
      </c>
      <c r="BK246" s="252">
        <f>ROUND(I246*H246,2)</f>
        <v>0</v>
      </c>
      <c r="BL246" s="14" t="s">
        <v>272</v>
      </c>
      <c r="BM246" s="251" t="s">
        <v>457</v>
      </c>
    </row>
    <row r="247" s="2" customFormat="1">
      <c r="A247" s="35"/>
      <c r="B247" s="36"/>
      <c r="C247" s="37"/>
      <c r="D247" s="253" t="s">
        <v>194</v>
      </c>
      <c r="E247" s="37"/>
      <c r="F247" s="254" t="s">
        <v>458</v>
      </c>
      <c r="G247" s="37"/>
      <c r="H247" s="37"/>
      <c r="I247" s="206"/>
      <c r="J247" s="37"/>
      <c r="K247" s="37"/>
      <c r="L247" s="41"/>
      <c r="M247" s="255"/>
      <c r="N247" s="256"/>
      <c r="O247" s="88"/>
      <c r="P247" s="88"/>
      <c r="Q247" s="88"/>
      <c r="R247" s="88"/>
      <c r="S247" s="88"/>
      <c r="T247" s="89"/>
      <c r="U247" s="35"/>
      <c r="V247" s="35"/>
      <c r="W247" s="35"/>
      <c r="X247" s="35"/>
      <c r="Y247" s="35"/>
      <c r="Z247" s="35"/>
      <c r="AA247" s="35"/>
      <c r="AB247" s="35"/>
      <c r="AC247" s="35"/>
      <c r="AD247" s="35"/>
      <c r="AE247" s="35"/>
      <c r="AT247" s="14" t="s">
        <v>194</v>
      </c>
      <c r="AU247" s="14" t="s">
        <v>86</v>
      </c>
    </row>
    <row r="248" s="2" customFormat="1" ht="16.5" customHeight="1">
      <c r="A248" s="35"/>
      <c r="B248" s="36"/>
      <c r="C248" s="239" t="s">
        <v>424</v>
      </c>
      <c r="D248" s="239" t="s">
        <v>188</v>
      </c>
      <c r="E248" s="240" t="s">
        <v>460</v>
      </c>
      <c r="F248" s="241" t="s">
        <v>461</v>
      </c>
      <c r="G248" s="242" t="s">
        <v>191</v>
      </c>
      <c r="H248" s="243">
        <v>73</v>
      </c>
      <c r="I248" s="244"/>
      <c r="J248" s="245">
        <f>ROUND(I248*H248,2)</f>
        <v>0</v>
      </c>
      <c r="K248" s="246"/>
      <c r="L248" s="41"/>
      <c r="M248" s="247" t="s">
        <v>1</v>
      </c>
      <c r="N248" s="248" t="s">
        <v>42</v>
      </c>
      <c r="O248" s="88"/>
      <c r="P248" s="249">
        <f>O248*H248</f>
        <v>0</v>
      </c>
      <c r="Q248" s="249">
        <v>0</v>
      </c>
      <c r="R248" s="249">
        <f>Q248*H248</f>
        <v>0</v>
      </c>
      <c r="S248" s="249">
        <v>0</v>
      </c>
      <c r="T248" s="250">
        <f>S248*H248</f>
        <v>0</v>
      </c>
      <c r="U248" s="35"/>
      <c r="V248" s="35"/>
      <c r="W248" s="35"/>
      <c r="X248" s="35"/>
      <c r="Y248" s="35"/>
      <c r="Z248" s="35"/>
      <c r="AA248" s="35"/>
      <c r="AB248" s="35"/>
      <c r="AC248" s="35"/>
      <c r="AD248" s="35"/>
      <c r="AE248" s="35"/>
      <c r="AR248" s="251" t="s">
        <v>272</v>
      </c>
      <c r="AT248" s="251" t="s">
        <v>188</v>
      </c>
      <c r="AU248" s="251" t="s">
        <v>86</v>
      </c>
      <c r="AY248" s="14" t="s">
        <v>185</v>
      </c>
      <c r="BE248" s="252">
        <f>IF(N248="základní",J248,0)</f>
        <v>0</v>
      </c>
      <c r="BF248" s="252">
        <f>IF(N248="snížená",J248,0)</f>
        <v>0</v>
      </c>
      <c r="BG248" s="252">
        <f>IF(N248="zákl. přenesená",J248,0)</f>
        <v>0</v>
      </c>
      <c r="BH248" s="252">
        <f>IF(N248="sníž. přenesená",J248,0)</f>
        <v>0</v>
      </c>
      <c r="BI248" s="252">
        <f>IF(N248="nulová",J248,0)</f>
        <v>0</v>
      </c>
      <c r="BJ248" s="14" t="s">
        <v>84</v>
      </c>
      <c r="BK248" s="252">
        <f>ROUND(I248*H248,2)</f>
        <v>0</v>
      </c>
      <c r="BL248" s="14" t="s">
        <v>272</v>
      </c>
      <c r="BM248" s="251" t="s">
        <v>462</v>
      </c>
    </row>
    <row r="249" s="2" customFormat="1">
      <c r="A249" s="35"/>
      <c r="B249" s="36"/>
      <c r="C249" s="37"/>
      <c r="D249" s="253" t="s">
        <v>194</v>
      </c>
      <c r="E249" s="37"/>
      <c r="F249" s="254" t="s">
        <v>461</v>
      </c>
      <c r="G249" s="37"/>
      <c r="H249" s="37"/>
      <c r="I249" s="206"/>
      <c r="J249" s="37"/>
      <c r="K249" s="37"/>
      <c r="L249" s="41"/>
      <c r="M249" s="255"/>
      <c r="N249" s="256"/>
      <c r="O249" s="88"/>
      <c r="P249" s="88"/>
      <c r="Q249" s="88"/>
      <c r="R249" s="88"/>
      <c r="S249" s="88"/>
      <c r="T249" s="89"/>
      <c r="U249" s="35"/>
      <c r="V249" s="35"/>
      <c r="W249" s="35"/>
      <c r="X249" s="35"/>
      <c r="Y249" s="35"/>
      <c r="Z249" s="35"/>
      <c r="AA249" s="35"/>
      <c r="AB249" s="35"/>
      <c r="AC249" s="35"/>
      <c r="AD249" s="35"/>
      <c r="AE249" s="35"/>
      <c r="AT249" s="14" t="s">
        <v>194</v>
      </c>
      <c r="AU249" s="14" t="s">
        <v>86</v>
      </c>
    </row>
    <row r="250" s="2" customFormat="1" ht="16.5" customHeight="1">
      <c r="A250" s="35"/>
      <c r="B250" s="36"/>
      <c r="C250" s="239" t="s">
        <v>429</v>
      </c>
      <c r="D250" s="239" t="s">
        <v>188</v>
      </c>
      <c r="E250" s="240" t="s">
        <v>464</v>
      </c>
      <c r="F250" s="241" t="s">
        <v>465</v>
      </c>
      <c r="G250" s="242" t="s">
        <v>191</v>
      </c>
      <c r="H250" s="243">
        <v>73</v>
      </c>
      <c r="I250" s="244"/>
      <c r="J250" s="245">
        <f>ROUND(I250*H250,2)</f>
        <v>0</v>
      </c>
      <c r="K250" s="246"/>
      <c r="L250" s="41"/>
      <c r="M250" s="247" t="s">
        <v>1</v>
      </c>
      <c r="N250" s="248" t="s">
        <v>42</v>
      </c>
      <c r="O250" s="88"/>
      <c r="P250" s="249">
        <f>O250*H250</f>
        <v>0</v>
      </c>
      <c r="Q250" s="249">
        <v>0.001</v>
      </c>
      <c r="R250" s="249">
        <f>Q250*H250</f>
        <v>0.072999999999999995</v>
      </c>
      <c r="S250" s="249">
        <v>0.00031</v>
      </c>
      <c r="T250" s="250">
        <f>S250*H250</f>
        <v>0.022630000000000001</v>
      </c>
      <c r="U250" s="35"/>
      <c r="V250" s="35"/>
      <c r="W250" s="35"/>
      <c r="X250" s="35"/>
      <c r="Y250" s="35"/>
      <c r="Z250" s="35"/>
      <c r="AA250" s="35"/>
      <c r="AB250" s="35"/>
      <c r="AC250" s="35"/>
      <c r="AD250" s="35"/>
      <c r="AE250" s="35"/>
      <c r="AR250" s="251" t="s">
        <v>272</v>
      </c>
      <c r="AT250" s="251" t="s">
        <v>188</v>
      </c>
      <c r="AU250" s="251" t="s">
        <v>86</v>
      </c>
      <c r="AY250" s="14" t="s">
        <v>185</v>
      </c>
      <c r="BE250" s="252">
        <f>IF(N250="základní",J250,0)</f>
        <v>0</v>
      </c>
      <c r="BF250" s="252">
        <f>IF(N250="snížená",J250,0)</f>
        <v>0</v>
      </c>
      <c r="BG250" s="252">
        <f>IF(N250="zákl. přenesená",J250,0)</f>
        <v>0</v>
      </c>
      <c r="BH250" s="252">
        <f>IF(N250="sníž. přenesená",J250,0)</f>
        <v>0</v>
      </c>
      <c r="BI250" s="252">
        <f>IF(N250="nulová",J250,0)</f>
        <v>0</v>
      </c>
      <c r="BJ250" s="14" t="s">
        <v>84</v>
      </c>
      <c r="BK250" s="252">
        <f>ROUND(I250*H250,2)</f>
        <v>0</v>
      </c>
      <c r="BL250" s="14" t="s">
        <v>272</v>
      </c>
      <c r="BM250" s="251" t="s">
        <v>466</v>
      </c>
    </row>
    <row r="251" s="2" customFormat="1">
      <c r="A251" s="35"/>
      <c r="B251" s="36"/>
      <c r="C251" s="37"/>
      <c r="D251" s="253" t="s">
        <v>194</v>
      </c>
      <c r="E251" s="37"/>
      <c r="F251" s="254" t="s">
        <v>467</v>
      </c>
      <c r="G251" s="37"/>
      <c r="H251" s="37"/>
      <c r="I251" s="206"/>
      <c r="J251" s="37"/>
      <c r="K251" s="37"/>
      <c r="L251" s="41"/>
      <c r="M251" s="255"/>
      <c r="N251" s="256"/>
      <c r="O251" s="88"/>
      <c r="P251" s="88"/>
      <c r="Q251" s="88"/>
      <c r="R251" s="88"/>
      <c r="S251" s="88"/>
      <c r="T251" s="89"/>
      <c r="U251" s="35"/>
      <c r="V251" s="35"/>
      <c r="W251" s="35"/>
      <c r="X251" s="35"/>
      <c r="Y251" s="35"/>
      <c r="Z251" s="35"/>
      <c r="AA251" s="35"/>
      <c r="AB251" s="35"/>
      <c r="AC251" s="35"/>
      <c r="AD251" s="35"/>
      <c r="AE251" s="35"/>
      <c r="AT251" s="14" t="s">
        <v>194</v>
      </c>
      <c r="AU251" s="14" t="s">
        <v>86</v>
      </c>
    </row>
    <row r="252" s="2" customFormat="1" ht="24.15" customHeight="1">
      <c r="A252" s="35"/>
      <c r="B252" s="36"/>
      <c r="C252" s="239" t="s">
        <v>433</v>
      </c>
      <c r="D252" s="239" t="s">
        <v>188</v>
      </c>
      <c r="E252" s="240" t="s">
        <v>469</v>
      </c>
      <c r="F252" s="241" t="s">
        <v>470</v>
      </c>
      <c r="G252" s="242" t="s">
        <v>191</v>
      </c>
      <c r="H252" s="243">
        <v>73</v>
      </c>
      <c r="I252" s="244"/>
      <c r="J252" s="245">
        <f>ROUND(I252*H252,2)</f>
        <v>0</v>
      </c>
      <c r="K252" s="246"/>
      <c r="L252" s="41"/>
      <c r="M252" s="247" t="s">
        <v>1</v>
      </c>
      <c r="N252" s="248" t="s">
        <v>42</v>
      </c>
      <c r="O252" s="88"/>
      <c r="P252" s="249">
        <f>O252*H252</f>
        <v>0</v>
      </c>
      <c r="Q252" s="249">
        <v>0.00020000000000000001</v>
      </c>
      <c r="R252" s="249">
        <f>Q252*H252</f>
        <v>0.0146</v>
      </c>
      <c r="S252" s="249">
        <v>0</v>
      </c>
      <c r="T252" s="250">
        <f>S252*H252</f>
        <v>0</v>
      </c>
      <c r="U252" s="35"/>
      <c r="V252" s="35"/>
      <c r="W252" s="35"/>
      <c r="X252" s="35"/>
      <c r="Y252" s="35"/>
      <c r="Z252" s="35"/>
      <c r="AA252" s="35"/>
      <c r="AB252" s="35"/>
      <c r="AC252" s="35"/>
      <c r="AD252" s="35"/>
      <c r="AE252" s="35"/>
      <c r="AR252" s="251" t="s">
        <v>272</v>
      </c>
      <c r="AT252" s="251" t="s">
        <v>188</v>
      </c>
      <c r="AU252" s="251" t="s">
        <v>86</v>
      </c>
      <c r="AY252" s="14" t="s">
        <v>185</v>
      </c>
      <c r="BE252" s="252">
        <f>IF(N252="základní",J252,0)</f>
        <v>0</v>
      </c>
      <c r="BF252" s="252">
        <f>IF(N252="snížená",J252,0)</f>
        <v>0</v>
      </c>
      <c r="BG252" s="252">
        <f>IF(N252="zákl. přenesená",J252,0)</f>
        <v>0</v>
      </c>
      <c r="BH252" s="252">
        <f>IF(N252="sníž. přenesená",J252,0)</f>
        <v>0</v>
      </c>
      <c r="BI252" s="252">
        <f>IF(N252="nulová",J252,0)</f>
        <v>0</v>
      </c>
      <c r="BJ252" s="14" t="s">
        <v>84</v>
      </c>
      <c r="BK252" s="252">
        <f>ROUND(I252*H252,2)</f>
        <v>0</v>
      </c>
      <c r="BL252" s="14" t="s">
        <v>272</v>
      </c>
      <c r="BM252" s="251" t="s">
        <v>1336</v>
      </c>
    </row>
    <row r="253" s="2" customFormat="1">
      <c r="A253" s="35"/>
      <c r="B253" s="36"/>
      <c r="C253" s="37"/>
      <c r="D253" s="253" t="s">
        <v>194</v>
      </c>
      <c r="E253" s="37"/>
      <c r="F253" s="254" t="s">
        <v>472</v>
      </c>
      <c r="G253" s="37"/>
      <c r="H253" s="37"/>
      <c r="I253" s="206"/>
      <c r="J253" s="37"/>
      <c r="K253" s="37"/>
      <c r="L253" s="41"/>
      <c r="M253" s="255"/>
      <c r="N253" s="256"/>
      <c r="O253" s="88"/>
      <c r="P253" s="88"/>
      <c r="Q253" s="88"/>
      <c r="R253" s="88"/>
      <c r="S253" s="88"/>
      <c r="T253" s="89"/>
      <c r="U253" s="35"/>
      <c r="V253" s="35"/>
      <c r="W253" s="35"/>
      <c r="X253" s="35"/>
      <c r="Y253" s="35"/>
      <c r="Z253" s="35"/>
      <c r="AA253" s="35"/>
      <c r="AB253" s="35"/>
      <c r="AC253" s="35"/>
      <c r="AD253" s="35"/>
      <c r="AE253" s="35"/>
      <c r="AT253" s="14" t="s">
        <v>194</v>
      </c>
      <c r="AU253" s="14" t="s">
        <v>86</v>
      </c>
    </row>
    <row r="254" s="2" customFormat="1" ht="16.5" customHeight="1">
      <c r="A254" s="35"/>
      <c r="B254" s="36"/>
      <c r="C254" s="239" t="s">
        <v>438</v>
      </c>
      <c r="D254" s="239" t="s">
        <v>188</v>
      </c>
      <c r="E254" s="240" t="s">
        <v>1337</v>
      </c>
      <c r="F254" s="241" t="s">
        <v>1338</v>
      </c>
      <c r="G254" s="242" t="s">
        <v>191</v>
      </c>
      <c r="H254" s="243">
        <v>73</v>
      </c>
      <c r="I254" s="244"/>
      <c r="J254" s="245">
        <f>ROUND(I254*H254,2)</f>
        <v>0</v>
      </c>
      <c r="K254" s="246"/>
      <c r="L254" s="41"/>
      <c r="M254" s="247" t="s">
        <v>1</v>
      </c>
      <c r="N254" s="248" t="s">
        <v>42</v>
      </c>
      <c r="O254" s="88"/>
      <c r="P254" s="249">
        <f>O254*H254</f>
        <v>0</v>
      </c>
      <c r="Q254" s="249">
        <v>0</v>
      </c>
      <c r="R254" s="249">
        <f>Q254*H254</f>
        <v>0</v>
      </c>
      <c r="S254" s="249">
        <v>0</v>
      </c>
      <c r="T254" s="250">
        <f>S254*H254</f>
        <v>0</v>
      </c>
      <c r="U254" s="35"/>
      <c r="V254" s="35"/>
      <c r="W254" s="35"/>
      <c r="X254" s="35"/>
      <c r="Y254" s="35"/>
      <c r="Z254" s="35"/>
      <c r="AA254" s="35"/>
      <c r="AB254" s="35"/>
      <c r="AC254" s="35"/>
      <c r="AD254" s="35"/>
      <c r="AE254" s="35"/>
      <c r="AR254" s="251" t="s">
        <v>208</v>
      </c>
      <c r="AT254" s="251" t="s">
        <v>188</v>
      </c>
      <c r="AU254" s="251" t="s">
        <v>86</v>
      </c>
      <c r="AY254" s="14" t="s">
        <v>185</v>
      </c>
      <c r="BE254" s="252">
        <f>IF(N254="základní",J254,0)</f>
        <v>0</v>
      </c>
      <c r="BF254" s="252">
        <f>IF(N254="snížená",J254,0)</f>
        <v>0</v>
      </c>
      <c r="BG254" s="252">
        <f>IF(N254="zákl. přenesená",J254,0)</f>
        <v>0</v>
      </c>
      <c r="BH254" s="252">
        <f>IF(N254="sníž. přenesená",J254,0)</f>
        <v>0</v>
      </c>
      <c r="BI254" s="252">
        <f>IF(N254="nulová",J254,0)</f>
        <v>0</v>
      </c>
      <c r="BJ254" s="14" t="s">
        <v>84</v>
      </c>
      <c r="BK254" s="252">
        <f>ROUND(I254*H254,2)</f>
        <v>0</v>
      </c>
      <c r="BL254" s="14" t="s">
        <v>208</v>
      </c>
      <c r="BM254" s="251" t="s">
        <v>1339</v>
      </c>
    </row>
    <row r="255" s="2" customFormat="1">
      <c r="A255" s="35"/>
      <c r="B255" s="36"/>
      <c r="C255" s="37"/>
      <c r="D255" s="253" t="s">
        <v>194</v>
      </c>
      <c r="E255" s="37"/>
      <c r="F255" s="254" t="s">
        <v>1338</v>
      </c>
      <c r="G255" s="37"/>
      <c r="H255" s="37"/>
      <c r="I255" s="206"/>
      <c r="J255" s="37"/>
      <c r="K255" s="37"/>
      <c r="L255" s="41"/>
      <c r="M255" s="255"/>
      <c r="N255" s="256"/>
      <c r="O255" s="88"/>
      <c r="P255" s="88"/>
      <c r="Q255" s="88"/>
      <c r="R255" s="88"/>
      <c r="S255" s="88"/>
      <c r="T255" s="89"/>
      <c r="U255" s="35"/>
      <c r="V255" s="35"/>
      <c r="W255" s="35"/>
      <c r="X255" s="35"/>
      <c r="Y255" s="35"/>
      <c r="Z255" s="35"/>
      <c r="AA255" s="35"/>
      <c r="AB255" s="35"/>
      <c r="AC255" s="35"/>
      <c r="AD255" s="35"/>
      <c r="AE255" s="35"/>
      <c r="AT255" s="14" t="s">
        <v>194</v>
      </c>
      <c r="AU255" s="14" t="s">
        <v>86</v>
      </c>
    </row>
    <row r="256" s="2" customFormat="1" ht="24.15" customHeight="1">
      <c r="A256" s="35"/>
      <c r="B256" s="36"/>
      <c r="C256" s="239" t="s">
        <v>444</v>
      </c>
      <c r="D256" s="239" t="s">
        <v>188</v>
      </c>
      <c r="E256" s="240" t="s">
        <v>469</v>
      </c>
      <c r="F256" s="241" t="s">
        <v>470</v>
      </c>
      <c r="G256" s="242" t="s">
        <v>191</v>
      </c>
      <c r="H256" s="243">
        <v>73</v>
      </c>
      <c r="I256" s="244"/>
      <c r="J256" s="245">
        <f>ROUND(I256*H256,2)</f>
        <v>0</v>
      </c>
      <c r="K256" s="246"/>
      <c r="L256" s="41"/>
      <c r="M256" s="247" t="s">
        <v>1</v>
      </c>
      <c r="N256" s="248" t="s">
        <v>42</v>
      </c>
      <c r="O256" s="88"/>
      <c r="P256" s="249">
        <f>O256*H256</f>
        <v>0</v>
      </c>
      <c r="Q256" s="249">
        <v>0.00020000000000000001</v>
      </c>
      <c r="R256" s="249">
        <f>Q256*H256</f>
        <v>0.0146</v>
      </c>
      <c r="S256" s="249">
        <v>0</v>
      </c>
      <c r="T256" s="250">
        <f>S256*H256</f>
        <v>0</v>
      </c>
      <c r="U256" s="35"/>
      <c r="V256" s="35"/>
      <c r="W256" s="35"/>
      <c r="X256" s="35"/>
      <c r="Y256" s="35"/>
      <c r="Z256" s="35"/>
      <c r="AA256" s="35"/>
      <c r="AB256" s="35"/>
      <c r="AC256" s="35"/>
      <c r="AD256" s="35"/>
      <c r="AE256" s="35"/>
      <c r="AR256" s="251" t="s">
        <v>272</v>
      </c>
      <c r="AT256" s="251" t="s">
        <v>188</v>
      </c>
      <c r="AU256" s="251" t="s">
        <v>86</v>
      </c>
      <c r="AY256" s="14" t="s">
        <v>185</v>
      </c>
      <c r="BE256" s="252">
        <f>IF(N256="základní",J256,0)</f>
        <v>0</v>
      </c>
      <c r="BF256" s="252">
        <f>IF(N256="snížená",J256,0)</f>
        <v>0</v>
      </c>
      <c r="BG256" s="252">
        <f>IF(N256="zákl. přenesená",J256,0)</f>
        <v>0</v>
      </c>
      <c r="BH256" s="252">
        <f>IF(N256="sníž. přenesená",J256,0)</f>
        <v>0</v>
      </c>
      <c r="BI256" s="252">
        <f>IF(N256="nulová",J256,0)</f>
        <v>0</v>
      </c>
      <c r="BJ256" s="14" t="s">
        <v>84</v>
      </c>
      <c r="BK256" s="252">
        <f>ROUND(I256*H256,2)</f>
        <v>0</v>
      </c>
      <c r="BL256" s="14" t="s">
        <v>272</v>
      </c>
      <c r="BM256" s="251" t="s">
        <v>471</v>
      </c>
    </row>
    <row r="257" s="2" customFormat="1">
      <c r="A257" s="35"/>
      <c r="B257" s="36"/>
      <c r="C257" s="37"/>
      <c r="D257" s="253" t="s">
        <v>194</v>
      </c>
      <c r="E257" s="37"/>
      <c r="F257" s="254" t="s">
        <v>472</v>
      </c>
      <c r="G257" s="37"/>
      <c r="H257" s="37"/>
      <c r="I257" s="206"/>
      <c r="J257" s="37"/>
      <c r="K257" s="37"/>
      <c r="L257" s="41"/>
      <c r="M257" s="255"/>
      <c r="N257" s="256"/>
      <c r="O257" s="88"/>
      <c r="P257" s="88"/>
      <c r="Q257" s="88"/>
      <c r="R257" s="88"/>
      <c r="S257" s="88"/>
      <c r="T257" s="89"/>
      <c r="U257" s="35"/>
      <c r="V257" s="35"/>
      <c r="W257" s="35"/>
      <c r="X257" s="35"/>
      <c r="Y257" s="35"/>
      <c r="Z257" s="35"/>
      <c r="AA257" s="35"/>
      <c r="AB257" s="35"/>
      <c r="AC257" s="35"/>
      <c r="AD257" s="35"/>
      <c r="AE257" s="35"/>
      <c r="AT257" s="14" t="s">
        <v>194</v>
      </c>
      <c r="AU257" s="14" t="s">
        <v>86</v>
      </c>
    </row>
    <row r="258" s="2" customFormat="1" ht="24.15" customHeight="1">
      <c r="A258" s="35"/>
      <c r="B258" s="36"/>
      <c r="C258" s="239" t="s">
        <v>448</v>
      </c>
      <c r="D258" s="239" t="s">
        <v>188</v>
      </c>
      <c r="E258" s="240" t="s">
        <v>473</v>
      </c>
      <c r="F258" s="241" t="s">
        <v>474</v>
      </c>
      <c r="G258" s="242" t="s">
        <v>191</v>
      </c>
      <c r="H258" s="243">
        <v>73</v>
      </c>
      <c r="I258" s="244"/>
      <c r="J258" s="245">
        <f>ROUND(I258*H258,2)</f>
        <v>0</v>
      </c>
      <c r="K258" s="246"/>
      <c r="L258" s="41"/>
      <c r="M258" s="247" t="s">
        <v>1</v>
      </c>
      <c r="N258" s="248" t="s">
        <v>42</v>
      </c>
      <c r="O258" s="88"/>
      <c r="P258" s="249">
        <f>O258*H258</f>
        <v>0</v>
      </c>
      <c r="Q258" s="249">
        <v>0.00029</v>
      </c>
      <c r="R258" s="249">
        <f>Q258*H258</f>
        <v>0.021170000000000001</v>
      </c>
      <c r="S258" s="249">
        <v>0</v>
      </c>
      <c r="T258" s="250">
        <f>S258*H258</f>
        <v>0</v>
      </c>
      <c r="U258" s="35"/>
      <c r="V258" s="35"/>
      <c r="W258" s="35"/>
      <c r="X258" s="35"/>
      <c r="Y258" s="35"/>
      <c r="Z258" s="35"/>
      <c r="AA258" s="35"/>
      <c r="AB258" s="35"/>
      <c r="AC258" s="35"/>
      <c r="AD258" s="35"/>
      <c r="AE258" s="35"/>
      <c r="AR258" s="251" t="s">
        <v>272</v>
      </c>
      <c r="AT258" s="251" t="s">
        <v>188</v>
      </c>
      <c r="AU258" s="251" t="s">
        <v>86</v>
      </c>
      <c r="AY258" s="14" t="s">
        <v>185</v>
      </c>
      <c r="BE258" s="252">
        <f>IF(N258="základní",J258,0)</f>
        <v>0</v>
      </c>
      <c r="BF258" s="252">
        <f>IF(N258="snížená",J258,0)</f>
        <v>0</v>
      </c>
      <c r="BG258" s="252">
        <f>IF(N258="zákl. přenesená",J258,0)</f>
        <v>0</v>
      </c>
      <c r="BH258" s="252">
        <f>IF(N258="sníž. přenesená",J258,0)</f>
        <v>0</v>
      </c>
      <c r="BI258" s="252">
        <f>IF(N258="nulová",J258,0)</f>
        <v>0</v>
      </c>
      <c r="BJ258" s="14" t="s">
        <v>84</v>
      </c>
      <c r="BK258" s="252">
        <f>ROUND(I258*H258,2)</f>
        <v>0</v>
      </c>
      <c r="BL258" s="14" t="s">
        <v>272</v>
      </c>
      <c r="BM258" s="251" t="s">
        <v>475</v>
      </c>
    </row>
    <row r="259" s="2" customFormat="1">
      <c r="A259" s="35"/>
      <c r="B259" s="36"/>
      <c r="C259" s="37"/>
      <c r="D259" s="253" t="s">
        <v>194</v>
      </c>
      <c r="E259" s="37"/>
      <c r="F259" s="254" t="s">
        <v>476</v>
      </c>
      <c r="G259" s="37"/>
      <c r="H259" s="37"/>
      <c r="I259" s="206"/>
      <c r="J259" s="37"/>
      <c r="K259" s="37"/>
      <c r="L259" s="41"/>
      <c r="M259" s="255"/>
      <c r="N259" s="256"/>
      <c r="O259" s="88"/>
      <c r="P259" s="88"/>
      <c r="Q259" s="88"/>
      <c r="R259" s="88"/>
      <c r="S259" s="88"/>
      <c r="T259" s="89"/>
      <c r="U259" s="35"/>
      <c r="V259" s="35"/>
      <c r="W259" s="35"/>
      <c r="X259" s="35"/>
      <c r="Y259" s="35"/>
      <c r="Z259" s="35"/>
      <c r="AA259" s="35"/>
      <c r="AB259" s="35"/>
      <c r="AC259" s="35"/>
      <c r="AD259" s="35"/>
      <c r="AE259" s="35"/>
      <c r="AT259" s="14" t="s">
        <v>194</v>
      </c>
      <c r="AU259" s="14" t="s">
        <v>86</v>
      </c>
    </row>
    <row r="260" s="2" customFormat="1" ht="16.5" customHeight="1">
      <c r="A260" s="35"/>
      <c r="B260" s="36"/>
      <c r="C260" s="239" t="s">
        <v>454</v>
      </c>
      <c r="D260" s="239" t="s">
        <v>188</v>
      </c>
      <c r="E260" s="240" t="s">
        <v>478</v>
      </c>
      <c r="F260" s="241" t="s">
        <v>479</v>
      </c>
      <c r="G260" s="242" t="s">
        <v>207</v>
      </c>
      <c r="H260" s="243">
        <v>1</v>
      </c>
      <c r="I260" s="244"/>
      <c r="J260" s="245">
        <f>ROUND(I260*H260,2)</f>
        <v>0</v>
      </c>
      <c r="K260" s="246"/>
      <c r="L260" s="41"/>
      <c r="M260" s="247" t="s">
        <v>1</v>
      </c>
      <c r="N260" s="248" t="s">
        <v>42</v>
      </c>
      <c r="O260" s="88"/>
      <c r="P260" s="249">
        <f>O260*H260</f>
        <v>0</v>
      </c>
      <c r="Q260" s="249">
        <v>0</v>
      </c>
      <c r="R260" s="249">
        <f>Q260*H260</f>
        <v>0</v>
      </c>
      <c r="S260" s="249">
        <v>0</v>
      </c>
      <c r="T260" s="250">
        <f>S260*H260</f>
        <v>0</v>
      </c>
      <c r="U260" s="35"/>
      <c r="V260" s="35"/>
      <c r="W260" s="35"/>
      <c r="X260" s="35"/>
      <c r="Y260" s="35"/>
      <c r="Z260" s="35"/>
      <c r="AA260" s="35"/>
      <c r="AB260" s="35"/>
      <c r="AC260" s="35"/>
      <c r="AD260" s="35"/>
      <c r="AE260" s="35"/>
      <c r="AR260" s="251" t="s">
        <v>208</v>
      </c>
      <c r="AT260" s="251" t="s">
        <v>188</v>
      </c>
      <c r="AU260" s="251" t="s">
        <v>86</v>
      </c>
      <c r="AY260" s="14" t="s">
        <v>185</v>
      </c>
      <c r="BE260" s="252">
        <f>IF(N260="základní",J260,0)</f>
        <v>0</v>
      </c>
      <c r="BF260" s="252">
        <f>IF(N260="snížená",J260,0)</f>
        <v>0</v>
      </c>
      <c r="BG260" s="252">
        <f>IF(N260="zákl. přenesená",J260,0)</f>
        <v>0</v>
      </c>
      <c r="BH260" s="252">
        <f>IF(N260="sníž. přenesená",J260,0)</f>
        <v>0</v>
      </c>
      <c r="BI260" s="252">
        <f>IF(N260="nulová",J260,0)</f>
        <v>0</v>
      </c>
      <c r="BJ260" s="14" t="s">
        <v>84</v>
      </c>
      <c r="BK260" s="252">
        <f>ROUND(I260*H260,2)</f>
        <v>0</v>
      </c>
      <c r="BL260" s="14" t="s">
        <v>208</v>
      </c>
      <c r="BM260" s="251" t="s">
        <v>480</v>
      </c>
    </row>
    <row r="261" s="2" customFormat="1">
      <c r="A261" s="35"/>
      <c r="B261" s="36"/>
      <c r="C261" s="37"/>
      <c r="D261" s="253" t="s">
        <v>194</v>
      </c>
      <c r="E261" s="37"/>
      <c r="F261" s="254" t="s">
        <v>479</v>
      </c>
      <c r="G261" s="37"/>
      <c r="H261" s="37"/>
      <c r="I261" s="206"/>
      <c r="J261" s="37"/>
      <c r="K261" s="37"/>
      <c r="L261" s="41"/>
      <c r="M261" s="255"/>
      <c r="N261" s="256"/>
      <c r="O261" s="88"/>
      <c r="P261" s="88"/>
      <c r="Q261" s="88"/>
      <c r="R261" s="88"/>
      <c r="S261" s="88"/>
      <c r="T261" s="89"/>
      <c r="U261" s="35"/>
      <c r="V261" s="35"/>
      <c r="W261" s="35"/>
      <c r="X261" s="35"/>
      <c r="Y261" s="35"/>
      <c r="Z261" s="35"/>
      <c r="AA261" s="35"/>
      <c r="AB261" s="35"/>
      <c r="AC261" s="35"/>
      <c r="AD261" s="35"/>
      <c r="AE261" s="35"/>
      <c r="AT261" s="14" t="s">
        <v>194</v>
      </c>
      <c r="AU261" s="14" t="s">
        <v>86</v>
      </c>
    </row>
    <row r="262" s="12" customFormat="1" ht="25.92" customHeight="1">
      <c r="A262" s="12"/>
      <c r="B262" s="223"/>
      <c r="C262" s="224"/>
      <c r="D262" s="225" t="s">
        <v>76</v>
      </c>
      <c r="E262" s="226" t="s">
        <v>481</v>
      </c>
      <c r="F262" s="226" t="s">
        <v>482</v>
      </c>
      <c r="G262" s="224"/>
      <c r="H262" s="224"/>
      <c r="I262" s="227"/>
      <c r="J262" s="228">
        <f>BK262</f>
        <v>0</v>
      </c>
      <c r="K262" s="224"/>
      <c r="L262" s="229"/>
      <c r="M262" s="230"/>
      <c r="N262" s="231"/>
      <c r="O262" s="231"/>
      <c r="P262" s="232">
        <f>P263</f>
        <v>0</v>
      </c>
      <c r="Q262" s="231"/>
      <c r="R262" s="232">
        <f>R263</f>
        <v>0</v>
      </c>
      <c r="S262" s="231"/>
      <c r="T262" s="233">
        <f>T263</f>
        <v>0</v>
      </c>
      <c r="U262" s="12"/>
      <c r="V262" s="12"/>
      <c r="W262" s="12"/>
      <c r="X262" s="12"/>
      <c r="Y262" s="12"/>
      <c r="Z262" s="12"/>
      <c r="AA262" s="12"/>
      <c r="AB262" s="12"/>
      <c r="AC262" s="12"/>
      <c r="AD262" s="12"/>
      <c r="AE262" s="12"/>
      <c r="AR262" s="234" t="s">
        <v>192</v>
      </c>
      <c r="AT262" s="235" t="s">
        <v>76</v>
      </c>
      <c r="AU262" s="235" t="s">
        <v>77</v>
      </c>
      <c r="AY262" s="234" t="s">
        <v>185</v>
      </c>
      <c r="BK262" s="236">
        <f>BK263</f>
        <v>0</v>
      </c>
    </row>
    <row r="263" s="12" customFormat="1" ht="22.8" customHeight="1">
      <c r="A263" s="12"/>
      <c r="B263" s="223"/>
      <c r="C263" s="224"/>
      <c r="D263" s="225" t="s">
        <v>76</v>
      </c>
      <c r="E263" s="237" t="s">
        <v>483</v>
      </c>
      <c r="F263" s="237" t="s">
        <v>482</v>
      </c>
      <c r="G263" s="224"/>
      <c r="H263" s="224"/>
      <c r="I263" s="227"/>
      <c r="J263" s="238">
        <f>BK263</f>
        <v>0</v>
      </c>
      <c r="K263" s="224"/>
      <c r="L263" s="229"/>
      <c r="M263" s="230"/>
      <c r="N263" s="231"/>
      <c r="O263" s="231"/>
      <c r="P263" s="232">
        <f>SUM(P264:P267)</f>
        <v>0</v>
      </c>
      <c r="Q263" s="231"/>
      <c r="R263" s="232">
        <f>SUM(R264:R267)</f>
        <v>0</v>
      </c>
      <c r="S263" s="231"/>
      <c r="T263" s="233">
        <f>SUM(T264:T267)</f>
        <v>0</v>
      </c>
      <c r="U263" s="12"/>
      <c r="V263" s="12"/>
      <c r="W263" s="12"/>
      <c r="X263" s="12"/>
      <c r="Y263" s="12"/>
      <c r="Z263" s="12"/>
      <c r="AA263" s="12"/>
      <c r="AB263" s="12"/>
      <c r="AC263" s="12"/>
      <c r="AD263" s="12"/>
      <c r="AE263" s="12"/>
      <c r="AR263" s="234" t="s">
        <v>192</v>
      </c>
      <c r="AT263" s="235" t="s">
        <v>76</v>
      </c>
      <c r="AU263" s="235" t="s">
        <v>84</v>
      </c>
      <c r="AY263" s="234" t="s">
        <v>185</v>
      </c>
      <c r="BK263" s="236">
        <f>SUM(BK264:BK267)</f>
        <v>0</v>
      </c>
    </row>
    <row r="264" s="2" customFormat="1" ht="16.5" customHeight="1">
      <c r="A264" s="35"/>
      <c r="B264" s="36"/>
      <c r="C264" s="239" t="s">
        <v>459</v>
      </c>
      <c r="D264" s="239" t="s">
        <v>188</v>
      </c>
      <c r="E264" s="240" t="s">
        <v>1465</v>
      </c>
      <c r="F264" s="241" t="s">
        <v>1466</v>
      </c>
      <c r="G264" s="242" t="s">
        <v>307</v>
      </c>
      <c r="H264" s="243">
        <v>1</v>
      </c>
      <c r="I264" s="244"/>
      <c r="J264" s="245">
        <f>ROUND(I264*H264,2)</f>
        <v>0</v>
      </c>
      <c r="K264" s="246"/>
      <c r="L264" s="41"/>
      <c r="M264" s="247" t="s">
        <v>1</v>
      </c>
      <c r="N264" s="248" t="s">
        <v>42</v>
      </c>
      <c r="O264" s="88"/>
      <c r="P264" s="249">
        <f>O264*H264</f>
        <v>0</v>
      </c>
      <c r="Q264" s="249">
        <v>0</v>
      </c>
      <c r="R264" s="249">
        <f>Q264*H264</f>
        <v>0</v>
      </c>
      <c r="S264" s="249">
        <v>0</v>
      </c>
      <c r="T264" s="250">
        <f>S264*H264</f>
        <v>0</v>
      </c>
      <c r="U264" s="35"/>
      <c r="V264" s="35"/>
      <c r="W264" s="35"/>
      <c r="X264" s="35"/>
      <c r="Y264" s="35"/>
      <c r="Z264" s="35"/>
      <c r="AA264" s="35"/>
      <c r="AB264" s="35"/>
      <c r="AC264" s="35"/>
      <c r="AD264" s="35"/>
      <c r="AE264" s="35"/>
      <c r="AR264" s="251" t="s">
        <v>208</v>
      </c>
      <c r="AT264" s="251" t="s">
        <v>188</v>
      </c>
      <c r="AU264" s="251" t="s">
        <v>86</v>
      </c>
      <c r="AY264" s="14" t="s">
        <v>185</v>
      </c>
      <c r="BE264" s="252">
        <f>IF(N264="základní",J264,0)</f>
        <v>0</v>
      </c>
      <c r="BF264" s="252">
        <f>IF(N264="snížená",J264,0)</f>
        <v>0</v>
      </c>
      <c r="BG264" s="252">
        <f>IF(N264="zákl. přenesená",J264,0)</f>
        <v>0</v>
      </c>
      <c r="BH264" s="252">
        <f>IF(N264="sníž. přenesená",J264,0)</f>
        <v>0</v>
      </c>
      <c r="BI264" s="252">
        <f>IF(N264="nulová",J264,0)</f>
        <v>0</v>
      </c>
      <c r="BJ264" s="14" t="s">
        <v>84</v>
      </c>
      <c r="BK264" s="252">
        <f>ROUND(I264*H264,2)</f>
        <v>0</v>
      </c>
      <c r="BL264" s="14" t="s">
        <v>208</v>
      </c>
      <c r="BM264" s="251" t="s">
        <v>1467</v>
      </c>
    </row>
    <row r="265" s="2" customFormat="1">
      <c r="A265" s="35"/>
      <c r="B265" s="36"/>
      <c r="C265" s="37"/>
      <c r="D265" s="253" t="s">
        <v>194</v>
      </c>
      <c r="E265" s="37"/>
      <c r="F265" s="254" t="s">
        <v>1468</v>
      </c>
      <c r="G265" s="37"/>
      <c r="H265" s="37"/>
      <c r="I265" s="206"/>
      <c r="J265" s="37"/>
      <c r="K265" s="37"/>
      <c r="L265" s="41"/>
      <c r="M265" s="255"/>
      <c r="N265" s="256"/>
      <c r="O265" s="88"/>
      <c r="P265" s="88"/>
      <c r="Q265" s="88"/>
      <c r="R265" s="88"/>
      <c r="S265" s="88"/>
      <c r="T265" s="89"/>
      <c r="U265" s="35"/>
      <c r="V265" s="35"/>
      <c r="W265" s="35"/>
      <c r="X265" s="35"/>
      <c r="Y265" s="35"/>
      <c r="Z265" s="35"/>
      <c r="AA265" s="35"/>
      <c r="AB265" s="35"/>
      <c r="AC265" s="35"/>
      <c r="AD265" s="35"/>
      <c r="AE265" s="35"/>
      <c r="AT265" s="14" t="s">
        <v>194</v>
      </c>
      <c r="AU265" s="14" t="s">
        <v>86</v>
      </c>
    </row>
    <row r="266" s="2" customFormat="1" ht="16.5" customHeight="1">
      <c r="A266" s="35"/>
      <c r="B266" s="36"/>
      <c r="C266" s="239" t="s">
        <v>463</v>
      </c>
      <c r="D266" s="239" t="s">
        <v>188</v>
      </c>
      <c r="E266" s="240" t="s">
        <v>1469</v>
      </c>
      <c r="F266" s="241" t="s">
        <v>506</v>
      </c>
      <c r="G266" s="242" t="s">
        <v>307</v>
      </c>
      <c r="H266" s="243">
        <v>4</v>
      </c>
      <c r="I266" s="244"/>
      <c r="J266" s="245">
        <f>ROUND(I266*H266,2)</f>
        <v>0</v>
      </c>
      <c r="K266" s="246"/>
      <c r="L266" s="41"/>
      <c r="M266" s="247" t="s">
        <v>1</v>
      </c>
      <c r="N266" s="248" t="s">
        <v>42</v>
      </c>
      <c r="O266" s="88"/>
      <c r="P266" s="249">
        <f>O266*H266</f>
        <v>0</v>
      </c>
      <c r="Q266" s="249">
        <v>0</v>
      </c>
      <c r="R266" s="249">
        <f>Q266*H266</f>
        <v>0</v>
      </c>
      <c r="S266" s="249">
        <v>0</v>
      </c>
      <c r="T266" s="250">
        <f>S266*H266</f>
        <v>0</v>
      </c>
      <c r="U266" s="35"/>
      <c r="V266" s="35"/>
      <c r="W266" s="35"/>
      <c r="X266" s="35"/>
      <c r="Y266" s="35"/>
      <c r="Z266" s="35"/>
      <c r="AA266" s="35"/>
      <c r="AB266" s="35"/>
      <c r="AC266" s="35"/>
      <c r="AD266" s="35"/>
      <c r="AE266" s="35"/>
      <c r="AR266" s="251" t="s">
        <v>208</v>
      </c>
      <c r="AT266" s="251" t="s">
        <v>188</v>
      </c>
      <c r="AU266" s="251" t="s">
        <v>86</v>
      </c>
      <c r="AY266" s="14" t="s">
        <v>185</v>
      </c>
      <c r="BE266" s="252">
        <f>IF(N266="základní",J266,0)</f>
        <v>0</v>
      </c>
      <c r="BF266" s="252">
        <f>IF(N266="snížená",J266,0)</f>
        <v>0</v>
      </c>
      <c r="BG266" s="252">
        <f>IF(N266="zákl. přenesená",J266,0)</f>
        <v>0</v>
      </c>
      <c r="BH266" s="252">
        <f>IF(N266="sníž. přenesená",J266,0)</f>
        <v>0</v>
      </c>
      <c r="BI266" s="252">
        <f>IF(N266="nulová",J266,0)</f>
        <v>0</v>
      </c>
      <c r="BJ266" s="14" t="s">
        <v>84</v>
      </c>
      <c r="BK266" s="252">
        <f>ROUND(I266*H266,2)</f>
        <v>0</v>
      </c>
      <c r="BL266" s="14" t="s">
        <v>208</v>
      </c>
      <c r="BM266" s="251" t="s">
        <v>507</v>
      </c>
    </row>
    <row r="267" s="2" customFormat="1">
      <c r="A267" s="35"/>
      <c r="B267" s="36"/>
      <c r="C267" s="37"/>
      <c r="D267" s="253" t="s">
        <v>194</v>
      </c>
      <c r="E267" s="37"/>
      <c r="F267" s="254" t="s">
        <v>1470</v>
      </c>
      <c r="G267" s="37"/>
      <c r="H267" s="37"/>
      <c r="I267" s="206"/>
      <c r="J267" s="37"/>
      <c r="K267" s="37"/>
      <c r="L267" s="41"/>
      <c r="M267" s="273"/>
      <c r="N267" s="274"/>
      <c r="O267" s="270"/>
      <c r="P267" s="270"/>
      <c r="Q267" s="270"/>
      <c r="R267" s="270"/>
      <c r="S267" s="270"/>
      <c r="T267" s="275"/>
      <c r="U267" s="35"/>
      <c r="V267" s="35"/>
      <c r="W267" s="35"/>
      <c r="X267" s="35"/>
      <c r="Y267" s="35"/>
      <c r="Z267" s="35"/>
      <c r="AA267" s="35"/>
      <c r="AB267" s="35"/>
      <c r="AC267" s="35"/>
      <c r="AD267" s="35"/>
      <c r="AE267" s="35"/>
      <c r="AT267" s="14" t="s">
        <v>194</v>
      </c>
      <c r="AU267" s="14" t="s">
        <v>86</v>
      </c>
    </row>
    <row r="268" s="2" customFormat="1" ht="6.96" customHeight="1">
      <c r="A268" s="35"/>
      <c r="B268" s="63"/>
      <c r="C268" s="64"/>
      <c r="D268" s="64"/>
      <c r="E268" s="64"/>
      <c r="F268" s="64"/>
      <c r="G268" s="64"/>
      <c r="H268" s="64"/>
      <c r="I268" s="64"/>
      <c r="J268" s="64"/>
      <c r="K268" s="64"/>
      <c r="L268" s="41"/>
      <c r="M268" s="35"/>
      <c r="O268" s="35"/>
      <c r="P268" s="35"/>
      <c r="Q268" s="35"/>
      <c r="R268" s="35"/>
      <c r="S268" s="35"/>
      <c r="T268" s="35"/>
      <c r="U268" s="35"/>
      <c r="V268" s="35"/>
      <c r="W268" s="35"/>
      <c r="X268" s="35"/>
      <c r="Y268" s="35"/>
      <c r="Z268" s="35"/>
      <c r="AA268" s="35"/>
      <c r="AB268" s="35"/>
      <c r="AC268" s="35"/>
      <c r="AD268" s="35"/>
      <c r="AE268" s="35"/>
    </row>
  </sheetData>
  <sheetProtection sheet="1" autoFilter="0" formatColumns="0" formatRows="0" objects="1" scenarios="1" spinCount="100000" saltValue="P0UdUatSgjBYCh+zeFHOJanvshKQG6NTRMWmzMl6x0voTSzCLkw0YtHJLu+q8Pl50f/pBRgkJdtFblKHfPD4zA==" hashValue="9B1F3qvqnyif18zFSViv/ta2PLhzOHiyh+YrOX4XajRlLJUw0h0ZKvzXRFqYfLWrLWrUF2ktGZYarTrSsAjszQ==" algorithmName="SHA-512" password="C6F1"/>
  <autoFilter ref="C144:K267"/>
  <mergeCells count="17">
    <mergeCell ref="E7:H7"/>
    <mergeCell ref="E9:H9"/>
    <mergeCell ref="E11:H11"/>
    <mergeCell ref="E20:H20"/>
    <mergeCell ref="E29:H29"/>
    <mergeCell ref="E85:H85"/>
    <mergeCell ref="E87:H87"/>
    <mergeCell ref="E89:H89"/>
    <mergeCell ref="D117:F117"/>
    <mergeCell ref="D118:F118"/>
    <mergeCell ref="D119:F119"/>
    <mergeCell ref="D120:F120"/>
    <mergeCell ref="D121:F121"/>
    <mergeCell ref="E133:H133"/>
    <mergeCell ref="E135:H135"/>
    <mergeCell ref="E137:H137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4" t="s">
        <v>112</v>
      </c>
    </row>
    <row r="3" s="1" customFormat="1" ht="6.96" customHeight="1">
      <c r="B3" s="143"/>
      <c r="C3" s="144"/>
      <c r="D3" s="144"/>
      <c r="E3" s="144"/>
      <c r="F3" s="144"/>
      <c r="G3" s="144"/>
      <c r="H3" s="144"/>
      <c r="I3" s="144"/>
      <c r="J3" s="144"/>
      <c r="K3" s="144"/>
      <c r="L3" s="17"/>
      <c r="AT3" s="14" t="s">
        <v>86</v>
      </c>
    </row>
    <row r="4" s="1" customFormat="1" ht="24.96" customHeight="1">
      <c r="B4" s="17"/>
      <c r="D4" s="145" t="s">
        <v>134</v>
      </c>
      <c r="L4" s="17"/>
      <c r="M4" s="146" t="s">
        <v>10</v>
      </c>
      <c r="AT4" s="14" t="s">
        <v>4</v>
      </c>
    </row>
    <row r="5" s="1" customFormat="1" ht="6.96" customHeight="1">
      <c r="B5" s="17"/>
      <c r="L5" s="17"/>
    </row>
    <row r="6" s="1" customFormat="1" ht="12" customHeight="1">
      <c r="B6" s="17"/>
      <c r="D6" s="147" t="s">
        <v>16</v>
      </c>
      <c r="L6" s="17"/>
    </row>
    <row r="7" s="1" customFormat="1" ht="26.25" customHeight="1">
      <c r="B7" s="17"/>
      <c r="E7" s="148" t="str">
        <f>'Rekapitulace stavby'!K6</f>
        <v>Zlepšování kvality a dostupnosti vzdělávání ZŠ Sokolovská ve Velkém Meziříčí</v>
      </c>
      <c r="F7" s="147"/>
      <c r="G7" s="147"/>
      <c r="H7" s="147"/>
      <c r="L7" s="17"/>
    </row>
    <row r="8" s="1" customFormat="1" ht="12" customHeight="1">
      <c r="B8" s="17"/>
      <c r="D8" s="147" t="s">
        <v>135</v>
      </c>
      <c r="L8" s="17"/>
    </row>
    <row r="9" s="2" customFormat="1" ht="16.5" customHeight="1">
      <c r="A9" s="35"/>
      <c r="B9" s="41"/>
      <c r="C9" s="35"/>
      <c r="D9" s="35"/>
      <c r="E9" s="148" t="s">
        <v>1440</v>
      </c>
      <c r="F9" s="35"/>
      <c r="G9" s="35"/>
      <c r="H9" s="35"/>
      <c r="I9" s="35"/>
      <c r="J9" s="35"/>
      <c r="K9" s="35"/>
      <c r="L9" s="60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="2" customFormat="1" ht="12" customHeight="1">
      <c r="A10" s="35"/>
      <c r="B10" s="41"/>
      <c r="C10" s="35"/>
      <c r="D10" s="147" t="s">
        <v>137</v>
      </c>
      <c r="E10" s="35"/>
      <c r="F10" s="35"/>
      <c r="G10" s="35"/>
      <c r="H10" s="35"/>
      <c r="I10" s="35"/>
      <c r="J10" s="35"/>
      <c r="K10" s="35"/>
      <c r="L10" s="60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="2" customFormat="1" ht="16.5" customHeight="1">
      <c r="A11" s="35"/>
      <c r="B11" s="41"/>
      <c r="C11" s="35"/>
      <c r="D11" s="35"/>
      <c r="E11" s="149" t="s">
        <v>1471</v>
      </c>
      <c r="F11" s="35"/>
      <c r="G11" s="35"/>
      <c r="H11" s="35"/>
      <c r="I11" s="35"/>
      <c r="J11" s="35"/>
      <c r="K11" s="35"/>
      <c r="L11" s="60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="2" customFormat="1">
      <c r="A12" s="35"/>
      <c r="B12" s="41"/>
      <c r="C12" s="35"/>
      <c r="D12" s="35"/>
      <c r="E12" s="35"/>
      <c r="F12" s="35"/>
      <c r="G12" s="35"/>
      <c r="H12" s="35"/>
      <c r="I12" s="35"/>
      <c r="J12" s="35"/>
      <c r="K12" s="35"/>
      <c r="L12" s="60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="2" customFormat="1" ht="12" customHeight="1">
      <c r="A13" s="35"/>
      <c r="B13" s="41"/>
      <c r="C13" s="35"/>
      <c r="D13" s="147" t="s">
        <v>18</v>
      </c>
      <c r="E13" s="35"/>
      <c r="F13" s="138" t="s">
        <v>1</v>
      </c>
      <c r="G13" s="35"/>
      <c r="H13" s="35"/>
      <c r="I13" s="147" t="s">
        <v>19</v>
      </c>
      <c r="J13" s="138" t="s">
        <v>1</v>
      </c>
      <c r="K13" s="35"/>
      <c r="L13" s="60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="2" customFormat="1" ht="12" customHeight="1">
      <c r="A14" s="35"/>
      <c r="B14" s="41"/>
      <c r="C14" s="35"/>
      <c r="D14" s="147" t="s">
        <v>20</v>
      </c>
      <c r="E14" s="35"/>
      <c r="F14" s="138" t="s">
        <v>21</v>
      </c>
      <c r="G14" s="35"/>
      <c r="H14" s="35"/>
      <c r="I14" s="147" t="s">
        <v>22</v>
      </c>
      <c r="J14" s="150" t="str">
        <f>'Rekapitulace stavby'!AN8</f>
        <v>21. 1. 2025</v>
      </c>
      <c r="K14" s="35"/>
      <c r="L14" s="60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="2" customFormat="1" ht="10.8" customHeight="1">
      <c r="A15" s="35"/>
      <c r="B15" s="41"/>
      <c r="C15" s="35"/>
      <c r="D15" s="35"/>
      <c r="E15" s="35"/>
      <c r="F15" s="35"/>
      <c r="G15" s="35"/>
      <c r="H15" s="35"/>
      <c r="I15" s="35"/>
      <c r="J15" s="35"/>
      <c r="K15" s="35"/>
      <c r="L15" s="60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="2" customFormat="1" ht="12" customHeight="1">
      <c r="A16" s="35"/>
      <c r="B16" s="41"/>
      <c r="C16" s="35"/>
      <c r="D16" s="147" t="s">
        <v>24</v>
      </c>
      <c r="E16" s="35"/>
      <c r="F16" s="35"/>
      <c r="G16" s="35"/>
      <c r="H16" s="35"/>
      <c r="I16" s="147" t="s">
        <v>25</v>
      </c>
      <c r="J16" s="138" t="s">
        <v>26</v>
      </c>
      <c r="K16" s="35"/>
      <c r="L16" s="60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="2" customFormat="1" ht="18" customHeight="1">
      <c r="A17" s="35"/>
      <c r="B17" s="41"/>
      <c r="C17" s="35"/>
      <c r="D17" s="35"/>
      <c r="E17" s="138" t="s">
        <v>27</v>
      </c>
      <c r="F17" s="35"/>
      <c r="G17" s="35"/>
      <c r="H17" s="35"/>
      <c r="I17" s="147" t="s">
        <v>28</v>
      </c>
      <c r="J17" s="138" t="s">
        <v>29</v>
      </c>
      <c r="K17" s="35"/>
      <c r="L17" s="60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="2" customFormat="1" ht="6.96" customHeight="1">
      <c r="A18" s="35"/>
      <c r="B18" s="41"/>
      <c r="C18" s="35"/>
      <c r="D18" s="35"/>
      <c r="E18" s="35"/>
      <c r="F18" s="35"/>
      <c r="G18" s="35"/>
      <c r="H18" s="35"/>
      <c r="I18" s="35"/>
      <c r="J18" s="35"/>
      <c r="K18" s="35"/>
      <c r="L18" s="60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="2" customFormat="1" ht="12" customHeight="1">
      <c r="A19" s="35"/>
      <c r="B19" s="41"/>
      <c r="C19" s="35"/>
      <c r="D19" s="147" t="s">
        <v>30</v>
      </c>
      <c r="E19" s="35"/>
      <c r="F19" s="35"/>
      <c r="G19" s="35"/>
      <c r="H19" s="35"/>
      <c r="I19" s="147" t="s">
        <v>25</v>
      </c>
      <c r="J19" s="30" t="str">
        <f>'Rekapitulace stavby'!AN13</f>
        <v>Vyplň údaj</v>
      </c>
      <c r="K19" s="35"/>
      <c r="L19" s="60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="2" customFormat="1" ht="18" customHeight="1">
      <c r="A20" s="35"/>
      <c r="B20" s="41"/>
      <c r="C20" s="35"/>
      <c r="D20" s="35"/>
      <c r="E20" s="30" t="str">
        <f>'Rekapitulace stavby'!E14</f>
        <v>Vyplň údaj</v>
      </c>
      <c r="F20" s="138"/>
      <c r="G20" s="138"/>
      <c r="H20" s="138"/>
      <c r="I20" s="147" t="s">
        <v>28</v>
      </c>
      <c r="J20" s="30" t="str">
        <f>'Rekapitulace stavby'!AN14</f>
        <v>Vyplň údaj</v>
      </c>
      <c r="K20" s="35"/>
      <c r="L20" s="60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="2" customFormat="1" ht="6.96" customHeight="1">
      <c r="A21" s="35"/>
      <c r="B21" s="41"/>
      <c r="C21" s="35"/>
      <c r="D21" s="35"/>
      <c r="E21" s="35"/>
      <c r="F21" s="35"/>
      <c r="G21" s="35"/>
      <c r="H21" s="35"/>
      <c r="I21" s="35"/>
      <c r="J21" s="35"/>
      <c r="K21" s="35"/>
      <c r="L21" s="60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="2" customFormat="1" ht="12" customHeight="1">
      <c r="A22" s="35"/>
      <c r="B22" s="41"/>
      <c r="C22" s="35"/>
      <c r="D22" s="147" t="s">
        <v>32</v>
      </c>
      <c r="E22" s="35"/>
      <c r="F22" s="35"/>
      <c r="G22" s="35"/>
      <c r="H22" s="35"/>
      <c r="I22" s="147" t="s">
        <v>25</v>
      </c>
      <c r="J22" s="138" t="str">
        <f>IF('Rekapitulace stavby'!AN16="","",'Rekapitulace stavby'!AN16)</f>
        <v/>
      </c>
      <c r="K22" s="35"/>
      <c r="L22" s="60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="2" customFormat="1" ht="18" customHeight="1">
      <c r="A23" s="35"/>
      <c r="B23" s="41"/>
      <c r="C23" s="35"/>
      <c r="D23" s="35"/>
      <c r="E23" s="138" t="str">
        <f>IF('Rekapitulace stavby'!E17="","",'Rekapitulace stavby'!E17)</f>
        <v xml:space="preserve"> </v>
      </c>
      <c r="F23" s="35"/>
      <c r="G23" s="35"/>
      <c r="H23" s="35"/>
      <c r="I23" s="147" t="s">
        <v>28</v>
      </c>
      <c r="J23" s="138" t="str">
        <f>IF('Rekapitulace stavby'!AN17="","",'Rekapitulace stavby'!AN17)</f>
        <v/>
      </c>
      <c r="K23" s="35"/>
      <c r="L23" s="60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="2" customFormat="1" ht="6.96" customHeight="1">
      <c r="A24" s="35"/>
      <c r="B24" s="41"/>
      <c r="C24" s="35"/>
      <c r="D24" s="35"/>
      <c r="E24" s="35"/>
      <c r="F24" s="35"/>
      <c r="G24" s="35"/>
      <c r="H24" s="35"/>
      <c r="I24" s="35"/>
      <c r="J24" s="35"/>
      <c r="K24" s="35"/>
      <c r="L24" s="60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="2" customFormat="1" ht="12" customHeight="1">
      <c r="A25" s="35"/>
      <c r="B25" s="41"/>
      <c r="C25" s="35"/>
      <c r="D25" s="147" t="s">
        <v>35</v>
      </c>
      <c r="E25" s="35"/>
      <c r="F25" s="35"/>
      <c r="G25" s="35"/>
      <c r="H25" s="35"/>
      <c r="I25" s="147" t="s">
        <v>25</v>
      </c>
      <c r="J25" s="138" t="str">
        <f>IF('Rekapitulace stavby'!AN19="","",'Rekapitulace stavby'!AN19)</f>
        <v/>
      </c>
      <c r="K25" s="35"/>
      <c r="L25" s="60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="2" customFormat="1" ht="18" customHeight="1">
      <c r="A26" s="35"/>
      <c r="B26" s="41"/>
      <c r="C26" s="35"/>
      <c r="D26" s="35"/>
      <c r="E26" s="138" t="str">
        <f>IF('Rekapitulace stavby'!E20="","",'Rekapitulace stavby'!E20)</f>
        <v xml:space="preserve"> </v>
      </c>
      <c r="F26" s="35"/>
      <c r="G26" s="35"/>
      <c r="H26" s="35"/>
      <c r="I26" s="147" t="s">
        <v>28</v>
      </c>
      <c r="J26" s="138" t="str">
        <f>IF('Rekapitulace stavby'!AN20="","",'Rekapitulace stavby'!AN20)</f>
        <v/>
      </c>
      <c r="K26" s="35"/>
      <c r="L26" s="60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="2" customFormat="1" ht="6.96" customHeight="1">
      <c r="A27" s="35"/>
      <c r="B27" s="41"/>
      <c r="C27" s="35"/>
      <c r="D27" s="35"/>
      <c r="E27" s="35"/>
      <c r="F27" s="35"/>
      <c r="G27" s="35"/>
      <c r="H27" s="35"/>
      <c r="I27" s="35"/>
      <c r="J27" s="35"/>
      <c r="K27" s="35"/>
      <c r="L27" s="60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</row>
    <row r="28" s="2" customFormat="1" ht="12" customHeight="1">
      <c r="A28" s="35"/>
      <c r="B28" s="41"/>
      <c r="C28" s="35"/>
      <c r="D28" s="147" t="s">
        <v>36</v>
      </c>
      <c r="E28" s="35"/>
      <c r="F28" s="35"/>
      <c r="G28" s="35"/>
      <c r="H28" s="35"/>
      <c r="I28" s="35"/>
      <c r="J28" s="35"/>
      <c r="K28" s="35"/>
      <c r="L28" s="60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="8" customFormat="1" ht="16.5" customHeight="1">
      <c r="A29" s="151"/>
      <c r="B29" s="152"/>
      <c r="C29" s="151"/>
      <c r="D29" s="151"/>
      <c r="E29" s="153" t="s">
        <v>1</v>
      </c>
      <c r="F29" s="153"/>
      <c r="G29" s="153"/>
      <c r="H29" s="153"/>
      <c r="I29" s="151"/>
      <c r="J29" s="151"/>
      <c r="K29" s="151"/>
      <c r="L29" s="154"/>
      <c r="S29" s="151"/>
      <c r="T29" s="151"/>
      <c r="U29" s="151"/>
      <c r="V29" s="151"/>
      <c r="W29" s="151"/>
      <c r="X29" s="151"/>
      <c r="Y29" s="151"/>
      <c r="Z29" s="151"/>
      <c r="AA29" s="151"/>
      <c r="AB29" s="151"/>
      <c r="AC29" s="151"/>
      <c r="AD29" s="151"/>
      <c r="AE29" s="151"/>
    </row>
    <row r="30" s="2" customFormat="1" ht="6.96" customHeight="1">
      <c r="A30" s="35"/>
      <c r="B30" s="41"/>
      <c r="C30" s="35"/>
      <c r="D30" s="35"/>
      <c r="E30" s="35"/>
      <c r="F30" s="35"/>
      <c r="G30" s="35"/>
      <c r="H30" s="35"/>
      <c r="I30" s="35"/>
      <c r="J30" s="35"/>
      <c r="K30" s="35"/>
      <c r="L30" s="60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="2" customFormat="1" ht="6.96" customHeight="1">
      <c r="A31" s="35"/>
      <c r="B31" s="41"/>
      <c r="C31" s="35"/>
      <c r="D31" s="155"/>
      <c r="E31" s="155"/>
      <c r="F31" s="155"/>
      <c r="G31" s="155"/>
      <c r="H31" s="155"/>
      <c r="I31" s="155"/>
      <c r="J31" s="155"/>
      <c r="K31" s="155"/>
      <c r="L31" s="60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="2" customFormat="1" ht="14.4" customHeight="1">
      <c r="A32" s="35"/>
      <c r="B32" s="41"/>
      <c r="C32" s="35"/>
      <c r="D32" s="138" t="s">
        <v>139</v>
      </c>
      <c r="E32" s="35"/>
      <c r="F32" s="35"/>
      <c r="G32" s="35"/>
      <c r="H32" s="35"/>
      <c r="I32" s="35"/>
      <c r="J32" s="156">
        <f>J98</f>
        <v>0</v>
      </c>
      <c r="K32" s="35"/>
      <c r="L32" s="60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="2" customFormat="1" ht="14.4" customHeight="1">
      <c r="A33" s="35"/>
      <c r="B33" s="41"/>
      <c r="C33" s="35"/>
      <c r="D33" s="157" t="s">
        <v>140</v>
      </c>
      <c r="E33" s="35"/>
      <c r="F33" s="35"/>
      <c r="G33" s="35"/>
      <c r="H33" s="35"/>
      <c r="I33" s="35"/>
      <c r="J33" s="156">
        <f>J113</f>
        <v>0</v>
      </c>
      <c r="K33" s="35"/>
      <c r="L33" s="60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="2" customFormat="1" ht="25.44" customHeight="1">
      <c r="A34" s="35"/>
      <c r="B34" s="41"/>
      <c r="C34" s="35"/>
      <c r="D34" s="158" t="s">
        <v>37</v>
      </c>
      <c r="E34" s="35"/>
      <c r="F34" s="35"/>
      <c r="G34" s="35"/>
      <c r="H34" s="35"/>
      <c r="I34" s="35"/>
      <c r="J34" s="159">
        <f>ROUND(J32 + J33, 2)</f>
        <v>0</v>
      </c>
      <c r="K34" s="35"/>
      <c r="L34" s="60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="2" customFormat="1" ht="6.96" customHeight="1">
      <c r="A35" s="35"/>
      <c r="B35" s="41"/>
      <c r="C35" s="35"/>
      <c r="D35" s="155"/>
      <c r="E35" s="155"/>
      <c r="F35" s="155"/>
      <c r="G35" s="155"/>
      <c r="H35" s="155"/>
      <c r="I35" s="155"/>
      <c r="J35" s="155"/>
      <c r="K35" s="155"/>
      <c r="L35" s="60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="2" customFormat="1" ht="14.4" customHeight="1">
      <c r="A36" s="35"/>
      <c r="B36" s="41"/>
      <c r="C36" s="35"/>
      <c r="D36" s="35"/>
      <c r="E36" s="35"/>
      <c r="F36" s="160" t="s">
        <v>39</v>
      </c>
      <c r="G36" s="35"/>
      <c r="H36" s="35"/>
      <c r="I36" s="160" t="s">
        <v>38</v>
      </c>
      <c r="J36" s="160" t="s">
        <v>40</v>
      </c>
      <c r="K36" s="35"/>
      <c r="L36" s="60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="2" customFormat="1" ht="14.4" customHeight="1">
      <c r="A37" s="35"/>
      <c r="B37" s="41"/>
      <c r="C37" s="35"/>
      <c r="D37" s="161" t="s">
        <v>41</v>
      </c>
      <c r="E37" s="147" t="s">
        <v>42</v>
      </c>
      <c r="F37" s="162">
        <f>ROUND((SUM(BE113:BE120) + SUM(BE142:BE350)),  2)</f>
        <v>0</v>
      </c>
      <c r="G37" s="35"/>
      <c r="H37" s="35"/>
      <c r="I37" s="163">
        <v>0.20999999999999999</v>
      </c>
      <c r="J37" s="162">
        <f>ROUND(((SUM(BE113:BE120) + SUM(BE142:BE350))*I37),  2)</f>
        <v>0</v>
      </c>
      <c r="K37" s="35"/>
      <c r="L37" s="60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="2" customFormat="1" ht="14.4" customHeight="1">
      <c r="A38" s="35"/>
      <c r="B38" s="41"/>
      <c r="C38" s="35"/>
      <c r="D38" s="35"/>
      <c r="E38" s="147" t="s">
        <v>43</v>
      </c>
      <c r="F38" s="162">
        <f>ROUND((SUM(BF113:BF120) + SUM(BF142:BF350)),  2)</f>
        <v>0</v>
      </c>
      <c r="G38" s="35"/>
      <c r="H38" s="35"/>
      <c r="I38" s="163">
        <v>0.14999999999999999</v>
      </c>
      <c r="J38" s="162">
        <f>ROUND(((SUM(BF113:BF120) + SUM(BF142:BF350))*I38),  2)</f>
        <v>0</v>
      </c>
      <c r="K38" s="35"/>
      <c r="L38" s="60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hidden="1" s="2" customFormat="1" ht="14.4" customHeight="1">
      <c r="A39" s="35"/>
      <c r="B39" s="41"/>
      <c r="C39" s="35"/>
      <c r="D39" s="35"/>
      <c r="E39" s="147" t="s">
        <v>44</v>
      </c>
      <c r="F39" s="162">
        <f>ROUND((SUM(BG113:BG120) + SUM(BG142:BG350)),  2)</f>
        <v>0</v>
      </c>
      <c r="G39" s="35"/>
      <c r="H39" s="35"/>
      <c r="I39" s="163">
        <v>0.20999999999999999</v>
      </c>
      <c r="J39" s="162">
        <f>0</f>
        <v>0</v>
      </c>
      <c r="K39" s="35"/>
      <c r="L39" s="60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hidden="1" s="2" customFormat="1" ht="14.4" customHeight="1">
      <c r="A40" s="35"/>
      <c r="B40" s="41"/>
      <c r="C40" s="35"/>
      <c r="D40" s="35"/>
      <c r="E40" s="147" t="s">
        <v>45</v>
      </c>
      <c r="F40" s="162">
        <f>ROUND((SUM(BH113:BH120) + SUM(BH142:BH350)),  2)</f>
        <v>0</v>
      </c>
      <c r="G40" s="35"/>
      <c r="H40" s="35"/>
      <c r="I40" s="163">
        <v>0.14999999999999999</v>
      </c>
      <c r="J40" s="162">
        <f>0</f>
        <v>0</v>
      </c>
      <c r="K40" s="35"/>
      <c r="L40" s="60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hidden="1" s="2" customFormat="1" ht="14.4" customHeight="1">
      <c r="A41" s="35"/>
      <c r="B41" s="41"/>
      <c r="C41" s="35"/>
      <c r="D41" s="35"/>
      <c r="E41" s="147" t="s">
        <v>46</v>
      </c>
      <c r="F41" s="162">
        <f>ROUND((SUM(BI113:BI120) + SUM(BI142:BI350)),  2)</f>
        <v>0</v>
      </c>
      <c r="G41" s="35"/>
      <c r="H41" s="35"/>
      <c r="I41" s="163">
        <v>0</v>
      </c>
      <c r="J41" s="162">
        <f>0</f>
        <v>0</v>
      </c>
      <c r="K41" s="35"/>
      <c r="L41" s="60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</row>
    <row r="42" s="2" customFormat="1" ht="6.96" customHeight="1">
      <c r="A42" s="35"/>
      <c r="B42" s="41"/>
      <c r="C42" s="35"/>
      <c r="D42" s="35"/>
      <c r="E42" s="35"/>
      <c r="F42" s="35"/>
      <c r="G42" s="35"/>
      <c r="H42" s="35"/>
      <c r="I42" s="35"/>
      <c r="J42" s="35"/>
      <c r="K42" s="35"/>
      <c r="L42" s="60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</row>
    <row r="43" s="2" customFormat="1" ht="25.44" customHeight="1">
      <c r="A43" s="35"/>
      <c r="B43" s="41"/>
      <c r="C43" s="164"/>
      <c r="D43" s="165" t="s">
        <v>47</v>
      </c>
      <c r="E43" s="166"/>
      <c r="F43" s="166"/>
      <c r="G43" s="167" t="s">
        <v>48</v>
      </c>
      <c r="H43" s="168" t="s">
        <v>49</v>
      </c>
      <c r="I43" s="166"/>
      <c r="J43" s="169">
        <f>SUM(J34:J41)</f>
        <v>0</v>
      </c>
      <c r="K43" s="170"/>
      <c r="L43" s="60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</row>
    <row r="44" s="2" customFormat="1" ht="14.4" customHeight="1">
      <c r="A44" s="35"/>
      <c r="B44" s="41"/>
      <c r="C44" s="35"/>
      <c r="D44" s="35"/>
      <c r="E44" s="35"/>
      <c r="F44" s="35"/>
      <c r="G44" s="35"/>
      <c r="H44" s="35"/>
      <c r="I44" s="35"/>
      <c r="J44" s="35"/>
      <c r="K44" s="35"/>
      <c r="L44" s="60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</row>
    <row r="45" s="1" customFormat="1" ht="14.4" customHeight="1">
      <c r="B45" s="17"/>
      <c r="L45" s="17"/>
    </row>
    <row r="46" s="1" customFormat="1" ht="14.4" customHeight="1">
      <c r="B46" s="17"/>
      <c r="L46" s="17"/>
    </row>
    <row r="47" s="1" customFormat="1" ht="14.4" customHeight="1">
      <c r="B47" s="17"/>
      <c r="L47" s="17"/>
    </row>
    <row r="48" s="1" customFormat="1" ht="14.4" customHeight="1">
      <c r="B48" s="17"/>
      <c r="L48" s="17"/>
    </row>
    <row r="49" s="1" customFormat="1" ht="14.4" customHeight="1">
      <c r="B49" s="17"/>
      <c r="L49" s="17"/>
    </row>
    <row r="50" s="2" customFormat="1" ht="14.4" customHeight="1">
      <c r="B50" s="60"/>
      <c r="D50" s="171" t="s">
        <v>50</v>
      </c>
      <c r="E50" s="172"/>
      <c r="F50" s="172"/>
      <c r="G50" s="171" t="s">
        <v>51</v>
      </c>
      <c r="H50" s="172"/>
      <c r="I50" s="172"/>
      <c r="J50" s="172"/>
      <c r="K50" s="172"/>
      <c r="L50" s="60"/>
    </row>
    <row r="51">
      <c r="B51" s="17"/>
      <c r="L51" s="17"/>
    </row>
    <row r="52">
      <c r="B52" s="17"/>
      <c r="L52" s="17"/>
    </row>
    <row r="53">
      <c r="B53" s="17"/>
      <c r="L53" s="17"/>
    </row>
    <row r="54">
      <c r="B54" s="17"/>
      <c r="L54" s="17"/>
    </row>
    <row r="55">
      <c r="B55" s="17"/>
      <c r="L55" s="17"/>
    </row>
    <row r="56">
      <c r="B56" s="17"/>
      <c r="L56" s="17"/>
    </row>
    <row r="57">
      <c r="B57" s="17"/>
      <c r="L57" s="17"/>
    </row>
    <row r="58">
      <c r="B58" s="17"/>
      <c r="L58" s="17"/>
    </row>
    <row r="59">
      <c r="B59" s="17"/>
      <c r="L59" s="17"/>
    </row>
    <row r="60">
      <c r="B60" s="17"/>
      <c r="L60" s="17"/>
    </row>
    <row r="61" s="2" customFormat="1">
      <c r="A61" s="35"/>
      <c r="B61" s="41"/>
      <c r="C61" s="35"/>
      <c r="D61" s="173" t="s">
        <v>52</v>
      </c>
      <c r="E61" s="174"/>
      <c r="F61" s="175" t="s">
        <v>53</v>
      </c>
      <c r="G61" s="173" t="s">
        <v>52</v>
      </c>
      <c r="H61" s="174"/>
      <c r="I61" s="174"/>
      <c r="J61" s="176" t="s">
        <v>53</v>
      </c>
      <c r="K61" s="174"/>
      <c r="L61" s="60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>
      <c r="B62" s="17"/>
      <c r="L62" s="17"/>
    </row>
    <row r="63">
      <c r="B63" s="17"/>
      <c r="L63" s="17"/>
    </row>
    <row r="64">
      <c r="B64" s="17"/>
      <c r="L64" s="17"/>
    </row>
    <row r="65" s="2" customFormat="1">
      <c r="A65" s="35"/>
      <c r="B65" s="41"/>
      <c r="C65" s="35"/>
      <c r="D65" s="171" t="s">
        <v>54</v>
      </c>
      <c r="E65" s="177"/>
      <c r="F65" s="177"/>
      <c r="G65" s="171" t="s">
        <v>55</v>
      </c>
      <c r="H65" s="177"/>
      <c r="I65" s="177"/>
      <c r="J65" s="177"/>
      <c r="K65" s="177"/>
      <c r="L65" s="60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>
      <c r="B66" s="17"/>
      <c r="L66" s="17"/>
    </row>
    <row r="67">
      <c r="B67" s="17"/>
      <c r="L67" s="17"/>
    </row>
    <row r="68">
      <c r="B68" s="17"/>
      <c r="L68" s="17"/>
    </row>
    <row r="69">
      <c r="B69" s="17"/>
      <c r="L69" s="17"/>
    </row>
    <row r="70">
      <c r="B70" s="17"/>
      <c r="L70" s="17"/>
    </row>
    <row r="71">
      <c r="B71" s="17"/>
      <c r="L71" s="17"/>
    </row>
    <row r="72">
      <c r="B72" s="17"/>
      <c r="L72" s="17"/>
    </row>
    <row r="73">
      <c r="B73" s="17"/>
      <c r="L73" s="17"/>
    </row>
    <row r="74">
      <c r="B74" s="17"/>
      <c r="L74" s="17"/>
    </row>
    <row r="75">
      <c r="B75" s="17"/>
      <c r="L75" s="17"/>
    </row>
    <row r="76" s="2" customFormat="1">
      <c r="A76" s="35"/>
      <c r="B76" s="41"/>
      <c r="C76" s="35"/>
      <c r="D76" s="173" t="s">
        <v>52</v>
      </c>
      <c r="E76" s="174"/>
      <c r="F76" s="175" t="s">
        <v>53</v>
      </c>
      <c r="G76" s="173" t="s">
        <v>52</v>
      </c>
      <c r="H76" s="174"/>
      <c r="I76" s="174"/>
      <c r="J76" s="176" t="s">
        <v>53</v>
      </c>
      <c r="K76" s="174"/>
      <c r="L76" s="60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="2" customFormat="1" ht="14.4" customHeight="1">
      <c r="A77" s="35"/>
      <c r="B77" s="178"/>
      <c r="C77" s="179"/>
      <c r="D77" s="179"/>
      <c r="E77" s="179"/>
      <c r="F77" s="179"/>
      <c r="G77" s="179"/>
      <c r="H77" s="179"/>
      <c r="I77" s="179"/>
      <c r="J77" s="179"/>
      <c r="K77" s="179"/>
      <c r="L77" s="60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="2" customFormat="1" ht="6.96" customHeight="1">
      <c r="A81" s="35"/>
      <c r="B81" s="180"/>
      <c r="C81" s="181"/>
      <c r="D81" s="181"/>
      <c r="E81" s="181"/>
      <c r="F81" s="181"/>
      <c r="G81" s="181"/>
      <c r="H81" s="181"/>
      <c r="I81" s="181"/>
      <c r="J81" s="181"/>
      <c r="K81" s="181"/>
      <c r="L81" s="60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="2" customFormat="1" ht="24.96" customHeight="1">
      <c r="A82" s="35"/>
      <c r="B82" s="36"/>
      <c r="C82" s="20" t="s">
        <v>141</v>
      </c>
      <c r="D82" s="37"/>
      <c r="E82" s="37"/>
      <c r="F82" s="37"/>
      <c r="G82" s="37"/>
      <c r="H82" s="37"/>
      <c r="I82" s="37"/>
      <c r="J82" s="37"/>
      <c r="K82" s="37"/>
      <c r="L82" s="60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60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="2" customFormat="1" ht="12" customHeight="1">
      <c r="A84" s="35"/>
      <c r="B84" s="36"/>
      <c r="C84" s="29" t="s">
        <v>16</v>
      </c>
      <c r="D84" s="37"/>
      <c r="E84" s="37"/>
      <c r="F84" s="37"/>
      <c r="G84" s="37"/>
      <c r="H84" s="37"/>
      <c r="I84" s="37"/>
      <c r="J84" s="37"/>
      <c r="K84" s="37"/>
      <c r="L84" s="60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="2" customFormat="1" ht="26.25" customHeight="1">
      <c r="A85" s="35"/>
      <c r="B85" s="36"/>
      <c r="C85" s="37"/>
      <c r="D85" s="37"/>
      <c r="E85" s="182" t="str">
        <f>E7</f>
        <v>Zlepšování kvality a dostupnosti vzdělávání ZŠ Sokolovská ve Velkém Meziříčí</v>
      </c>
      <c r="F85" s="29"/>
      <c r="G85" s="29"/>
      <c r="H85" s="29"/>
      <c r="I85" s="37"/>
      <c r="J85" s="37"/>
      <c r="K85" s="37"/>
      <c r="L85" s="60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="1" customFormat="1" ht="12" customHeight="1">
      <c r="B86" s="18"/>
      <c r="C86" s="29" t="s">
        <v>135</v>
      </c>
      <c r="D86" s="19"/>
      <c r="E86" s="19"/>
      <c r="F86" s="19"/>
      <c r="G86" s="19"/>
      <c r="H86" s="19"/>
      <c r="I86" s="19"/>
      <c r="J86" s="19"/>
      <c r="K86" s="19"/>
      <c r="L86" s="17"/>
    </row>
    <row r="87" s="2" customFormat="1" ht="16.5" customHeight="1">
      <c r="A87" s="35"/>
      <c r="B87" s="36"/>
      <c r="C87" s="37"/>
      <c r="D87" s="37"/>
      <c r="E87" s="182" t="s">
        <v>1440</v>
      </c>
      <c r="F87" s="37"/>
      <c r="G87" s="37"/>
      <c r="H87" s="37"/>
      <c r="I87" s="37"/>
      <c r="J87" s="37"/>
      <c r="K87" s="37"/>
      <c r="L87" s="60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="2" customFormat="1" ht="12" customHeight="1">
      <c r="A88" s="35"/>
      <c r="B88" s="36"/>
      <c r="C88" s="29" t="s">
        <v>137</v>
      </c>
      <c r="D88" s="37"/>
      <c r="E88" s="37"/>
      <c r="F88" s="37"/>
      <c r="G88" s="37"/>
      <c r="H88" s="37"/>
      <c r="I88" s="37"/>
      <c r="J88" s="37"/>
      <c r="K88" s="37"/>
      <c r="L88" s="60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="2" customFormat="1" ht="16.5" customHeight="1">
      <c r="A89" s="35"/>
      <c r="B89" s="36"/>
      <c r="C89" s="37"/>
      <c r="D89" s="37"/>
      <c r="E89" s="73" t="str">
        <f>E11</f>
        <v>56.3.2 - knihovna, dveře č. 13 - elektro</v>
      </c>
      <c r="F89" s="37"/>
      <c r="G89" s="37"/>
      <c r="H89" s="37"/>
      <c r="I89" s="37"/>
      <c r="J89" s="37"/>
      <c r="K89" s="37"/>
      <c r="L89" s="60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="2" customFormat="1" ht="6.96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60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="2" customFormat="1" ht="12" customHeight="1">
      <c r="A91" s="35"/>
      <c r="B91" s="36"/>
      <c r="C91" s="29" t="s">
        <v>20</v>
      </c>
      <c r="D91" s="37"/>
      <c r="E91" s="37"/>
      <c r="F91" s="24" t="str">
        <f>F14</f>
        <v xml:space="preserve">ZŠ Sokolovská </v>
      </c>
      <c r="G91" s="37"/>
      <c r="H91" s="37"/>
      <c r="I91" s="29" t="s">
        <v>22</v>
      </c>
      <c r="J91" s="76" t="str">
        <f>IF(J14="","",J14)</f>
        <v>21. 1. 2025</v>
      </c>
      <c r="K91" s="37"/>
      <c r="L91" s="60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="2" customFormat="1" ht="6.96" customHeight="1">
      <c r="A92" s="35"/>
      <c r="B92" s="36"/>
      <c r="C92" s="37"/>
      <c r="D92" s="37"/>
      <c r="E92" s="37"/>
      <c r="F92" s="37"/>
      <c r="G92" s="37"/>
      <c r="H92" s="37"/>
      <c r="I92" s="37"/>
      <c r="J92" s="37"/>
      <c r="K92" s="37"/>
      <c r="L92" s="60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="2" customFormat="1" ht="15.15" customHeight="1">
      <c r="A93" s="35"/>
      <c r="B93" s="36"/>
      <c r="C93" s="29" t="s">
        <v>24</v>
      </c>
      <c r="D93" s="37"/>
      <c r="E93" s="37"/>
      <c r="F93" s="24" t="str">
        <f>E17</f>
        <v xml:space="preserve">Město Velké Meziříčí, Radnická 29/1, PSČ: 594 13 </v>
      </c>
      <c r="G93" s="37"/>
      <c r="H93" s="37"/>
      <c r="I93" s="29" t="s">
        <v>32</v>
      </c>
      <c r="J93" s="33" t="str">
        <f>E23</f>
        <v xml:space="preserve"> </v>
      </c>
      <c r="K93" s="37"/>
      <c r="L93" s="60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="2" customFormat="1" ht="15.15" customHeight="1">
      <c r="A94" s="35"/>
      <c r="B94" s="36"/>
      <c r="C94" s="29" t="s">
        <v>30</v>
      </c>
      <c r="D94" s="37"/>
      <c r="E94" s="37"/>
      <c r="F94" s="24" t="str">
        <f>IF(E20="","",E20)</f>
        <v>Vyplň údaj</v>
      </c>
      <c r="G94" s="37"/>
      <c r="H94" s="37"/>
      <c r="I94" s="29" t="s">
        <v>35</v>
      </c>
      <c r="J94" s="33" t="str">
        <f>E26</f>
        <v xml:space="preserve"> </v>
      </c>
      <c r="K94" s="37"/>
      <c r="L94" s="60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="2" customFormat="1" ht="10.32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60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="2" customFormat="1" ht="29.28" customHeight="1">
      <c r="A96" s="35"/>
      <c r="B96" s="36"/>
      <c r="C96" s="183" t="s">
        <v>142</v>
      </c>
      <c r="D96" s="184"/>
      <c r="E96" s="184"/>
      <c r="F96" s="184"/>
      <c r="G96" s="184"/>
      <c r="H96" s="184"/>
      <c r="I96" s="184"/>
      <c r="J96" s="185" t="s">
        <v>143</v>
      </c>
      <c r="K96" s="184"/>
      <c r="L96" s="60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</row>
    <row r="97" s="2" customFormat="1" ht="10.32" customHeight="1">
      <c r="A97" s="35"/>
      <c r="B97" s="36"/>
      <c r="C97" s="37"/>
      <c r="D97" s="37"/>
      <c r="E97" s="37"/>
      <c r="F97" s="37"/>
      <c r="G97" s="37"/>
      <c r="H97" s="37"/>
      <c r="I97" s="37"/>
      <c r="J97" s="37"/>
      <c r="K97" s="37"/>
      <c r="L97" s="60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</row>
    <row r="98" s="2" customFormat="1" ht="22.8" customHeight="1">
      <c r="A98" s="35"/>
      <c r="B98" s="36"/>
      <c r="C98" s="186" t="s">
        <v>144</v>
      </c>
      <c r="D98" s="37"/>
      <c r="E98" s="37"/>
      <c r="F98" s="37"/>
      <c r="G98" s="37"/>
      <c r="H98" s="37"/>
      <c r="I98" s="37"/>
      <c r="J98" s="107">
        <f>J142</f>
        <v>0</v>
      </c>
      <c r="K98" s="37"/>
      <c r="L98" s="60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U98" s="14" t="s">
        <v>145</v>
      </c>
    </row>
    <row r="99" s="9" customFormat="1" ht="24.96" customHeight="1">
      <c r="A99" s="9"/>
      <c r="B99" s="187"/>
      <c r="C99" s="188"/>
      <c r="D99" s="189" t="s">
        <v>146</v>
      </c>
      <c r="E99" s="190"/>
      <c r="F99" s="190"/>
      <c r="G99" s="190"/>
      <c r="H99" s="190"/>
      <c r="I99" s="190"/>
      <c r="J99" s="191">
        <f>J143</f>
        <v>0</v>
      </c>
      <c r="K99" s="188"/>
      <c r="L99" s="192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93"/>
      <c r="C100" s="130"/>
      <c r="D100" s="194" t="s">
        <v>514</v>
      </c>
      <c r="E100" s="195"/>
      <c r="F100" s="195"/>
      <c r="G100" s="195"/>
      <c r="H100" s="195"/>
      <c r="I100" s="195"/>
      <c r="J100" s="196">
        <f>J144</f>
        <v>0</v>
      </c>
      <c r="K100" s="130"/>
      <c r="L100" s="197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93"/>
      <c r="C101" s="130"/>
      <c r="D101" s="194" t="s">
        <v>148</v>
      </c>
      <c r="E101" s="195"/>
      <c r="F101" s="195"/>
      <c r="G101" s="195"/>
      <c r="H101" s="195"/>
      <c r="I101" s="195"/>
      <c r="J101" s="196">
        <f>J149</f>
        <v>0</v>
      </c>
      <c r="K101" s="130"/>
      <c r="L101" s="197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93"/>
      <c r="C102" s="130"/>
      <c r="D102" s="194" t="s">
        <v>149</v>
      </c>
      <c r="E102" s="195"/>
      <c r="F102" s="195"/>
      <c r="G102" s="195"/>
      <c r="H102" s="195"/>
      <c r="I102" s="195"/>
      <c r="J102" s="196">
        <f>J170</f>
        <v>0</v>
      </c>
      <c r="K102" s="130"/>
      <c r="L102" s="197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9" customFormat="1" ht="24.96" customHeight="1">
      <c r="A103" s="9"/>
      <c r="B103" s="187"/>
      <c r="C103" s="188"/>
      <c r="D103" s="189" t="s">
        <v>150</v>
      </c>
      <c r="E103" s="190"/>
      <c r="F103" s="190"/>
      <c r="G103" s="190"/>
      <c r="H103" s="190"/>
      <c r="I103" s="190"/>
      <c r="J103" s="191">
        <f>J179</f>
        <v>0</v>
      </c>
      <c r="K103" s="188"/>
      <c r="L103" s="192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</row>
    <row r="104" s="10" customFormat="1" ht="19.92" customHeight="1">
      <c r="A104" s="10"/>
      <c r="B104" s="193"/>
      <c r="C104" s="130"/>
      <c r="D104" s="194" t="s">
        <v>515</v>
      </c>
      <c r="E104" s="195"/>
      <c r="F104" s="195"/>
      <c r="G104" s="195"/>
      <c r="H104" s="195"/>
      <c r="I104" s="195"/>
      <c r="J104" s="196">
        <f>J180</f>
        <v>0</v>
      </c>
      <c r="K104" s="130"/>
      <c r="L104" s="197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4.88" customHeight="1">
      <c r="A105" s="10"/>
      <c r="B105" s="193"/>
      <c r="C105" s="130"/>
      <c r="D105" s="194" t="s">
        <v>516</v>
      </c>
      <c r="E105" s="195"/>
      <c r="F105" s="195"/>
      <c r="G105" s="195"/>
      <c r="H105" s="195"/>
      <c r="I105" s="195"/>
      <c r="J105" s="196">
        <f>J181</f>
        <v>0</v>
      </c>
      <c r="K105" s="130"/>
      <c r="L105" s="197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4.88" customHeight="1">
      <c r="A106" s="10"/>
      <c r="B106" s="193"/>
      <c r="C106" s="130"/>
      <c r="D106" s="194" t="s">
        <v>517</v>
      </c>
      <c r="E106" s="195"/>
      <c r="F106" s="195"/>
      <c r="G106" s="195"/>
      <c r="H106" s="195"/>
      <c r="I106" s="195"/>
      <c r="J106" s="196">
        <f>J270</f>
        <v>0</v>
      </c>
      <c r="K106" s="130"/>
      <c r="L106" s="197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4.88" customHeight="1">
      <c r="A107" s="10"/>
      <c r="B107" s="193"/>
      <c r="C107" s="130"/>
      <c r="D107" s="194" t="s">
        <v>518</v>
      </c>
      <c r="E107" s="195"/>
      <c r="F107" s="195"/>
      <c r="G107" s="195"/>
      <c r="H107" s="195"/>
      <c r="I107" s="195"/>
      <c r="J107" s="196">
        <f>J301</f>
        <v>0</v>
      </c>
      <c r="K107" s="130"/>
      <c r="L107" s="197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10" customFormat="1" ht="19.92" customHeight="1">
      <c r="A108" s="10"/>
      <c r="B108" s="193"/>
      <c r="C108" s="130"/>
      <c r="D108" s="194" t="s">
        <v>520</v>
      </c>
      <c r="E108" s="195"/>
      <c r="F108" s="195"/>
      <c r="G108" s="195"/>
      <c r="H108" s="195"/>
      <c r="I108" s="195"/>
      <c r="J108" s="196">
        <f>J322</f>
        <v>0</v>
      </c>
      <c r="K108" s="130"/>
      <c r="L108" s="197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10" customFormat="1" ht="14.88" customHeight="1">
      <c r="A109" s="10"/>
      <c r="B109" s="193"/>
      <c r="C109" s="130"/>
      <c r="D109" s="194" t="s">
        <v>521</v>
      </c>
      <c r="E109" s="195"/>
      <c r="F109" s="195"/>
      <c r="G109" s="195"/>
      <c r="H109" s="195"/>
      <c r="I109" s="195"/>
      <c r="J109" s="196">
        <f>J323</f>
        <v>0</v>
      </c>
      <c r="K109" s="130"/>
      <c r="L109" s="197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10" customFormat="1" ht="19.92" customHeight="1">
      <c r="A110" s="10"/>
      <c r="B110" s="193"/>
      <c r="C110" s="130"/>
      <c r="D110" s="194" t="s">
        <v>523</v>
      </c>
      <c r="E110" s="195"/>
      <c r="F110" s="195"/>
      <c r="G110" s="195"/>
      <c r="H110" s="195"/>
      <c r="I110" s="195"/>
      <c r="J110" s="196">
        <f>J348</f>
        <v>0</v>
      </c>
      <c r="K110" s="130"/>
      <c r="L110" s="197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</row>
    <row r="111" s="2" customFormat="1" ht="21.84" customHeight="1">
      <c r="A111" s="35"/>
      <c r="B111" s="36"/>
      <c r="C111" s="37"/>
      <c r="D111" s="37"/>
      <c r="E111" s="37"/>
      <c r="F111" s="37"/>
      <c r="G111" s="37"/>
      <c r="H111" s="37"/>
      <c r="I111" s="37"/>
      <c r="J111" s="37"/>
      <c r="K111" s="37"/>
      <c r="L111" s="60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="2" customFormat="1" ht="6.96" customHeight="1">
      <c r="A112" s="35"/>
      <c r="B112" s="36"/>
      <c r="C112" s="37"/>
      <c r="D112" s="37"/>
      <c r="E112" s="37"/>
      <c r="F112" s="37"/>
      <c r="G112" s="37"/>
      <c r="H112" s="37"/>
      <c r="I112" s="37"/>
      <c r="J112" s="37"/>
      <c r="K112" s="37"/>
      <c r="L112" s="60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="2" customFormat="1" ht="29.28" customHeight="1">
      <c r="A113" s="35"/>
      <c r="B113" s="36"/>
      <c r="C113" s="186" t="s">
        <v>160</v>
      </c>
      <c r="D113" s="37"/>
      <c r="E113" s="37"/>
      <c r="F113" s="37"/>
      <c r="G113" s="37"/>
      <c r="H113" s="37"/>
      <c r="I113" s="37"/>
      <c r="J113" s="198">
        <f>ROUND(J114 + J115 + J116 + J117 + J118 + J119,2)</f>
        <v>0</v>
      </c>
      <c r="K113" s="37"/>
      <c r="L113" s="60"/>
      <c r="N113" s="199" t="s">
        <v>41</v>
      </c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="2" customFormat="1" ht="18" customHeight="1">
      <c r="A114" s="35"/>
      <c r="B114" s="36"/>
      <c r="C114" s="37"/>
      <c r="D114" s="200" t="s">
        <v>161</v>
      </c>
      <c r="E114" s="201"/>
      <c r="F114" s="201"/>
      <c r="G114" s="37"/>
      <c r="H114" s="37"/>
      <c r="I114" s="37"/>
      <c r="J114" s="202">
        <v>0</v>
      </c>
      <c r="K114" s="37"/>
      <c r="L114" s="203"/>
      <c r="M114" s="204"/>
      <c r="N114" s="205" t="s">
        <v>42</v>
      </c>
      <c r="O114" s="204"/>
      <c r="P114" s="204"/>
      <c r="Q114" s="204"/>
      <c r="R114" s="204"/>
      <c r="S114" s="206"/>
      <c r="T114" s="206"/>
      <c r="U114" s="206"/>
      <c r="V114" s="206"/>
      <c r="W114" s="206"/>
      <c r="X114" s="206"/>
      <c r="Y114" s="206"/>
      <c r="Z114" s="206"/>
      <c r="AA114" s="206"/>
      <c r="AB114" s="206"/>
      <c r="AC114" s="206"/>
      <c r="AD114" s="206"/>
      <c r="AE114" s="206"/>
      <c r="AF114" s="204"/>
      <c r="AG114" s="204"/>
      <c r="AH114" s="204"/>
      <c r="AI114" s="204"/>
      <c r="AJ114" s="204"/>
      <c r="AK114" s="204"/>
      <c r="AL114" s="204"/>
      <c r="AM114" s="204"/>
      <c r="AN114" s="204"/>
      <c r="AO114" s="204"/>
      <c r="AP114" s="204"/>
      <c r="AQ114" s="204"/>
      <c r="AR114" s="204"/>
      <c r="AS114" s="204"/>
      <c r="AT114" s="204"/>
      <c r="AU114" s="204"/>
      <c r="AV114" s="204"/>
      <c r="AW114" s="204"/>
      <c r="AX114" s="204"/>
      <c r="AY114" s="207" t="s">
        <v>162</v>
      </c>
      <c r="AZ114" s="204"/>
      <c r="BA114" s="204"/>
      <c r="BB114" s="204"/>
      <c r="BC114" s="204"/>
      <c r="BD114" s="204"/>
      <c r="BE114" s="208">
        <f>IF(N114="základní",J114,0)</f>
        <v>0</v>
      </c>
      <c r="BF114" s="208">
        <f>IF(N114="snížená",J114,0)</f>
        <v>0</v>
      </c>
      <c r="BG114" s="208">
        <f>IF(N114="zákl. přenesená",J114,0)</f>
        <v>0</v>
      </c>
      <c r="BH114" s="208">
        <f>IF(N114="sníž. přenesená",J114,0)</f>
        <v>0</v>
      </c>
      <c r="BI114" s="208">
        <f>IF(N114="nulová",J114,0)</f>
        <v>0</v>
      </c>
      <c r="BJ114" s="207" t="s">
        <v>84</v>
      </c>
      <c r="BK114" s="204"/>
      <c r="BL114" s="204"/>
      <c r="BM114" s="204"/>
    </row>
    <row r="115" s="2" customFormat="1" ht="18" customHeight="1">
      <c r="A115" s="35"/>
      <c r="B115" s="36"/>
      <c r="C115" s="37"/>
      <c r="D115" s="200" t="s">
        <v>163</v>
      </c>
      <c r="E115" s="201"/>
      <c r="F115" s="201"/>
      <c r="G115" s="37"/>
      <c r="H115" s="37"/>
      <c r="I115" s="37"/>
      <c r="J115" s="202">
        <v>0</v>
      </c>
      <c r="K115" s="37"/>
      <c r="L115" s="203"/>
      <c r="M115" s="204"/>
      <c r="N115" s="205" t="s">
        <v>42</v>
      </c>
      <c r="O115" s="204"/>
      <c r="P115" s="204"/>
      <c r="Q115" s="204"/>
      <c r="R115" s="204"/>
      <c r="S115" s="206"/>
      <c r="T115" s="206"/>
      <c r="U115" s="206"/>
      <c r="V115" s="206"/>
      <c r="W115" s="206"/>
      <c r="X115" s="206"/>
      <c r="Y115" s="206"/>
      <c r="Z115" s="206"/>
      <c r="AA115" s="206"/>
      <c r="AB115" s="206"/>
      <c r="AC115" s="206"/>
      <c r="AD115" s="206"/>
      <c r="AE115" s="206"/>
      <c r="AF115" s="204"/>
      <c r="AG115" s="204"/>
      <c r="AH115" s="204"/>
      <c r="AI115" s="204"/>
      <c r="AJ115" s="204"/>
      <c r="AK115" s="204"/>
      <c r="AL115" s="204"/>
      <c r="AM115" s="204"/>
      <c r="AN115" s="204"/>
      <c r="AO115" s="204"/>
      <c r="AP115" s="204"/>
      <c r="AQ115" s="204"/>
      <c r="AR115" s="204"/>
      <c r="AS115" s="204"/>
      <c r="AT115" s="204"/>
      <c r="AU115" s="204"/>
      <c r="AV115" s="204"/>
      <c r="AW115" s="204"/>
      <c r="AX115" s="204"/>
      <c r="AY115" s="207" t="s">
        <v>162</v>
      </c>
      <c r="AZ115" s="204"/>
      <c r="BA115" s="204"/>
      <c r="BB115" s="204"/>
      <c r="BC115" s="204"/>
      <c r="BD115" s="204"/>
      <c r="BE115" s="208">
        <f>IF(N115="základní",J115,0)</f>
        <v>0</v>
      </c>
      <c r="BF115" s="208">
        <f>IF(N115="snížená",J115,0)</f>
        <v>0</v>
      </c>
      <c r="BG115" s="208">
        <f>IF(N115="zákl. přenesená",J115,0)</f>
        <v>0</v>
      </c>
      <c r="BH115" s="208">
        <f>IF(N115="sníž. přenesená",J115,0)</f>
        <v>0</v>
      </c>
      <c r="BI115" s="208">
        <f>IF(N115="nulová",J115,0)</f>
        <v>0</v>
      </c>
      <c r="BJ115" s="207" t="s">
        <v>84</v>
      </c>
      <c r="BK115" s="204"/>
      <c r="BL115" s="204"/>
      <c r="BM115" s="204"/>
    </row>
    <row r="116" s="2" customFormat="1" ht="18" customHeight="1">
      <c r="A116" s="35"/>
      <c r="B116" s="36"/>
      <c r="C116" s="37"/>
      <c r="D116" s="200" t="s">
        <v>164</v>
      </c>
      <c r="E116" s="201"/>
      <c r="F116" s="201"/>
      <c r="G116" s="37"/>
      <c r="H116" s="37"/>
      <c r="I116" s="37"/>
      <c r="J116" s="202">
        <v>0</v>
      </c>
      <c r="K116" s="37"/>
      <c r="L116" s="203"/>
      <c r="M116" s="204"/>
      <c r="N116" s="205" t="s">
        <v>42</v>
      </c>
      <c r="O116" s="204"/>
      <c r="P116" s="204"/>
      <c r="Q116" s="204"/>
      <c r="R116" s="204"/>
      <c r="S116" s="206"/>
      <c r="T116" s="206"/>
      <c r="U116" s="206"/>
      <c r="V116" s="206"/>
      <c r="W116" s="206"/>
      <c r="X116" s="206"/>
      <c r="Y116" s="206"/>
      <c r="Z116" s="206"/>
      <c r="AA116" s="206"/>
      <c r="AB116" s="206"/>
      <c r="AC116" s="206"/>
      <c r="AD116" s="206"/>
      <c r="AE116" s="206"/>
      <c r="AF116" s="204"/>
      <c r="AG116" s="204"/>
      <c r="AH116" s="204"/>
      <c r="AI116" s="204"/>
      <c r="AJ116" s="204"/>
      <c r="AK116" s="204"/>
      <c r="AL116" s="204"/>
      <c r="AM116" s="204"/>
      <c r="AN116" s="204"/>
      <c r="AO116" s="204"/>
      <c r="AP116" s="204"/>
      <c r="AQ116" s="204"/>
      <c r="AR116" s="204"/>
      <c r="AS116" s="204"/>
      <c r="AT116" s="204"/>
      <c r="AU116" s="204"/>
      <c r="AV116" s="204"/>
      <c r="AW116" s="204"/>
      <c r="AX116" s="204"/>
      <c r="AY116" s="207" t="s">
        <v>162</v>
      </c>
      <c r="AZ116" s="204"/>
      <c r="BA116" s="204"/>
      <c r="BB116" s="204"/>
      <c r="BC116" s="204"/>
      <c r="BD116" s="204"/>
      <c r="BE116" s="208">
        <f>IF(N116="základní",J116,0)</f>
        <v>0</v>
      </c>
      <c r="BF116" s="208">
        <f>IF(N116="snížená",J116,0)</f>
        <v>0</v>
      </c>
      <c r="BG116" s="208">
        <f>IF(N116="zákl. přenesená",J116,0)</f>
        <v>0</v>
      </c>
      <c r="BH116" s="208">
        <f>IF(N116="sníž. přenesená",J116,0)</f>
        <v>0</v>
      </c>
      <c r="BI116" s="208">
        <f>IF(N116="nulová",J116,0)</f>
        <v>0</v>
      </c>
      <c r="BJ116" s="207" t="s">
        <v>84</v>
      </c>
      <c r="BK116" s="204"/>
      <c r="BL116" s="204"/>
      <c r="BM116" s="204"/>
    </row>
    <row r="117" s="2" customFormat="1" ht="18" customHeight="1">
      <c r="A117" s="35"/>
      <c r="B117" s="36"/>
      <c r="C117" s="37"/>
      <c r="D117" s="200" t="s">
        <v>165</v>
      </c>
      <c r="E117" s="201"/>
      <c r="F117" s="201"/>
      <c r="G117" s="37"/>
      <c r="H117" s="37"/>
      <c r="I117" s="37"/>
      <c r="J117" s="202">
        <v>0</v>
      </c>
      <c r="K117" s="37"/>
      <c r="L117" s="203"/>
      <c r="M117" s="204"/>
      <c r="N117" s="205" t="s">
        <v>42</v>
      </c>
      <c r="O117" s="204"/>
      <c r="P117" s="204"/>
      <c r="Q117" s="204"/>
      <c r="R117" s="204"/>
      <c r="S117" s="206"/>
      <c r="T117" s="206"/>
      <c r="U117" s="206"/>
      <c r="V117" s="206"/>
      <c r="W117" s="206"/>
      <c r="X117" s="206"/>
      <c r="Y117" s="206"/>
      <c r="Z117" s="206"/>
      <c r="AA117" s="206"/>
      <c r="AB117" s="206"/>
      <c r="AC117" s="206"/>
      <c r="AD117" s="206"/>
      <c r="AE117" s="206"/>
      <c r="AF117" s="204"/>
      <c r="AG117" s="204"/>
      <c r="AH117" s="204"/>
      <c r="AI117" s="204"/>
      <c r="AJ117" s="204"/>
      <c r="AK117" s="204"/>
      <c r="AL117" s="204"/>
      <c r="AM117" s="204"/>
      <c r="AN117" s="204"/>
      <c r="AO117" s="204"/>
      <c r="AP117" s="204"/>
      <c r="AQ117" s="204"/>
      <c r="AR117" s="204"/>
      <c r="AS117" s="204"/>
      <c r="AT117" s="204"/>
      <c r="AU117" s="204"/>
      <c r="AV117" s="204"/>
      <c r="AW117" s="204"/>
      <c r="AX117" s="204"/>
      <c r="AY117" s="207" t="s">
        <v>162</v>
      </c>
      <c r="AZ117" s="204"/>
      <c r="BA117" s="204"/>
      <c r="BB117" s="204"/>
      <c r="BC117" s="204"/>
      <c r="BD117" s="204"/>
      <c r="BE117" s="208">
        <f>IF(N117="základní",J117,0)</f>
        <v>0</v>
      </c>
      <c r="BF117" s="208">
        <f>IF(N117="snížená",J117,0)</f>
        <v>0</v>
      </c>
      <c r="BG117" s="208">
        <f>IF(N117="zákl. přenesená",J117,0)</f>
        <v>0</v>
      </c>
      <c r="BH117" s="208">
        <f>IF(N117="sníž. přenesená",J117,0)</f>
        <v>0</v>
      </c>
      <c r="BI117" s="208">
        <f>IF(N117="nulová",J117,0)</f>
        <v>0</v>
      </c>
      <c r="BJ117" s="207" t="s">
        <v>84</v>
      </c>
      <c r="BK117" s="204"/>
      <c r="BL117" s="204"/>
      <c r="BM117" s="204"/>
    </row>
    <row r="118" s="2" customFormat="1" ht="18" customHeight="1">
      <c r="A118" s="35"/>
      <c r="B118" s="36"/>
      <c r="C118" s="37"/>
      <c r="D118" s="200" t="s">
        <v>166</v>
      </c>
      <c r="E118" s="201"/>
      <c r="F118" s="201"/>
      <c r="G118" s="37"/>
      <c r="H118" s="37"/>
      <c r="I118" s="37"/>
      <c r="J118" s="202">
        <v>0</v>
      </c>
      <c r="K118" s="37"/>
      <c r="L118" s="203"/>
      <c r="M118" s="204"/>
      <c r="N118" s="205" t="s">
        <v>42</v>
      </c>
      <c r="O118" s="204"/>
      <c r="P118" s="204"/>
      <c r="Q118" s="204"/>
      <c r="R118" s="204"/>
      <c r="S118" s="206"/>
      <c r="T118" s="206"/>
      <c r="U118" s="206"/>
      <c r="V118" s="206"/>
      <c r="W118" s="206"/>
      <c r="X118" s="206"/>
      <c r="Y118" s="206"/>
      <c r="Z118" s="206"/>
      <c r="AA118" s="206"/>
      <c r="AB118" s="206"/>
      <c r="AC118" s="206"/>
      <c r="AD118" s="206"/>
      <c r="AE118" s="206"/>
      <c r="AF118" s="204"/>
      <c r="AG118" s="204"/>
      <c r="AH118" s="204"/>
      <c r="AI118" s="204"/>
      <c r="AJ118" s="204"/>
      <c r="AK118" s="204"/>
      <c r="AL118" s="204"/>
      <c r="AM118" s="204"/>
      <c r="AN118" s="204"/>
      <c r="AO118" s="204"/>
      <c r="AP118" s="204"/>
      <c r="AQ118" s="204"/>
      <c r="AR118" s="204"/>
      <c r="AS118" s="204"/>
      <c r="AT118" s="204"/>
      <c r="AU118" s="204"/>
      <c r="AV118" s="204"/>
      <c r="AW118" s="204"/>
      <c r="AX118" s="204"/>
      <c r="AY118" s="207" t="s">
        <v>162</v>
      </c>
      <c r="AZ118" s="204"/>
      <c r="BA118" s="204"/>
      <c r="BB118" s="204"/>
      <c r="BC118" s="204"/>
      <c r="BD118" s="204"/>
      <c r="BE118" s="208">
        <f>IF(N118="základní",J118,0)</f>
        <v>0</v>
      </c>
      <c r="BF118" s="208">
        <f>IF(N118="snížená",J118,0)</f>
        <v>0</v>
      </c>
      <c r="BG118" s="208">
        <f>IF(N118="zákl. přenesená",J118,0)</f>
        <v>0</v>
      </c>
      <c r="BH118" s="208">
        <f>IF(N118="sníž. přenesená",J118,0)</f>
        <v>0</v>
      </c>
      <c r="BI118" s="208">
        <f>IF(N118="nulová",J118,0)</f>
        <v>0</v>
      </c>
      <c r="BJ118" s="207" t="s">
        <v>84</v>
      </c>
      <c r="BK118" s="204"/>
      <c r="BL118" s="204"/>
      <c r="BM118" s="204"/>
    </row>
    <row r="119" s="2" customFormat="1" ht="18" customHeight="1">
      <c r="A119" s="35"/>
      <c r="B119" s="36"/>
      <c r="C119" s="37"/>
      <c r="D119" s="201" t="s">
        <v>167</v>
      </c>
      <c r="E119" s="37"/>
      <c r="F119" s="37"/>
      <c r="G119" s="37"/>
      <c r="H119" s="37"/>
      <c r="I119" s="37"/>
      <c r="J119" s="202">
        <f>ROUND(J32*T119,2)</f>
        <v>0</v>
      </c>
      <c r="K119" s="37"/>
      <c r="L119" s="203"/>
      <c r="M119" s="204"/>
      <c r="N119" s="205" t="s">
        <v>42</v>
      </c>
      <c r="O119" s="204"/>
      <c r="P119" s="204"/>
      <c r="Q119" s="204"/>
      <c r="R119" s="204"/>
      <c r="S119" s="206"/>
      <c r="T119" s="206"/>
      <c r="U119" s="206"/>
      <c r="V119" s="206"/>
      <c r="W119" s="206"/>
      <c r="X119" s="206"/>
      <c r="Y119" s="206"/>
      <c r="Z119" s="206"/>
      <c r="AA119" s="206"/>
      <c r="AB119" s="206"/>
      <c r="AC119" s="206"/>
      <c r="AD119" s="206"/>
      <c r="AE119" s="206"/>
      <c r="AF119" s="204"/>
      <c r="AG119" s="204"/>
      <c r="AH119" s="204"/>
      <c r="AI119" s="204"/>
      <c r="AJ119" s="204"/>
      <c r="AK119" s="204"/>
      <c r="AL119" s="204"/>
      <c r="AM119" s="204"/>
      <c r="AN119" s="204"/>
      <c r="AO119" s="204"/>
      <c r="AP119" s="204"/>
      <c r="AQ119" s="204"/>
      <c r="AR119" s="204"/>
      <c r="AS119" s="204"/>
      <c r="AT119" s="204"/>
      <c r="AU119" s="204"/>
      <c r="AV119" s="204"/>
      <c r="AW119" s="204"/>
      <c r="AX119" s="204"/>
      <c r="AY119" s="207" t="s">
        <v>168</v>
      </c>
      <c r="AZ119" s="204"/>
      <c r="BA119" s="204"/>
      <c r="BB119" s="204"/>
      <c r="BC119" s="204"/>
      <c r="BD119" s="204"/>
      <c r="BE119" s="208">
        <f>IF(N119="základní",J119,0)</f>
        <v>0</v>
      </c>
      <c r="BF119" s="208">
        <f>IF(N119="snížená",J119,0)</f>
        <v>0</v>
      </c>
      <c r="BG119" s="208">
        <f>IF(N119="zákl. přenesená",J119,0)</f>
        <v>0</v>
      </c>
      <c r="BH119" s="208">
        <f>IF(N119="sníž. přenesená",J119,0)</f>
        <v>0</v>
      </c>
      <c r="BI119" s="208">
        <f>IF(N119="nulová",J119,0)</f>
        <v>0</v>
      </c>
      <c r="BJ119" s="207" t="s">
        <v>84</v>
      </c>
      <c r="BK119" s="204"/>
      <c r="BL119" s="204"/>
      <c r="BM119" s="204"/>
    </row>
    <row r="120" s="2" customFormat="1">
      <c r="A120" s="35"/>
      <c r="B120" s="36"/>
      <c r="C120" s="37"/>
      <c r="D120" s="37"/>
      <c r="E120" s="37"/>
      <c r="F120" s="37"/>
      <c r="G120" s="37"/>
      <c r="H120" s="37"/>
      <c r="I120" s="37"/>
      <c r="J120" s="37"/>
      <c r="K120" s="37"/>
      <c r="L120" s="60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="2" customFormat="1" ht="29.28" customHeight="1">
      <c r="A121" s="35"/>
      <c r="B121" s="36"/>
      <c r="C121" s="209" t="s">
        <v>169</v>
      </c>
      <c r="D121" s="184"/>
      <c r="E121" s="184"/>
      <c r="F121" s="184"/>
      <c r="G121" s="184"/>
      <c r="H121" s="184"/>
      <c r="I121" s="184"/>
      <c r="J121" s="210">
        <f>ROUND(J98+J113,2)</f>
        <v>0</v>
      </c>
      <c r="K121" s="184"/>
      <c r="L121" s="60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</row>
    <row r="122" s="2" customFormat="1" ht="6.96" customHeight="1">
      <c r="A122" s="35"/>
      <c r="B122" s="63"/>
      <c r="C122" s="64"/>
      <c r="D122" s="64"/>
      <c r="E122" s="64"/>
      <c r="F122" s="64"/>
      <c r="G122" s="64"/>
      <c r="H122" s="64"/>
      <c r="I122" s="64"/>
      <c r="J122" s="64"/>
      <c r="K122" s="64"/>
      <c r="L122" s="60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</row>
    <row r="126" s="2" customFormat="1" ht="6.96" customHeight="1">
      <c r="A126" s="35"/>
      <c r="B126" s="65"/>
      <c r="C126" s="66"/>
      <c r="D126" s="66"/>
      <c r="E126" s="66"/>
      <c r="F126" s="66"/>
      <c r="G126" s="66"/>
      <c r="H126" s="66"/>
      <c r="I126" s="66"/>
      <c r="J126" s="66"/>
      <c r="K126" s="66"/>
      <c r="L126" s="60"/>
      <c r="S126" s="35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</row>
    <row r="127" s="2" customFormat="1" ht="24.96" customHeight="1">
      <c r="A127" s="35"/>
      <c r="B127" s="36"/>
      <c r="C127" s="20" t="s">
        <v>170</v>
      </c>
      <c r="D127" s="37"/>
      <c r="E127" s="37"/>
      <c r="F127" s="37"/>
      <c r="G127" s="37"/>
      <c r="H127" s="37"/>
      <c r="I127" s="37"/>
      <c r="J127" s="37"/>
      <c r="K127" s="37"/>
      <c r="L127" s="60"/>
      <c r="S127" s="35"/>
      <c r="T127" s="35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</row>
    <row r="128" s="2" customFormat="1" ht="6.96" customHeight="1">
      <c r="A128" s="35"/>
      <c r="B128" s="36"/>
      <c r="C128" s="37"/>
      <c r="D128" s="37"/>
      <c r="E128" s="37"/>
      <c r="F128" s="37"/>
      <c r="G128" s="37"/>
      <c r="H128" s="37"/>
      <c r="I128" s="37"/>
      <c r="J128" s="37"/>
      <c r="K128" s="37"/>
      <c r="L128" s="60"/>
      <c r="S128" s="35"/>
      <c r="T128" s="35"/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</row>
    <row r="129" s="2" customFormat="1" ht="12" customHeight="1">
      <c r="A129" s="35"/>
      <c r="B129" s="36"/>
      <c r="C129" s="29" t="s">
        <v>16</v>
      </c>
      <c r="D129" s="37"/>
      <c r="E129" s="37"/>
      <c r="F129" s="37"/>
      <c r="G129" s="37"/>
      <c r="H129" s="37"/>
      <c r="I129" s="37"/>
      <c r="J129" s="37"/>
      <c r="K129" s="37"/>
      <c r="L129" s="60"/>
      <c r="S129" s="35"/>
      <c r="T129" s="35"/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</row>
    <row r="130" s="2" customFormat="1" ht="26.25" customHeight="1">
      <c r="A130" s="35"/>
      <c r="B130" s="36"/>
      <c r="C130" s="37"/>
      <c r="D130" s="37"/>
      <c r="E130" s="182" t="str">
        <f>E7</f>
        <v>Zlepšování kvality a dostupnosti vzdělávání ZŠ Sokolovská ve Velkém Meziříčí</v>
      </c>
      <c r="F130" s="29"/>
      <c r="G130" s="29"/>
      <c r="H130" s="29"/>
      <c r="I130" s="37"/>
      <c r="J130" s="37"/>
      <c r="K130" s="37"/>
      <c r="L130" s="60"/>
      <c r="S130" s="35"/>
      <c r="T130" s="35"/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</row>
    <row r="131" s="1" customFormat="1" ht="12" customHeight="1">
      <c r="B131" s="18"/>
      <c r="C131" s="29" t="s">
        <v>135</v>
      </c>
      <c r="D131" s="19"/>
      <c r="E131" s="19"/>
      <c r="F131" s="19"/>
      <c r="G131" s="19"/>
      <c r="H131" s="19"/>
      <c r="I131" s="19"/>
      <c r="J131" s="19"/>
      <c r="K131" s="19"/>
      <c r="L131" s="17"/>
    </row>
    <row r="132" s="2" customFormat="1" ht="16.5" customHeight="1">
      <c r="A132" s="35"/>
      <c r="B132" s="36"/>
      <c r="C132" s="37"/>
      <c r="D132" s="37"/>
      <c r="E132" s="182" t="s">
        <v>1440</v>
      </c>
      <c r="F132" s="37"/>
      <c r="G132" s="37"/>
      <c r="H132" s="37"/>
      <c r="I132" s="37"/>
      <c r="J132" s="37"/>
      <c r="K132" s="37"/>
      <c r="L132" s="60"/>
      <c r="S132" s="35"/>
      <c r="T132" s="35"/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</row>
    <row r="133" s="2" customFormat="1" ht="12" customHeight="1">
      <c r="A133" s="35"/>
      <c r="B133" s="36"/>
      <c r="C133" s="29" t="s">
        <v>137</v>
      </c>
      <c r="D133" s="37"/>
      <c r="E133" s="37"/>
      <c r="F133" s="37"/>
      <c r="G133" s="37"/>
      <c r="H133" s="37"/>
      <c r="I133" s="37"/>
      <c r="J133" s="37"/>
      <c r="K133" s="37"/>
      <c r="L133" s="60"/>
      <c r="S133" s="35"/>
      <c r="T133" s="35"/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</row>
    <row r="134" s="2" customFormat="1" ht="16.5" customHeight="1">
      <c r="A134" s="35"/>
      <c r="B134" s="36"/>
      <c r="C134" s="37"/>
      <c r="D134" s="37"/>
      <c r="E134" s="73" t="str">
        <f>E11</f>
        <v>56.3.2 - knihovna, dveře č. 13 - elektro</v>
      </c>
      <c r="F134" s="37"/>
      <c r="G134" s="37"/>
      <c r="H134" s="37"/>
      <c r="I134" s="37"/>
      <c r="J134" s="37"/>
      <c r="K134" s="37"/>
      <c r="L134" s="60"/>
      <c r="S134" s="35"/>
      <c r="T134" s="35"/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</row>
    <row r="135" s="2" customFormat="1" ht="6.96" customHeight="1">
      <c r="A135" s="35"/>
      <c r="B135" s="36"/>
      <c r="C135" s="37"/>
      <c r="D135" s="37"/>
      <c r="E135" s="37"/>
      <c r="F135" s="37"/>
      <c r="G135" s="37"/>
      <c r="H135" s="37"/>
      <c r="I135" s="37"/>
      <c r="J135" s="37"/>
      <c r="K135" s="37"/>
      <c r="L135" s="60"/>
      <c r="S135" s="35"/>
      <c r="T135" s="35"/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</row>
    <row r="136" s="2" customFormat="1" ht="12" customHeight="1">
      <c r="A136" s="35"/>
      <c r="B136" s="36"/>
      <c r="C136" s="29" t="s">
        <v>20</v>
      </c>
      <c r="D136" s="37"/>
      <c r="E136" s="37"/>
      <c r="F136" s="24" t="str">
        <f>F14</f>
        <v xml:space="preserve">ZŠ Sokolovská </v>
      </c>
      <c r="G136" s="37"/>
      <c r="H136" s="37"/>
      <c r="I136" s="29" t="s">
        <v>22</v>
      </c>
      <c r="J136" s="76" t="str">
        <f>IF(J14="","",J14)</f>
        <v>21. 1. 2025</v>
      </c>
      <c r="K136" s="37"/>
      <c r="L136" s="60"/>
      <c r="S136" s="35"/>
      <c r="T136" s="35"/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</row>
    <row r="137" s="2" customFormat="1" ht="6.96" customHeight="1">
      <c r="A137" s="35"/>
      <c r="B137" s="36"/>
      <c r="C137" s="37"/>
      <c r="D137" s="37"/>
      <c r="E137" s="37"/>
      <c r="F137" s="37"/>
      <c r="G137" s="37"/>
      <c r="H137" s="37"/>
      <c r="I137" s="37"/>
      <c r="J137" s="37"/>
      <c r="K137" s="37"/>
      <c r="L137" s="60"/>
      <c r="S137" s="35"/>
      <c r="T137" s="35"/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</row>
    <row r="138" s="2" customFormat="1" ht="15.15" customHeight="1">
      <c r="A138" s="35"/>
      <c r="B138" s="36"/>
      <c r="C138" s="29" t="s">
        <v>24</v>
      </c>
      <c r="D138" s="37"/>
      <c r="E138" s="37"/>
      <c r="F138" s="24" t="str">
        <f>E17</f>
        <v xml:space="preserve">Město Velké Meziříčí, Radnická 29/1, PSČ: 594 13 </v>
      </c>
      <c r="G138" s="37"/>
      <c r="H138" s="37"/>
      <c r="I138" s="29" t="s">
        <v>32</v>
      </c>
      <c r="J138" s="33" t="str">
        <f>E23</f>
        <v xml:space="preserve"> </v>
      </c>
      <c r="K138" s="37"/>
      <c r="L138" s="60"/>
      <c r="S138" s="35"/>
      <c r="T138" s="35"/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</row>
    <row r="139" s="2" customFormat="1" ht="15.15" customHeight="1">
      <c r="A139" s="35"/>
      <c r="B139" s="36"/>
      <c r="C139" s="29" t="s">
        <v>30</v>
      </c>
      <c r="D139" s="37"/>
      <c r="E139" s="37"/>
      <c r="F139" s="24" t="str">
        <f>IF(E20="","",E20)</f>
        <v>Vyplň údaj</v>
      </c>
      <c r="G139" s="37"/>
      <c r="H139" s="37"/>
      <c r="I139" s="29" t="s">
        <v>35</v>
      </c>
      <c r="J139" s="33" t="str">
        <f>E26</f>
        <v xml:space="preserve"> </v>
      </c>
      <c r="K139" s="37"/>
      <c r="L139" s="60"/>
      <c r="S139" s="35"/>
      <c r="T139" s="35"/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</row>
    <row r="140" s="2" customFormat="1" ht="10.32" customHeight="1">
      <c r="A140" s="35"/>
      <c r="B140" s="36"/>
      <c r="C140" s="37"/>
      <c r="D140" s="37"/>
      <c r="E140" s="37"/>
      <c r="F140" s="37"/>
      <c r="G140" s="37"/>
      <c r="H140" s="37"/>
      <c r="I140" s="37"/>
      <c r="J140" s="37"/>
      <c r="K140" s="37"/>
      <c r="L140" s="60"/>
      <c r="S140" s="35"/>
      <c r="T140" s="35"/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</row>
    <row r="141" s="11" customFormat="1" ht="29.28" customHeight="1">
      <c r="A141" s="211"/>
      <c r="B141" s="212"/>
      <c r="C141" s="213" t="s">
        <v>171</v>
      </c>
      <c r="D141" s="214" t="s">
        <v>62</v>
      </c>
      <c r="E141" s="214" t="s">
        <v>58</v>
      </c>
      <c r="F141" s="214" t="s">
        <v>59</v>
      </c>
      <c r="G141" s="214" t="s">
        <v>172</v>
      </c>
      <c r="H141" s="214" t="s">
        <v>173</v>
      </c>
      <c r="I141" s="214" t="s">
        <v>174</v>
      </c>
      <c r="J141" s="215" t="s">
        <v>143</v>
      </c>
      <c r="K141" s="216" t="s">
        <v>175</v>
      </c>
      <c r="L141" s="217"/>
      <c r="M141" s="97" t="s">
        <v>1</v>
      </c>
      <c r="N141" s="98" t="s">
        <v>41</v>
      </c>
      <c r="O141" s="98" t="s">
        <v>176</v>
      </c>
      <c r="P141" s="98" t="s">
        <v>177</v>
      </c>
      <c r="Q141" s="98" t="s">
        <v>178</v>
      </c>
      <c r="R141" s="98" t="s">
        <v>179</v>
      </c>
      <c r="S141" s="98" t="s">
        <v>180</v>
      </c>
      <c r="T141" s="99" t="s">
        <v>181</v>
      </c>
      <c r="U141" s="211"/>
      <c r="V141" s="211"/>
      <c r="W141" s="211"/>
      <c r="X141" s="211"/>
      <c r="Y141" s="211"/>
      <c r="Z141" s="211"/>
      <c r="AA141" s="211"/>
      <c r="AB141" s="211"/>
      <c r="AC141" s="211"/>
      <c r="AD141" s="211"/>
      <c r="AE141" s="211"/>
    </row>
    <row r="142" s="2" customFormat="1" ht="22.8" customHeight="1">
      <c r="A142" s="35"/>
      <c r="B142" s="36"/>
      <c r="C142" s="104" t="s">
        <v>182</v>
      </c>
      <c r="D142" s="37"/>
      <c r="E142" s="37"/>
      <c r="F142" s="37"/>
      <c r="G142" s="37"/>
      <c r="H142" s="37"/>
      <c r="I142" s="37"/>
      <c r="J142" s="218">
        <f>BK142</f>
        <v>0</v>
      </c>
      <c r="K142" s="37"/>
      <c r="L142" s="41"/>
      <c r="M142" s="100"/>
      <c r="N142" s="219"/>
      <c r="O142" s="101"/>
      <c r="P142" s="220">
        <f>P143+P179</f>
        <v>0</v>
      </c>
      <c r="Q142" s="101"/>
      <c r="R142" s="220">
        <f>R143+R179</f>
        <v>0.053670000000000009</v>
      </c>
      <c r="S142" s="101"/>
      <c r="T142" s="221">
        <f>T143+T179</f>
        <v>0.37819999999999998</v>
      </c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T142" s="14" t="s">
        <v>76</v>
      </c>
      <c r="AU142" s="14" t="s">
        <v>145</v>
      </c>
      <c r="BK142" s="222">
        <f>BK143+BK179</f>
        <v>0</v>
      </c>
    </row>
    <row r="143" s="12" customFormat="1" ht="25.92" customHeight="1">
      <c r="A143" s="12"/>
      <c r="B143" s="223"/>
      <c r="C143" s="224"/>
      <c r="D143" s="225" t="s">
        <v>76</v>
      </c>
      <c r="E143" s="226" t="s">
        <v>183</v>
      </c>
      <c r="F143" s="226" t="s">
        <v>184</v>
      </c>
      <c r="G143" s="224"/>
      <c r="H143" s="224"/>
      <c r="I143" s="227"/>
      <c r="J143" s="228">
        <f>BK143</f>
        <v>0</v>
      </c>
      <c r="K143" s="224"/>
      <c r="L143" s="229"/>
      <c r="M143" s="230"/>
      <c r="N143" s="231"/>
      <c r="O143" s="231"/>
      <c r="P143" s="232">
        <f>P144+P149+P170</f>
        <v>0</v>
      </c>
      <c r="Q143" s="231"/>
      <c r="R143" s="232">
        <f>R144+R149+R170</f>
        <v>0</v>
      </c>
      <c r="S143" s="231"/>
      <c r="T143" s="233">
        <f>T144+T149+T170</f>
        <v>0.372</v>
      </c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R143" s="234" t="s">
        <v>84</v>
      </c>
      <c r="AT143" s="235" t="s">
        <v>76</v>
      </c>
      <c r="AU143" s="235" t="s">
        <v>77</v>
      </c>
      <c r="AY143" s="234" t="s">
        <v>185</v>
      </c>
      <c r="BK143" s="236">
        <f>BK144+BK149+BK170</f>
        <v>0</v>
      </c>
    </row>
    <row r="144" s="12" customFormat="1" ht="22.8" customHeight="1">
      <c r="A144" s="12"/>
      <c r="B144" s="223"/>
      <c r="C144" s="224"/>
      <c r="D144" s="225" t="s">
        <v>76</v>
      </c>
      <c r="E144" s="237" t="s">
        <v>200</v>
      </c>
      <c r="F144" s="237" t="s">
        <v>524</v>
      </c>
      <c r="G144" s="224"/>
      <c r="H144" s="224"/>
      <c r="I144" s="227"/>
      <c r="J144" s="238">
        <f>BK144</f>
        <v>0</v>
      </c>
      <c r="K144" s="224"/>
      <c r="L144" s="229"/>
      <c r="M144" s="230"/>
      <c r="N144" s="231"/>
      <c r="O144" s="231"/>
      <c r="P144" s="232">
        <f>SUM(P145:P148)</f>
        <v>0</v>
      </c>
      <c r="Q144" s="231"/>
      <c r="R144" s="232">
        <f>SUM(R145:R148)</f>
        <v>0</v>
      </c>
      <c r="S144" s="231"/>
      <c r="T144" s="233">
        <f>SUM(T145:T148)</f>
        <v>0</v>
      </c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R144" s="234" t="s">
        <v>84</v>
      </c>
      <c r="AT144" s="235" t="s">
        <v>76</v>
      </c>
      <c r="AU144" s="235" t="s">
        <v>84</v>
      </c>
      <c r="AY144" s="234" t="s">
        <v>185</v>
      </c>
      <c r="BK144" s="236">
        <f>SUM(BK145:BK148)</f>
        <v>0</v>
      </c>
    </row>
    <row r="145" s="2" customFormat="1" ht="24.15" customHeight="1">
      <c r="A145" s="35"/>
      <c r="B145" s="36"/>
      <c r="C145" s="239" t="s">
        <v>84</v>
      </c>
      <c r="D145" s="239" t="s">
        <v>188</v>
      </c>
      <c r="E145" s="240" t="s">
        <v>525</v>
      </c>
      <c r="F145" s="241" t="s">
        <v>526</v>
      </c>
      <c r="G145" s="242" t="s">
        <v>527</v>
      </c>
      <c r="H145" s="243">
        <v>10</v>
      </c>
      <c r="I145" s="244"/>
      <c r="J145" s="245">
        <f>ROUND(I145*H145,2)</f>
        <v>0</v>
      </c>
      <c r="K145" s="246"/>
      <c r="L145" s="41"/>
      <c r="M145" s="247" t="s">
        <v>1</v>
      </c>
      <c r="N145" s="248" t="s">
        <v>42</v>
      </c>
      <c r="O145" s="88"/>
      <c r="P145" s="249">
        <f>O145*H145</f>
        <v>0</v>
      </c>
      <c r="Q145" s="249">
        <v>0</v>
      </c>
      <c r="R145" s="249">
        <f>Q145*H145</f>
        <v>0</v>
      </c>
      <c r="S145" s="249">
        <v>0</v>
      </c>
      <c r="T145" s="250">
        <f>S145*H145</f>
        <v>0</v>
      </c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R145" s="251" t="s">
        <v>192</v>
      </c>
      <c r="AT145" s="251" t="s">
        <v>188</v>
      </c>
      <c r="AU145" s="251" t="s">
        <v>86</v>
      </c>
      <c r="AY145" s="14" t="s">
        <v>185</v>
      </c>
      <c r="BE145" s="252">
        <f>IF(N145="základní",J145,0)</f>
        <v>0</v>
      </c>
      <c r="BF145" s="252">
        <f>IF(N145="snížená",J145,0)</f>
        <v>0</v>
      </c>
      <c r="BG145" s="252">
        <f>IF(N145="zákl. přenesená",J145,0)</f>
        <v>0</v>
      </c>
      <c r="BH145" s="252">
        <f>IF(N145="sníž. přenesená",J145,0)</f>
        <v>0</v>
      </c>
      <c r="BI145" s="252">
        <f>IF(N145="nulová",J145,0)</f>
        <v>0</v>
      </c>
      <c r="BJ145" s="14" t="s">
        <v>84</v>
      </c>
      <c r="BK145" s="252">
        <f>ROUND(I145*H145,2)</f>
        <v>0</v>
      </c>
      <c r="BL145" s="14" t="s">
        <v>192</v>
      </c>
      <c r="BM145" s="251" t="s">
        <v>528</v>
      </c>
    </row>
    <row r="146" s="2" customFormat="1">
      <c r="A146" s="35"/>
      <c r="B146" s="36"/>
      <c r="C146" s="37"/>
      <c r="D146" s="253" t="s">
        <v>194</v>
      </c>
      <c r="E146" s="37"/>
      <c r="F146" s="254" t="s">
        <v>529</v>
      </c>
      <c r="G146" s="37"/>
      <c r="H146" s="37"/>
      <c r="I146" s="206"/>
      <c r="J146" s="37"/>
      <c r="K146" s="37"/>
      <c r="L146" s="41"/>
      <c r="M146" s="255"/>
      <c r="N146" s="256"/>
      <c r="O146" s="88"/>
      <c r="P146" s="88"/>
      <c r="Q146" s="88"/>
      <c r="R146" s="88"/>
      <c r="S146" s="88"/>
      <c r="T146" s="89"/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T146" s="14" t="s">
        <v>194</v>
      </c>
      <c r="AU146" s="14" t="s">
        <v>86</v>
      </c>
    </row>
    <row r="147" s="2" customFormat="1" ht="24.15" customHeight="1">
      <c r="A147" s="35"/>
      <c r="B147" s="36"/>
      <c r="C147" s="239" t="s">
        <v>86</v>
      </c>
      <c r="D147" s="239" t="s">
        <v>188</v>
      </c>
      <c r="E147" s="240" t="s">
        <v>530</v>
      </c>
      <c r="F147" s="241" t="s">
        <v>531</v>
      </c>
      <c r="G147" s="242" t="s">
        <v>527</v>
      </c>
      <c r="H147" s="243">
        <v>90</v>
      </c>
      <c r="I147" s="244"/>
      <c r="J147" s="245">
        <f>ROUND(I147*H147,2)</f>
        <v>0</v>
      </c>
      <c r="K147" s="246"/>
      <c r="L147" s="41"/>
      <c r="M147" s="247" t="s">
        <v>1</v>
      </c>
      <c r="N147" s="248" t="s">
        <v>42</v>
      </c>
      <c r="O147" s="88"/>
      <c r="P147" s="249">
        <f>O147*H147</f>
        <v>0</v>
      </c>
      <c r="Q147" s="249">
        <v>0</v>
      </c>
      <c r="R147" s="249">
        <f>Q147*H147</f>
        <v>0</v>
      </c>
      <c r="S147" s="249">
        <v>0</v>
      </c>
      <c r="T147" s="250">
        <f>S147*H147</f>
        <v>0</v>
      </c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R147" s="251" t="s">
        <v>192</v>
      </c>
      <c r="AT147" s="251" t="s">
        <v>188</v>
      </c>
      <c r="AU147" s="251" t="s">
        <v>86</v>
      </c>
      <c r="AY147" s="14" t="s">
        <v>185</v>
      </c>
      <c r="BE147" s="252">
        <f>IF(N147="základní",J147,0)</f>
        <v>0</v>
      </c>
      <c r="BF147" s="252">
        <f>IF(N147="snížená",J147,0)</f>
        <v>0</v>
      </c>
      <c r="BG147" s="252">
        <f>IF(N147="zákl. přenesená",J147,0)</f>
        <v>0</v>
      </c>
      <c r="BH147" s="252">
        <f>IF(N147="sníž. přenesená",J147,0)</f>
        <v>0</v>
      </c>
      <c r="BI147" s="252">
        <f>IF(N147="nulová",J147,0)</f>
        <v>0</v>
      </c>
      <c r="BJ147" s="14" t="s">
        <v>84</v>
      </c>
      <c r="BK147" s="252">
        <f>ROUND(I147*H147,2)</f>
        <v>0</v>
      </c>
      <c r="BL147" s="14" t="s">
        <v>192</v>
      </c>
      <c r="BM147" s="251" t="s">
        <v>532</v>
      </c>
    </row>
    <row r="148" s="2" customFormat="1">
      <c r="A148" s="35"/>
      <c r="B148" s="36"/>
      <c r="C148" s="37"/>
      <c r="D148" s="253" t="s">
        <v>194</v>
      </c>
      <c r="E148" s="37"/>
      <c r="F148" s="254" t="s">
        <v>533</v>
      </c>
      <c r="G148" s="37"/>
      <c r="H148" s="37"/>
      <c r="I148" s="206"/>
      <c r="J148" s="37"/>
      <c r="K148" s="37"/>
      <c r="L148" s="41"/>
      <c r="M148" s="255"/>
      <c r="N148" s="256"/>
      <c r="O148" s="88"/>
      <c r="P148" s="88"/>
      <c r="Q148" s="88"/>
      <c r="R148" s="88"/>
      <c r="S148" s="88"/>
      <c r="T148" s="89"/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T148" s="14" t="s">
        <v>194</v>
      </c>
      <c r="AU148" s="14" t="s">
        <v>86</v>
      </c>
    </row>
    <row r="149" s="12" customFormat="1" ht="22.8" customHeight="1">
      <c r="A149" s="12"/>
      <c r="B149" s="223"/>
      <c r="C149" s="224"/>
      <c r="D149" s="225" t="s">
        <v>76</v>
      </c>
      <c r="E149" s="237" t="s">
        <v>211</v>
      </c>
      <c r="F149" s="237" t="s">
        <v>212</v>
      </c>
      <c r="G149" s="224"/>
      <c r="H149" s="224"/>
      <c r="I149" s="227"/>
      <c r="J149" s="238">
        <f>BK149</f>
        <v>0</v>
      </c>
      <c r="K149" s="224"/>
      <c r="L149" s="229"/>
      <c r="M149" s="230"/>
      <c r="N149" s="231"/>
      <c r="O149" s="231"/>
      <c r="P149" s="232">
        <f>SUM(P150:P169)</f>
        <v>0</v>
      </c>
      <c r="Q149" s="231"/>
      <c r="R149" s="232">
        <f>SUM(R150:R169)</f>
        <v>0</v>
      </c>
      <c r="S149" s="231"/>
      <c r="T149" s="233">
        <f>SUM(T150:T169)</f>
        <v>0.372</v>
      </c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R149" s="234" t="s">
        <v>84</v>
      </c>
      <c r="AT149" s="235" t="s">
        <v>76</v>
      </c>
      <c r="AU149" s="235" t="s">
        <v>84</v>
      </c>
      <c r="AY149" s="234" t="s">
        <v>185</v>
      </c>
      <c r="BK149" s="236">
        <f>SUM(BK150:BK169)</f>
        <v>0</v>
      </c>
    </row>
    <row r="150" s="2" customFormat="1" ht="33" customHeight="1">
      <c r="A150" s="35"/>
      <c r="B150" s="36"/>
      <c r="C150" s="239" t="s">
        <v>200</v>
      </c>
      <c r="D150" s="239" t="s">
        <v>188</v>
      </c>
      <c r="E150" s="240" t="s">
        <v>534</v>
      </c>
      <c r="F150" s="241" t="s">
        <v>535</v>
      </c>
      <c r="G150" s="242" t="s">
        <v>263</v>
      </c>
      <c r="H150" s="243">
        <v>1</v>
      </c>
      <c r="I150" s="244"/>
      <c r="J150" s="245">
        <f>ROUND(I150*H150,2)</f>
        <v>0</v>
      </c>
      <c r="K150" s="246"/>
      <c r="L150" s="41"/>
      <c r="M150" s="247" t="s">
        <v>1</v>
      </c>
      <c r="N150" s="248" t="s">
        <v>42</v>
      </c>
      <c r="O150" s="88"/>
      <c r="P150" s="249">
        <f>O150*H150</f>
        <v>0</v>
      </c>
      <c r="Q150" s="249">
        <v>0</v>
      </c>
      <c r="R150" s="249">
        <f>Q150*H150</f>
        <v>0</v>
      </c>
      <c r="S150" s="249">
        <v>0</v>
      </c>
      <c r="T150" s="250">
        <f>S150*H150</f>
        <v>0</v>
      </c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R150" s="251" t="s">
        <v>192</v>
      </c>
      <c r="AT150" s="251" t="s">
        <v>188</v>
      </c>
      <c r="AU150" s="251" t="s">
        <v>86</v>
      </c>
      <c r="AY150" s="14" t="s">
        <v>185</v>
      </c>
      <c r="BE150" s="252">
        <f>IF(N150="základní",J150,0)</f>
        <v>0</v>
      </c>
      <c r="BF150" s="252">
        <f>IF(N150="snížená",J150,0)</f>
        <v>0</v>
      </c>
      <c r="BG150" s="252">
        <f>IF(N150="zákl. přenesená",J150,0)</f>
        <v>0</v>
      </c>
      <c r="BH150" s="252">
        <f>IF(N150="sníž. přenesená",J150,0)</f>
        <v>0</v>
      </c>
      <c r="BI150" s="252">
        <f>IF(N150="nulová",J150,0)</f>
        <v>0</v>
      </c>
      <c r="BJ150" s="14" t="s">
        <v>84</v>
      </c>
      <c r="BK150" s="252">
        <f>ROUND(I150*H150,2)</f>
        <v>0</v>
      </c>
      <c r="BL150" s="14" t="s">
        <v>192</v>
      </c>
      <c r="BM150" s="251" t="s">
        <v>536</v>
      </c>
    </row>
    <row r="151" s="2" customFormat="1">
      <c r="A151" s="35"/>
      <c r="B151" s="36"/>
      <c r="C151" s="37"/>
      <c r="D151" s="253" t="s">
        <v>194</v>
      </c>
      <c r="E151" s="37"/>
      <c r="F151" s="254" t="s">
        <v>537</v>
      </c>
      <c r="G151" s="37"/>
      <c r="H151" s="37"/>
      <c r="I151" s="206"/>
      <c r="J151" s="37"/>
      <c r="K151" s="37"/>
      <c r="L151" s="41"/>
      <c r="M151" s="255"/>
      <c r="N151" s="256"/>
      <c r="O151" s="88"/>
      <c r="P151" s="88"/>
      <c r="Q151" s="88"/>
      <c r="R151" s="88"/>
      <c r="S151" s="88"/>
      <c r="T151" s="89"/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T151" s="14" t="s">
        <v>194</v>
      </c>
      <c r="AU151" s="14" t="s">
        <v>86</v>
      </c>
    </row>
    <row r="152" s="2" customFormat="1" ht="33" customHeight="1">
      <c r="A152" s="35"/>
      <c r="B152" s="36"/>
      <c r="C152" s="239" t="s">
        <v>192</v>
      </c>
      <c r="D152" s="239" t="s">
        <v>188</v>
      </c>
      <c r="E152" s="240" t="s">
        <v>538</v>
      </c>
      <c r="F152" s="241" t="s">
        <v>539</v>
      </c>
      <c r="G152" s="242" t="s">
        <v>263</v>
      </c>
      <c r="H152" s="243">
        <v>1</v>
      </c>
      <c r="I152" s="244"/>
      <c r="J152" s="245">
        <f>ROUND(I152*H152,2)</f>
        <v>0</v>
      </c>
      <c r="K152" s="246"/>
      <c r="L152" s="41"/>
      <c r="M152" s="247" t="s">
        <v>1</v>
      </c>
      <c r="N152" s="248" t="s">
        <v>42</v>
      </c>
      <c r="O152" s="88"/>
      <c r="P152" s="249">
        <f>O152*H152</f>
        <v>0</v>
      </c>
      <c r="Q152" s="249">
        <v>0</v>
      </c>
      <c r="R152" s="249">
        <f>Q152*H152</f>
        <v>0</v>
      </c>
      <c r="S152" s="249">
        <v>0</v>
      </c>
      <c r="T152" s="250">
        <f>S152*H152</f>
        <v>0</v>
      </c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R152" s="251" t="s">
        <v>192</v>
      </c>
      <c r="AT152" s="251" t="s">
        <v>188</v>
      </c>
      <c r="AU152" s="251" t="s">
        <v>86</v>
      </c>
      <c r="AY152" s="14" t="s">
        <v>185</v>
      </c>
      <c r="BE152" s="252">
        <f>IF(N152="základní",J152,0)</f>
        <v>0</v>
      </c>
      <c r="BF152" s="252">
        <f>IF(N152="snížená",J152,0)</f>
        <v>0</v>
      </c>
      <c r="BG152" s="252">
        <f>IF(N152="zákl. přenesená",J152,0)</f>
        <v>0</v>
      </c>
      <c r="BH152" s="252">
        <f>IF(N152="sníž. přenesená",J152,0)</f>
        <v>0</v>
      </c>
      <c r="BI152" s="252">
        <f>IF(N152="nulová",J152,0)</f>
        <v>0</v>
      </c>
      <c r="BJ152" s="14" t="s">
        <v>84</v>
      </c>
      <c r="BK152" s="252">
        <f>ROUND(I152*H152,2)</f>
        <v>0</v>
      </c>
      <c r="BL152" s="14" t="s">
        <v>192</v>
      </c>
      <c r="BM152" s="251" t="s">
        <v>540</v>
      </c>
    </row>
    <row r="153" s="2" customFormat="1">
      <c r="A153" s="35"/>
      <c r="B153" s="36"/>
      <c r="C153" s="37"/>
      <c r="D153" s="253" t="s">
        <v>194</v>
      </c>
      <c r="E153" s="37"/>
      <c r="F153" s="254" t="s">
        <v>541</v>
      </c>
      <c r="G153" s="37"/>
      <c r="H153" s="37"/>
      <c r="I153" s="206"/>
      <c r="J153" s="37"/>
      <c r="K153" s="37"/>
      <c r="L153" s="41"/>
      <c r="M153" s="255"/>
      <c r="N153" s="256"/>
      <c r="O153" s="88"/>
      <c r="P153" s="88"/>
      <c r="Q153" s="88"/>
      <c r="R153" s="88"/>
      <c r="S153" s="88"/>
      <c r="T153" s="89"/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T153" s="14" t="s">
        <v>194</v>
      </c>
      <c r="AU153" s="14" t="s">
        <v>86</v>
      </c>
    </row>
    <row r="154" s="2" customFormat="1" ht="33" customHeight="1">
      <c r="A154" s="35"/>
      <c r="B154" s="36"/>
      <c r="C154" s="239" t="s">
        <v>213</v>
      </c>
      <c r="D154" s="239" t="s">
        <v>188</v>
      </c>
      <c r="E154" s="240" t="s">
        <v>542</v>
      </c>
      <c r="F154" s="241" t="s">
        <v>543</v>
      </c>
      <c r="G154" s="242" t="s">
        <v>263</v>
      </c>
      <c r="H154" s="243">
        <v>1</v>
      </c>
      <c r="I154" s="244"/>
      <c r="J154" s="245">
        <f>ROUND(I154*H154,2)</f>
        <v>0</v>
      </c>
      <c r="K154" s="246"/>
      <c r="L154" s="41"/>
      <c r="M154" s="247" t="s">
        <v>1</v>
      </c>
      <c r="N154" s="248" t="s">
        <v>42</v>
      </c>
      <c r="O154" s="88"/>
      <c r="P154" s="249">
        <f>O154*H154</f>
        <v>0</v>
      </c>
      <c r="Q154" s="249">
        <v>0</v>
      </c>
      <c r="R154" s="249">
        <f>Q154*H154</f>
        <v>0</v>
      </c>
      <c r="S154" s="249">
        <v>0</v>
      </c>
      <c r="T154" s="250">
        <f>S154*H154</f>
        <v>0</v>
      </c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R154" s="251" t="s">
        <v>192</v>
      </c>
      <c r="AT154" s="251" t="s">
        <v>188</v>
      </c>
      <c r="AU154" s="251" t="s">
        <v>86</v>
      </c>
      <c r="AY154" s="14" t="s">
        <v>185</v>
      </c>
      <c r="BE154" s="252">
        <f>IF(N154="základní",J154,0)</f>
        <v>0</v>
      </c>
      <c r="BF154" s="252">
        <f>IF(N154="snížená",J154,0)</f>
        <v>0</v>
      </c>
      <c r="BG154" s="252">
        <f>IF(N154="zákl. přenesená",J154,0)</f>
        <v>0</v>
      </c>
      <c r="BH154" s="252">
        <f>IF(N154="sníž. přenesená",J154,0)</f>
        <v>0</v>
      </c>
      <c r="BI154" s="252">
        <f>IF(N154="nulová",J154,0)</f>
        <v>0</v>
      </c>
      <c r="BJ154" s="14" t="s">
        <v>84</v>
      </c>
      <c r="BK154" s="252">
        <f>ROUND(I154*H154,2)</f>
        <v>0</v>
      </c>
      <c r="BL154" s="14" t="s">
        <v>192</v>
      </c>
      <c r="BM154" s="251" t="s">
        <v>544</v>
      </c>
    </row>
    <row r="155" s="2" customFormat="1">
      <c r="A155" s="35"/>
      <c r="B155" s="36"/>
      <c r="C155" s="37"/>
      <c r="D155" s="253" t="s">
        <v>194</v>
      </c>
      <c r="E155" s="37"/>
      <c r="F155" s="254" t="s">
        <v>545</v>
      </c>
      <c r="G155" s="37"/>
      <c r="H155" s="37"/>
      <c r="I155" s="206"/>
      <c r="J155" s="37"/>
      <c r="K155" s="37"/>
      <c r="L155" s="41"/>
      <c r="M155" s="255"/>
      <c r="N155" s="256"/>
      <c r="O155" s="88"/>
      <c r="P155" s="88"/>
      <c r="Q155" s="88"/>
      <c r="R155" s="88"/>
      <c r="S155" s="88"/>
      <c r="T155" s="89"/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T155" s="14" t="s">
        <v>194</v>
      </c>
      <c r="AU155" s="14" t="s">
        <v>86</v>
      </c>
    </row>
    <row r="156" s="2" customFormat="1" ht="24.15" customHeight="1">
      <c r="A156" s="35"/>
      <c r="B156" s="36"/>
      <c r="C156" s="239" t="s">
        <v>186</v>
      </c>
      <c r="D156" s="239" t="s">
        <v>188</v>
      </c>
      <c r="E156" s="240" t="s">
        <v>1358</v>
      </c>
      <c r="F156" s="241" t="s">
        <v>1359</v>
      </c>
      <c r="G156" s="242" t="s">
        <v>263</v>
      </c>
      <c r="H156" s="243">
        <v>1</v>
      </c>
      <c r="I156" s="244"/>
      <c r="J156" s="245">
        <f>ROUND(I156*H156,2)</f>
        <v>0</v>
      </c>
      <c r="K156" s="246"/>
      <c r="L156" s="41"/>
      <c r="M156" s="247" t="s">
        <v>1</v>
      </c>
      <c r="N156" s="248" t="s">
        <v>42</v>
      </c>
      <c r="O156" s="88"/>
      <c r="P156" s="249">
        <f>O156*H156</f>
        <v>0</v>
      </c>
      <c r="Q156" s="249">
        <v>0</v>
      </c>
      <c r="R156" s="249">
        <f>Q156*H156</f>
        <v>0</v>
      </c>
      <c r="S156" s="249">
        <v>0.017999999999999999</v>
      </c>
      <c r="T156" s="250">
        <f>S156*H156</f>
        <v>0.017999999999999999</v>
      </c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R156" s="251" t="s">
        <v>192</v>
      </c>
      <c r="AT156" s="251" t="s">
        <v>188</v>
      </c>
      <c r="AU156" s="251" t="s">
        <v>86</v>
      </c>
      <c r="AY156" s="14" t="s">
        <v>185</v>
      </c>
      <c r="BE156" s="252">
        <f>IF(N156="základní",J156,0)</f>
        <v>0</v>
      </c>
      <c r="BF156" s="252">
        <f>IF(N156="snížená",J156,0)</f>
        <v>0</v>
      </c>
      <c r="BG156" s="252">
        <f>IF(N156="zákl. přenesená",J156,0)</f>
        <v>0</v>
      </c>
      <c r="BH156" s="252">
        <f>IF(N156="sníž. přenesená",J156,0)</f>
        <v>0</v>
      </c>
      <c r="BI156" s="252">
        <f>IF(N156="nulová",J156,0)</f>
        <v>0</v>
      </c>
      <c r="BJ156" s="14" t="s">
        <v>84</v>
      </c>
      <c r="BK156" s="252">
        <f>ROUND(I156*H156,2)</f>
        <v>0</v>
      </c>
      <c r="BL156" s="14" t="s">
        <v>192</v>
      </c>
      <c r="BM156" s="251" t="s">
        <v>1360</v>
      </c>
    </row>
    <row r="157" s="2" customFormat="1">
      <c r="A157" s="35"/>
      <c r="B157" s="36"/>
      <c r="C157" s="37"/>
      <c r="D157" s="253" t="s">
        <v>194</v>
      </c>
      <c r="E157" s="37"/>
      <c r="F157" s="254" t="s">
        <v>1361</v>
      </c>
      <c r="G157" s="37"/>
      <c r="H157" s="37"/>
      <c r="I157" s="206"/>
      <c r="J157" s="37"/>
      <c r="K157" s="37"/>
      <c r="L157" s="41"/>
      <c r="M157" s="255"/>
      <c r="N157" s="256"/>
      <c r="O157" s="88"/>
      <c r="P157" s="88"/>
      <c r="Q157" s="88"/>
      <c r="R157" s="88"/>
      <c r="S157" s="88"/>
      <c r="T157" s="89"/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T157" s="14" t="s">
        <v>194</v>
      </c>
      <c r="AU157" s="14" t="s">
        <v>86</v>
      </c>
    </row>
    <row r="158" s="2" customFormat="1" ht="24.15" customHeight="1">
      <c r="A158" s="35"/>
      <c r="B158" s="36"/>
      <c r="C158" s="239" t="s">
        <v>222</v>
      </c>
      <c r="D158" s="239" t="s">
        <v>188</v>
      </c>
      <c r="E158" s="240" t="s">
        <v>546</v>
      </c>
      <c r="F158" s="241" t="s">
        <v>547</v>
      </c>
      <c r="G158" s="242" t="s">
        <v>263</v>
      </c>
      <c r="H158" s="243">
        <v>1</v>
      </c>
      <c r="I158" s="244"/>
      <c r="J158" s="245">
        <f>ROUND(I158*H158,2)</f>
        <v>0</v>
      </c>
      <c r="K158" s="246"/>
      <c r="L158" s="41"/>
      <c r="M158" s="247" t="s">
        <v>1</v>
      </c>
      <c r="N158" s="248" t="s">
        <v>42</v>
      </c>
      <c r="O158" s="88"/>
      <c r="P158" s="249">
        <f>O158*H158</f>
        <v>0</v>
      </c>
      <c r="Q158" s="249">
        <v>0</v>
      </c>
      <c r="R158" s="249">
        <f>Q158*H158</f>
        <v>0</v>
      </c>
      <c r="S158" s="249">
        <v>0.11600000000000001</v>
      </c>
      <c r="T158" s="250">
        <f>S158*H158</f>
        <v>0.11600000000000001</v>
      </c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R158" s="251" t="s">
        <v>192</v>
      </c>
      <c r="AT158" s="251" t="s">
        <v>188</v>
      </c>
      <c r="AU158" s="251" t="s">
        <v>86</v>
      </c>
      <c r="AY158" s="14" t="s">
        <v>185</v>
      </c>
      <c r="BE158" s="252">
        <f>IF(N158="základní",J158,0)</f>
        <v>0</v>
      </c>
      <c r="BF158" s="252">
        <f>IF(N158="snížená",J158,0)</f>
        <v>0</v>
      </c>
      <c r="BG158" s="252">
        <f>IF(N158="zákl. přenesená",J158,0)</f>
        <v>0</v>
      </c>
      <c r="BH158" s="252">
        <f>IF(N158="sníž. přenesená",J158,0)</f>
        <v>0</v>
      </c>
      <c r="BI158" s="252">
        <f>IF(N158="nulová",J158,0)</f>
        <v>0</v>
      </c>
      <c r="BJ158" s="14" t="s">
        <v>84</v>
      </c>
      <c r="BK158" s="252">
        <f>ROUND(I158*H158,2)</f>
        <v>0</v>
      </c>
      <c r="BL158" s="14" t="s">
        <v>192</v>
      </c>
      <c r="BM158" s="251" t="s">
        <v>548</v>
      </c>
    </row>
    <row r="159" s="2" customFormat="1">
      <c r="A159" s="35"/>
      <c r="B159" s="36"/>
      <c r="C159" s="37"/>
      <c r="D159" s="253" t="s">
        <v>194</v>
      </c>
      <c r="E159" s="37"/>
      <c r="F159" s="254" t="s">
        <v>549</v>
      </c>
      <c r="G159" s="37"/>
      <c r="H159" s="37"/>
      <c r="I159" s="206"/>
      <c r="J159" s="37"/>
      <c r="K159" s="37"/>
      <c r="L159" s="41"/>
      <c r="M159" s="255"/>
      <c r="N159" s="256"/>
      <c r="O159" s="88"/>
      <c r="P159" s="88"/>
      <c r="Q159" s="88"/>
      <c r="R159" s="88"/>
      <c r="S159" s="88"/>
      <c r="T159" s="89"/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T159" s="14" t="s">
        <v>194</v>
      </c>
      <c r="AU159" s="14" t="s">
        <v>86</v>
      </c>
    </row>
    <row r="160" s="2" customFormat="1" ht="24.15" customHeight="1">
      <c r="A160" s="35"/>
      <c r="B160" s="36"/>
      <c r="C160" s="239" t="s">
        <v>226</v>
      </c>
      <c r="D160" s="239" t="s">
        <v>188</v>
      </c>
      <c r="E160" s="240" t="s">
        <v>550</v>
      </c>
      <c r="F160" s="241" t="s">
        <v>551</v>
      </c>
      <c r="G160" s="242" t="s">
        <v>263</v>
      </c>
      <c r="H160" s="243">
        <v>9</v>
      </c>
      <c r="I160" s="244"/>
      <c r="J160" s="245">
        <f>ROUND(I160*H160,2)</f>
        <v>0</v>
      </c>
      <c r="K160" s="246"/>
      <c r="L160" s="41"/>
      <c r="M160" s="247" t="s">
        <v>1</v>
      </c>
      <c r="N160" s="248" t="s">
        <v>42</v>
      </c>
      <c r="O160" s="88"/>
      <c r="P160" s="249">
        <f>O160*H160</f>
        <v>0</v>
      </c>
      <c r="Q160" s="249">
        <v>0</v>
      </c>
      <c r="R160" s="249">
        <f>Q160*H160</f>
        <v>0</v>
      </c>
      <c r="S160" s="249">
        <v>0.001</v>
      </c>
      <c r="T160" s="250">
        <f>S160*H160</f>
        <v>0.0090000000000000011</v>
      </c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R160" s="251" t="s">
        <v>192</v>
      </c>
      <c r="AT160" s="251" t="s">
        <v>188</v>
      </c>
      <c r="AU160" s="251" t="s">
        <v>86</v>
      </c>
      <c r="AY160" s="14" t="s">
        <v>185</v>
      </c>
      <c r="BE160" s="252">
        <f>IF(N160="základní",J160,0)</f>
        <v>0</v>
      </c>
      <c r="BF160" s="252">
        <f>IF(N160="snížená",J160,0)</f>
        <v>0</v>
      </c>
      <c r="BG160" s="252">
        <f>IF(N160="zákl. přenesená",J160,0)</f>
        <v>0</v>
      </c>
      <c r="BH160" s="252">
        <f>IF(N160="sníž. přenesená",J160,0)</f>
        <v>0</v>
      </c>
      <c r="BI160" s="252">
        <f>IF(N160="nulová",J160,0)</f>
        <v>0</v>
      </c>
      <c r="BJ160" s="14" t="s">
        <v>84</v>
      </c>
      <c r="BK160" s="252">
        <f>ROUND(I160*H160,2)</f>
        <v>0</v>
      </c>
      <c r="BL160" s="14" t="s">
        <v>192</v>
      </c>
      <c r="BM160" s="251" t="s">
        <v>552</v>
      </c>
    </row>
    <row r="161" s="2" customFormat="1">
      <c r="A161" s="35"/>
      <c r="B161" s="36"/>
      <c r="C161" s="37"/>
      <c r="D161" s="253" t="s">
        <v>194</v>
      </c>
      <c r="E161" s="37"/>
      <c r="F161" s="254" t="s">
        <v>553</v>
      </c>
      <c r="G161" s="37"/>
      <c r="H161" s="37"/>
      <c r="I161" s="206"/>
      <c r="J161" s="37"/>
      <c r="K161" s="37"/>
      <c r="L161" s="41"/>
      <c r="M161" s="255"/>
      <c r="N161" s="256"/>
      <c r="O161" s="88"/>
      <c r="P161" s="88"/>
      <c r="Q161" s="88"/>
      <c r="R161" s="88"/>
      <c r="S161" s="88"/>
      <c r="T161" s="89"/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T161" s="14" t="s">
        <v>194</v>
      </c>
      <c r="AU161" s="14" t="s">
        <v>86</v>
      </c>
    </row>
    <row r="162" s="2" customFormat="1" ht="24.15" customHeight="1">
      <c r="A162" s="35"/>
      <c r="B162" s="36"/>
      <c r="C162" s="239" t="s">
        <v>211</v>
      </c>
      <c r="D162" s="239" t="s">
        <v>188</v>
      </c>
      <c r="E162" s="240" t="s">
        <v>558</v>
      </c>
      <c r="F162" s="241" t="s">
        <v>559</v>
      </c>
      <c r="G162" s="242" t="s">
        <v>329</v>
      </c>
      <c r="H162" s="243">
        <v>15</v>
      </c>
      <c r="I162" s="244"/>
      <c r="J162" s="245">
        <f>ROUND(I162*H162,2)</f>
        <v>0</v>
      </c>
      <c r="K162" s="246"/>
      <c r="L162" s="41"/>
      <c r="M162" s="247" t="s">
        <v>1</v>
      </c>
      <c r="N162" s="248" t="s">
        <v>42</v>
      </c>
      <c r="O162" s="88"/>
      <c r="P162" s="249">
        <f>O162*H162</f>
        <v>0</v>
      </c>
      <c r="Q162" s="249">
        <v>0</v>
      </c>
      <c r="R162" s="249">
        <f>Q162*H162</f>
        <v>0</v>
      </c>
      <c r="S162" s="249">
        <v>0.002</v>
      </c>
      <c r="T162" s="250">
        <f>S162*H162</f>
        <v>0.029999999999999999</v>
      </c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R162" s="251" t="s">
        <v>192</v>
      </c>
      <c r="AT162" s="251" t="s">
        <v>188</v>
      </c>
      <c r="AU162" s="251" t="s">
        <v>86</v>
      </c>
      <c r="AY162" s="14" t="s">
        <v>185</v>
      </c>
      <c r="BE162" s="252">
        <f>IF(N162="základní",J162,0)</f>
        <v>0</v>
      </c>
      <c r="BF162" s="252">
        <f>IF(N162="snížená",J162,0)</f>
        <v>0</v>
      </c>
      <c r="BG162" s="252">
        <f>IF(N162="zákl. přenesená",J162,0)</f>
        <v>0</v>
      </c>
      <c r="BH162" s="252">
        <f>IF(N162="sníž. přenesená",J162,0)</f>
        <v>0</v>
      </c>
      <c r="BI162" s="252">
        <f>IF(N162="nulová",J162,0)</f>
        <v>0</v>
      </c>
      <c r="BJ162" s="14" t="s">
        <v>84</v>
      </c>
      <c r="BK162" s="252">
        <f>ROUND(I162*H162,2)</f>
        <v>0</v>
      </c>
      <c r="BL162" s="14" t="s">
        <v>192</v>
      </c>
      <c r="BM162" s="251" t="s">
        <v>560</v>
      </c>
    </row>
    <row r="163" s="2" customFormat="1">
      <c r="A163" s="35"/>
      <c r="B163" s="36"/>
      <c r="C163" s="37"/>
      <c r="D163" s="253" t="s">
        <v>194</v>
      </c>
      <c r="E163" s="37"/>
      <c r="F163" s="254" t="s">
        <v>561</v>
      </c>
      <c r="G163" s="37"/>
      <c r="H163" s="37"/>
      <c r="I163" s="206"/>
      <c r="J163" s="37"/>
      <c r="K163" s="37"/>
      <c r="L163" s="41"/>
      <c r="M163" s="255"/>
      <c r="N163" s="256"/>
      <c r="O163" s="88"/>
      <c r="P163" s="88"/>
      <c r="Q163" s="88"/>
      <c r="R163" s="88"/>
      <c r="S163" s="88"/>
      <c r="T163" s="89"/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T163" s="14" t="s">
        <v>194</v>
      </c>
      <c r="AU163" s="14" t="s">
        <v>86</v>
      </c>
    </row>
    <row r="164" s="2" customFormat="1" ht="24.15" customHeight="1">
      <c r="A164" s="35"/>
      <c r="B164" s="36"/>
      <c r="C164" s="239" t="s">
        <v>236</v>
      </c>
      <c r="D164" s="239" t="s">
        <v>188</v>
      </c>
      <c r="E164" s="240" t="s">
        <v>562</v>
      </c>
      <c r="F164" s="241" t="s">
        <v>563</v>
      </c>
      <c r="G164" s="242" t="s">
        <v>329</v>
      </c>
      <c r="H164" s="243">
        <v>15</v>
      </c>
      <c r="I164" s="244"/>
      <c r="J164" s="245">
        <f>ROUND(I164*H164,2)</f>
        <v>0</v>
      </c>
      <c r="K164" s="246"/>
      <c r="L164" s="41"/>
      <c r="M164" s="247" t="s">
        <v>1</v>
      </c>
      <c r="N164" s="248" t="s">
        <v>42</v>
      </c>
      <c r="O164" s="88"/>
      <c r="P164" s="249">
        <f>O164*H164</f>
        <v>0</v>
      </c>
      <c r="Q164" s="249">
        <v>0</v>
      </c>
      <c r="R164" s="249">
        <f>Q164*H164</f>
        <v>0</v>
      </c>
      <c r="S164" s="249">
        <v>0.010999999999999999</v>
      </c>
      <c r="T164" s="250">
        <f>S164*H164</f>
        <v>0.16499999999999998</v>
      </c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R164" s="251" t="s">
        <v>192</v>
      </c>
      <c r="AT164" s="251" t="s">
        <v>188</v>
      </c>
      <c r="AU164" s="251" t="s">
        <v>86</v>
      </c>
      <c r="AY164" s="14" t="s">
        <v>185</v>
      </c>
      <c r="BE164" s="252">
        <f>IF(N164="základní",J164,0)</f>
        <v>0</v>
      </c>
      <c r="BF164" s="252">
        <f>IF(N164="snížená",J164,0)</f>
        <v>0</v>
      </c>
      <c r="BG164" s="252">
        <f>IF(N164="zákl. přenesená",J164,0)</f>
        <v>0</v>
      </c>
      <c r="BH164" s="252">
        <f>IF(N164="sníž. přenesená",J164,0)</f>
        <v>0</v>
      </c>
      <c r="BI164" s="252">
        <f>IF(N164="nulová",J164,0)</f>
        <v>0</v>
      </c>
      <c r="BJ164" s="14" t="s">
        <v>84</v>
      </c>
      <c r="BK164" s="252">
        <f>ROUND(I164*H164,2)</f>
        <v>0</v>
      </c>
      <c r="BL164" s="14" t="s">
        <v>192</v>
      </c>
      <c r="BM164" s="251" t="s">
        <v>564</v>
      </c>
    </row>
    <row r="165" s="2" customFormat="1">
      <c r="A165" s="35"/>
      <c r="B165" s="36"/>
      <c r="C165" s="37"/>
      <c r="D165" s="253" t="s">
        <v>194</v>
      </c>
      <c r="E165" s="37"/>
      <c r="F165" s="254" t="s">
        <v>565</v>
      </c>
      <c r="G165" s="37"/>
      <c r="H165" s="37"/>
      <c r="I165" s="206"/>
      <c r="J165" s="37"/>
      <c r="K165" s="37"/>
      <c r="L165" s="41"/>
      <c r="M165" s="255"/>
      <c r="N165" s="256"/>
      <c r="O165" s="88"/>
      <c r="P165" s="88"/>
      <c r="Q165" s="88"/>
      <c r="R165" s="88"/>
      <c r="S165" s="88"/>
      <c r="T165" s="89"/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T165" s="14" t="s">
        <v>194</v>
      </c>
      <c r="AU165" s="14" t="s">
        <v>86</v>
      </c>
    </row>
    <row r="166" s="2" customFormat="1" ht="24.15" customHeight="1">
      <c r="A166" s="35"/>
      <c r="B166" s="36"/>
      <c r="C166" s="239" t="s">
        <v>243</v>
      </c>
      <c r="D166" s="239" t="s">
        <v>188</v>
      </c>
      <c r="E166" s="240" t="s">
        <v>566</v>
      </c>
      <c r="F166" s="241" t="s">
        <v>567</v>
      </c>
      <c r="G166" s="242" t="s">
        <v>263</v>
      </c>
      <c r="H166" s="243">
        <v>2</v>
      </c>
      <c r="I166" s="244"/>
      <c r="J166" s="245">
        <f>ROUND(I166*H166,2)</f>
        <v>0</v>
      </c>
      <c r="K166" s="246"/>
      <c r="L166" s="41"/>
      <c r="M166" s="247" t="s">
        <v>1</v>
      </c>
      <c r="N166" s="248" t="s">
        <v>42</v>
      </c>
      <c r="O166" s="88"/>
      <c r="P166" s="249">
        <f>O166*H166</f>
        <v>0</v>
      </c>
      <c r="Q166" s="249">
        <v>0</v>
      </c>
      <c r="R166" s="249">
        <f>Q166*H166</f>
        <v>0</v>
      </c>
      <c r="S166" s="249">
        <v>0.017000000000000001</v>
      </c>
      <c r="T166" s="250">
        <f>S166*H166</f>
        <v>0.034000000000000002</v>
      </c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R166" s="251" t="s">
        <v>192</v>
      </c>
      <c r="AT166" s="251" t="s">
        <v>188</v>
      </c>
      <c r="AU166" s="251" t="s">
        <v>86</v>
      </c>
      <c r="AY166" s="14" t="s">
        <v>185</v>
      </c>
      <c r="BE166" s="252">
        <f>IF(N166="základní",J166,0)</f>
        <v>0</v>
      </c>
      <c r="BF166" s="252">
        <f>IF(N166="snížená",J166,0)</f>
        <v>0</v>
      </c>
      <c r="BG166" s="252">
        <f>IF(N166="zákl. přenesená",J166,0)</f>
        <v>0</v>
      </c>
      <c r="BH166" s="252">
        <f>IF(N166="sníž. přenesená",J166,0)</f>
        <v>0</v>
      </c>
      <c r="BI166" s="252">
        <f>IF(N166="nulová",J166,0)</f>
        <v>0</v>
      </c>
      <c r="BJ166" s="14" t="s">
        <v>84</v>
      </c>
      <c r="BK166" s="252">
        <f>ROUND(I166*H166,2)</f>
        <v>0</v>
      </c>
      <c r="BL166" s="14" t="s">
        <v>192</v>
      </c>
      <c r="BM166" s="251" t="s">
        <v>568</v>
      </c>
    </row>
    <row r="167" s="2" customFormat="1">
      <c r="A167" s="35"/>
      <c r="B167" s="36"/>
      <c r="C167" s="37"/>
      <c r="D167" s="253" t="s">
        <v>194</v>
      </c>
      <c r="E167" s="37"/>
      <c r="F167" s="254" t="s">
        <v>569</v>
      </c>
      <c r="G167" s="37"/>
      <c r="H167" s="37"/>
      <c r="I167" s="206"/>
      <c r="J167" s="37"/>
      <c r="K167" s="37"/>
      <c r="L167" s="41"/>
      <c r="M167" s="255"/>
      <c r="N167" s="256"/>
      <c r="O167" s="88"/>
      <c r="P167" s="88"/>
      <c r="Q167" s="88"/>
      <c r="R167" s="88"/>
      <c r="S167" s="88"/>
      <c r="T167" s="89"/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T167" s="14" t="s">
        <v>194</v>
      </c>
      <c r="AU167" s="14" t="s">
        <v>86</v>
      </c>
    </row>
    <row r="168" s="2" customFormat="1" ht="33" customHeight="1">
      <c r="A168" s="35"/>
      <c r="B168" s="36"/>
      <c r="C168" s="239" t="s">
        <v>248</v>
      </c>
      <c r="D168" s="239" t="s">
        <v>188</v>
      </c>
      <c r="E168" s="240" t="s">
        <v>570</v>
      </c>
      <c r="F168" s="241" t="s">
        <v>1365</v>
      </c>
      <c r="G168" s="242" t="s">
        <v>307</v>
      </c>
      <c r="H168" s="243">
        <v>10</v>
      </c>
      <c r="I168" s="244"/>
      <c r="J168" s="245">
        <f>ROUND(I168*H168,2)</f>
        <v>0</v>
      </c>
      <c r="K168" s="246"/>
      <c r="L168" s="41"/>
      <c r="M168" s="247" t="s">
        <v>1</v>
      </c>
      <c r="N168" s="248" t="s">
        <v>42</v>
      </c>
      <c r="O168" s="88"/>
      <c r="P168" s="249">
        <f>O168*H168</f>
        <v>0</v>
      </c>
      <c r="Q168" s="249">
        <v>0</v>
      </c>
      <c r="R168" s="249">
        <f>Q168*H168</f>
        <v>0</v>
      </c>
      <c r="S168" s="249">
        <v>0</v>
      </c>
      <c r="T168" s="250">
        <f>S168*H168</f>
        <v>0</v>
      </c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R168" s="251" t="s">
        <v>192</v>
      </c>
      <c r="AT168" s="251" t="s">
        <v>188</v>
      </c>
      <c r="AU168" s="251" t="s">
        <v>86</v>
      </c>
      <c r="AY168" s="14" t="s">
        <v>185</v>
      </c>
      <c r="BE168" s="252">
        <f>IF(N168="základní",J168,0)</f>
        <v>0</v>
      </c>
      <c r="BF168" s="252">
        <f>IF(N168="snížená",J168,0)</f>
        <v>0</v>
      </c>
      <c r="BG168" s="252">
        <f>IF(N168="zákl. přenesená",J168,0)</f>
        <v>0</v>
      </c>
      <c r="BH168" s="252">
        <f>IF(N168="sníž. přenesená",J168,0)</f>
        <v>0</v>
      </c>
      <c r="BI168" s="252">
        <f>IF(N168="nulová",J168,0)</f>
        <v>0</v>
      </c>
      <c r="BJ168" s="14" t="s">
        <v>84</v>
      </c>
      <c r="BK168" s="252">
        <f>ROUND(I168*H168,2)</f>
        <v>0</v>
      </c>
      <c r="BL168" s="14" t="s">
        <v>192</v>
      </c>
      <c r="BM168" s="251" t="s">
        <v>572</v>
      </c>
    </row>
    <row r="169" s="2" customFormat="1">
      <c r="A169" s="35"/>
      <c r="B169" s="36"/>
      <c r="C169" s="37"/>
      <c r="D169" s="253" t="s">
        <v>194</v>
      </c>
      <c r="E169" s="37"/>
      <c r="F169" s="254" t="s">
        <v>1365</v>
      </c>
      <c r="G169" s="37"/>
      <c r="H169" s="37"/>
      <c r="I169" s="206"/>
      <c r="J169" s="37"/>
      <c r="K169" s="37"/>
      <c r="L169" s="41"/>
      <c r="M169" s="255"/>
      <c r="N169" s="256"/>
      <c r="O169" s="88"/>
      <c r="P169" s="88"/>
      <c r="Q169" s="88"/>
      <c r="R169" s="88"/>
      <c r="S169" s="88"/>
      <c r="T169" s="89"/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T169" s="14" t="s">
        <v>194</v>
      </c>
      <c r="AU169" s="14" t="s">
        <v>86</v>
      </c>
    </row>
    <row r="170" s="12" customFormat="1" ht="22.8" customHeight="1">
      <c r="A170" s="12"/>
      <c r="B170" s="223"/>
      <c r="C170" s="224"/>
      <c r="D170" s="225" t="s">
        <v>76</v>
      </c>
      <c r="E170" s="237" t="s">
        <v>241</v>
      </c>
      <c r="F170" s="237" t="s">
        <v>242</v>
      </c>
      <c r="G170" s="224"/>
      <c r="H170" s="224"/>
      <c r="I170" s="227"/>
      <c r="J170" s="238">
        <f>BK170</f>
        <v>0</v>
      </c>
      <c r="K170" s="224"/>
      <c r="L170" s="229"/>
      <c r="M170" s="230"/>
      <c r="N170" s="231"/>
      <c r="O170" s="231"/>
      <c r="P170" s="232">
        <f>SUM(P171:P178)</f>
        <v>0</v>
      </c>
      <c r="Q170" s="231"/>
      <c r="R170" s="232">
        <f>SUM(R171:R178)</f>
        <v>0</v>
      </c>
      <c r="S170" s="231"/>
      <c r="T170" s="233">
        <f>SUM(T171:T178)</f>
        <v>0</v>
      </c>
      <c r="U170" s="12"/>
      <c r="V170" s="12"/>
      <c r="W170" s="12"/>
      <c r="X170" s="12"/>
      <c r="Y170" s="12"/>
      <c r="Z170" s="12"/>
      <c r="AA170" s="12"/>
      <c r="AB170" s="12"/>
      <c r="AC170" s="12"/>
      <c r="AD170" s="12"/>
      <c r="AE170" s="12"/>
      <c r="AR170" s="234" t="s">
        <v>84</v>
      </c>
      <c r="AT170" s="235" t="s">
        <v>76</v>
      </c>
      <c r="AU170" s="235" t="s">
        <v>84</v>
      </c>
      <c r="AY170" s="234" t="s">
        <v>185</v>
      </c>
      <c r="BK170" s="236">
        <f>SUM(BK171:BK178)</f>
        <v>0</v>
      </c>
    </row>
    <row r="171" s="2" customFormat="1" ht="24.15" customHeight="1">
      <c r="A171" s="35"/>
      <c r="B171" s="36"/>
      <c r="C171" s="239" t="s">
        <v>254</v>
      </c>
      <c r="D171" s="239" t="s">
        <v>188</v>
      </c>
      <c r="E171" s="240" t="s">
        <v>574</v>
      </c>
      <c r="F171" s="241" t="s">
        <v>575</v>
      </c>
      <c r="G171" s="242" t="s">
        <v>251</v>
      </c>
      <c r="H171" s="243">
        <v>0.378</v>
      </c>
      <c r="I171" s="244"/>
      <c r="J171" s="245">
        <f>ROUND(I171*H171,2)</f>
        <v>0</v>
      </c>
      <c r="K171" s="246"/>
      <c r="L171" s="41"/>
      <c r="M171" s="247" t="s">
        <v>1</v>
      </c>
      <c r="N171" s="248" t="s">
        <v>42</v>
      </c>
      <c r="O171" s="88"/>
      <c r="P171" s="249">
        <f>O171*H171</f>
        <v>0</v>
      </c>
      <c r="Q171" s="249">
        <v>0</v>
      </c>
      <c r="R171" s="249">
        <f>Q171*H171</f>
        <v>0</v>
      </c>
      <c r="S171" s="249">
        <v>0</v>
      </c>
      <c r="T171" s="250">
        <f>S171*H171</f>
        <v>0</v>
      </c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R171" s="251" t="s">
        <v>192</v>
      </c>
      <c r="AT171" s="251" t="s">
        <v>188</v>
      </c>
      <c r="AU171" s="251" t="s">
        <v>86</v>
      </c>
      <c r="AY171" s="14" t="s">
        <v>185</v>
      </c>
      <c r="BE171" s="252">
        <f>IF(N171="základní",J171,0)</f>
        <v>0</v>
      </c>
      <c r="BF171" s="252">
        <f>IF(N171="snížená",J171,0)</f>
        <v>0</v>
      </c>
      <c r="BG171" s="252">
        <f>IF(N171="zákl. přenesená",J171,0)</f>
        <v>0</v>
      </c>
      <c r="BH171" s="252">
        <f>IF(N171="sníž. přenesená",J171,0)</f>
        <v>0</v>
      </c>
      <c r="BI171" s="252">
        <f>IF(N171="nulová",J171,0)</f>
        <v>0</v>
      </c>
      <c r="BJ171" s="14" t="s">
        <v>84</v>
      </c>
      <c r="BK171" s="252">
        <f>ROUND(I171*H171,2)</f>
        <v>0</v>
      </c>
      <c r="BL171" s="14" t="s">
        <v>192</v>
      </c>
      <c r="BM171" s="251" t="s">
        <v>576</v>
      </c>
    </row>
    <row r="172" s="2" customFormat="1">
      <c r="A172" s="35"/>
      <c r="B172" s="36"/>
      <c r="C172" s="37"/>
      <c r="D172" s="253" t="s">
        <v>194</v>
      </c>
      <c r="E172" s="37"/>
      <c r="F172" s="254" t="s">
        <v>577</v>
      </c>
      <c r="G172" s="37"/>
      <c r="H172" s="37"/>
      <c r="I172" s="206"/>
      <c r="J172" s="37"/>
      <c r="K172" s="37"/>
      <c r="L172" s="41"/>
      <c r="M172" s="255"/>
      <c r="N172" s="256"/>
      <c r="O172" s="88"/>
      <c r="P172" s="88"/>
      <c r="Q172" s="88"/>
      <c r="R172" s="88"/>
      <c r="S172" s="88"/>
      <c r="T172" s="89"/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T172" s="14" t="s">
        <v>194</v>
      </c>
      <c r="AU172" s="14" t="s">
        <v>86</v>
      </c>
    </row>
    <row r="173" s="2" customFormat="1" ht="24.15" customHeight="1">
      <c r="A173" s="35"/>
      <c r="B173" s="36"/>
      <c r="C173" s="239" t="s">
        <v>259</v>
      </c>
      <c r="D173" s="239" t="s">
        <v>188</v>
      </c>
      <c r="E173" s="240" t="s">
        <v>249</v>
      </c>
      <c r="F173" s="241" t="s">
        <v>250</v>
      </c>
      <c r="G173" s="242" t="s">
        <v>251</v>
      </c>
      <c r="H173" s="243">
        <v>0.378</v>
      </c>
      <c r="I173" s="244"/>
      <c r="J173" s="245">
        <f>ROUND(I173*H173,2)</f>
        <v>0</v>
      </c>
      <c r="K173" s="246"/>
      <c r="L173" s="41"/>
      <c r="M173" s="247" t="s">
        <v>1</v>
      </c>
      <c r="N173" s="248" t="s">
        <v>42</v>
      </c>
      <c r="O173" s="88"/>
      <c r="P173" s="249">
        <f>O173*H173</f>
        <v>0</v>
      </c>
      <c r="Q173" s="249">
        <v>0</v>
      </c>
      <c r="R173" s="249">
        <f>Q173*H173</f>
        <v>0</v>
      </c>
      <c r="S173" s="249">
        <v>0</v>
      </c>
      <c r="T173" s="250">
        <f>S173*H173</f>
        <v>0</v>
      </c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R173" s="251" t="s">
        <v>192</v>
      </c>
      <c r="AT173" s="251" t="s">
        <v>188</v>
      </c>
      <c r="AU173" s="251" t="s">
        <v>86</v>
      </c>
      <c r="AY173" s="14" t="s">
        <v>185</v>
      </c>
      <c r="BE173" s="252">
        <f>IF(N173="základní",J173,0)</f>
        <v>0</v>
      </c>
      <c r="BF173" s="252">
        <f>IF(N173="snížená",J173,0)</f>
        <v>0</v>
      </c>
      <c r="BG173" s="252">
        <f>IF(N173="zákl. přenesená",J173,0)</f>
        <v>0</v>
      </c>
      <c r="BH173" s="252">
        <f>IF(N173="sníž. přenesená",J173,0)</f>
        <v>0</v>
      </c>
      <c r="BI173" s="252">
        <f>IF(N173="nulová",J173,0)</f>
        <v>0</v>
      </c>
      <c r="BJ173" s="14" t="s">
        <v>84</v>
      </c>
      <c r="BK173" s="252">
        <f>ROUND(I173*H173,2)</f>
        <v>0</v>
      </c>
      <c r="BL173" s="14" t="s">
        <v>192</v>
      </c>
      <c r="BM173" s="251" t="s">
        <v>578</v>
      </c>
    </row>
    <row r="174" s="2" customFormat="1">
      <c r="A174" s="35"/>
      <c r="B174" s="36"/>
      <c r="C174" s="37"/>
      <c r="D174" s="253" t="s">
        <v>194</v>
      </c>
      <c r="E174" s="37"/>
      <c r="F174" s="254" t="s">
        <v>253</v>
      </c>
      <c r="G174" s="37"/>
      <c r="H174" s="37"/>
      <c r="I174" s="206"/>
      <c r="J174" s="37"/>
      <c r="K174" s="37"/>
      <c r="L174" s="41"/>
      <c r="M174" s="255"/>
      <c r="N174" s="256"/>
      <c r="O174" s="88"/>
      <c r="P174" s="88"/>
      <c r="Q174" s="88"/>
      <c r="R174" s="88"/>
      <c r="S174" s="88"/>
      <c r="T174" s="89"/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T174" s="14" t="s">
        <v>194</v>
      </c>
      <c r="AU174" s="14" t="s">
        <v>86</v>
      </c>
    </row>
    <row r="175" s="2" customFormat="1" ht="24.15" customHeight="1">
      <c r="A175" s="35"/>
      <c r="B175" s="36"/>
      <c r="C175" s="239" t="s">
        <v>8</v>
      </c>
      <c r="D175" s="239" t="s">
        <v>188</v>
      </c>
      <c r="E175" s="240" t="s">
        <v>579</v>
      </c>
      <c r="F175" s="241" t="s">
        <v>580</v>
      </c>
      <c r="G175" s="242" t="s">
        <v>251</v>
      </c>
      <c r="H175" s="243">
        <v>90</v>
      </c>
      <c r="I175" s="244"/>
      <c r="J175" s="245">
        <f>ROUND(I175*H175,2)</f>
        <v>0</v>
      </c>
      <c r="K175" s="246"/>
      <c r="L175" s="41"/>
      <c r="M175" s="247" t="s">
        <v>1</v>
      </c>
      <c r="N175" s="248" t="s">
        <v>42</v>
      </c>
      <c r="O175" s="88"/>
      <c r="P175" s="249">
        <f>O175*H175</f>
        <v>0</v>
      </c>
      <c r="Q175" s="249">
        <v>0</v>
      </c>
      <c r="R175" s="249">
        <f>Q175*H175</f>
        <v>0</v>
      </c>
      <c r="S175" s="249">
        <v>0</v>
      </c>
      <c r="T175" s="250">
        <f>S175*H175</f>
        <v>0</v>
      </c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R175" s="251" t="s">
        <v>192</v>
      </c>
      <c r="AT175" s="251" t="s">
        <v>188</v>
      </c>
      <c r="AU175" s="251" t="s">
        <v>86</v>
      </c>
      <c r="AY175" s="14" t="s">
        <v>185</v>
      </c>
      <c r="BE175" s="252">
        <f>IF(N175="základní",J175,0)</f>
        <v>0</v>
      </c>
      <c r="BF175" s="252">
        <f>IF(N175="snížená",J175,0)</f>
        <v>0</v>
      </c>
      <c r="BG175" s="252">
        <f>IF(N175="zákl. přenesená",J175,0)</f>
        <v>0</v>
      </c>
      <c r="BH175" s="252">
        <f>IF(N175="sníž. přenesená",J175,0)</f>
        <v>0</v>
      </c>
      <c r="BI175" s="252">
        <f>IF(N175="nulová",J175,0)</f>
        <v>0</v>
      </c>
      <c r="BJ175" s="14" t="s">
        <v>84</v>
      </c>
      <c r="BK175" s="252">
        <f>ROUND(I175*H175,2)</f>
        <v>0</v>
      </c>
      <c r="BL175" s="14" t="s">
        <v>192</v>
      </c>
      <c r="BM175" s="251" t="s">
        <v>581</v>
      </c>
    </row>
    <row r="176" s="2" customFormat="1">
      <c r="A176" s="35"/>
      <c r="B176" s="36"/>
      <c r="C176" s="37"/>
      <c r="D176" s="253" t="s">
        <v>194</v>
      </c>
      <c r="E176" s="37"/>
      <c r="F176" s="254" t="s">
        <v>582</v>
      </c>
      <c r="G176" s="37"/>
      <c r="H176" s="37"/>
      <c r="I176" s="206"/>
      <c r="J176" s="37"/>
      <c r="K176" s="37"/>
      <c r="L176" s="41"/>
      <c r="M176" s="255"/>
      <c r="N176" s="256"/>
      <c r="O176" s="88"/>
      <c r="P176" s="88"/>
      <c r="Q176" s="88"/>
      <c r="R176" s="88"/>
      <c r="S176" s="88"/>
      <c r="T176" s="89"/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T176" s="14" t="s">
        <v>194</v>
      </c>
      <c r="AU176" s="14" t="s">
        <v>86</v>
      </c>
    </row>
    <row r="177" s="2" customFormat="1" ht="49.05" customHeight="1">
      <c r="A177" s="35"/>
      <c r="B177" s="36"/>
      <c r="C177" s="239" t="s">
        <v>272</v>
      </c>
      <c r="D177" s="239" t="s">
        <v>188</v>
      </c>
      <c r="E177" s="240" t="s">
        <v>583</v>
      </c>
      <c r="F177" s="241" t="s">
        <v>584</v>
      </c>
      <c r="G177" s="242" t="s">
        <v>251</v>
      </c>
      <c r="H177" s="243">
        <v>0.378</v>
      </c>
      <c r="I177" s="244"/>
      <c r="J177" s="245">
        <f>ROUND(I177*H177,2)</f>
        <v>0</v>
      </c>
      <c r="K177" s="246"/>
      <c r="L177" s="41"/>
      <c r="M177" s="247" t="s">
        <v>1</v>
      </c>
      <c r="N177" s="248" t="s">
        <v>42</v>
      </c>
      <c r="O177" s="88"/>
      <c r="P177" s="249">
        <f>O177*H177</f>
        <v>0</v>
      </c>
      <c r="Q177" s="249">
        <v>0</v>
      </c>
      <c r="R177" s="249">
        <f>Q177*H177</f>
        <v>0</v>
      </c>
      <c r="S177" s="249">
        <v>0</v>
      </c>
      <c r="T177" s="250">
        <f>S177*H177</f>
        <v>0</v>
      </c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R177" s="251" t="s">
        <v>192</v>
      </c>
      <c r="AT177" s="251" t="s">
        <v>188</v>
      </c>
      <c r="AU177" s="251" t="s">
        <v>86</v>
      </c>
      <c r="AY177" s="14" t="s">
        <v>185</v>
      </c>
      <c r="BE177" s="252">
        <f>IF(N177="základní",J177,0)</f>
        <v>0</v>
      </c>
      <c r="BF177" s="252">
        <f>IF(N177="snížená",J177,0)</f>
        <v>0</v>
      </c>
      <c r="BG177" s="252">
        <f>IF(N177="zákl. přenesená",J177,0)</f>
        <v>0</v>
      </c>
      <c r="BH177" s="252">
        <f>IF(N177="sníž. přenesená",J177,0)</f>
        <v>0</v>
      </c>
      <c r="BI177" s="252">
        <f>IF(N177="nulová",J177,0)</f>
        <v>0</v>
      </c>
      <c r="BJ177" s="14" t="s">
        <v>84</v>
      </c>
      <c r="BK177" s="252">
        <f>ROUND(I177*H177,2)</f>
        <v>0</v>
      </c>
      <c r="BL177" s="14" t="s">
        <v>192</v>
      </c>
      <c r="BM177" s="251" t="s">
        <v>585</v>
      </c>
    </row>
    <row r="178" s="2" customFormat="1">
      <c r="A178" s="35"/>
      <c r="B178" s="36"/>
      <c r="C178" s="37"/>
      <c r="D178" s="253" t="s">
        <v>194</v>
      </c>
      <c r="E178" s="37"/>
      <c r="F178" s="254" t="s">
        <v>586</v>
      </c>
      <c r="G178" s="37"/>
      <c r="H178" s="37"/>
      <c r="I178" s="206"/>
      <c r="J178" s="37"/>
      <c r="K178" s="37"/>
      <c r="L178" s="41"/>
      <c r="M178" s="255"/>
      <c r="N178" s="256"/>
      <c r="O178" s="88"/>
      <c r="P178" s="88"/>
      <c r="Q178" s="88"/>
      <c r="R178" s="88"/>
      <c r="S178" s="88"/>
      <c r="T178" s="89"/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T178" s="14" t="s">
        <v>194</v>
      </c>
      <c r="AU178" s="14" t="s">
        <v>86</v>
      </c>
    </row>
    <row r="179" s="12" customFormat="1" ht="25.92" customHeight="1">
      <c r="A179" s="12"/>
      <c r="B179" s="223"/>
      <c r="C179" s="224"/>
      <c r="D179" s="225" t="s">
        <v>76</v>
      </c>
      <c r="E179" s="226" t="s">
        <v>266</v>
      </c>
      <c r="F179" s="226" t="s">
        <v>267</v>
      </c>
      <c r="G179" s="224"/>
      <c r="H179" s="224"/>
      <c r="I179" s="227"/>
      <c r="J179" s="228">
        <f>BK179</f>
        <v>0</v>
      </c>
      <c r="K179" s="224"/>
      <c r="L179" s="229"/>
      <c r="M179" s="230"/>
      <c r="N179" s="231"/>
      <c r="O179" s="231"/>
      <c r="P179" s="232">
        <f>P180+P322+P348</f>
        <v>0</v>
      </c>
      <c r="Q179" s="231"/>
      <c r="R179" s="232">
        <f>R180+R322+R348</f>
        <v>0.053670000000000009</v>
      </c>
      <c r="S179" s="231"/>
      <c r="T179" s="233">
        <f>T180+T322+T348</f>
        <v>0.0061999999999999998</v>
      </c>
      <c r="U179" s="12"/>
      <c r="V179" s="12"/>
      <c r="W179" s="12"/>
      <c r="X179" s="12"/>
      <c r="Y179" s="12"/>
      <c r="Z179" s="12"/>
      <c r="AA179" s="12"/>
      <c r="AB179" s="12"/>
      <c r="AC179" s="12"/>
      <c r="AD179" s="12"/>
      <c r="AE179" s="12"/>
      <c r="AR179" s="234" t="s">
        <v>86</v>
      </c>
      <c r="AT179" s="235" t="s">
        <v>76</v>
      </c>
      <c r="AU179" s="235" t="s">
        <v>77</v>
      </c>
      <c r="AY179" s="234" t="s">
        <v>185</v>
      </c>
      <c r="BK179" s="236">
        <f>BK180+BK322+BK348</f>
        <v>0</v>
      </c>
    </row>
    <row r="180" s="12" customFormat="1" ht="22.8" customHeight="1">
      <c r="A180" s="12"/>
      <c r="B180" s="223"/>
      <c r="C180" s="224"/>
      <c r="D180" s="225" t="s">
        <v>76</v>
      </c>
      <c r="E180" s="237" t="s">
        <v>587</v>
      </c>
      <c r="F180" s="237" t="s">
        <v>588</v>
      </c>
      <c r="G180" s="224"/>
      <c r="H180" s="224"/>
      <c r="I180" s="227"/>
      <c r="J180" s="238">
        <f>BK180</f>
        <v>0</v>
      </c>
      <c r="K180" s="224"/>
      <c r="L180" s="229"/>
      <c r="M180" s="230"/>
      <c r="N180" s="231"/>
      <c r="O180" s="231"/>
      <c r="P180" s="232">
        <f>P181+P270+P301</f>
        <v>0</v>
      </c>
      <c r="Q180" s="231"/>
      <c r="R180" s="232">
        <f>R181+R270+R301</f>
        <v>0.053390000000000007</v>
      </c>
      <c r="S180" s="231"/>
      <c r="T180" s="233">
        <f>T181+T270+T301</f>
        <v>0.0061500000000000001</v>
      </c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R180" s="234" t="s">
        <v>86</v>
      </c>
      <c r="AT180" s="235" t="s">
        <v>76</v>
      </c>
      <c r="AU180" s="235" t="s">
        <v>84</v>
      </c>
      <c r="AY180" s="234" t="s">
        <v>185</v>
      </c>
      <c r="BK180" s="236">
        <f>BK181+BK270+BK301</f>
        <v>0</v>
      </c>
    </row>
    <row r="181" s="12" customFormat="1" ht="20.88" customHeight="1">
      <c r="A181" s="12"/>
      <c r="B181" s="223"/>
      <c r="C181" s="224"/>
      <c r="D181" s="225" t="s">
        <v>76</v>
      </c>
      <c r="E181" s="237" t="s">
        <v>589</v>
      </c>
      <c r="F181" s="237" t="s">
        <v>590</v>
      </c>
      <c r="G181" s="224"/>
      <c r="H181" s="224"/>
      <c r="I181" s="227"/>
      <c r="J181" s="238">
        <f>BK181</f>
        <v>0</v>
      </c>
      <c r="K181" s="224"/>
      <c r="L181" s="229"/>
      <c r="M181" s="230"/>
      <c r="N181" s="231"/>
      <c r="O181" s="231"/>
      <c r="P181" s="232">
        <f>SUM(P182:P269)</f>
        <v>0</v>
      </c>
      <c r="Q181" s="231"/>
      <c r="R181" s="232">
        <f>SUM(R182:R269)</f>
        <v>0.025630000000000003</v>
      </c>
      <c r="S181" s="231"/>
      <c r="T181" s="233">
        <f>SUM(T182:T269)</f>
        <v>0.00015000000000000001</v>
      </c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R181" s="234" t="s">
        <v>86</v>
      </c>
      <c r="AT181" s="235" t="s">
        <v>76</v>
      </c>
      <c r="AU181" s="235" t="s">
        <v>86</v>
      </c>
      <c r="AY181" s="234" t="s">
        <v>185</v>
      </c>
      <c r="BK181" s="236">
        <f>SUM(BK182:BK269)</f>
        <v>0</v>
      </c>
    </row>
    <row r="182" s="2" customFormat="1" ht="24.15" customHeight="1">
      <c r="A182" s="35"/>
      <c r="B182" s="36"/>
      <c r="C182" s="239" t="s">
        <v>279</v>
      </c>
      <c r="D182" s="239" t="s">
        <v>188</v>
      </c>
      <c r="E182" s="240" t="s">
        <v>591</v>
      </c>
      <c r="F182" s="241" t="s">
        <v>592</v>
      </c>
      <c r="G182" s="242" t="s">
        <v>263</v>
      </c>
      <c r="H182" s="243">
        <v>1</v>
      </c>
      <c r="I182" s="244"/>
      <c r="J182" s="245">
        <f>ROUND(I182*H182,2)</f>
        <v>0</v>
      </c>
      <c r="K182" s="246"/>
      <c r="L182" s="41"/>
      <c r="M182" s="247" t="s">
        <v>1</v>
      </c>
      <c r="N182" s="248" t="s">
        <v>42</v>
      </c>
      <c r="O182" s="88"/>
      <c r="P182" s="249">
        <f>O182*H182</f>
        <v>0</v>
      </c>
      <c r="Q182" s="249">
        <v>0</v>
      </c>
      <c r="R182" s="249">
        <f>Q182*H182</f>
        <v>0</v>
      </c>
      <c r="S182" s="249">
        <v>0</v>
      </c>
      <c r="T182" s="250">
        <f>S182*H182</f>
        <v>0</v>
      </c>
      <c r="U182" s="35"/>
      <c r="V182" s="35"/>
      <c r="W182" s="35"/>
      <c r="X182" s="35"/>
      <c r="Y182" s="35"/>
      <c r="Z182" s="35"/>
      <c r="AA182" s="35"/>
      <c r="AB182" s="35"/>
      <c r="AC182" s="35"/>
      <c r="AD182" s="35"/>
      <c r="AE182" s="35"/>
      <c r="AR182" s="251" t="s">
        <v>272</v>
      </c>
      <c r="AT182" s="251" t="s">
        <v>188</v>
      </c>
      <c r="AU182" s="251" t="s">
        <v>200</v>
      </c>
      <c r="AY182" s="14" t="s">
        <v>185</v>
      </c>
      <c r="BE182" s="252">
        <f>IF(N182="základní",J182,0)</f>
        <v>0</v>
      </c>
      <c r="BF182" s="252">
        <f>IF(N182="snížená",J182,0)</f>
        <v>0</v>
      </c>
      <c r="BG182" s="252">
        <f>IF(N182="zákl. přenesená",J182,0)</f>
        <v>0</v>
      </c>
      <c r="BH182" s="252">
        <f>IF(N182="sníž. přenesená",J182,0)</f>
        <v>0</v>
      </c>
      <c r="BI182" s="252">
        <f>IF(N182="nulová",J182,0)</f>
        <v>0</v>
      </c>
      <c r="BJ182" s="14" t="s">
        <v>84</v>
      </c>
      <c r="BK182" s="252">
        <f>ROUND(I182*H182,2)</f>
        <v>0</v>
      </c>
      <c r="BL182" s="14" t="s">
        <v>272</v>
      </c>
      <c r="BM182" s="251" t="s">
        <v>593</v>
      </c>
    </row>
    <row r="183" s="2" customFormat="1">
      <c r="A183" s="35"/>
      <c r="B183" s="36"/>
      <c r="C183" s="37"/>
      <c r="D183" s="253" t="s">
        <v>194</v>
      </c>
      <c r="E183" s="37"/>
      <c r="F183" s="254" t="s">
        <v>594</v>
      </c>
      <c r="G183" s="37"/>
      <c r="H183" s="37"/>
      <c r="I183" s="206"/>
      <c r="J183" s="37"/>
      <c r="K183" s="37"/>
      <c r="L183" s="41"/>
      <c r="M183" s="255"/>
      <c r="N183" s="256"/>
      <c r="O183" s="88"/>
      <c r="P183" s="88"/>
      <c r="Q183" s="88"/>
      <c r="R183" s="88"/>
      <c r="S183" s="88"/>
      <c r="T183" s="89"/>
      <c r="U183" s="35"/>
      <c r="V183" s="35"/>
      <c r="W183" s="35"/>
      <c r="X183" s="35"/>
      <c r="Y183" s="35"/>
      <c r="Z183" s="35"/>
      <c r="AA183" s="35"/>
      <c r="AB183" s="35"/>
      <c r="AC183" s="35"/>
      <c r="AD183" s="35"/>
      <c r="AE183" s="35"/>
      <c r="AT183" s="14" t="s">
        <v>194</v>
      </c>
      <c r="AU183" s="14" t="s">
        <v>200</v>
      </c>
    </row>
    <row r="184" s="2" customFormat="1" ht="16.5" customHeight="1">
      <c r="A184" s="35"/>
      <c r="B184" s="36"/>
      <c r="C184" s="257" t="s">
        <v>284</v>
      </c>
      <c r="D184" s="257" t="s">
        <v>260</v>
      </c>
      <c r="E184" s="258" t="s">
        <v>595</v>
      </c>
      <c r="F184" s="259" t="s">
        <v>596</v>
      </c>
      <c r="G184" s="260" t="s">
        <v>263</v>
      </c>
      <c r="H184" s="261">
        <v>1</v>
      </c>
      <c r="I184" s="262"/>
      <c r="J184" s="263">
        <f>ROUND(I184*H184,2)</f>
        <v>0</v>
      </c>
      <c r="K184" s="264"/>
      <c r="L184" s="265"/>
      <c r="M184" s="266" t="s">
        <v>1</v>
      </c>
      <c r="N184" s="267" t="s">
        <v>42</v>
      </c>
      <c r="O184" s="88"/>
      <c r="P184" s="249">
        <f>O184*H184</f>
        <v>0</v>
      </c>
      <c r="Q184" s="249">
        <v>0.00023000000000000001</v>
      </c>
      <c r="R184" s="249">
        <f>Q184*H184</f>
        <v>0.00023000000000000001</v>
      </c>
      <c r="S184" s="249">
        <v>0</v>
      </c>
      <c r="T184" s="250">
        <f>S184*H184</f>
        <v>0</v>
      </c>
      <c r="U184" s="35"/>
      <c r="V184" s="35"/>
      <c r="W184" s="35"/>
      <c r="X184" s="35"/>
      <c r="Y184" s="35"/>
      <c r="Z184" s="35"/>
      <c r="AA184" s="35"/>
      <c r="AB184" s="35"/>
      <c r="AC184" s="35"/>
      <c r="AD184" s="35"/>
      <c r="AE184" s="35"/>
      <c r="AR184" s="251" t="s">
        <v>323</v>
      </c>
      <c r="AT184" s="251" t="s">
        <v>260</v>
      </c>
      <c r="AU184" s="251" t="s">
        <v>200</v>
      </c>
      <c r="AY184" s="14" t="s">
        <v>185</v>
      </c>
      <c r="BE184" s="252">
        <f>IF(N184="základní",J184,0)</f>
        <v>0</v>
      </c>
      <c r="BF184" s="252">
        <f>IF(N184="snížená",J184,0)</f>
        <v>0</v>
      </c>
      <c r="BG184" s="252">
        <f>IF(N184="zákl. přenesená",J184,0)</f>
        <v>0</v>
      </c>
      <c r="BH184" s="252">
        <f>IF(N184="sníž. přenesená",J184,0)</f>
        <v>0</v>
      </c>
      <c r="BI184" s="252">
        <f>IF(N184="nulová",J184,0)</f>
        <v>0</v>
      </c>
      <c r="BJ184" s="14" t="s">
        <v>84</v>
      </c>
      <c r="BK184" s="252">
        <f>ROUND(I184*H184,2)</f>
        <v>0</v>
      </c>
      <c r="BL184" s="14" t="s">
        <v>272</v>
      </c>
      <c r="BM184" s="251" t="s">
        <v>597</v>
      </c>
    </row>
    <row r="185" s="2" customFormat="1">
      <c r="A185" s="35"/>
      <c r="B185" s="36"/>
      <c r="C185" s="37"/>
      <c r="D185" s="253" t="s">
        <v>194</v>
      </c>
      <c r="E185" s="37"/>
      <c r="F185" s="254" t="s">
        <v>596</v>
      </c>
      <c r="G185" s="37"/>
      <c r="H185" s="37"/>
      <c r="I185" s="206"/>
      <c r="J185" s="37"/>
      <c r="K185" s="37"/>
      <c r="L185" s="41"/>
      <c r="M185" s="255"/>
      <c r="N185" s="256"/>
      <c r="O185" s="88"/>
      <c r="P185" s="88"/>
      <c r="Q185" s="88"/>
      <c r="R185" s="88"/>
      <c r="S185" s="88"/>
      <c r="T185" s="89"/>
      <c r="U185" s="35"/>
      <c r="V185" s="35"/>
      <c r="W185" s="35"/>
      <c r="X185" s="35"/>
      <c r="Y185" s="35"/>
      <c r="Z185" s="35"/>
      <c r="AA185" s="35"/>
      <c r="AB185" s="35"/>
      <c r="AC185" s="35"/>
      <c r="AD185" s="35"/>
      <c r="AE185" s="35"/>
      <c r="AT185" s="14" t="s">
        <v>194</v>
      </c>
      <c r="AU185" s="14" t="s">
        <v>200</v>
      </c>
    </row>
    <row r="186" s="2" customFormat="1" ht="24.15" customHeight="1">
      <c r="A186" s="35"/>
      <c r="B186" s="36"/>
      <c r="C186" s="239" t="s">
        <v>289</v>
      </c>
      <c r="D186" s="239" t="s">
        <v>188</v>
      </c>
      <c r="E186" s="240" t="s">
        <v>598</v>
      </c>
      <c r="F186" s="241" t="s">
        <v>599</v>
      </c>
      <c r="G186" s="242" t="s">
        <v>263</v>
      </c>
      <c r="H186" s="243">
        <v>1</v>
      </c>
      <c r="I186" s="244"/>
      <c r="J186" s="245">
        <f>ROUND(I186*H186,2)</f>
        <v>0</v>
      </c>
      <c r="K186" s="246"/>
      <c r="L186" s="41"/>
      <c r="M186" s="247" t="s">
        <v>1</v>
      </c>
      <c r="N186" s="248" t="s">
        <v>42</v>
      </c>
      <c r="O186" s="88"/>
      <c r="P186" s="249">
        <f>O186*H186</f>
        <v>0</v>
      </c>
      <c r="Q186" s="249">
        <v>0</v>
      </c>
      <c r="R186" s="249">
        <f>Q186*H186</f>
        <v>0</v>
      </c>
      <c r="S186" s="249">
        <v>0</v>
      </c>
      <c r="T186" s="250">
        <f>S186*H186</f>
        <v>0</v>
      </c>
      <c r="U186" s="35"/>
      <c r="V186" s="35"/>
      <c r="W186" s="35"/>
      <c r="X186" s="35"/>
      <c r="Y186" s="35"/>
      <c r="Z186" s="35"/>
      <c r="AA186" s="35"/>
      <c r="AB186" s="35"/>
      <c r="AC186" s="35"/>
      <c r="AD186" s="35"/>
      <c r="AE186" s="35"/>
      <c r="AR186" s="251" t="s">
        <v>272</v>
      </c>
      <c r="AT186" s="251" t="s">
        <v>188</v>
      </c>
      <c r="AU186" s="251" t="s">
        <v>200</v>
      </c>
      <c r="AY186" s="14" t="s">
        <v>185</v>
      </c>
      <c r="BE186" s="252">
        <f>IF(N186="základní",J186,0)</f>
        <v>0</v>
      </c>
      <c r="BF186" s="252">
        <f>IF(N186="snížená",J186,0)</f>
        <v>0</v>
      </c>
      <c r="BG186" s="252">
        <f>IF(N186="zákl. přenesená",J186,0)</f>
        <v>0</v>
      </c>
      <c r="BH186" s="252">
        <f>IF(N186="sníž. přenesená",J186,0)</f>
        <v>0</v>
      </c>
      <c r="BI186" s="252">
        <f>IF(N186="nulová",J186,0)</f>
        <v>0</v>
      </c>
      <c r="BJ186" s="14" t="s">
        <v>84</v>
      </c>
      <c r="BK186" s="252">
        <f>ROUND(I186*H186,2)</f>
        <v>0</v>
      </c>
      <c r="BL186" s="14" t="s">
        <v>272</v>
      </c>
      <c r="BM186" s="251" t="s">
        <v>600</v>
      </c>
    </row>
    <row r="187" s="2" customFormat="1">
      <c r="A187" s="35"/>
      <c r="B187" s="36"/>
      <c r="C187" s="37"/>
      <c r="D187" s="253" t="s">
        <v>194</v>
      </c>
      <c r="E187" s="37"/>
      <c r="F187" s="254" t="s">
        <v>601</v>
      </c>
      <c r="G187" s="37"/>
      <c r="H187" s="37"/>
      <c r="I187" s="206"/>
      <c r="J187" s="37"/>
      <c r="K187" s="37"/>
      <c r="L187" s="41"/>
      <c r="M187" s="255"/>
      <c r="N187" s="256"/>
      <c r="O187" s="88"/>
      <c r="P187" s="88"/>
      <c r="Q187" s="88"/>
      <c r="R187" s="88"/>
      <c r="S187" s="88"/>
      <c r="T187" s="89"/>
      <c r="U187" s="35"/>
      <c r="V187" s="35"/>
      <c r="W187" s="35"/>
      <c r="X187" s="35"/>
      <c r="Y187" s="35"/>
      <c r="Z187" s="35"/>
      <c r="AA187" s="35"/>
      <c r="AB187" s="35"/>
      <c r="AC187" s="35"/>
      <c r="AD187" s="35"/>
      <c r="AE187" s="35"/>
      <c r="AT187" s="14" t="s">
        <v>194</v>
      </c>
      <c r="AU187" s="14" t="s">
        <v>200</v>
      </c>
    </row>
    <row r="188" s="2" customFormat="1" ht="24.15" customHeight="1">
      <c r="A188" s="35"/>
      <c r="B188" s="36"/>
      <c r="C188" s="257" t="s">
        <v>294</v>
      </c>
      <c r="D188" s="257" t="s">
        <v>260</v>
      </c>
      <c r="E188" s="258" t="s">
        <v>1472</v>
      </c>
      <c r="F188" s="259" t="s">
        <v>1473</v>
      </c>
      <c r="G188" s="260" t="s">
        <v>263</v>
      </c>
      <c r="H188" s="261">
        <v>1</v>
      </c>
      <c r="I188" s="262"/>
      <c r="J188" s="263">
        <f>ROUND(I188*H188,2)</f>
        <v>0</v>
      </c>
      <c r="K188" s="264"/>
      <c r="L188" s="265"/>
      <c r="M188" s="266" t="s">
        <v>1</v>
      </c>
      <c r="N188" s="267" t="s">
        <v>42</v>
      </c>
      <c r="O188" s="88"/>
      <c r="P188" s="249">
        <f>O188*H188</f>
        <v>0</v>
      </c>
      <c r="Q188" s="249">
        <v>0.0050299999999999997</v>
      </c>
      <c r="R188" s="249">
        <f>Q188*H188</f>
        <v>0.0050299999999999997</v>
      </c>
      <c r="S188" s="249">
        <v>0</v>
      </c>
      <c r="T188" s="250">
        <f>S188*H188</f>
        <v>0</v>
      </c>
      <c r="U188" s="35"/>
      <c r="V188" s="35"/>
      <c r="W188" s="35"/>
      <c r="X188" s="35"/>
      <c r="Y188" s="35"/>
      <c r="Z188" s="35"/>
      <c r="AA188" s="35"/>
      <c r="AB188" s="35"/>
      <c r="AC188" s="35"/>
      <c r="AD188" s="35"/>
      <c r="AE188" s="35"/>
      <c r="AR188" s="251" t="s">
        <v>323</v>
      </c>
      <c r="AT188" s="251" t="s">
        <v>260</v>
      </c>
      <c r="AU188" s="251" t="s">
        <v>200</v>
      </c>
      <c r="AY188" s="14" t="s">
        <v>185</v>
      </c>
      <c r="BE188" s="252">
        <f>IF(N188="základní",J188,0)</f>
        <v>0</v>
      </c>
      <c r="BF188" s="252">
        <f>IF(N188="snížená",J188,0)</f>
        <v>0</v>
      </c>
      <c r="BG188" s="252">
        <f>IF(N188="zákl. přenesená",J188,0)</f>
        <v>0</v>
      </c>
      <c r="BH188" s="252">
        <f>IF(N188="sníž. přenesená",J188,0)</f>
        <v>0</v>
      </c>
      <c r="BI188" s="252">
        <f>IF(N188="nulová",J188,0)</f>
        <v>0</v>
      </c>
      <c r="BJ188" s="14" t="s">
        <v>84</v>
      </c>
      <c r="BK188" s="252">
        <f>ROUND(I188*H188,2)</f>
        <v>0</v>
      </c>
      <c r="BL188" s="14" t="s">
        <v>272</v>
      </c>
      <c r="BM188" s="251" t="s">
        <v>1474</v>
      </c>
    </row>
    <row r="189" s="2" customFormat="1">
      <c r="A189" s="35"/>
      <c r="B189" s="36"/>
      <c r="C189" s="37"/>
      <c r="D189" s="253" t="s">
        <v>194</v>
      </c>
      <c r="E189" s="37"/>
      <c r="F189" s="254" t="s">
        <v>1473</v>
      </c>
      <c r="G189" s="37"/>
      <c r="H189" s="37"/>
      <c r="I189" s="206"/>
      <c r="J189" s="37"/>
      <c r="K189" s="37"/>
      <c r="L189" s="41"/>
      <c r="M189" s="255"/>
      <c r="N189" s="256"/>
      <c r="O189" s="88"/>
      <c r="P189" s="88"/>
      <c r="Q189" s="88"/>
      <c r="R189" s="88"/>
      <c r="S189" s="88"/>
      <c r="T189" s="89"/>
      <c r="U189" s="35"/>
      <c r="V189" s="35"/>
      <c r="W189" s="35"/>
      <c r="X189" s="35"/>
      <c r="Y189" s="35"/>
      <c r="Z189" s="35"/>
      <c r="AA189" s="35"/>
      <c r="AB189" s="35"/>
      <c r="AC189" s="35"/>
      <c r="AD189" s="35"/>
      <c r="AE189" s="35"/>
      <c r="AT189" s="14" t="s">
        <v>194</v>
      </c>
      <c r="AU189" s="14" t="s">
        <v>200</v>
      </c>
    </row>
    <row r="190" s="2" customFormat="1" ht="24.15" customHeight="1">
      <c r="A190" s="35"/>
      <c r="B190" s="36"/>
      <c r="C190" s="257" t="s">
        <v>7</v>
      </c>
      <c r="D190" s="257" t="s">
        <v>260</v>
      </c>
      <c r="E190" s="258" t="s">
        <v>606</v>
      </c>
      <c r="F190" s="259" t="s">
        <v>607</v>
      </c>
      <c r="G190" s="260" t="s">
        <v>263</v>
      </c>
      <c r="H190" s="261">
        <v>1</v>
      </c>
      <c r="I190" s="262"/>
      <c r="J190" s="263">
        <f>ROUND(I190*H190,2)</f>
        <v>0</v>
      </c>
      <c r="K190" s="264"/>
      <c r="L190" s="265"/>
      <c r="M190" s="266" t="s">
        <v>1</v>
      </c>
      <c r="N190" s="267" t="s">
        <v>42</v>
      </c>
      <c r="O190" s="88"/>
      <c r="P190" s="249">
        <f>O190*H190</f>
        <v>0</v>
      </c>
      <c r="Q190" s="249">
        <v>0.0050299999999999997</v>
      </c>
      <c r="R190" s="249">
        <f>Q190*H190</f>
        <v>0.0050299999999999997</v>
      </c>
      <c r="S190" s="249">
        <v>0</v>
      </c>
      <c r="T190" s="250">
        <f>S190*H190</f>
        <v>0</v>
      </c>
      <c r="U190" s="35"/>
      <c r="V190" s="35"/>
      <c r="W190" s="35"/>
      <c r="X190" s="35"/>
      <c r="Y190" s="35"/>
      <c r="Z190" s="35"/>
      <c r="AA190" s="35"/>
      <c r="AB190" s="35"/>
      <c r="AC190" s="35"/>
      <c r="AD190" s="35"/>
      <c r="AE190" s="35"/>
      <c r="AR190" s="251" t="s">
        <v>323</v>
      </c>
      <c r="AT190" s="251" t="s">
        <v>260</v>
      </c>
      <c r="AU190" s="251" t="s">
        <v>200</v>
      </c>
      <c r="AY190" s="14" t="s">
        <v>185</v>
      </c>
      <c r="BE190" s="252">
        <f>IF(N190="základní",J190,0)</f>
        <v>0</v>
      </c>
      <c r="BF190" s="252">
        <f>IF(N190="snížená",J190,0)</f>
        <v>0</v>
      </c>
      <c r="BG190" s="252">
        <f>IF(N190="zákl. přenesená",J190,0)</f>
        <v>0</v>
      </c>
      <c r="BH190" s="252">
        <f>IF(N190="sníž. přenesená",J190,0)</f>
        <v>0</v>
      </c>
      <c r="BI190" s="252">
        <f>IF(N190="nulová",J190,0)</f>
        <v>0</v>
      </c>
      <c r="BJ190" s="14" t="s">
        <v>84</v>
      </c>
      <c r="BK190" s="252">
        <f>ROUND(I190*H190,2)</f>
        <v>0</v>
      </c>
      <c r="BL190" s="14" t="s">
        <v>272</v>
      </c>
      <c r="BM190" s="251" t="s">
        <v>608</v>
      </c>
    </row>
    <row r="191" s="2" customFormat="1">
      <c r="A191" s="35"/>
      <c r="B191" s="36"/>
      <c r="C191" s="37"/>
      <c r="D191" s="253" t="s">
        <v>194</v>
      </c>
      <c r="E191" s="37"/>
      <c r="F191" s="254" t="s">
        <v>607</v>
      </c>
      <c r="G191" s="37"/>
      <c r="H191" s="37"/>
      <c r="I191" s="206"/>
      <c r="J191" s="37"/>
      <c r="K191" s="37"/>
      <c r="L191" s="41"/>
      <c r="M191" s="255"/>
      <c r="N191" s="256"/>
      <c r="O191" s="88"/>
      <c r="P191" s="88"/>
      <c r="Q191" s="88"/>
      <c r="R191" s="88"/>
      <c r="S191" s="88"/>
      <c r="T191" s="89"/>
      <c r="U191" s="35"/>
      <c r="V191" s="35"/>
      <c r="W191" s="35"/>
      <c r="X191" s="35"/>
      <c r="Y191" s="35"/>
      <c r="Z191" s="35"/>
      <c r="AA191" s="35"/>
      <c r="AB191" s="35"/>
      <c r="AC191" s="35"/>
      <c r="AD191" s="35"/>
      <c r="AE191" s="35"/>
      <c r="AT191" s="14" t="s">
        <v>194</v>
      </c>
      <c r="AU191" s="14" t="s">
        <v>200</v>
      </c>
    </row>
    <row r="192" s="2" customFormat="1" ht="33" customHeight="1">
      <c r="A192" s="35"/>
      <c r="B192" s="36"/>
      <c r="C192" s="239" t="s">
        <v>304</v>
      </c>
      <c r="D192" s="239" t="s">
        <v>188</v>
      </c>
      <c r="E192" s="240" t="s">
        <v>609</v>
      </c>
      <c r="F192" s="241" t="s">
        <v>610</v>
      </c>
      <c r="G192" s="242" t="s">
        <v>263</v>
      </c>
      <c r="H192" s="243">
        <v>2</v>
      </c>
      <c r="I192" s="244"/>
      <c r="J192" s="245">
        <f>ROUND(I192*H192,2)</f>
        <v>0</v>
      </c>
      <c r="K192" s="246"/>
      <c r="L192" s="41"/>
      <c r="M192" s="247" t="s">
        <v>1</v>
      </c>
      <c r="N192" s="248" t="s">
        <v>42</v>
      </c>
      <c r="O192" s="88"/>
      <c r="P192" s="249">
        <f>O192*H192</f>
        <v>0</v>
      </c>
      <c r="Q192" s="249">
        <v>0</v>
      </c>
      <c r="R192" s="249">
        <f>Q192*H192</f>
        <v>0</v>
      </c>
      <c r="S192" s="249">
        <v>0</v>
      </c>
      <c r="T192" s="250">
        <f>S192*H192</f>
        <v>0</v>
      </c>
      <c r="U192" s="35"/>
      <c r="V192" s="35"/>
      <c r="W192" s="35"/>
      <c r="X192" s="35"/>
      <c r="Y192" s="35"/>
      <c r="Z192" s="35"/>
      <c r="AA192" s="35"/>
      <c r="AB192" s="35"/>
      <c r="AC192" s="35"/>
      <c r="AD192" s="35"/>
      <c r="AE192" s="35"/>
      <c r="AR192" s="251" t="s">
        <v>272</v>
      </c>
      <c r="AT192" s="251" t="s">
        <v>188</v>
      </c>
      <c r="AU192" s="251" t="s">
        <v>200</v>
      </c>
      <c r="AY192" s="14" t="s">
        <v>185</v>
      </c>
      <c r="BE192" s="252">
        <f>IF(N192="základní",J192,0)</f>
        <v>0</v>
      </c>
      <c r="BF192" s="252">
        <f>IF(N192="snížená",J192,0)</f>
        <v>0</v>
      </c>
      <c r="BG192" s="252">
        <f>IF(N192="zákl. přenesená",J192,0)</f>
        <v>0</v>
      </c>
      <c r="BH192" s="252">
        <f>IF(N192="sníž. přenesená",J192,0)</f>
        <v>0</v>
      </c>
      <c r="BI192" s="252">
        <f>IF(N192="nulová",J192,0)</f>
        <v>0</v>
      </c>
      <c r="BJ192" s="14" t="s">
        <v>84</v>
      </c>
      <c r="BK192" s="252">
        <f>ROUND(I192*H192,2)</f>
        <v>0</v>
      </c>
      <c r="BL192" s="14" t="s">
        <v>272</v>
      </c>
      <c r="BM192" s="251" t="s">
        <v>611</v>
      </c>
    </row>
    <row r="193" s="2" customFormat="1">
      <c r="A193" s="35"/>
      <c r="B193" s="36"/>
      <c r="C193" s="37"/>
      <c r="D193" s="253" t="s">
        <v>194</v>
      </c>
      <c r="E193" s="37"/>
      <c r="F193" s="254" t="s">
        <v>610</v>
      </c>
      <c r="G193" s="37"/>
      <c r="H193" s="37"/>
      <c r="I193" s="206"/>
      <c r="J193" s="37"/>
      <c r="K193" s="37"/>
      <c r="L193" s="41"/>
      <c r="M193" s="255"/>
      <c r="N193" s="256"/>
      <c r="O193" s="88"/>
      <c r="P193" s="88"/>
      <c r="Q193" s="88"/>
      <c r="R193" s="88"/>
      <c r="S193" s="88"/>
      <c r="T193" s="89"/>
      <c r="U193" s="35"/>
      <c r="V193" s="35"/>
      <c r="W193" s="35"/>
      <c r="X193" s="35"/>
      <c r="Y193" s="35"/>
      <c r="Z193" s="35"/>
      <c r="AA193" s="35"/>
      <c r="AB193" s="35"/>
      <c r="AC193" s="35"/>
      <c r="AD193" s="35"/>
      <c r="AE193" s="35"/>
      <c r="AT193" s="14" t="s">
        <v>194</v>
      </c>
      <c r="AU193" s="14" t="s">
        <v>200</v>
      </c>
    </row>
    <row r="194" s="2" customFormat="1" ht="24.15" customHeight="1">
      <c r="A194" s="35"/>
      <c r="B194" s="36"/>
      <c r="C194" s="257" t="s">
        <v>309</v>
      </c>
      <c r="D194" s="257" t="s">
        <v>260</v>
      </c>
      <c r="E194" s="258" t="s">
        <v>612</v>
      </c>
      <c r="F194" s="259" t="s">
        <v>613</v>
      </c>
      <c r="G194" s="260" t="s">
        <v>263</v>
      </c>
      <c r="H194" s="261">
        <v>1</v>
      </c>
      <c r="I194" s="262"/>
      <c r="J194" s="263">
        <f>ROUND(I194*H194,2)</f>
        <v>0</v>
      </c>
      <c r="K194" s="264"/>
      <c r="L194" s="265"/>
      <c r="M194" s="266" t="s">
        <v>1</v>
      </c>
      <c r="N194" s="267" t="s">
        <v>42</v>
      </c>
      <c r="O194" s="88"/>
      <c r="P194" s="249">
        <f>O194*H194</f>
        <v>0</v>
      </c>
      <c r="Q194" s="249">
        <v>0</v>
      </c>
      <c r="R194" s="249">
        <f>Q194*H194</f>
        <v>0</v>
      </c>
      <c r="S194" s="249">
        <v>0</v>
      </c>
      <c r="T194" s="250">
        <f>S194*H194</f>
        <v>0</v>
      </c>
      <c r="U194" s="35"/>
      <c r="V194" s="35"/>
      <c r="W194" s="35"/>
      <c r="X194" s="35"/>
      <c r="Y194" s="35"/>
      <c r="Z194" s="35"/>
      <c r="AA194" s="35"/>
      <c r="AB194" s="35"/>
      <c r="AC194" s="35"/>
      <c r="AD194" s="35"/>
      <c r="AE194" s="35"/>
      <c r="AR194" s="251" t="s">
        <v>323</v>
      </c>
      <c r="AT194" s="251" t="s">
        <v>260</v>
      </c>
      <c r="AU194" s="251" t="s">
        <v>200</v>
      </c>
      <c r="AY194" s="14" t="s">
        <v>185</v>
      </c>
      <c r="BE194" s="252">
        <f>IF(N194="základní",J194,0)</f>
        <v>0</v>
      </c>
      <c r="BF194" s="252">
        <f>IF(N194="snížená",J194,0)</f>
        <v>0</v>
      </c>
      <c r="BG194" s="252">
        <f>IF(N194="zákl. přenesená",J194,0)</f>
        <v>0</v>
      </c>
      <c r="BH194" s="252">
        <f>IF(N194="sníž. přenesená",J194,0)</f>
        <v>0</v>
      </c>
      <c r="BI194" s="252">
        <f>IF(N194="nulová",J194,0)</f>
        <v>0</v>
      </c>
      <c r="BJ194" s="14" t="s">
        <v>84</v>
      </c>
      <c r="BK194" s="252">
        <f>ROUND(I194*H194,2)</f>
        <v>0</v>
      </c>
      <c r="BL194" s="14" t="s">
        <v>272</v>
      </c>
      <c r="BM194" s="251" t="s">
        <v>614</v>
      </c>
    </row>
    <row r="195" s="2" customFormat="1">
      <c r="A195" s="35"/>
      <c r="B195" s="36"/>
      <c r="C195" s="37"/>
      <c r="D195" s="253" t="s">
        <v>194</v>
      </c>
      <c r="E195" s="37"/>
      <c r="F195" s="254" t="s">
        <v>613</v>
      </c>
      <c r="G195" s="37"/>
      <c r="H195" s="37"/>
      <c r="I195" s="206"/>
      <c r="J195" s="37"/>
      <c r="K195" s="37"/>
      <c r="L195" s="41"/>
      <c r="M195" s="255"/>
      <c r="N195" s="256"/>
      <c r="O195" s="88"/>
      <c r="P195" s="88"/>
      <c r="Q195" s="88"/>
      <c r="R195" s="88"/>
      <c r="S195" s="88"/>
      <c r="T195" s="89"/>
      <c r="U195" s="35"/>
      <c r="V195" s="35"/>
      <c r="W195" s="35"/>
      <c r="X195" s="35"/>
      <c r="Y195" s="35"/>
      <c r="Z195" s="35"/>
      <c r="AA195" s="35"/>
      <c r="AB195" s="35"/>
      <c r="AC195" s="35"/>
      <c r="AD195" s="35"/>
      <c r="AE195" s="35"/>
      <c r="AT195" s="14" t="s">
        <v>194</v>
      </c>
      <c r="AU195" s="14" t="s">
        <v>200</v>
      </c>
    </row>
    <row r="196" s="2" customFormat="1" ht="24.15" customHeight="1">
      <c r="A196" s="35"/>
      <c r="B196" s="36"/>
      <c r="C196" s="257" t="s">
        <v>315</v>
      </c>
      <c r="D196" s="257" t="s">
        <v>260</v>
      </c>
      <c r="E196" s="258" t="s">
        <v>1000</v>
      </c>
      <c r="F196" s="259" t="s">
        <v>1001</v>
      </c>
      <c r="G196" s="260" t="s">
        <v>263</v>
      </c>
      <c r="H196" s="261">
        <v>1</v>
      </c>
      <c r="I196" s="262"/>
      <c r="J196" s="263">
        <f>ROUND(I196*H196,2)</f>
        <v>0</v>
      </c>
      <c r="K196" s="264"/>
      <c r="L196" s="265"/>
      <c r="M196" s="266" t="s">
        <v>1</v>
      </c>
      <c r="N196" s="267" t="s">
        <v>42</v>
      </c>
      <c r="O196" s="88"/>
      <c r="P196" s="249">
        <f>O196*H196</f>
        <v>0</v>
      </c>
      <c r="Q196" s="249">
        <v>0</v>
      </c>
      <c r="R196" s="249">
        <f>Q196*H196</f>
        <v>0</v>
      </c>
      <c r="S196" s="249">
        <v>0</v>
      </c>
      <c r="T196" s="250">
        <f>S196*H196</f>
        <v>0</v>
      </c>
      <c r="U196" s="35"/>
      <c r="V196" s="35"/>
      <c r="W196" s="35"/>
      <c r="X196" s="35"/>
      <c r="Y196" s="35"/>
      <c r="Z196" s="35"/>
      <c r="AA196" s="35"/>
      <c r="AB196" s="35"/>
      <c r="AC196" s="35"/>
      <c r="AD196" s="35"/>
      <c r="AE196" s="35"/>
      <c r="AR196" s="251" t="s">
        <v>323</v>
      </c>
      <c r="AT196" s="251" t="s">
        <v>260</v>
      </c>
      <c r="AU196" s="251" t="s">
        <v>200</v>
      </c>
      <c r="AY196" s="14" t="s">
        <v>185</v>
      </c>
      <c r="BE196" s="252">
        <f>IF(N196="základní",J196,0)</f>
        <v>0</v>
      </c>
      <c r="BF196" s="252">
        <f>IF(N196="snížená",J196,0)</f>
        <v>0</v>
      </c>
      <c r="BG196" s="252">
        <f>IF(N196="zákl. přenesená",J196,0)</f>
        <v>0</v>
      </c>
      <c r="BH196" s="252">
        <f>IF(N196="sníž. přenesená",J196,0)</f>
        <v>0</v>
      </c>
      <c r="BI196" s="252">
        <f>IF(N196="nulová",J196,0)</f>
        <v>0</v>
      </c>
      <c r="BJ196" s="14" t="s">
        <v>84</v>
      </c>
      <c r="BK196" s="252">
        <f>ROUND(I196*H196,2)</f>
        <v>0</v>
      </c>
      <c r="BL196" s="14" t="s">
        <v>272</v>
      </c>
      <c r="BM196" s="251" t="s">
        <v>1475</v>
      </c>
    </row>
    <row r="197" s="2" customFormat="1">
      <c r="A197" s="35"/>
      <c r="B197" s="36"/>
      <c r="C197" s="37"/>
      <c r="D197" s="253" t="s">
        <v>194</v>
      </c>
      <c r="E197" s="37"/>
      <c r="F197" s="254" t="s">
        <v>1001</v>
      </c>
      <c r="G197" s="37"/>
      <c r="H197" s="37"/>
      <c r="I197" s="206"/>
      <c r="J197" s="37"/>
      <c r="K197" s="37"/>
      <c r="L197" s="41"/>
      <c r="M197" s="255"/>
      <c r="N197" s="256"/>
      <c r="O197" s="88"/>
      <c r="P197" s="88"/>
      <c r="Q197" s="88"/>
      <c r="R197" s="88"/>
      <c r="S197" s="88"/>
      <c r="T197" s="89"/>
      <c r="U197" s="35"/>
      <c r="V197" s="35"/>
      <c r="W197" s="35"/>
      <c r="X197" s="35"/>
      <c r="Y197" s="35"/>
      <c r="Z197" s="35"/>
      <c r="AA197" s="35"/>
      <c r="AB197" s="35"/>
      <c r="AC197" s="35"/>
      <c r="AD197" s="35"/>
      <c r="AE197" s="35"/>
      <c r="AT197" s="14" t="s">
        <v>194</v>
      </c>
      <c r="AU197" s="14" t="s">
        <v>200</v>
      </c>
    </row>
    <row r="198" s="2" customFormat="1" ht="33" customHeight="1">
      <c r="A198" s="35"/>
      <c r="B198" s="36"/>
      <c r="C198" s="239" t="s">
        <v>320</v>
      </c>
      <c r="D198" s="239" t="s">
        <v>188</v>
      </c>
      <c r="E198" s="240" t="s">
        <v>615</v>
      </c>
      <c r="F198" s="241" t="s">
        <v>616</v>
      </c>
      <c r="G198" s="242" t="s">
        <v>263</v>
      </c>
      <c r="H198" s="243">
        <v>1</v>
      </c>
      <c r="I198" s="244"/>
      <c r="J198" s="245">
        <f>ROUND(I198*H198,2)</f>
        <v>0</v>
      </c>
      <c r="K198" s="246"/>
      <c r="L198" s="41"/>
      <c r="M198" s="247" t="s">
        <v>1</v>
      </c>
      <c r="N198" s="248" t="s">
        <v>42</v>
      </c>
      <c r="O198" s="88"/>
      <c r="P198" s="249">
        <f>O198*H198</f>
        <v>0</v>
      </c>
      <c r="Q198" s="249">
        <v>0</v>
      </c>
      <c r="R198" s="249">
        <f>Q198*H198</f>
        <v>0</v>
      </c>
      <c r="S198" s="249">
        <v>0</v>
      </c>
      <c r="T198" s="250">
        <f>S198*H198</f>
        <v>0</v>
      </c>
      <c r="U198" s="35"/>
      <c r="V198" s="35"/>
      <c r="W198" s="35"/>
      <c r="X198" s="35"/>
      <c r="Y198" s="35"/>
      <c r="Z198" s="35"/>
      <c r="AA198" s="35"/>
      <c r="AB198" s="35"/>
      <c r="AC198" s="35"/>
      <c r="AD198" s="35"/>
      <c r="AE198" s="35"/>
      <c r="AR198" s="251" t="s">
        <v>272</v>
      </c>
      <c r="AT198" s="251" t="s">
        <v>188</v>
      </c>
      <c r="AU198" s="251" t="s">
        <v>200</v>
      </c>
      <c r="AY198" s="14" t="s">
        <v>185</v>
      </c>
      <c r="BE198" s="252">
        <f>IF(N198="základní",J198,0)</f>
        <v>0</v>
      </c>
      <c r="BF198" s="252">
        <f>IF(N198="snížená",J198,0)</f>
        <v>0</v>
      </c>
      <c r="BG198" s="252">
        <f>IF(N198="zákl. přenesená",J198,0)</f>
        <v>0</v>
      </c>
      <c r="BH198" s="252">
        <f>IF(N198="sníž. přenesená",J198,0)</f>
        <v>0</v>
      </c>
      <c r="BI198" s="252">
        <f>IF(N198="nulová",J198,0)</f>
        <v>0</v>
      </c>
      <c r="BJ198" s="14" t="s">
        <v>84</v>
      </c>
      <c r="BK198" s="252">
        <f>ROUND(I198*H198,2)</f>
        <v>0</v>
      </c>
      <c r="BL198" s="14" t="s">
        <v>272</v>
      </c>
      <c r="BM198" s="251" t="s">
        <v>617</v>
      </c>
    </row>
    <row r="199" s="2" customFormat="1">
      <c r="A199" s="35"/>
      <c r="B199" s="36"/>
      <c r="C199" s="37"/>
      <c r="D199" s="253" t="s">
        <v>194</v>
      </c>
      <c r="E199" s="37"/>
      <c r="F199" s="254" t="s">
        <v>618</v>
      </c>
      <c r="G199" s="37"/>
      <c r="H199" s="37"/>
      <c r="I199" s="206"/>
      <c r="J199" s="37"/>
      <c r="K199" s="37"/>
      <c r="L199" s="41"/>
      <c r="M199" s="255"/>
      <c r="N199" s="256"/>
      <c r="O199" s="88"/>
      <c r="P199" s="88"/>
      <c r="Q199" s="88"/>
      <c r="R199" s="88"/>
      <c r="S199" s="88"/>
      <c r="T199" s="89"/>
      <c r="U199" s="35"/>
      <c r="V199" s="35"/>
      <c r="W199" s="35"/>
      <c r="X199" s="35"/>
      <c r="Y199" s="35"/>
      <c r="Z199" s="35"/>
      <c r="AA199" s="35"/>
      <c r="AB199" s="35"/>
      <c r="AC199" s="35"/>
      <c r="AD199" s="35"/>
      <c r="AE199" s="35"/>
      <c r="AT199" s="14" t="s">
        <v>194</v>
      </c>
      <c r="AU199" s="14" t="s">
        <v>200</v>
      </c>
    </row>
    <row r="200" s="2" customFormat="1" ht="24.15" customHeight="1">
      <c r="A200" s="35"/>
      <c r="B200" s="36"/>
      <c r="C200" s="257" t="s">
        <v>326</v>
      </c>
      <c r="D200" s="257" t="s">
        <v>260</v>
      </c>
      <c r="E200" s="258" t="s">
        <v>619</v>
      </c>
      <c r="F200" s="259" t="s">
        <v>620</v>
      </c>
      <c r="G200" s="260" t="s">
        <v>263</v>
      </c>
      <c r="H200" s="261">
        <v>1</v>
      </c>
      <c r="I200" s="262"/>
      <c r="J200" s="263">
        <f>ROUND(I200*H200,2)</f>
        <v>0</v>
      </c>
      <c r="K200" s="264"/>
      <c r="L200" s="265"/>
      <c r="M200" s="266" t="s">
        <v>1</v>
      </c>
      <c r="N200" s="267" t="s">
        <v>42</v>
      </c>
      <c r="O200" s="88"/>
      <c r="P200" s="249">
        <f>O200*H200</f>
        <v>0</v>
      </c>
      <c r="Q200" s="249">
        <v>0</v>
      </c>
      <c r="R200" s="249">
        <f>Q200*H200</f>
        <v>0</v>
      </c>
      <c r="S200" s="249">
        <v>0</v>
      </c>
      <c r="T200" s="250">
        <f>S200*H200</f>
        <v>0</v>
      </c>
      <c r="U200" s="35"/>
      <c r="V200" s="35"/>
      <c r="W200" s="35"/>
      <c r="X200" s="35"/>
      <c r="Y200" s="35"/>
      <c r="Z200" s="35"/>
      <c r="AA200" s="35"/>
      <c r="AB200" s="35"/>
      <c r="AC200" s="35"/>
      <c r="AD200" s="35"/>
      <c r="AE200" s="35"/>
      <c r="AR200" s="251" t="s">
        <v>323</v>
      </c>
      <c r="AT200" s="251" t="s">
        <v>260</v>
      </c>
      <c r="AU200" s="251" t="s">
        <v>200</v>
      </c>
      <c r="AY200" s="14" t="s">
        <v>185</v>
      </c>
      <c r="BE200" s="252">
        <f>IF(N200="základní",J200,0)</f>
        <v>0</v>
      </c>
      <c r="BF200" s="252">
        <f>IF(N200="snížená",J200,0)</f>
        <v>0</v>
      </c>
      <c r="BG200" s="252">
        <f>IF(N200="zákl. přenesená",J200,0)</f>
        <v>0</v>
      </c>
      <c r="BH200" s="252">
        <f>IF(N200="sníž. přenesená",J200,0)</f>
        <v>0</v>
      </c>
      <c r="BI200" s="252">
        <f>IF(N200="nulová",J200,0)</f>
        <v>0</v>
      </c>
      <c r="BJ200" s="14" t="s">
        <v>84</v>
      </c>
      <c r="BK200" s="252">
        <f>ROUND(I200*H200,2)</f>
        <v>0</v>
      </c>
      <c r="BL200" s="14" t="s">
        <v>272</v>
      </c>
      <c r="BM200" s="251" t="s">
        <v>621</v>
      </c>
    </row>
    <row r="201" s="2" customFormat="1">
      <c r="A201" s="35"/>
      <c r="B201" s="36"/>
      <c r="C201" s="37"/>
      <c r="D201" s="253" t="s">
        <v>194</v>
      </c>
      <c r="E201" s="37"/>
      <c r="F201" s="254" t="s">
        <v>620</v>
      </c>
      <c r="G201" s="37"/>
      <c r="H201" s="37"/>
      <c r="I201" s="206"/>
      <c r="J201" s="37"/>
      <c r="K201" s="37"/>
      <c r="L201" s="41"/>
      <c r="M201" s="255"/>
      <c r="N201" s="256"/>
      <c r="O201" s="88"/>
      <c r="P201" s="88"/>
      <c r="Q201" s="88"/>
      <c r="R201" s="88"/>
      <c r="S201" s="88"/>
      <c r="T201" s="89"/>
      <c r="U201" s="35"/>
      <c r="V201" s="35"/>
      <c r="W201" s="35"/>
      <c r="X201" s="35"/>
      <c r="Y201" s="35"/>
      <c r="Z201" s="35"/>
      <c r="AA201" s="35"/>
      <c r="AB201" s="35"/>
      <c r="AC201" s="35"/>
      <c r="AD201" s="35"/>
      <c r="AE201" s="35"/>
      <c r="AT201" s="14" t="s">
        <v>194</v>
      </c>
      <c r="AU201" s="14" t="s">
        <v>200</v>
      </c>
    </row>
    <row r="202" s="2" customFormat="1" ht="24.15" customHeight="1">
      <c r="A202" s="35"/>
      <c r="B202" s="36"/>
      <c r="C202" s="239" t="s">
        <v>331</v>
      </c>
      <c r="D202" s="239" t="s">
        <v>188</v>
      </c>
      <c r="E202" s="240" t="s">
        <v>635</v>
      </c>
      <c r="F202" s="241" t="s">
        <v>636</v>
      </c>
      <c r="G202" s="242" t="s">
        <v>329</v>
      </c>
      <c r="H202" s="243">
        <v>6</v>
      </c>
      <c r="I202" s="244"/>
      <c r="J202" s="245">
        <f>ROUND(I202*H202,2)</f>
        <v>0</v>
      </c>
      <c r="K202" s="246"/>
      <c r="L202" s="41"/>
      <c r="M202" s="247" t="s">
        <v>1</v>
      </c>
      <c r="N202" s="248" t="s">
        <v>42</v>
      </c>
      <c r="O202" s="88"/>
      <c r="P202" s="249">
        <f>O202*H202</f>
        <v>0</v>
      </c>
      <c r="Q202" s="249">
        <v>0</v>
      </c>
      <c r="R202" s="249">
        <f>Q202*H202</f>
        <v>0</v>
      </c>
      <c r="S202" s="249">
        <v>0</v>
      </c>
      <c r="T202" s="250">
        <f>S202*H202</f>
        <v>0</v>
      </c>
      <c r="U202" s="35"/>
      <c r="V202" s="35"/>
      <c r="W202" s="35"/>
      <c r="X202" s="35"/>
      <c r="Y202" s="35"/>
      <c r="Z202" s="35"/>
      <c r="AA202" s="35"/>
      <c r="AB202" s="35"/>
      <c r="AC202" s="35"/>
      <c r="AD202" s="35"/>
      <c r="AE202" s="35"/>
      <c r="AR202" s="251" t="s">
        <v>272</v>
      </c>
      <c r="AT202" s="251" t="s">
        <v>188</v>
      </c>
      <c r="AU202" s="251" t="s">
        <v>200</v>
      </c>
      <c r="AY202" s="14" t="s">
        <v>185</v>
      </c>
      <c r="BE202" s="252">
        <f>IF(N202="základní",J202,0)</f>
        <v>0</v>
      </c>
      <c r="BF202" s="252">
        <f>IF(N202="snížená",J202,0)</f>
        <v>0</v>
      </c>
      <c r="BG202" s="252">
        <f>IF(N202="zákl. přenesená",J202,0)</f>
        <v>0</v>
      </c>
      <c r="BH202" s="252">
        <f>IF(N202="sníž. přenesená",J202,0)</f>
        <v>0</v>
      </c>
      <c r="BI202" s="252">
        <f>IF(N202="nulová",J202,0)</f>
        <v>0</v>
      </c>
      <c r="BJ202" s="14" t="s">
        <v>84</v>
      </c>
      <c r="BK202" s="252">
        <f>ROUND(I202*H202,2)</f>
        <v>0</v>
      </c>
      <c r="BL202" s="14" t="s">
        <v>272</v>
      </c>
      <c r="BM202" s="251" t="s">
        <v>637</v>
      </c>
    </row>
    <row r="203" s="2" customFormat="1">
      <c r="A203" s="35"/>
      <c r="B203" s="36"/>
      <c r="C203" s="37"/>
      <c r="D203" s="253" t="s">
        <v>194</v>
      </c>
      <c r="E203" s="37"/>
      <c r="F203" s="254" t="s">
        <v>638</v>
      </c>
      <c r="G203" s="37"/>
      <c r="H203" s="37"/>
      <c r="I203" s="206"/>
      <c r="J203" s="37"/>
      <c r="K203" s="37"/>
      <c r="L203" s="41"/>
      <c r="M203" s="255"/>
      <c r="N203" s="256"/>
      <c r="O203" s="88"/>
      <c r="P203" s="88"/>
      <c r="Q203" s="88"/>
      <c r="R203" s="88"/>
      <c r="S203" s="88"/>
      <c r="T203" s="89"/>
      <c r="U203" s="35"/>
      <c r="V203" s="35"/>
      <c r="W203" s="35"/>
      <c r="X203" s="35"/>
      <c r="Y203" s="35"/>
      <c r="Z203" s="35"/>
      <c r="AA203" s="35"/>
      <c r="AB203" s="35"/>
      <c r="AC203" s="35"/>
      <c r="AD203" s="35"/>
      <c r="AE203" s="35"/>
      <c r="AT203" s="14" t="s">
        <v>194</v>
      </c>
      <c r="AU203" s="14" t="s">
        <v>200</v>
      </c>
    </row>
    <row r="204" s="2" customFormat="1" ht="37.8" customHeight="1">
      <c r="A204" s="35"/>
      <c r="B204" s="36"/>
      <c r="C204" s="257" t="s">
        <v>335</v>
      </c>
      <c r="D204" s="257" t="s">
        <v>260</v>
      </c>
      <c r="E204" s="258" t="s">
        <v>639</v>
      </c>
      <c r="F204" s="259" t="s">
        <v>640</v>
      </c>
      <c r="G204" s="260" t="s">
        <v>329</v>
      </c>
      <c r="H204" s="261">
        <v>4</v>
      </c>
      <c r="I204" s="262"/>
      <c r="J204" s="263">
        <f>ROUND(I204*H204,2)</f>
        <v>0</v>
      </c>
      <c r="K204" s="264"/>
      <c r="L204" s="265"/>
      <c r="M204" s="266" t="s">
        <v>1</v>
      </c>
      <c r="N204" s="267" t="s">
        <v>42</v>
      </c>
      <c r="O204" s="88"/>
      <c r="P204" s="249">
        <f>O204*H204</f>
        <v>0</v>
      </c>
      <c r="Q204" s="249">
        <v>6.9999999999999994E-05</v>
      </c>
      <c r="R204" s="249">
        <f>Q204*H204</f>
        <v>0.00027999999999999998</v>
      </c>
      <c r="S204" s="249">
        <v>0</v>
      </c>
      <c r="T204" s="250">
        <f>S204*H204</f>
        <v>0</v>
      </c>
      <c r="U204" s="35"/>
      <c r="V204" s="35"/>
      <c r="W204" s="35"/>
      <c r="X204" s="35"/>
      <c r="Y204" s="35"/>
      <c r="Z204" s="35"/>
      <c r="AA204" s="35"/>
      <c r="AB204" s="35"/>
      <c r="AC204" s="35"/>
      <c r="AD204" s="35"/>
      <c r="AE204" s="35"/>
      <c r="AR204" s="251" t="s">
        <v>323</v>
      </c>
      <c r="AT204" s="251" t="s">
        <v>260</v>
      </c>
      <c r="AU204" s="251" t="s">
        <v>200</v>
      </c>
      <c r="AY204" s="14" t="s">
        <v>185</v>
      </c>
      <c r="BE204" s="252">
        <f>IF(N204="základní",J204,0)</f>
        <v>0</v>
      </c>
      <c r="BF204" s="252">
        <f>IF(N204="snížená",J204,0)</f>
        <v>0</v>
      </c>
      <c r="BG204" s="252">
        <f>IF(N204="zákl. přenesená",J204,0)</f>
        <v>0</v>
      </c>
      <c r="BH204" s="252">
        <f>IF(N204="sníž. přenesená",J204,0)</f>
        <v>0</v>
      </c>
      <c r="BI204" s="252">
        <f>IF(N204="nulová",J204,0)</f>
        <v>0</v>
      </c>
      <c r="BJ204" s="14" t="s">
        <v>84</v>
      </c>
      <c r="BK204" s="252">
        <f>ROUND(I204*H204,2)</f>
        <v>0</v>
      </c>
      <c r="BL204" s="14" t="s">
        <v>272</v>
      </c>
      <c r="BM204" s="251" t="s">
        <v>641</v>
      </c>
    </row>
    <row r="205" s="2" customFormat="1">
      <c r="A205" s="35"/>
      <c r="B205" s="36"/>
      <c r="C205" s="37"/>
      <c r="D205" s="253" t="s">
        <v>194</v>
      </c>
      <c r="E205" s="37"/>
      <c r="F205" s="254" t="s">
        <v>640</v>
      </c>
      <c r="G205" s="37"/>
      <c r="H205" s="37"/>
      <c r="I205" s="206"/>
      <c r="J205" s="37"/>
      <c r="K205" s="37"/>
      <c r="L205" s="41"/>
      <c r="M205" s="255"/>
      <c r="N205" s="256"/>
      <c r="O205" s="88"/>
      <c r="P205" s="88"/>
      <c r="Q205" s="88"/>
      <c r="R205" s="88"/>
      <c r="S205" s="88"/>
      <c r="T205" s="89"/>
      <c r="U205" s="35"/>
      <c r="V205" s="35"/>
      <c r="W205" s="35"/>
      <c r="X205" s="35"/>
      <c r="Y205" s="35"/>
      <c r="Z205" s="35"/>
      <c r="AA205" s="35"/>
      <c r="AB205" s="35"/>
      <c r="AC205" s="35"/>
      <c r="AD205" s="35"/>
      <c r="AE205" s="35"/>
      <c r="AT205" s="14" t="s">
        <v>194</v>
      </c>
      <c r="AU205" s="14" t="s">
        <v>200</v>
      </c>
    </row>
    <row r="206" s="2" customFormat="1" ht="33" customHeight="1">
      <c r="A206" s="35"/>
      <c r="B206" s="36"/>
      <c r="C206" s="257" t="s">
        <v>340</v>
      </c>
      <c r="D206" s="257" t="s">
        <v>260</v>
      </c>
      <c r="E206" s="258" t="s">
        <v>642</v>
      </c>
      <c r="F206" s="259" t="s">
        <v>643</v>
      </c>
      <c r="G206" s="260" t="s">
        <v>329</v>
      </c>
      <c r="H206" s="261">
        <v>1</v>
      </c>
      <c r="I206" s="262"/>
      <c r="J206" s="263">
        <f>ROUND(I206*H206,2)</f>
        <v>0</v>
      </c>
      <c r="K206" s="264"/>
      <c r="L206" s="265"/>
      <c r="M206" s="266" t="s">
        <v>1</v>
      </c>
      <c r="N206" s="267" t="s">
        <v>42</v>
      </c>
      <c r="O206" s="88"/>
      <c r="P206" s="249">
        <f>O206*H206</f>
        <v>0</v>
      </c>
      <c r="Q206" s="249">
        <v>6.9999999999999994E-05</v>
      </c>
      <c r="R206" s="249">
        <f>Q206*H206</f>
        <v>6.9999999999999994E-05</v>
      </c>
      <c r="S206" s="249">
        <v>0</v>
      </c>
      <c r="T206" s="250">
        <f>S206*H206</f>
        <v>0</v>
      </c>
      <c r="U206" s="35"/>
      <c r="V206" s="35"/>
      <c r="W206" s="35"/>
      <c r="X206" s="35"/>
      <c r="Y206" s="35"/>
      <c r="Z206" s="35"/>
      <c r="AA206" s="35"/>
      <c r="AB206" s="35"/>
      <c r="AC206" s="35"/>
      <c r="AD206" s="35"/>
      <c r="AE206" s="35"/>
      <c r="AR206" s="251" t="s">
        <v>323</v>
      </c>
      <c r="AT206" s="251" t="s">
        <v>260</v>
      </c>
      <c r="AU206" s="251" t="s">
        <v>200</v>
      </c>
      <c r="AY206" s="14" t="s">
        <v>185</v>
      </c>
      <c r="BE206" s="252">
        <f>IF(N206="základní",J206,0)</f>
        <v>0</v>
      </c>
      <c r="BF206" s="252">
        <f>IF(N206="snížená",J206,0)</f>
        <v>0</v>
      </c>
      <c r="BG206" s="252">
        <f>IF(N206="zákl. přenesená",J206,0)</f>
        <v>0</v>
      </c>
      <c r="BH206" s="252">
        <f>IF(N206="sníž. přenesená",J206,0)</f>
        <v>0</v>
      </c>
      <c r="BI206" s="252">
        <f>IF(N206="nulová",J206,0)</f>
        <v>0</v>
      </c>
      <c r="BJ206" s="14" t="s">
        <v>84</v>
      </c>
      <c r="BK206" s="252">
        <f>ROUND(I206*H206,2)</f>
        <v>0</v>
      </c>
      <c r="BL206" s="14" t="s">
        <v>272</v>
      </c>
      <c r="BM206" s="251" t="s">
        <v>644</v>
      </c>
    </row>
    <row r="207" s="2" customFormat="1">
      <c r="A207" s="35"/>
      <c r="B207" s="36"/>
      <c r="C207" s="37"/>
      <c r="D207" s="253" t="s">
        <v>194</v>
      </c>
      <c r="E207" s="37"/>
      <c r="F207" s="254" t="s">
        <v>643</v>
      </c>
      <c r="G207" s="37"/>
      <c r="H207" s="37"/>
      <c r="I207" s="206"/>
      <c r="J207" s="37"/>
      <c r="K207" s="37"/>
      <c r="L207" s="41"/>
      <c r="M207" s="255"/>
      <c r="N207" s="256"/>
      <c r="O207" s="88"/>
      <c r="P207" s="88"/>
      <c r="Q207" s="88"/>
      <c r="R207" s="88"/>
      <c r="S207" s="88"/>
      <c r="T207" s="89"/>
      <c r="U207" s="35"/>
      <c r="V207" s="35"/>
      <c r="W207" s="35"/>
      <c r="X207" s="35"/>
      <c r="Y207" s="35"/>
      <c r="Z207" s="35"/>
      <c r="AA207" s="35"/>
      <c r="AB207" s="35"/>
      <c r="AC207" s="35"/>
      <c r="AD207" s="35"/>
      <c r="AE207" s="35"/>
      <c r="AT207" s="14" t="s">
        <v>194</v>
      </c>
      <c r="AU207" s="14" t="s">
        <v>200</v>
      </c>
    </row>
    <row r="208" s="2" customFormat="1" ht="37.8" customHeight="1">
      <c r="A208" s="35"/>
      <c r="B208" s="36"/>
      <c r="C208" s="257" t="s">
        <v>344</v>
      </c>
      <c r="D208" s="257" t="s">
        <v>260</v>
      </c>
      <c r="E208" s="258" t="s">
        <v>645</v>
      </c>
      <c r="F208" s="259" t="s">
        <v>646</v>
      </c>
      <c r="G208" s="260" t="s">
        <v>329</v>
      </c>
      <c r="H208" s="261">
        <v>1</v>
      </c>
      <c r="I208" s="262"/>
      <c r="J208" s="263">
        <f>ROUND(I208*H208,2)</f>
        <v>0</v>
      </c>
      <c r="K208" s="264"/>
      <c r="L208" s="265"/>
      <c r="M208" s="266" t="s">
        <v>1</v>
      </c>
      <c r="N208" s="267" t="s">
        <v>42</v>
      </c>
      <c r="O208" s="88"/>
      <c r="P208" s="249">
        <f>O208*H208</f>
        <v>0</v>
      </c>
      <c r="Q208" s="249">
        <v>6.9999999999999994E-05</v>
      </c>
      <c r="R208" s="249">
        <f>Q208*H208</f>
        <v>6.9999999999999994E-05</v>
      </c>
      <c r="S208" s="249">
        <v>0</v>
      </c>
      <c r="T208" s="250">
        <f>S208*H208</f>
        <v>0</v>
      </c>
      <c r="U208" s="35"/>
      <c r="V208" s="35"/>
      <c r="W208" s="35"/>
      <c r="X208" s="35"/>
      <c r="Y208" s="35"/>
      <c r="Z208" s="35"/>
      <c r="AA208" s="35"/>
      <c r="AB208" s="35"/>
      <c r="AC208" s="35"/>
      <c r="AD208" s="35"/>
      <c r="AE208" s="35"/>
      <c r="AR208" s="251" t="s">
        <v>323</v>
      </c>
      <c r="AT208" s="251" t="s">
        <v>260</v>
      </c>
      <c r="AU208" s="251" t="s">
        <v>200</v>
      </c>
      <c r="AY208" s="14" t="s">
        <v>185</v>
      </c>
      <c r="BE208" s="252">
        <f>IF(N208="základní",J208,0)</f>
        <v>0</v>
      </c>
      <c r="BF208" s="252">
        <f>IF(N208="snížená",J208,0)</f>
        <v>0</v>
      </c>
      <c r="BG208" s="252">
        <f>IF(N208="zákl. přenesená",J208,0)</f>
        <v>0</v>
      </c>
      <c r="BH208" s="252">
        <f>IF(N208="sníž. přenesená",J208,0)</f>
        <v>0</v>
      </c>
      <c r="BI208" s="252">
        <f>IF(N208="nulová",J208,0)</f>
        <v>0</v>
      </c>
      <c r="BJ208" s="14" t="s">
        <v>84</v>
      </c>
      <c r="BK208" s="252">
        <f>ROUND(I208*H208,2)</f>
        <v>0</v>
      </c>
      <c r="BL208" s="14" t="s">
        <v>272</v>
      </c>
      <c r="BM208" s="251" t="s">
        <v>647</v>
      </c>
    </row>
    <row r="209" s="2" customFormat="1">
      <c r="A209" s="35"/>
      <c r="B209" s="36"/>
      <c r="C209" s="37"/>
      <c r="D209" s="253" t="s">
        <v>194</v>
      </c>
      <c r="E209" s="37"/>
      <c r="F209" s="254" t="s">
        <v>646</v>
      </c>
      <c r="G209" s="37"/>
      <c r="H209" s="37"/>
      <c r="I209" s="206"/>
      <c r="J209" s="37"/>
      <c r="K209" s="37"/>
      <c r="L209" s="41"/>
      <c r="M209" s="255"/>
      <c r="N209" s="256"/>
      <c r="O209" s="88"/>
      <c r="P209" s="88"/>
      <c r="Q209" s="88"/>
      <c r="R209" s="88"/>
      <c r="S209" s="88"/>
      <c r="T209" s="89"/>
      <c r="U209" s="35"/>
      <c r="V209" s="35"/>
      <c r="W209" s="35"/>
      <c r="X209" s="35"/>
      <c r="Y209" s="35"/>
      <c r="Z209" s="35"/>
      <c r="AA209" s="35"/>
      <c r="AB209" s="35"/>
      <c r="AC209" s="35"/>
      <c r="AD209" s="35"/>
      <c r="AE209" s="35"/>
      <c r="AT209" s="14" t="s">
        <v>194</v>
      </c>
      <c r="AU209" s="14" t="s">
        <v>200</v>
      </c>
    </row>
    <row r="210" s="2" customFormat="1" ht="24.15" customHeight="1">
      <c r="A210" s="35"/>
      <c r="B210" s="36"/>
      <c r="C210" s="239" t="s">
        <v>348</v>
      </c>
      <c r="D210" s="239" t="s">
        <v>188</v>
      </c>
      <c r="E210" s="240" t="s">
        <v>648</v>
      </c>
      <c r="F210" s="241" t="s">
        <v>649</v>
      </c>
      <c r="G210" s="242" t="s">
        <v>263</v>
      </c>
      <c r="H210" s="243">
        <v>1</v>
      </c>
      <c r="I210" s="244"/>
      <c r="J210" s="245">
        <f>ROUND(I210*H210,2)</f>
        <v>0</v>
      </c>
      <c r="K210" s="246"/>
      <c r="L210" s="41"/>
      <c r="M210" s="247" t="s">
        <v>1</v>
      </c>
      <c r="N210" s="248" t="s">
        <v>42</v>
      </c>
      <c r="O210" s="88"/>
      <c r="P210" s="249">
        <f>O210*H210</f>
        <v>0</v>
      </c>
      <c r="Q210" s="249">
        <v>0</v>
      </c>
      <c r="R210" s="249">
        <f>Q210*H210</f>
        <v>0</v>
      </c>
      <c r="S210" s="249">
        <v>0</v>
      </c>
      <c r="T210" s="250">
        <f>S210*H210</f>
        <v>0</v>
      </c>
      <c r="U210" s="35"/>
      <c r="V210" s="35"/>
      <c r="W210" s="35"/>
      <c r="X210" s="35"/>
      <c r="Y210" s="35"/>
      <c r="Z210" s="35"/>
      <c r="AA210" s="35"/>
      <c r="AB210" s="35"/>
      <c r="AC210" s="35"/>
      <c r="AD210" s="35"/>
      <c r="AE210" s="35"/>
      <c r="AR210" s="251" t="s">
        <v>272</v>
      </c>
      <c r="AT210" s="251" t="s">
        <v>188</v>
      </c>
      <c r="AU210" s="251" t="s">
        <v>200</v>
      </c>
      <c r="AY210" s="14" t="s">
        <v>185</v>
      </c>
      <c r="BE210" s="252">
        <f>IF(N210="základní",J210,0)</f>
        <v>0</v>
      </c>
      <c r="BF210" s="252">
        <f>IF(N210="snížená",J210,0)</f>
        <v>0</v>
      </c>
      <c r="BG210" s="252">
        <f>IF(N210="zákl. přenesená",J210,0)</f>
        <v>0</v>
      </c>
      <c r="BH210" s="252">
        <f>IF(N210="sníž. přenesená",J210,0)</f>
        <v>0</v>
      </c>
      <c r="BI210" s="252">
        <f>IF(N210="nulová",J210,0)</f>
        <v>0</v>
      </c>
      <c r="BJ210" s="14" t="s">
        <v>84</v>
      </c>
      <c r="BK210" s="252">
        <f>ROUND(I210*H210,2)</f>
        <v>0</v>
      </c>
      <c r="BL210" s="14" t="s">
        <v>272</v>
      </c>
      <c r="BM210" s="251" t="s">
        <v>650</v>
      </c>
    </row>
    <row r="211" s="2" customFormat="1">
      <c r="A211" s="35"/>
      <c r="B211" s="36"/>
      <c r="C211" s="37"/>
      <c r="D211" s="253" t="s">
        <v>194</v>
      </c>
      <c r="E211" s="37"/>
      <c r="F211" s="254" t="s">
        <v>651</v>
      </c>
      <c r="G211" s="37"/>
      <c r="H211" s="37"/>
      <c r="I211" s="206"/>
      <c r="J211" s="37"/>
      <c r="K211" s="37"/>
      <c r="L211" s="41"/>
      <c r="M211" s="255"/>
      <c r="N211" s="256"/>
      <c r="O211" s="88"/>
      <c r="P211" s="88"/>
      <c r="Q211" s="88"/>
      <c r="R211" s="88"/>
      <c r="S211" s="88"/>
      <c r="T211" s="89"/>
      <c r="U211" s="35"/>
      <c r="V211" s="35"/>
      <c r="W211" s="35"/>
      <c r="X211" s="35"/>
      <c r="Y211" s="35"/>
      <c r="Z211" s="35"/>
      <c r="AA211" s="35"/>
      <c r="AB211" s="35"/>
      <c r="AC211" s="35"/>
      <c r="AD211" s="35"/>
      <c r="AE211" s="35"/>
      <c r="AT211" s="14" t="s">
        <v>194</v>
      </c>
      <c r="AU211" s="14" t="s">
        <v>200</v>
      </c>
    </row>
    <row r="212" s="2" customFormat="1" ht="16.5" customHeight="1">
      <c r="A212" s="35"/>
      <c r="B212" s="36"/>
      <c r="C212" s="257" t="s">
        <v>323</v>
      </c>
      <c r="D212" s="257" t="s">
        <v>260</v>
      </c>
      <c r="E212" s="258" t="s">
        <v>652</v>
      </c>
      <c r="F212" s="259" t="s">
        <v>653</v>
      </c>
      <c r="G212" s="260" t="s">
        <v>263</v>
      </c>
      <c r="H212" s="261">
        <v>1</v>
      </c>
      <c r="I212" s="262"/>
      <c r="J212" s="263">
        <f>ROUND(I212*H212,2)</f>
        <v>0</v>
      </c>
      <c r="K212" s="264"/>
      <c r="L212" s="265"/>
      <c r="M212" s="266" t="s">
        <v>1</v>
      </c>
      <c r="N212" s="267" t="s">
        <v>42</v>
      </c>
      <c r="O212" s="88"/>
      <c r="P212" s="249">
        <f>O212*H212</f>
        <v>0</v>
      </c>
      <c r="Q212" s="249">
        <v>5.0000000000000002E-05</v>
      </c>
      <c r="R212" s="249">
        <f>Q212*H212</f>
        <v>5.0000000000000002E-05</v>
      </c>
      <c r="S212" s="249">
        <v>0</v>
      </c>
      <c r="T212" s="250">
        <f>S212*H212</f>
        <v>0</v>
      </c>
      <c r="U212" s="35"/>
      <c r="V212" s="35"/>
      <c r="W212" s="35"/>
      <c r="X212" s="35"/>
      <c r="Y212" s="35"/>
      <c r="Z212" s="35"/>
      <c r="AA212" s="35"/>
      <c r="AB212" s="35"/>
      <c r="AC212" s="35"/>
      <c r="AD212" s="35"/>
      <c r="AE212" s="35"/>
      <c r="AR212" s="251" t="s">
        <v>323</v>
      </c>
      <c r="AT212" s="251" t="s">
        <v>260</v>
      </c>
      <c r="AU212" s="251" t="s">
        <v>200</v>
      </c>
      <c r="AY212" s="14" t="s">
        <v>185</v>
      </c>
      <c r="BE212" s="252">
        <f>IF(N212="základní",J212,0)</f>
        <v>0</v>
      </c>
      <c r="BF212" s="252">
        <f>IF(N212="snížená",J212,0)</f>
        <v>0</v>
      </c>
      <c r="BG212" s="252">
        <f>IF(N212="zákl. přenesená",J212,0)</f>
        <v>0</v>
      </c>
      <c r="BH212" s="252">
        <f>IF(N212="sníž. přenesená",J212,0)</f>
        <v>0</v>
      </c>
      <c r="BI212" s="252">
        <f>IF(N212="nulová",J212,0)</f>
        <v>0</v>
      </c>
      <c r="BJ212" s="14" t="s">
        <v>84</v>
      </c>
      <c r="BK212" s="252">
        <f>ROUND(I212*H212,2)</f>
        <v>0</v>
      </c>
      <c r="BL212" s="14" t="s">
        <v>272</v>
      </c>
      <c r="BM212" s="251" t="s">
        <v>654</v>
      </c>
    </row>
    <row r="213" s="2" customFormat="1">
      <c r="A213" s="35"/>
      <c r="B213" s="36"/>
      <c r="C213" s="37"/>
      <c r="D213" s="253" t="s">
        <v>194</v>
      </c>
      <c r="E213" s="37"/>
      <c r="F213" s="254" t="s">
        <v>653</v>
      </c>
      <c r="G213" s="37"/>
      <c r="H213" s="37"/>
      <c r="I213" s="206"/>
      <c r="J213" s="37"/>
      <c r="K213" s="37"/>
      <c r="L213" s="41"/>
      <c r="M213" s="255"/>
      <c r="N213" s="256"/>
      <c r="O213" s="88"/>
      <c r="P213" s="88"/>
      <c r="Q213" s="88"/>
      <c r="R213" s="88"/>
      <c r="S213" s="88"/>
      <c r="T213" s="89"/>
      <c r="U213" s="35"/>
      <c r="V213" s="35"/>
      <c r="W213" s="35"/>
      <c r="X213" s="35"/>
      <c r="Y213" s="35"/>
      <c r="Z213" s="35"/>
      <c r="AA213" s="35"/>
      <c r="AB213" s="35"/>
      <c r="AC213" s="35"/>
      <c r="AD213" s="35"/>
      <c r="AE213" s="35"/>
      <c r="AT213" s="14" t="s">
        <v>194</v>
      </c>
      <c r="AU213" s="14" t="s">
        <v>200</v>
      </c>
    </row>
    <row r="214" s="2" customFormat="1" ht="37.8" customHeight="1">
      <c r="A214" s="35"/>
      <c r="B214" s="36"/>
      <c r="C214" s="239" t="s">
        <v>358</v>
      </c>
      <c r="D214" s="239" t="s">
        <v>188</v>
      </c>
      <c r="E214" s="240" t="s">
        <v>729</v>
      </c>
      <c r="F214" s="241" t="s">
        <v>730</v>
      </c>
      <c r="G214" s="242" t="s">
        <v>263</v>
      </c>
      <c r="H214" s="243">
        <v>2</v>
      </c>
      <c r="I214" s="244"/>
      <c r="J214" s="245">
        <f>ROUND(I214*H214,2)</f>
        <v>0</v>
      </c>
      <c r="K214" s="246"/>
      <c r="L214" s="41"/>
      <c r="M214" s="247" t="s">
        <v>1</v>
      </c>
      <c r="N214" s="248" t="s">
        <v>42</v>
      </c>
      <c r="O214" s="88"/>
      <c r="P214" s="249">
        <f>O214*H214</f>
        <v>0</v>
      </c>
      <c r="Q214" s="249">
        <v>0</v>
      </c>
      <c r="R214" s="249">
        <f>Q214*H214</f>
        <v>0</v>
      </c>
      <c r="S214" s="249">
        <v>0</v>
      </c>
      <c r="T214" s="250">
        <f>S214*H214</f>
        <v>0</v>
      </c>
      <c r="U214" s="35"/>
      <c r="V214" s="35"/>
      <c r="W214" s="35"/>
      <c r="X214" s="35"/>
      <c r="Y214" s="35"/>
      <c r="Z214" s="35"/>
      <c r="AA214" s="35"/>
      <c r="AB214" s="35"/>
      <c r="AC214" s="35"/>
      <c r="AD214" s="35"/>
      <c r="AE214" s="35"/>
      <c r="AR214" s="251" t="s">
        <v>272</v>
      </c>
      <c r="AT214" s="251" t="s">
        <v>188</v>
      </c>
      <c r="AU214" s="251" t="s">
        <v>200</v>
      </c>
      <c r="AY214" s="14" t="s">
        <v>185</v>
      </c>
      <c r="BE214" s="252">
        <f>IF(N214="základní",J214,0)</f>
        <v>0</v>
      </c>
      <c r="BF214" s="252">
        <f>IF(N214="snížená",J214,0)</f>
        <v>0</v>
      </c>
      <c r="BG214" s="252">
        <f>IF(N214="zákl. přenesená",J214,0)</f>
        <v>0</v>
      </c>
      <c r="BH214" s="252">
        <f>IF(N214="sníž. přenesená",J214,0)</f>
        <v>0</v>
      </c>
      <c r="BI214" s="252">
        <f>IF(N214="nulová",J214,0)</f>
        <v>0</v>
      </c>
      <c r="BJ214" s="14" t="s">
        <v>84</v>
      </c>
      <c r="BK214" s="252">
        <f>ROUND(I214*H214,2)</f>
        <v>0</v>
      </c>
      <c r="BL214" s="14" t="s">
        <v>272</v>
      </c>
      <c r="BM214" s="251" t="s">
        <v>731</v>
      </c>
    </row>
    <row r="215" s="2" customFormat="1">
      <c r="A215" s="35"/>
      <c r="B215" s="36"/>
      <c r="C215" s="37"/>
      <c r="D215" s="253" t="s">
        <v>194</v>
      </c>
      <c r="E215" s="37"/>
      <c r="F215" s="254" t="s">
        <v>730</v>
      </c>
      <c r="G215" s="37"/>
      <c r="H215" s="37"/>
      <c r="I215" s="206"/>
      <c r="J215" s="37"/>
      <c r="K215" s="37"/>
      <c r="L215" s="41"/>
      <c r="M215" s="255"/>
      <c r="N215" s="256"/>
      <c r="O215" s="88"/>
      <c r="P215" s="88"/>
      <c r="Q215" s="88"/>
      <c r="R215" s="88"/>
      <c r="S215" s="88"/>
      <c r="T215" s="89"/>
      <c r="U215" s="35"/>
      <c r="V215" s="35"/>
      <c r="W215" s="35"/>
      <c r="X215" s="35"/>
      <c r="Y215" s="35"/>
      <c r="Z215" s="35"/>
      <c r="AA215" s="35"/>
      <c r="AB215" s="35"/>
      <c r="AC215" s="35"/>
      <c r="AD215" s="35"/>
      <c r="AE215" s="35"/>
      <c r="AT215" s="14" t="s">
        <v>194</v>
      </c>
      <c r="AU215" s="14" t="s">
        <v>200</v>
      </c>
    </row>
    <row r="216" s="2" customFormat="1" ht="24.15" customHeight="1">
      <c r="A216" s="35"/>
      <c r="B216" s="36"/>
      <c r="C216" s="257" t="s">
        <v>363</v>
      </c>
      <c r="D216" s="257" t="s">
        <v>260</v>
      </c>
      <c r="E216" s="258" t="s">
        <v>732</v>
      </c>
      <c r="F216" s="259" t="s">
        <v>733</v>
      </c>
      <c r="G216" s="260" t="s">
        <v>263</v>
      </c>
      <c r="H216" s="261">
        <v>2</v>
      </c>
      <c r="I216" s="262"/>
      <c r="J216" s="263">
        <f>ROUND(I216*H216,2)</f>
        <v>0</v>
      </c>
      <c r="K216" s="264"/>
      <c r="L216" s="265"/>
      <c r="M216" s="266" t="s">
        <v>1</v>
      </c>
      <c r="N216" s="267" t="s">
        <v>42</v>
      </c>
      <c r="O216" s="88"/>
      <c r="P216" s="249">
        <f>O216*H216</f>
        <v>0</v>
      </c>
      <c r="Q216" s="249">
        <v>0.00010000000000000001</v>
      </c>
      <c r="R216" s="249">
        <f>Q216*H216</f>
        <v>0.00020000000000000001</v>
      </c>
      <c r="S216" s="249">
        <v>0</v>
      </c>
      <c r="T216" s="250">
        <f>S216*H216</f>
        <v>0</v>
      </c>
      <c r="U216" s="35"/>
      <c r="V216" s="35"/>
      <c r="W216" s="35"/>
      <c r="X216" s="35"/>
      <c r="Y216" s="35"/>
      <c r="Z216" s="35"/>
      <c r="AA216" s="35"/>
      <c r="AB216" s="35"/>
      <c r="AC216" s="35"/>
      <c r="AD216" s="35"/>
      <c r="AE216" s="35"/>
      <c r="AR216" s="251" t="s">
        <v>323</v>
      </c>
      <c r="AT216" s="251" t="s">
        <v>260</v>
      </c>
      <c r="AU216" s="251" t="s">
        <v>200</v>
      </c>
      <c r="AY216" s="14" t="s">
        <v>185</v>
      </c>
      <c r="BE216" s="252">
        <f>IF(N216="základní",J216,0)</f>
        <v>0</v>
      </c>
      <c r="BF216" s="252">
        <f>IF(N216="snížená",J216,0)</f>
        <v>0</v>
      </c>
      <c r="BG216" s="252">
        <f>IF(N216="zákl. přenesená",J216,0)</f>
        <v>0</v>
      </c>
      <c r="BH216" s="252">
        <f>IF(N216="sníž. přenesená",J216,0)</f>
        <v>0</v>
      </c>
      <c r="BI216" s="252">
        <f>IF(N216="nulová",J216,0)</f>
        <v>0</v>
      </c>
      <c r="BJ216" s="14" t="s">
        <v>84</v>
      </c>
      <c r="BK216" s="252">
        <f>ROUND(I216*H216,2)</f>
        <v>0</v>
      </c>
      <c r="BL216" s="14" t="s">
        <v>272</v>
      </c>
      <c r="BM216" s="251" t="s">
        <v>734</v>
      </c>
    </row>
    <row r="217" s="2" customFormat="1">
      <c r="A217" s="35"/>
      <c r="B217" s="36"/>
      <c r="C217" s="37"/>
      <c r="D217" s="253" t="s">
        <v>194</v>
      </c>
      <c r="E217" s="37"/>
      <c r="F217" s="254" t="s">
        <v>733</v>
      </c>
      <c r="G217" s="37"/>
      <c r="H217" s="37"/>
      <c r="I217" s="206"/>
      <c r="J217" s="37"/>
      <c r="K217" s="37"/>
      <c r="L217" s="41"/>
      <c r="M217" s="255"/>
      <c r="N217" s="256"/>
      <c r="O217" s="88"/>
      <c r="P217" s="88"/>
      <c r="Q217" s="88"/>
      <c r="R217" s="88"/>
      <c r="S217" s="88"/>
      <c r="T217" s="89"/>
      <c r="U217" s="35"/>
      <c r="V217" s="35"/>
      <c r="W217" s="35"/>
      <c r="X217" s="35"/>
      <c r="Y217" s="35"/>
      <c r="Z217" s="35"/>
      <c r="AA217" s="35"/>
      <c r="AB217" s="35"/>
      <c r="AC217" s="35"/>
      <c r="AD217" s="35"/>
      <c r="AE217" s="35"/>
      <c r="AT217" s="14" t="s">
        <v>194</v>
      </c>
      <c r="AU217" s="14" t="s">
        <v>200</v>
      </c>
    </row>
    <row r="218" s="2" customFormat="1" ht="24.15" customHeight="1">
      <c r="A218" s="35"/>
      <c r="B218" s="36"/>
      <c r="C218" s="239" t="s">
        <v>368</v>
      </c>
      <c r="D218" s="239" t="s">
        <v>188</v>
      </c>
      <c r="E218" s="240" t="s">
        <v>738</v>
      </c>
      <c r="F218" s="241" t="s">
        <v>739</v>
      </c>
      <c r="G218" s="242" t="s">
        <v>263</v>
      </c>
      <c r="H218" s="243">
        <v>2</v>
      </c>
      <c r="I218" s="244"/>
      <c r="J218" s="245">
        <f>ROUND(I218*H218,2)</f>
        <v>0</v>
      </c>
      <c r="K218" s="246"/>
      <c r="L218" s="41"/>
      <c r="M218" s="247" t="s">
        <v>1</v>
      </c>
      <c r="N218" s="248" t="s">
        <v>42</v>
      </c>
      <c r="O218" s="88"/>
      <c r="P218" s="249">
        <f>O218*H218</f>
        <v>0</v>
      </c>
      <c r="Q218" s="249">
        <v>0</v>
      </c>
      <c r="R218" s="249">
        <f>Q218*H218</f>
        <v>0</v>
      </c>
      <c r="S218" s="249">
        <v>0</v>
      </c>
      <c r="T218" s="250">
        <f>S218*H218</f>
        <v>0</v>
      </c>
      <c r="U218" s="35"/>
      <c r="V218" s="35"/>
      <c r="W218" s="35"/>
      <c r="X218" s="35"/>
      <c r="Y218" s="35"/>
      <c r="Z218" s="35"/>
      <c r="AA218" s="35"/>
      <c r="AB218" s="35"/>
      <c r="AC218" s="35"/>
      <c r="AD218" s="35"/>
      <c r="AE218" s="35"/>
      <c r="AR218" s="251" t="s">
        <v>272</v>
      </c>
      <c r="AT218" s="251" t="s">
        <v>188</v>
      </c>
      <c r="AU218" s="251" t="s">
        <v>200</v>
      </c>
      <c r="AY218" s="14" t="s">
        <v>185</v>
      </c>
      <c r="BE218" s="252">
        <f>IF(N218="základní",J218,0)</f>
        <v>0</v>
      </c>
      <c r="BF218" s="252">
        <f>IF(N218="snížená",J218,0)</f>
        <v>0</v>
      </c>
      <c r="BG218" s="252">
        <f>IF(N218="zákl. přenesená",J218,0)</f>
        <v>0</v>
      </c>
      <c r="BH218" s="252">
        <f>IF(N218="sníž. přenesená",J218,0)</f>
        <v>0</v>
      </c>
      <c r="BI218" s="252">
        <f>IF(N218="nulová",J218,0)</f>
        <v>0</v>
      </c>
      <c r="BJ218" s="14" t="s">
        <v>84</v>
      </c>
      <c r="BK218" s="252">
        <f>ROUND(I218*H218,2)</f>
        <v>0</v>
      </c>
      <c r="BL218" s="14" t="s">
        <v>272</v>
      </c>
      <c r="BM218" s="251" t="s">
        <v>740</v>
      </c>
    </row>
    <row r="219" s="2" customFormat="1">
      <c r="A219" s="35"/>
      <c r="B219" s="36"/>
      <c r="C219" s="37"/>
      <c r="D219" s="253" t="s">
        <v>194</v>
      </c>
      <c r="E219" s="37"/>
      <c r="F219" s="254" t="s">
        <v>739</v>
      </c>
      <c r="G219" s="37"/>
      <c r="H219" s="37"/>
      <c r="I219" s="206"/>
      <c r="J219" s="37"/>
      <c r="K219" s="37"/>
      <c r="L219" s="41"/>
      <c r="M219" s="255"/>
      <c r="N219" s="256"/>
      <c r="O219" s="88"/>
      <c r="P219" s="88"/>
      <c r="Q219" s="88"/>
      <c r="R219" s="88"/>
      <c r="S219" s="88"/>
      <c r="T219" s="89"/>
      <c r="U219" s="35"/>
      <c r="V219" s="35"/>
      <c r="W219" s="35"/>
      <c r="X219" s="35"/>
      <c r="Y219" s="35"/>
      <c r="Z219" s="35"/>
      <c r="AA219" s="35"/>
      <c r="AB219" s="35"/>
      <c r="AC219" s="35"/>
      <c r="AD219" s="35"/>
      <c r="AE219" s="35"/>
      <c r="AT219" s="14" t="s">
        <v>194</v>
      </c>
      <c r="AU219" s="14" t="s">
        <v>200</v>
      </c>
    </row>
    <row r="220" s="2" customFormat="1" ht="33" customHeight="1">
      <c r="A220" s="35"/>
      <c r="B220" s="36"/>
      <c r="C220" s="257" t="s">
        <v>373</v>
      </c>
      <c r="D220" s="257" t="s">
        <v>260</v>
      </c>
      <c r="E220" s="258" t="s">
        <v>742</v>
      </c>
      <c r="F220" s="259" t="s">
        <v>743</v>
      </c>
      <c r="G220" s="260" t="s">
        <v>263</v>
      </c>
      <c r="H220" s="261">
        <v>2</v>
      </c>
      <c r="I220" s="262"/>
      <c r="J220" s="263">
        <f>ROUND(I220*H220,2)</f>
        <v>0</v>
      </c>
      <c r="K220" s="264"/>
      <c r="L220" s="265"/>
      <c r="M220" s="266" t="s">
        <v>1</v>
      </c>
      <c r="N220" s="267" t="s">
        <v>42</v>
      </c>
      <c r="O220" s="88"/>
      <c r="P220" s="249">
        <f>O220*H220</f>
        <v>0</v>
      </c>
      <c r="Q220" s="249">
        <v>6.9999999999999994E-05</v>
      </c>
      <c r="R220" s="249">
        <f>Q220*H220</f>
        <v>0.00013999999999999999</v>
      </c>
      <c r="S220" s="249">
        <v>0</v>
      </c>
      <c r="T220" s="250">
        <f>S220*H220</f>
        <v>0</v>
      </c>
      <c r="U220" s="35"/>
      <c r="V220" s="35"/>
      <c r="W220" s="35"/>
      <c r="X220" s="35"/>
      <c r="Y220" s="35"/>
      <c r="Z220" s="35"/>
      <c r="AA220" s="35"/>
      <c r="AB220" s="35"/>
      <c r="AC220" s="35"/>
      <c r="AD220" s="35"/>
      <c r="AE220" s="35"/>
      <c r="AR220" s="251" t="s">
        <v>323</v>
      </c>
      <c r="AT220" s="251" t="s">
        <v>260</v>
      </c>
      <c r="AU220" s="251" t="s">
        <v>200</v>
      </c>
      <c r="AY220" s="14" t="s">
        <v>185</v>
      </c>
      <c r="BE220" s="252">
        <f>IF(N220="základní",J220,0)</f>
        <v>0</v>
      </c>
      <c r="BF220" s="252">
        <f>IF(N220="snížená",J220,0)</f>
        <v>0</v>
      </c>
      <c r="BG220" s="252">
        <f>IF(N220="zákl. přenesená",J220,0)</f>
        <v>0</v>
      </c>
      <c r="BH220" s="252">
        <f>IF(N220="sníž. přenesená",J220,0)</f>
        <v>0</v>
      </c>
      <c r="BI220" s="252">
        <f>IF(N220="nulová",J220,0)</f>
        <v>0</v>
      </c>
      <c r="BJ220" s="14" t="s">
        <v>84</v>
      </c>
      <c r="BK220" s="252">
        <f>ROUND(I220*H220,2)</f>
        <v>0</v>
      </c>
      <c r="BL220" s="14" t="s">
        <v>272</v>
      </c>
      <c r="BM220" s="251" t="s">
        <v>744</v>
      </c>
    </row>
    <row r="221" s="2" customFormat="1">
      <c r="A221" s="35"/>
      <c r="B221" s="36"/>
      <c r="C221" s="37"/>
      <c r="D221" s="253" t="s">
        <v>194</v>
      </c>
      <c r="E221" s="37"/>
      <c r="F221" s="254" t="s">
        <v>743</v>
      </c>
      <c r="G221" s="37"/>
      <c r="H221" s="37"/>
      <c r="I221" s="206"/>
      <c r="J221" s="37"/>
      <c r="K221" s="37"/>
      <c r="L221" s="41"/>
      <c r="M221" s="255"/>
      <c r="N221" s="256"/>
      <c r="O221" s="88"/>
      <c r="P221" s="88"/>
      <c r="Q221" s="88"/>
      <c r="R221" s="88"/>
      <c r="S221" s="88"/>
      <c r="T221" s="89"/>
      <c r="U221" s="35"/>
      <c r="V221" s="35"/>
      <c r="W221" s="35"/>
      <c r="X221" s="35"/>
      <c r="Y221" s="35"/>
      <c r="Z221" s="35"/>
      <c r="AA221" s="35"/>
      <c r="AB221" s="35"/>
      <c r="AC221" s="35"/>
      <c r="AD221" s="35"/>
      <c r="AE221" s="35"/>
      <c r="AT221" s="14" t="s">
        <v>194</v>
      </c>
      <c r="AU221" s="14" t="s">
        <v>200</v>
      </c>
    </row>
    <row r="222" s="2" customFormat="1" ht="49.05" customHeight="1">
      <c r="A222" s="35"/>
      <c r="B222" s="36"/>
      <c r="C222" s="239" t="s">
        <v>378</v>
      </c>
      <c r="D222" s="239" t="s">
        <v>188</v>
      </c>
      <c r="E222" s="240" t="s">
        <v>755</v>
      </c>
      <c r="F222" s="241" t="s">
        <v>756</v>
      </c>
      <c r="G222" s="242" t="s">
        <v>263</v>
      </c>
      <c r="H222" s="243">
        <v>1</v>
      </c>
      <c r="I222" s="244"/>
      <c r="J222" s="245">
        <f>ROUND(I222*H222,2)</f>
        <v>0</v>
      </c>
      <c r="K222" s="246"/>
      <c r="L222" s="41"/>
      <c r="M222" s="247" t="s">
        <v>1</v>
      </c>
      <c r="N222" s="248" t="s">
        <v>42</v>
      </c>
      <c r="O222" s="88"/>
      <c r="P222" s="249">
        <f>O222*H222</f>
        <v>0</v>
      </c>
      <c r="Q222" s="249">
        <v>0</v>
      </c>
      <c r="R222" s="249">
        <f>Q222*H222</f>
        <v>0</v>
      </c>
      <c r="S222" s="249">
        <v>0</v>
      </c>
      <c r="T222" s="250">
        <f>S222*H222</f>
        <v>0</v>
      </c>
      <c r="U222" s="35"/>
      <c r="V222" s="35"/>
      <c r="W222" s="35"/>
      <c r="X222" s="35"/>
      <c r="Y222" s="35"/>
      <c r="Z222" s="35"/>
      <c r="AA222" s="35"/>
      <c r="AB222" s="35"/>
      <c r="AC222" s="35"/>
      <c r="AD222" s="35"/>
      <c r="AE222" s="35"/>
      <c r="AR222" s="251" t="s">
        <v>272</v>
      </c>
      <c r="AT222" s="251" t="s">
        <v>188</v>
      </c>
      <c r="AU222" s="251" t="s">
        <v>200</v>
      </c>
      <c r="AY222" s="14" t="s">
        <v>185</v>
      </c>
      <c r="BE222" s="252">
        <f>IF(N222="základní",J222,0)</f>
        <v>0</v>
      </c>
      <c r="BF222" s="252">
        <f>IF(N222="snížená",J222,0)</f>
        <v>0</v>
      </c>
      <c r="BG222" s="252">
        <f>IF(N222="zákl. přenesená",J222,0)</f>
        <v>0</v>
      </c>
      <c r="BH222" s="252">
        <f>IF(N222="sníž. přenesená",J222,0)</f>
        <v>0</v>
      </c>
      <c r="BI222" s="252">
        <f>IF(N222="nulová",J222,0)</f>
        <v>0</v>
      </c>
      <c r="BJ222" s="14" t="s">
        <v>84</v>
      </c>
      <c r="BK222" s="252">
        <f>ROUND(I222*H222,2)</f>
        <v>0</v>
      </c>
      <c r="BL222" s="14" t="s">
        <v>272</v>
      </c>
      <c r="BM222" s="251" t="s">
        <v>757</v>
      </c>
    </row>
    <row r="223" s="2" customFormat="1">
      <c r="A223" s="35"/>
      <c r="B223" s="36"/>
      <c r="C223" s="37"/>
      <c r="D223" s="253" t="s">
        <v>194</v>
      </c>
      <c r="E223" s="37"/>
      <c r="F223" s="254" t="s">
        <v>756</v>
      </c>
      <c r="G223" s="37"/>
      <c r="H223" s="37"/>
      <c r="I223" s="206"/>
      <c r="J223" s="37"/>
      <c r="K223" s="37"/>
      <c r="L223" s="41"/>
      <c r="M223" s="255"/>
      <c r="N223" s="256"/>
      <c r="O223" s="88"/>
      <c r="P223" s="88"/>
      <c r="Q223" s="88"/>
      <c r="R223" s="88"/>
      <c r="S223" s="88"/>
      <c r="T223" s="89"/>
      <c r="U223" s="35"/>
      <c r="V223" s="35"/>
      <c r="W223" s="35"/>
      <c r="X223" s="35"/>
      <c r="Y223" s="35"/>
      <c r="Z223" s="35"/>
      <c r="AA223" s="35"/>
      <c r="AB223" s="35"/>
      <c r="AC223" s="35"/>
      <c r="AD223" s="35"/>
      <c r="AE223" s="35"/>
      <c r="AT223" s="14" t="s">
        <v>194</v>
      </c>
      <c r="AU223" s="14" t="s">
        <v>200</v>
      </c>
    </row>
    <row r="224" s="2" customFormat="1" ht="37.8" customHeight="1">
      <c r="A224" s="35"/>
      <c r="B224" s="36"/>
      <c r="C224" s="257" t="s">
        <v>383</v>
      </c>
      <c r="D224" s="257" t="s">
        <v>260</v>
      </c>
      <c r="E224" s="258" t="s">
        <v>759</v>
      </c>
      <c r="F224" s="259" t="s">
        <v>760</v>
      </c>
      <c r="G224" s="260" t="s">
        <v>263</v>
      </c>
      <c r="H224" s="261">
        <v>1</v>
      </c>
      <c r="I224" s="262"/>
      <c r="J224" s="263">
        <f>ROUND(I224*H224,2)</f>
        <v>0</v>
      </c>
      <c r="K224" s="264"/>
      <c r="L224" s="265"/>
      <c r="M224" s="266" t="s">
        <v>1</v>
      </c>
      <c r="N224" s="267" t="s">
        <v>42</v>
      </c>
      <c r="O224" s="88"/>
      <c r="P224" s="249">
        <f>O224*H224</f>
        <v>0</v>
      </c>
      <c r="Q224" s="249">
        <v>6.9999999999999994E-05</v>
      </c>
      <c r="R224" s="249">
        <f>Q224*H224</f>
        <v>6.9999999999999994E-05</v>
      </c>
      <c r="S224" s="249">
        <v>0</v>
      </c>
      <c r="T224" s="250">
        <f>S224*H224</f>
        <v>0</v>
      </c>
      <c r="U224" s="35"/>
      <c r="V224" s="35"/>
      <c r="W224" s="35"/>
      <c r="X224" s="35"/>
      <c r="Y224" s="35"/>
      <c r="Z224" s="35"/>
      <c r="AA224" s="35"/>
      <c r="AB224" s="35"/>
      <c r="AC224" s="35"/>
      <c r="AD224" s="35"/>
      <c r="AE224" s="35"/>
      <c r="AR224" s="251" t="s">
        <v>323</v>
      </c>
      <c r="AT224" s="251" t="s">
        <v>260</v>
      </c>
      <c r="AU224" s="251" t="s">
        <v>200</v>
      </c>
      <c r="AY224" s="14" t="s">
        <v>185</v>
      </c>
      <c r="BE224" s="252">
        <f>IF(N224="základní",J224,0)</f>
        <v>0</v>
      </c>
      <c r="BF224" s="252">
        <f>IF(N224="snížená",J224,0)</f>
        <v>0</v>
      </c>
      <c r="BG224" s="252">
        <f>IF(N224="zákl. přenesená",J224,0)</f>
        <v>0</v>
      </c>
      <c r="BH224" s="252">
        <f>IF(N224="sníž. přenesená",J224,0)</f>
        <v>0</v>
      </c>
      <c r="BI224" s="252">
        <f>IF(N224="nulová",J224,0)</f>
        <v>0</v>
      </c>
      <c r="BJ224" s="14" t="s">
        <v>84</v>
      </c>
      <c r="BK224" s="252">
        <f>ROUND(I224*H224,2)</f>
        <v>0</v>
      </c>
      <c r="BL224" s="14" t="s">
        <v>272</v>
      </c>
      <c r="BM224" s="251" t="s">
        <v>761</v>
      </c>
    </row>
    <row r="225" s="2" customFormat="1">
      <c r="A225" s="35"/>
      <c r="B225" s="36"/>
      <c r="C225" s="37"/>
      <c r="D225" s="253" t="s">
        <v>194</v>
      </c>
      <c r="E225" s="37"/>
      <c r="F225" s="254" t="s">
        <v>760</v>
      </c>
      <c r="G225" s="37"/>
      <c r="H225" s="37"/>
      <c r="I225" s="206"/>
      <c r="J225" s="37"/>
      <c r="K225" s="37"/>
      <c r="L225" s="41"/>
      <c r="M225" s="255"/>
      <c r="N225" s="256"/>
      <c r="O225" s="88"/>
      <c r="P225" s="88"/>
      <c r="Q225" s="88"/>
      <c r="R225" s="88"/>
      <c r="S225" s="88"/>
      <c r="T225" s="89"/>
      <c r="U225" s="35"/>
      <c r="V225" s="35"/>
      <c r="W225" s="35"/>
      <c r="X225" s="35"/>
      <c r="Y225" s="35"/>
      <c r="Z225" s="35"/>
      <c r="AA225" s="35"/>
      <c r="AB225" s="35"/>
      <c r="AC225" s="35"/>
      <c r="AD225" s="35"/>
      <c r="AE225" s="35"/>
      <c r="AT225" s="14" t="s">
        <v>194</v>
      </c>
      <c r="AU225" s="14" t="s">
        <v>200</v>
      </c>
    </row>
    <row r="226" s="2" customFormat="1" ht="24.15" customHeight="1">
      <c r="A226" s="35"/>
      <c r="B226" s="36"/>
      <c r="C226" s="257" t="s">
        <v>388</v>
      </c>
      <c r="D226" s="257" t="s">
        <v>260</v>
      </c>
      <c r="E226" s="258" t="s">
        <v>779</v>
      </c>
      <c r="F226" s="259" t="s">
        <v>780</v>
      </c>
      <c r="G226" s="260" t="s">
        <v>263</v>
      </c>
      <c r="H226" s="261">
        <v>1</v>
      </c>
      <c r="I226" s="262"/>
      <c r="J226" s="263">
        <f>ROUND(I226*H226,2)</f>
        <v>0</v>
      </c>
      <c r="K226" s="264"/>
      <c r="L226" s="265"/>
      <c r="M226" s="266" t="s">
        <v>1</v>
      </c>
      <c r="N226" s="267" t="s">
        <v>42</v>
      </c>
      <c r="O226" s="88"/>
      <c r="P226" s="249">
        <f>O226*H226</f>
        <v>0</v>
      </c>
      <c r="Q226" s="249">
        <v>1.0000000000000001E-05</v>
      </c>
      <c r="R226" s="249">
        <f>Q226*H226</f>
        <v>1.0000000000000001E-05</v>
      </c>
      <c r="S226" s="249">
        <v>0</v>
      </c>
      <c r="T226" s="250">
        <f>S226*H226</f>
        <v>0</v>
      </c>
      <c r="U226" s="35"/>
      <c r="V226" s="35"/>
      <c r="W226" s="35"/>
      <c r="X226" s="35"/>
      <c r="Y226" s="35"/>
      <c r="Z226" s="35"/>
      <c r="AA226" s="35"/>
      <c r="AB226" s="35"/>
      <c r="AC226" s="35"/>
      <c r="AD226" s="35"/>
      <c r="AE226" s="35"/>
      <c r="AR226" s="251" t="s">
        <v>323</v>
      </c>
      <c r="AT226" s="251" t="s">
        <v>260</v>
      </c>
      <c r="AU226" s="251" t="s">
        <v>200</v>
      </c>
      <c r="AY226" s="14" t="s">
        <v>185</v>
      </c>
      <c r="BE226" s="252">
        <f>IF(N226="základní",J226,0)</f>
        <v>0</v>
      </c>
      <c r="BF226" s="252">
        <f>IF(N226="snížená",J226,0)</f>
        <v>0</v>
      </c>
      <c r="BG226" s="252">
        <f>IF(N226="zákl. přenesená",J226,0)</f>
        <v>0</v>
      </c>
      <c r="BH226" s="252">
        <f>IF(N226="sníž. přenesená",J226,0)</f>
        <v>0</v>
      </c>
      <c r="BI226" s="252">
        <f>IF(N226="nulová",J226,0)</f>
        <v>0</v>
      </c>
      <c r="BJ226" s="14" t="s">
        <v>84</v>
      </c>
      <c r="BK226" s="252">
        <f>ROUND(I226*H226,2)</f>
        <v>0</v>
      </c>
      <c r="BL226" s="14" t="s">
        <v>272</v>
      </c>
      <c r="BM226" s="251" t="s">
        <v>781</v>
      </c>
    </row>
    <row r="227" s="2" customFormat="1">
      <c r="A227" s="35"/>
      <c r="B227" s="36"/>
      <c r="C227" s="37"/>
      <c r="D227" s="253" t="s">
        <v>194</v>
      </c>
      <c r="E227" s="37"/>
      <c r="F227" s="254" t="s">
        <v>780</v>
      </c>
      <c r="G227" s="37"/>
      <c r="H227" s="37"/>
      <c r="I227" s="206"/>
      <c r="J227" s="37"/>
      <c r="K227" s="37"/>
      <c r="L227" s="41"/>
      <c r="M227" s="255"/>
      <c r="N227" s="256"/>
      <c r="O227" s="88"/>
      <c r="P227" s="88"/>
      <c r="Q227" s="88"/>
      <c r="R227" s="88"/>
      <c r="S227" s="88"/>
      <c r="T227" s="89"/>
      <c r="U227" s="35"/>
      <c r="V227" s="35"/>
      <c r="W227" s="35"/>
      <c r="X227" s="35"/>
      <c r="Y227" s="35"/>
      <c r="Z227" s="35"/>
      <c r="AA227" s="35"/>
      <c r="AB227" s="35"/>
      <c r="AC227" s="35"/>
      <c r="AD227" s="35"/>
      <c r="AE227" s="35"/>
      <c r="AT227" s="14" t="s">
        <v>194</v>
      </c>
      <c r="AU227" s="14" t="s">
        <v>200</v>
      </c>
    </row>
    <row r="228" s="2" customFormat="1" ht="21.75" customHeight="1">
      <c r="A228" s="35"/>
      <c r="B228" s="36"/>
      <c r="C228" s="257" t="s">
        <v>393</v>
      </c>
      <c r="D228" s="257" t="s">
        <v>260</v>
      </c>
      <c r="E228" s="258" t="s">
        <v>1370</v>
      </c>
      <c r="F228" s="259" t="s">
        <v>1371</v>
      </c>
      <c r="G228" s="260" t="s">
        <v>263</v>
      </c>
      <c r="H228" s="261">
        <v>1</v>
      </c>
      <c r="I228" s="262"/>
      <c r="J228" s="263">
        <f>ROUND(I228*H228,2)</f>
        <v>0</v>
      </c>
      <c r="K228" s="264"/>
      <c r="L228" s="265"/>
      <c r="M228" s="266" t="s">
        <v>1</v>
      </c>
      <c r="N228" s="267" t="s">
        <v>42</v>
      </c>
      <c r="O228" s="88"/>
      <c r="P228" s="249">
        <f>O228*H228</f>
        <v>0</v>
      </c>
      <c r="Q228" s="249">
        <v>3.0000000000000001E-05</v>
      </c>
      <c r="R228" s="249">
        <f>Q228*H228</f>
        <v>3.0000000000000001E-05</v>
      </c>
      <c r="S228" s="249">
        <v>0</v>
      </c>
      <c r="T228" s="250">
        <f>S228*H228</f>
        <v>0</v>
      </c>
      <c r="U228" s="35"/>
      <c r="V228" s="35"/>
      <c r="W228" s="35"/>
      <c r="X228" s="35"/>
      <c r="Y228" s="35"/>
      <c r="Z228" s="35"/>
      <c r="AA228" s="35"/>
      <c r="AB228" s="35"/>
      <c r="AC228" s="35"/>
      <c r="AD228" s="35"/>
      <c r="AE228" s="35"/>
      <c r="AR228" s="251" t="s">
        <v>323</v>
      </c>
      <c r="AT228" s="251" t="s">
        <v>260</v>
      </c>
      <c r="AU228" s="251" t="s">
        <v>200</v>
      </c>
      <c r="AY228" s="14" t="s">
        <v>185</v>
      </c>
      <c r="BE228" s="252">
        <f>IF(N228="základní",J228,0)</f>
        <v>0</v>
      </c>
      <c r="BF228" s="252">
        <f>IF(N228="snížená",J228,0)</f>
        <v>0</v>
      </c>
      <c r="BG228" s="252">
        <f>IF(N228="zákl. přenesená",J228,0)</f>
        <v>0</v>
      </c>
      <c r="BH228" s="252">
        <f>IF(N228="sníž. přenesená",J228,0)</f>
        <v>0</v>
      </c>
      <c r="BI228" s="252">
        <f>IF(N228="nulová",J228,0)</f>
        <v>0</v>
      </c>
      <c r="BJ228" s="14" t="s">
        <v>84</v>
      </c>
      <c r="BK228" s="252">
        <f>ROUND(I228*H228,2)</f>
        <v>0</v>
      </c>
      <c r="BL228" s="14" t="s">
        <v>272</v>
      </c>
      <c r="BM228" s="251" t="s">
        <v>1372</v>
      </c>
    </row>
    <row r="229" s="2" customFormat="1">
      <c r="A229" s="35"/>
      <c r="B229" s="36"/>
      <c r="C229" s="37"/>
      <c r="D229" s="253" t="s">
        <v>194</v>
      </c>
      <c r="E229" s="37"/>
      <c r="F229" s="254" t="s">
        <v>1371</v>
      </c>
      <c r="G229" s="37"/>
      <c r="H229" s="37"/>
      <c r="I229" s="206"/>
      <c r="J229" s="37"/>
      <c r="K229" s="37"/>
      <c r="L229" s="41"/>
      <c r="M229" s="255"/>
      <c r="N229" s="256"/>
      <c r="O229" s="88"/>
      <c r="P229" s="88"/>
      <c r="Q229" s="88"/>
      <c r="R229" s="88"/>
      <c r="S229" s="88"/>
      <c r="T229" s="89"/>
      <c r="U229" s="35"/>
      <c r="V229" s="35"/>
      <c r="W229" s="35"/>
      <c r="X229" s="35"/>
      <c r="Y229" s="35"/>
      <c r="Z229" s="35"/>
      <c r="AA229" s="35"/>
      <c r="AB229" s="35"/>
      <c r="AC229" s="35"/>
      <c r="AD229" s="35"/>
      <c r="AE229" s="35"/>
      <c r="AT229" s="14" t="s">
        <v>194</v>
      </c>
      <c r="AU229" s="14" t="s">
        <v>200</v>
      </c>
    </row>
    <row r="230" s="2" customFormat="1" ht="16.5" customHeight="1">
      <c r="A230" s="35"/>
      <c r="B230" s="36"/>
      <c r="C230" s="239" t="s">
        <v>397</v>
      </c>
      <c r="D230" s="239" t="s">
        <v>188</v>
      </c>
      <c r="E230" s="240" t="s">
        <v>796</v>
      </c>
      <c r="F230" s="241" t="s">
        <v>797</v>
      </c>
      <c r="G230" s="242" t="s">
        <v>263</v>
      </c>
      <c r="H230" s="243">
        <v>7</v>
      </c>
      <c r="I230" s="244"/>
      <c r="J230" s="245">
        <f>ROUND(I230*H230,2)</f>
        <v>0</v>
      </c>
      <c r="K230" s="246"/>
      <c r="L230" s="41"/>
      <c r="M230" s="247" t="s">
        <v>1</v>
      </c>
      <c r="N230" s="248" t="s">
        <v>42</v>
      </c>
      <c r="O230" s="88"/>
      <c r="P230" s="249">
        <f>O230*H230</f>
        <v>0</v>
      </c>
      <c r="Q230" s="249">
        <v>0</v>
      </c>
      <c r="R230" s="249">
        <f>Q230*H230</f>
        <v>0</v>
      </c>
      <c r="S230" s="249">
        <v>0</v>
      </c>
      <c r="T230" s="250">
        <f>S230*H230</f>
        <v>0</v>
      </c>
      <c r="U230" s="35"/>
      <c r="V230" s="35"/>
      <c r="W230" s="35"/>
      <c r="X230" s="35"/>
      <c r="Y230" s="35"/>
      <c r="Z230" s="35"/>
      <c r="AA230" s="35"/>
      <c r="AB230" s="35"/>
      <c r="AC230" s="35"/>
      <c r="AD230" s="35"/>
      <c r="AE230" s="35"/>
      <c r="AR230" s="251" t="s">
        <v>272</v>
      </c>
      <c r="AT230" s="251" t="s">
        <v>188</v>
      </c>
      <c r="AU230" s="251" t="s">
        <v>200</v>
      </c>
      <c r="AY230" s="14" t="s">
        <v>185</v>
      </c>
      <c r="BE230" s="252">
        <f>IF(N230="základní",J230,0)</f>
        <v>0</v>
      </c>
      <c r="BF230" s="252">
        <f>IF(N230="snížená",J230,0)</f>
        <v>0</v>
      </c>
      <c r="BG230" s="252">
        <f>IF(N230="zákl. přenesená",J230,0)</f>
        <v>0</v>
      </c>
      <c r="BH230" s="252">
        <f>IF(N230="sníž. přenesená",J230,0)</f>
        <v>0</v>
      </c>
      <c r="BI230" s="252">
        <f>IF(N230="nulová",J230,0)</f>
        <v>0</v>
      </c>
      <c r="BJ230" s="14" t="s">
        <v>84</v>
      </c>
      <c r="BK230" s="252">
        <f>ROUND(I230*H230,2)</f>
        <v>0</v>
      </c>
      <c r="BL230" s="14" t="s">
        <v>272</v>
      </c>
      <c r="BM230" s="251" t="s">
        <v>798</v>
      </c>
    </row>
    <row r="231" s="2" customFormat="1">
      <c r="A231" s="35"/>
      <c r="B231" s="36"/>
      <c r="C231" s="37"/>
      <c r="D231" s="253" t="s">
        <v>194</v>
      </c>
      <c r="E231" s="37"/>
      <c r="F231" s="254" t="s">
        <v>799</v>
      </c>
      <c r="G231" s="37"/>
      <c r="H231" s="37"/>
      <c r="I231" s="206"/>
      <c r="J231" s="37"/>
      <c r="K231" s="37"/>
      <c r="L231" s="41"/>
      <c r="M231" s="255"/>
      <c r="N231" s="256"/>
      <c r="O231" s="88"/>
      <c r="P231" s="88"/>
      <c r="Q231" s="88"/>
      <c r="R231" s="88"/>
      <c r="S231" s="88"/>
      <c r="T231" s="89"/>
      <c r="U231" s="35"/>
      <c r="V231" s="35"/>
      <c r="W231" s="35"/>
      <c r="X231" s="35"/>
      <c r="Y231" s="35"/>
      <c r="Z231" s="35"/>
      <c r="AA231" s="35"/>
      <c r="AB231" s="35"/>
      <c r="AC231" s="35"/>
      <c r="AD231" s="35"/>
      <c r="AE231" s="35"/>
      <c r="AT231" s="14" t="s">
        <v>194</v>
      </c>
      <c r="AU231" s="14" t="s">
        <v>200</v>
      </c>
    </row>
    <row r="232" s="2" customFormat="1" ht="24.15" customHeight="1">
      <c r="A232" s="35"/>
      <c r="B232" s="36"/>
      <c r="C232" s="257" t="s">
        <v>402</v>
      </c>
      <c r="D232" s="257" t="s">
        <v>260</v>
      </c>
      <c r="E232" s="258" t="s">
        <v>801</v>
      </c>
      <c r="F232" s="259" t="s">
        <v>802</v>
      </c>
      <c r="G232" s="260" t="s">
        <v>263</v>
      </c>
      <c r="H232" s="261">
        <v>7</v>
      </c>
      <c r="I232" s="262"/>
      <c r="J232" s="263">
        <f>ROUND(I232*H232,2)</f>
        <v>0</v>
      </c>
      <c r="K232" s="264"/>
      <c r="L232" s="265"/>
      <c r="M232" s="266" t="s">
        <v>1</v>
      </c>
      <c r="N232" s="267" t="s">
        <v>42</v>
      </c>
      <c r="O232" s="88"/>
      <c r="P232" s="249">
        <f>O232*H232</f>
        <v>0</v>
      </c>
      <c r="Q232" s="249">
        <v>5.0000000000000002E-05</v>
      </c>
      <c r="R232" s="249">
        <f>Q232*H232</f>
        <v>0.00035</v>
      </c>
      <c r="S232" s="249">
        <v>0</v>
      </c>
      <c r="T232" s="250">
        <f>S232*H232</f>
        <v>0</v>
      </c>
      <c r="U232" s="35"/>
      <c r="V232" s="35"/>
      <c r="W232" s="35"/>
      <c r="X232" s="35"/>
      <c r="Y232" s="35"/>
      <c r="Z232" s="35"/>
      <c r="AA232" s="35"/>
      <c r="AB232" s="35"/>
      <c r="AC232" s="35"/>
      <c r="AD232" s="35"/>
      <c r="AE232" s="35"/>
      <c r="AR232" s="251" t="s">
        <v>323</v>
      </c>
      <c r="AT232" s="251" t="s">
        <v>260</v>
      </c>
      <c r="AU232" s="251" t="s">
        <v>200</v>
      </c>
      <c r="AY232" s="14" t="s">
        <v>185</v>
      </c>
      <c r="BE232" s="252">
        <f>IF(N232="základní",J232,0)</f>
        <v>0</v>
      </c>
      <c r="BF232" s="252">
        <f>IF(N232="snížená",J232,0)</f>
        <v>0</v>
      </c>
      <c r="BG232" s="252">
        <f>IF(N232="zákl. přenesená",J232,0)</f>
        <v>0</v>
      </c>
      <c r="BH232" s="252">
        <f>IF(N232="sníž. přenesená",J232,0)</f>
        <v>0</v>
      </c>
      <c r="BI232" s="252">
        <f>IF(N232="nulová",J232,0)</f>
        <v>0</v>
      </c>
      <c r="BJ232" s="14" t="s">
        <v>84</v>
      </c>
      <c r="BK232" s="252">
        <f>ROUND(I232*H232,2)</f>
        <v>0</v>
      </c>
      <c r="BL232" s="14" t="s">
        <v>272</v>
      </c>
      <c r="BM232" s="251" t="s">
        <v>803</v>
      </c>
    </row>
    <row r="233" s="2" customFormat="1">
      <c r="A233" s="35"/>
      <c r="B233" s="36"/>
      <c r="C233" s="37"/>
      <c r="D233" s="253" t="s">
        <v>194</v>
      </c>
      <c r="E233" s="37"/>
      <c r="F233" s="254" t="s">
        <v>802</v>
      </c>
      <c r="G233" s="37"/>
      <c r="H233" s="37"/>
      <c r="I233" s="206"/>
      <c r="J233" s="37"/>
      <c r="K233" s="37"/>
      <c r="L233" s="41"/>
      <c r="M233" s="255"/>
      <c r="N233" s="256"/>
      <c r="O233" s="88"/>
      <c r="P233" s="88"/>
      <c r="Q233" s="88"/>
      <c r="R233" s="88"/>
      <c r="S233" s="88"/>
      <c r="T233" s="89"/>
      <c r="U233" s="35"/>
      <c r="V233" s="35"/>
      <c r="W233" s="35"/>
      <c r="X233" s="35"/>
      <c r="Y233" s="35"/>
      <c r="Z233" s="35"/>
      <c r="AA233" s="35"/>
      <c r="AB233" s="35"/>
      <c r="AC233" s="35"/>
      <c r="AD233" s="35"/>
      <c r="AE233" s="35"/>
      <c r="AT233" s="14" t="s">
        <v>194</v>
      </c>
      <c r="AU233" s="14" t="s">
        <v>200</v>
      </c>
    </row>
    <row r="234" s="2" customFormat="1" ht="33" customHeight="1">
      <c r="A234" s="35"/>
      <c r="B234" s="36"/>
      <c r="C234" s="239" t="s">
        <v>407</v>
      </c>
      <c r="D234" s="239" t="s">
        <v>188</v>
      </c>
      <c r="E234" s="240" t="s">
        <v>845</v>
      </c>
      <c r="F234" s="241" t="s">
        <v>846</v>
      </c>
      <c r="G234" s="242" t="s">
        <v>329</v>
      </c>
      <c r="H234" s="243">
        <v>70</v>
      </c>
      <c r="I234" s="244"/>
      <c r="J234" s="245">
        <f>ROUND(I234*H234,2)</f>
        <v>0</v>
      </c>
      <c r="K234" s="246"/>
      <c r="L234" s="41"/>
      <c r="M234" s="247" t="s">
        <v>1</v>
      </c>
      <c r="N234" s="248" t="s">
        <v>42</v>
      </c>
      <c r="O234" s="88"/>
      <c r="P234" s="249">
        <f>O234*H234</f>
        <v>0</v>
      </c>
      <c r="Q234" s="249">
        <v>0</v>
      </c>
      <c r="R234" s="249">
        <f>Q234*H234</f>
        <v>0</v>
      </c>
      <c r="S234" s="249">
        <v>0</v>
      </c>
      <c r="T234" s="250">
        <f>S234*H234</f>
        <v>0</v>
      </c>
      <c r="U234" s="35"/>
      <c r="V234" s="35"/>
      <c r="W234" s="35"/>
      <c r="X234" s="35"/>
      <c r="Y234" s="35"/>
      <c r="Z234" s="35"/>
      <c r="AA234" s="35"/>
      <c r="AB234" s="35"/>
      <c r="AC234" s="35"/>
      <c r="AD234" s="35"/>
      <c r="AE234" s="35"/>
      <c r="AR234" s="251" t="s">
        <v>272</v>
      </c>
      <c r="AT234" s="251" t="s">
        <v>188</v>
      </c>
      <c r="AU234" s="251" t="s">
        <v>200</v>
      </c>
      <c r="AY234" s="14" t="s">
        <v>185</v>
      </c>
      <c r="BE234" s="252">
        <f>IF(N234="základní",J234,0)</f>
        <v>0</v>
      </c>
      <c r="BF234" s="252">
        <f>IF(N234="snížená",J234,0)</f>
        <v>0</v>
      </c>
      <c r="BG234" s="252">
        <f>IF(N234="zákl. přenesená",J234,0)</f>
        <v>0</v>
      </c>
      <c r="BH234" s="252">
        <f>IF(N234="sníž. přenesená",J234,0)</f>
        <v>0</v>
      </c>
      <c r="BI234" s="252">
        <f>IF(N234="nulová",J234,0)</f>
        <v>0</v>
      </c>
      <c r="BJ234" s="14" t="s">
        <v>84</v>
      </c>
      <c r="BK234" s="252">
        <f>ROUND(I234*H234,2)</f>
        <v>0</v>
      </c>
      <c r="BL234" s="14" t="s">
        <v>272</v>
      </c>
      <c r="BM234" s="251" t="s">
        <v>847</v>
      </c>
    </row>
    <row r="235" s="2" customFormat="1">
      <c r="A235" s="35"/>
      <c r="B235" s="36"/>
      <c r="C235" s="37"/>
      <c r="D235" s="253" t="s">
        <v>194</v>
      </c>
      <c r="E235" s="37"/>
      <c r="F235" s="254" t="s">
        <v>848</v>
      </c>
      <c r="G235" s="37"/>
      <c r="H235" s="37"/>
      <c r="I235" s="206"/>
      <c r="J235" s="37"/>
      <c r="K235" s="37"/>
      <c r="L235" s="41"/>
      <c r="M235" s="255"/>
      <c r="N235" s="256"/>
      <c r="O235" s="88"/>
      <c r="P235" s="88"/>
      <c r="Q235" s="88"/>
      <c r="R235" s="88"/>
      <c r="S235" s="88"/>
      <c r="T235" s="89"/>
      <c r="U235" s="35"/>
      <c r="V235" s="35"/>
      <c r="W235" s="35"/>
      <c r="X235" s="35"/>
      <c r="Y235" s="35"/>
      <c r="Z235" s="35"/>
      <c r="AA235" s="35"/>
      <c r="AB235" s="35"/>
      <c r="AC235" s="35"/>
      <c r="AD235" s="35"/>
      <c r="AE235" s="35"/>
      <c r="AT235" s="14" t="s">
        <v>194</v>
      </c>
      <c r="AU235" s="14" t="s">
        <v>200</v>
      </c>
    </row>
    <row r="236" s="2" customFormat="1" ht="24.15" customHeight="1">
      <c r="A236" s="35"/>
      <c r="B236" s="36"/>
      <c r="C236" s="257" t="s">
        <v>414</v>
      </c>
      <c r="D236" s="257" t="s">
        <v>260</v>
      </c>
      <c r="E236" s="258" t="s">
        <v>850</v>
      </c>
      <c r="F236" s="259" t="s">
        <v>851</v>
      </c>
      <c r="G236" s="260" t="s">
        <v>329</v>
      </c>
      <c r="H236" s="261">
        <v>70</v>
      </c>
      <c r="I236" s="262"/>
      <c r="J236" s="263">
        <f>ROUND(I236*H236,2)</f>
        <v>0</v>
      </c>
      <c r="K236" s="264"/>
      <c r="L236" s="265"/>
      <c r="M236" s="266" t="s">
        <v>1</v>
      </c>
      <c r="N236" s="267" t="s">
        <v>42</v>
      </c>
      <c r="O236" s="88"/>
      <c r="P236" s="249">
        <f>O236*H236</f>
        <v>0</v>
      </c>
      <c r="Q236" s="249">
        <v>0.00017000000000000001</v>
      </c>
      <c r="R236" s="249">
        <f>Q236*H236</f>
        <v>0.011900000000000001</v>
      </c>
      <c r="S236" s="249">
        <v>0</v>
      </c>
      <c r="T236" s="250">
        <f>S236*H236</f>
        <v>0</v>
      </c>
      <c r="U236" s="35"/>
      <c r="V236" s="35"/>
      <c r="W236" s="35"/>
      <c r="X236" s="35"/>
      <c r="Y236" s="35"/>
      <c r="Z236" s="35"/>
      <c r="AA236" s="35"/>
      <c r="AB236" s="35"/>
      <c r="AC236" s="35"/>
      <c r="AD236" s="35"/>
      <c r="AE236" s="35"/>
      <c r="AR236" s="251" t="s">
        <v>323</v>
      </c>
      <c r="AT236" s="251" t="s">
        <v>260</v>
      </c>
      <c r="AU236" s="251" t="s">
        <v>200</v>
      </c>
      <c r="AY236" s="14" t="s">
        <v>185</v>
      </c>
      <c r="BE236" s="252">
        <f>IF(N236="základní",J236,0)</f>
        <v>0</v>
      </c>
      <c r="BF236" s="252">
        <f>IF(N236="snížená",J236,0)</f>
        <v>0</v>
      </c>
      <c r="BG236" s="252">
        <f>IF(N236="zákl. přenesená",J236,0)</f>
        <v>0</v>
      </c>
      <c r="BH236" s="252">
        <f>IF(N236="sníž. přenesená",J236,0)</f>
        <v>0</v>
      </c>
      <c r="BI236" s="252">
        <f>IF(N236="nulová",J236,0)</f>
        <v>0</v>
      </c>
      <c r="BJ236" s="14" t="s">
        <v>84</v>
      </c>
      <c r="BK236" s="252">
        <f>ROUND(I236*H236,2)</f>
        <v>0</v>
      </c>
      <c r="BL236" s="14" t="s">
        <v>272</v>
      </c>
      <c r="BM236" s="251" t="s">
        <v>852</v>
      </c>
    </row>
    <row r="237" s="2" customFormat="1">
      <c r="A237" s="35"/>
      <c r="B237" s="36"/>
      <c r="C237" s="37"/>
      <c r="D237" s="253" t="s">
        <v>194</v>
      </c>
      <c r="E237" s="37"/>
      <c r="F237" s="254" t="s">
        <v>851</v>
      </c>
      <c r="G237" s="37"/>
      <c r="H237" s="37"/>
      <c r="I237" s="206"/>
      <c r="J237" s="37"/>
      <c r="K237" s="37"/>
      <c r="L237" s="41"/>
      <c r="M237" s="255"/>
      <c r="N237" s="256"/>
      <c r="O237" s="88"/>
      <c r="P237" s="88"/>
      <c r="Q237" s="88"/>
      <c r="R237" s="88"/>
      <c r="S237" s="88"/>
      <c r="T237" s="89"/>
      <c r="U237" s="35"/>
      <c r="V237" s="35"/>
      <c r="W237" s="35"/>
      <c r="X237" s="35"/>
      <c r="Y237" s="35"/>
      <c r="Z237" s="35"/>
      <c r="AA237" s="35"/>
      <c r="AB237" s="35"/>
      <c r="AC237" s="35"/>
      <c r="AD237" s="35"/>
      <c r="AE237" s="35"/>
      <c r="AT237" s="14" t="s">
        <v>194</v>
      </c>
      <c r="AU237" s="14" t="s">
        <v>200</v>
      </c>
    </row>
    <row r="238" s="2" customFormat="1" ht="33" customHeight="1">
      <c r="A238" s="35"/>
      <c r="B238" s="36"/>
      <c r="C238" s="239" t="s">
        <v>419</v>
      </c>
      <c r="D238" s="239" t="s">
        <v>188</v>
      </c>
      <c r="E238" s="240" t="s">
        <v>1410</v>
      </c>
      <c r="F238" s="241" t="s">
        <v>1411</v>
      </c>
      <c r="G238" s="242" t="s">
        <v>329</v>
      </c>
      <c r="H238" s="243">
        <v>15</v>
      </c>
      <c r="I238" s="244"/>
      <c r="J238" s="245">
        <f>ROUND(I238*H238,2)</f>
        <v>0</v>
      </c>
      <c r="K238" s="246"/>
      <c r="L238" s="41"/>
      <c r="M238" s="247" t="s">
        <v>1</v>
      </c>
      <c r="N238" s="248" t="s">
        <v>42</v>
      </c>
      <c r="O238" s="88"/>
      <c r="P238" s="249">
        <f>O238*H238</f>
        <v>0</v>
      </c>
      <c r="Q238" s="249">
        <v>0</v>
      </c>
      <c r="R238" s="249">
        <f>Q238*H238</f>
        <v>0</v>
      </c>
      <c r="S238" s="249">
        <v>0</v>
      </c>
      <c r="T238" s="250">
        <f>S238*H238</f>
        <v>0</v>
      </c>
      <c r="U238" s="35"/>
      <c r="V238" s="35"/>
      <c r="W238" s="35"/>
      <c r="X238" s="35"/>
      <c r="Y238" s="35"/>
      <c r="Z238" s="35"/>
      <c r="AA238" s="35"/>
      <c r="AB238" s="35"/>
      <c r="AC238" s="35"/>
      <c r="AD238" s="35"/>
      <c r="AE238" s="35"/>
      <c r="AR238" s="251" t="s">
        <v>272</v>
      </c>
      <c r="AT238" s="251" t="s">
        <v>188</v>
      </c>
      <c r="AU238" s="251" t="s">
        <v>200</v>
      </c>
      <c r="AY238" s="14" t="s">
        <v>185</v>
      </c>
      <c r="BE238" s="252">
        <f>IF(N238="základní",J238,0)</f>
        <v>0</v>
      </c>
      <c r="BF238" s="252">
        <f>IF(N238="snížená",J238,0)</f>
        <v>0</v>
      </c>
      <c r="BG238" s="252">
        <f>IF(N238="zákl. přenesená",J238,0)</f>
        <v>0</v>
      </c>
      <c r="BH238" s="252">
        <f>IF(N238="sníž. přenesená",J238,0)</f>
        <v>0</v>
      </c>
      <c r="BI238" s="252">
        <f>IF(N238="nulová",J238,0)</f>
        <v>0</v>
      </c>
      <c r="BJ238" s="14" t="s">
        <v>84</v>
      </c>
      <c r="BK238" s="252">
        <f>ROUND(I238*H238,2)</f>
        <v>0</v>
      </c>
      <c r="BL238" s="14" t="s">
        <v>272</v>
      </c>
      <c r="BM238" s="251" t="s">
        <v>1412</v>
      </c>
    </row>
    <row r="239" s="2" customFormat="1">
      <c r="A239" s="35"/>
      <c r="B239" s="36"/>
      <c r="C239" s="37"/>
      <c r="D239" s="253" t="s">
        <v>194</v>
      </c>
      <c r="E239" s="37"/>
      <c r="F239" s="254" t="s">
        <v>1413</v>
      </c>
      <c r="G239" s="37"/>
      <c r="H239" s="37"/>
      <c r="I239" s="206"/>
      <c r="J239" s="37"/>
      <c r="K239" s="37"/>
      <c r="L239" s="41"/>
      <c r="M239" s="255"/>
      <c r="N239" s="256"/>
      <c r="O239" s="88"/>
      <c r="P239" s="88"/>
      <c r="Q239" s="88"/>
      <c r="R239" s="88"/>
      <c r="S239" s="88"/>
      <c r="T239" s="89"/>
      <c r="U239" s="35"/>
      <c r="V239" s="35"/>
      <c r="W239" s="35"/>
      <c r="X239" s="35"/>
      <c r="Y239" s="35"/>
      <c r="Z239" s="35"/>
      <c r="AA239" s="35"/>
      <c r="AB239" s="35"/>
      <c r="AC239" s="35"/>
      <c r="AD239" s="35"/>
      <c r="AE239" s="35"/>
      <c r="AT239" s="14" t="s">
        <v>194</v>
      </c>
      <c r="AU239" s="14" t="s">
        <v>200</v>
      </c>
    </row>
    <row r="240" s="2" customFormat="1" ht="24.15" customHeight="1">
      <c r="A240" s="35"/>
      <c r="B240" s="36"/>
      <c r="C240" s="257" t="s">
        <v>424</v>
      </c>
      <c r="D240" s="257" t="s">
        <v>260</v>
      </c>
      <c r="E240" s="258" t="s">
        <v>1414</v>
      </c>
      <c r="F240" s="259" t="s">
        <v>1415</v>
      </c>
      <c r="G240" s="260" t="s">
        <v>329</v>
      </c>
      <c r="H240" s="261">
        <v>15</v>
      </c>
      <c r="I240" s="262"/>
      <c r="J240" s="263">
        <f>ROUND(I240*H240,2)</f>
        <v>0</v>
      </c>
      <c r="K240" s="264"/>
      <c r="L240" s="265"/>
      <c r="M240" s="266" t="s">
        <v>1</v>
      </c>
      <c r="N240" s="267" t="s">
        <v>42</v>
      </c>
      <c r="O240" s="88"/>
      <c r="P240" s="249">
        <f>O240*H240</f>
        <v>0</v>
      </c>
      <c r="Q240" s="249">
        <v>6.9999999999999994E-05</v>
      </c>
      <c r="R240" s="249">
        <f>Q240*H240</f>
        <v>0.0010499999999999999</v>
      </c>
      <c r="S240" s="249">
        <v>0</v>
      </c>
      <c r="T240" s="250">
        <f>S240*H240</f>
        <v>0</v>
      </c>
      <c r="U240" s="35"/>
      <c r="V240" s="35"/>
      <c r="W240" s="35"/>
      <c r="X240" s="35"/>
      <c r="Y240" s="35"/>
      <c r="Z240" s="35"/>
      <c r="AA240" s="35"/>
      <c r="AB240" s="35"/>
      <c r="AC240" s="35"/>
      <c r="AD240" s="35"/>
      <c r="AE240" s="35"/>
      <c r="AR240" s="251" t="s">
        <v>323</v>
      </c>
      <c r="AT240" s="251" t="s">
        <v>260</v>
      </c>
      <c r="AU240" s="251" t="s">
        <v>200</v>
      </c>
      <c r="AY240" s="14" t="s">
        <v>185</v>
      </c>
      <c r="BE240" s="252">
        <f>IF(N240="základní",J240,0)</f>
        <v>0</v>
      </c>
      <c r="BF240" s="252">
        <f>IF(N240="snížená",J240,0)</f>
        <v>0</v>
      </c>
      <c r="BG240" s="252">
        <f>IF(N240="zákl. přenesená",J240,0)</f>
        <v>0</v>
      </c>
      <c r="BH240" s="252">
        <f>IF(N240="sníž. přenesená",J240,0)</f>
        <v>0</v>
      </c>
      <c r="BI240" s="252">
        <f>IF(N240="nulová",J240,0)</f>
        <v>0</v>
      </c>
      <c r="BJ240" s="14" t="s">
        <v>84</v>
      </c>
      <c r="BK240" s="252">
        <f>ROUND(I240*H240,2)</f>
        <v>0</v>
      </c>
      <c r="BL240" s="14" t="s">
        <v>272</v>
      </c>
      <c r="BM240" s="251" t="s">
        <v>1416</v>
      </c>
    </row>
    <row r="241" s="2" customFormat="1">
      <c r="A241" s="35"/>
      <c r="B241" s="36"/>
      <c r="C241" s="37"/>
      <c r="D241" s="253" t="s">
        <v>194</v>
      </c>
      <c r="E241" s="37"/>
      <c r="F241" s="254" t="s">
        <v>1415</v>
      </c>
      <c r="G241" s="37"/>
      <c r="H241" s="37"/>
      <c r="I241" s="206"/>
      <c r="J241" s="37"/>
      <c r="K241" s="37"/>
      <c r="L241" s="41"/>
      <c r="M241" s="255"/>
      <c r="N241" s="256"/>
      <c r="O241" s="88"/>
      <c r="P241" s="88"/>
      <c r="Q241" s="88"/>
      <c r="R241" s="88"/>
      <c r="S241" s="88"/>
      <c r="T241" s="89"/>
      <c r="U241" s="35"/>
      <c r="V241" s="35"/>
      <c r="W241" s="35"/>
      <c r="X241" s="35"/>
      <c r="Y241" s="35"/>
      <c r="Z241" s="35"/>
      <c r="AA241" s="35"/>
      <c r="AB241" s="35"/>
      <c r="AC241" s="35"/>
      <c r="AD241" s="35"/>
      <c r="AE241" s="35"/>
      <c r="AT241" s="14" t="s">
        <v>194</v>
      </c>
      <c r="AU241" s="14" t="s">
        <v>200</v>
      </c>
    </row>
    <row r="242" s="2" customFormat="1" ht="24.15" customHeight="1">
      <c r="A242" s="35"/>
      <c r="B242" s="36"/>
      <c r="C242" s="239" t="s">
        <v>429</v>
      </c>
      <c r="D242" s="239" t="s">
        <v>188</v>
      </c>
      <c r="E242" s="240" t="s">
        <v>1476</v>
      </c>
      <c r="F242" s="241" t="s">
        <v>1477</v>
      </c>
      <c r="G242" s="242" t="s">
        <v>329</v>
      </c>
      <c r="H242" s="243">
        <v>15</v>
      </c>
      <c r="I242" s="244"/>
      <c r="J242" s="245">
        <f>ROUND(I242*H242,2)</f>
        <v>0</v>
      </c>
      <c r="K242" s="246"/>
      <c r="L242" s="41"/>
      <c r="M242" s="247" t="s">
        <v>1</v>
      </c>
      <c r="N242" s="248" t="s">
        <v>42</v>
      </c>
      <c r="O242" s="88"/>
      <c r="P242" s="249">
        <f>O242*H242</f>
        <v>0</v>
      </c>
      <c r="Q242" s="249">
        <v>0</v>
      </c>
      <c r="R242" s="249">
        <f>Q242*H242</f>
        <v>0</v>
      </c>
      <c r="S242" s="249">
        <v>0</v>
      </c>
      <c r="T242" s="250">
        <f>S242*H242</f>
        <v>0</v>
      </c>
      <c r="U242" s="35"/>
      <c r="V242" s="35"/>
      <c r="W242" s="35"/>
      <c r="X242" s="35"/>
      <c r="Y242" s="35"/>
      <c r="Z242" s="35"/>
      <c r="AA242" s="35"/>
      <c r="AB242" s="35"/>
      <c r="AC242" s="35"/>
      <c r="AD242" s="35"/>
      <c r="AE242" s="35"/>
      <c r="AR242" s="251" t="s">
        <v>272</v>
      </c>
      <c r="AT242" s="251" t="s">
        <v>188</v>
      </c>
      <c r="AU242" s="251" t="s">
        <v>200</v>
      </c>
      <c r="AY242" s="14" t="s">
        <v>185</v>
      </c>
      <c r="BE242" s="252">
        <f>IF(N242="základní",J242,0)</f>
        <v>0</v>
      </c>
      <c r="BF242" s="252">
        <f>IF(N242="snížená",J242,0)</f>
        <v>0</v>
      </c>
      <c r="BG242" s="252">
        <f>IF(N242="zákl. přenesená",J242,0)</f>
        <v>0</v>
      </c>
      <c r="BH242" s="252">
        <f>IF(N242="sníž. přenesená",J242,0)</f>
        <v>0</v>
      </c>
      <c r="BI242" s="252">
        <f>IF(N242="nulová",J242,0)</f>
        <v>0</v>
      </c>
      <c r="BJ242" s="14" t="s">
        <v>84</v>
      </c>
      <c r="BK242" s="252">
        <f>ROUND(I242*H242,2)</f>
        <v>0</v>
      </c>
      <c r="BL242" s="14" t="s">
        <v>272</v>
      </c>
      <c r="BM242" s="251" t="s">
        <v>1478</v>
      </c>
    </row>
    <row r="243" s="2" customFormat="1">
      <c r="A243" s="35"/>
      <c r="B243" s="36"/>
      <c r="C243" s="37"/>
      <c r="D243" s="253" t="s">
        <v>194</v>
      </c>
      <c r="E243" s="37"/>
      <c r="F243" s="254" t="s">
        <v>1479</v>
      </c>
      <c r="G243" s="37"/>
      <c r="H243" s="37"/>
      <c r="I243" s="206"/>
      <c r="J243" s="37"/>
      <c r="K243" s="37"/>
      <c r="L243" s="41"/>
      <c r="M243" s="255"/>
      <c r="N243" s="256"/>
      <c r="O243" s="88"/>
      <c r="P243" s="88"/>
      <c r="Q243" s="88"/>
      <c r="R243" s="88"/>
      <c r="S243" s="88"/>
      <c r="T243" s="89"/>
      <c r="U243" s="35"/>
      <c r="V243" s="35"/>
      <c r="W243" s="35"/>
      <c r="X243" s="35"/>
      <c r="Y243" s="35"/>
      <c r="Z243" s="35"/>
      <c r="AA243" s="35"/>
      <c r="AB243" s="35"/>
      <c r="AC243" s="35"/>
      <c r="AD243" s="35"/>
      <c r="AE243" s="35"/>
      <c r="AT243" s="14" t="s">
        <v>194</v>
      </c>
      <c r="AU243" s="14" t="s">
        <v>200</v>
      </c>
    </row>
    <row r="244" s="2" customFormat="1" ht="24.15" customHeight="1">
      <c r="A244" s="35"/>
      <c r="B244" s="36"/>
      <c r="C244" s="257" t="s">
        <v>433</v>
      </c>
      <c r="D244" s="257" t="s">
        <v>260</v>
      </c>
      <c r="E244" s="258" t="s">
        <v>1177</v>
      </c>
      <c r="F244" s="259" t="s">
        <v>880</v>
      </c>
      <c r="G244" s="260" t="s">
        <v>329</v>
      </c>
      <c r="H244" s="261">
        <v>15</v>
      </c>
      <c r="I244" s="262"/>
      <c r="J244" s="263">
        <f>ROUND(I244*H244,2)</f>
        <v>0</v>
      </c>
      <c r="K244" s="264"/>
      <c r="L244" s="265"/>
      <c r="M244" s="266" t="s">
        <v>1</v>
      </c>
      <c r="N244" s="267" t="s">
        <v>42</v>
      </c>
      <c r="O244" s="88"/>
      <c r="P244" s="249">
        <f>O244*H244</f>
        <v>0</v>
      </c>
      <c r="Q244" s="249">
        <v>6.9999999999999994E-05</v>
      </c>
      <c r="R244" s="249">
        <f>Q244*H244</f>
        <v>0.0010499999999999999</v>
      </c>
      <c r="S244" s="249">
        <v>0</v>
      </c>
      <c r="T244" s="250">
        <f>S244*H244</f>
        <v>0</v>
      </c>
      <c r="U244" s="35"/>
      <c r="V244" s="35"/>
      <c r="W244" s="35"/>
      <c r="X244" s="35"/>
      <c r="Y244" s="35"/>
      <c r="Z244" s="35"/>
      <c r="AA244" s="35"/>
      <c r="AB244" s="35"/>
      <c r="AC244" s="35"/>
      <c r="AD244" s="35"/>
      <c r="AE244" s="35"/>
      <c r="AR244" s="251" t="s">
        <v>323</v>
      </c>
      <c r="AT244" s="251" t="s">
        <v>260</v>
      </c>
      <c r="AU244" s="251" t="s">
        <v>200</v>
      </c>
      <c r="AY244" s="14" t="s">
        <v>185</v>
      </c>
      <c r="BE244" s="252">
        <f>IF(N244="základní",J244,0)</f>
        <v>0</v>
      </c>
      <c r="BF244" s="252">
        <f>IF(N244="snížená",J244,0)</f>
        <v>0</v>
      </c>
      <c r="BG244" s="252">
        <f>IF(N244="zákl. přenesená",J244,0)</f>
        <v>0</v>
      </c>
      <c r="BH244" s="252">
        <f>IF(N244="sníž. přenesená",J244,0)</f>
        <v>0</v>
      </c>
      <c r="BI244" s="252">
        <f>IF(N244="nulová",J244,0)</f>
        <v>0</v>
      </c>
      <c r="BJ244" s="14" t="s">
        <v>84</v>
      </c>
      <c r="BK244" s="252">
        <f>ROUND(I244*H244,2)</f>
        <v>0</v>
      </c>
      <c r="BL244" s="14" t="s">
        <v>272</v>
      </c>
      <c r="BM244" s="251" t="s">
        <v>1480</v>
      </c>
    </row>
    <row r="245" s="2" customFormat="1">
      <c r="A245" s="35"/>
      <c r="B245" s="36"/>
      <c r="C245" s="37"/>
      <c r="D245" s="253" t="s">
        <v>194</v>
      </c>
      <c r="E245" s="37"/>
      <c r="F245" s="254" t="s">
        <v>880</v>
      </c>
      <c r="G245" s="37"/>
      <c r="H245" s="37"/>
      <c r="I245" s="206"/>
      <c r="J245" s="37"/>
      <c r="K245" s="37"/>
      <c r="L245" s="41"/>
      <c r="M245" s="255"/>
      <c r="N245" s="256"/>
      <c r="O245" s="88"/>
      <c r="P245" s="88"/>
      <c r="Q245" s="88"/>
      <c r="R245" s="88"/>
      <c r="S245" s="88"/>
      <c r="T245" s="89"/>
      <c r="U245" s="35"/>
      <c r="V245" s="35"/>
      <c r="W245" s="35"/>
      <c r="X245" s="35"/>
      <c r="Y245" s="35"/>
      <c r="Z245" s="35"/>
      <c r="AA245" s="35"/>
      <c r="AB245" s="35"/>
      <c r="AC245" s="35"/>
      <c r="AD245" s="35"/>
      <c r="AE245" s="35"/>
      <c r="AT245" s="14" t="s">
        <v>194</v>
      </c>
      <c r="AU245" s="14" t="s">
        <v>200</v>
      </c>
    </row>
    <row r="246" s="2" customFormat="1" ht="24.15" customHeight="1">
      <c r="A246" s="35"/>
      <c r="B246" s="36"/>
      <c r="C246" s="239" t="s">
        <v>438</v>
      </c>
      <c r="D246" s="239" t="s">
        <v>188</v>
      </c>
      <c r="E246" s="240" t="s">
        <v>863</v>
      </c>
      <c r="F246" s="241" t="s">
        <v>864</v>
      </c>
      <c r="G246" s="242" t="s">
        <v>263</v>
      </c>
      <c r="H246" s="243">
        <v>1</v>
      </c>
      <c r="I246" s="244"/>
      <c r="J246" s="245">
        <f>ROUND(I246*H246,2)</f>
        <v>0</v>
      </c>
      <c r="K246" s="246"/>
      <c r="L246" s="41"/>
      <c r="M246" s="247" t="s">
        <v>1</v>
      </c>
      <c r="N246" s="248" t="s">
        <v>42</v>
      </c>
      <c r="O246" s="88"/>
      <c r="P246" s="249">
        <f>O246*H246</f>
        <v>0</v>
      </c>
      <c r="Q246" s="249">
        <v>0</v>
      </c>
      <c r="R246" s="249">
        <f>Q246*H246</f>
        <v>0</v>
      </c>
      <c r="S246" s="249">
        <v>5.0000000000000002E-05</v>
      </c>
      <c r="T246" s="250">
        <f>S246*H246</f>
        <v>5.0000000000000002E-05</v>
      </c>
      <c r="U246" s="35"/>
      <c r="V246" s="35"/>
      <c r="W246" s="35"/>
      <c r="X246" s="35"/>
      <c r="Y246" s="35"/>
      <c r="Z246" s="35"/>
      <c r="AA246" s="35"/>
      <c r="AB246" s="35"/>
      <c r="AC246" s="35"/>
      <c r="AD246" s="35"/>
      <c r="AE246" s="35"/>
      <c r="AR246" s="251" t="s">
        <v>272</v>
      </c>
      <c r="AT246" s="251" t="s">
        <v>188</v>
      </c>
      <c r="AU246" s="251" t="s">
        <v>200</v>
      </c>
      <c r="AY246" s="14" t="s">
        <v>185</v>
      </c>
      <c r="BE246" s="252">
        <f>IF(N246="základní",J246,0)</f>
        <v>0</v>
      </c>
      <c r="BF246" s="252">
        <f>IF(N246="snížená",J246,0)</f>
        <v>0</v>
      </c>
      <c r="BG246" s="252">
        <f>IF(N246="zákl. přenesená",J246,0)</f>
        <v>0</v>
      </c>
      <c r="BH246" s="252">
        <f>IF(N246="sníž. přenesená",J246,0)</f>
        <v>0</v>
      </c>
      <c r="BI246" s="252">
        <f>IF(N246="nulová",J246,0)</f>
        <v>0</v>
      </c>
      <c r="BJ246" s="14" t="s">
        <v>84</v>
      </c>
      <c r="BK246" s="252">
        <f>ROUND(I246*H246,2)</f>
        <v>0</v>
      </c>
      <c r="BL246" s="14" t="s">
        <v>272</v>
      </c>
      <c r="BM246" s="251" t="s">
        <v>865</v>
      </c>
    </row>
    <row r="247" s="2" customFormat="1">
      <c r="A247" s="35"/>
      <c r="B247" s="36"/>
      <c r="C247" s="37"/>
      <c r="D247" s="253" t="s">
        <v>194</v>
      </c>
      <c r="E247" s="37"/>
      <c r="F247" s="254" t="s">
        <v>866</v>
      </c>
      <c r="G247" s="37"/>
      <c r="H247" s="37"/>
      <c r="I247" s="206"/>
      <c r="J247" s="37"/>
      <c r="K247" s="37"/>
      <c r="L247" s="41"/>
      <c r="M247" s="255"/>
      <c r="N247" s="256"/>
      <c r="O247" s="88"/>
      <c r="P247" s="88"/>
      <c r="Q247" s="88"/>
      <c r="R247" s="88"/>
      <c r="S247" s="88"/>
      <c r="T247" s="89"/>
      <c r="U247" s="35"/>
      <c r="V247" s="35"/>
      <c r="W247" s="35"/>
      <c r="X247" s="35"/>
      <c r="Y247" s="35"/>
      <c r="Z247" s="35"/>
      <c r="AA247" s="35"/>
      <c r="AB247" s="35"/>
      <c r="AC247" s="35"/>
      <c r="AD247" s="35"/>
      <c r="AE247" s="35"/>
      <c r="AT247" s="14" t="s">
        <v>194</v>
      </c>
      <c r="AU247" s="14" t="s">
        <v>200</v>
      </c>
    </row>
    <row r="248" s="2" customFormat="1" ht="37.8" customHeight="1">
      <c r="A248" s="35"/>
      <c r="B248" s="36"/>
      <c r="C248" s="239" t="s">
        <v>444</v>
      </c>
      <c r="D248" s="239" t="s">
        <v>188</v>
      </c>
      <c r="E248" s="240" t="s">
        <v>868</v>
      </c>
      <c r="F248" s="241" t="s">
        <v>869</v>
      </c>
      <c r="G248" s="242" t="s">
        <v>263</v>
      </c>
      <c r="H248" s="243">
        <v>1</v>
      </c>
      <c r="I248" s="244"/>
      <c r="J248" s="245">
        <f>ROUND(I248*H248,2)</f>
        <v>0</v>
      </c>
      <c r="K248" s="246"/>
      <c r="L248" s="41"/>
      <c r="M248" s="247" t="s">
        <v>1</v>
      </c>
      <c r="N248" s="248" t="s">
        <v>42</v>
      </c>
      <c r="O248" s="88"/>
      <c r="P248" s="249">
        <f>O248*H248</f>
        <v>0</v>
      </c>
      <c r="Q248" s="249">
        <v>0</v>
      </c>
      <c r="R248" s="249">
        <f>Q248*H248</f>
        <v>0</v>
      </c>
      <c r="S248" s="249">
        <v>5.0000000000000002E-05</v>
      </c>
      <c r="T248" s="250">
        <f>S248*H248</f>
        <v>5.0000000000000002E-05</v>
      </c>
      <c r="U248" s="35"/>
      <c r="V248" s="35"/>
      <c r="W248" s="35"/>
      <c r="X248" s="35"/>
      <c r="Y248" s="35"/>
      <c r="Z248" s="35"/>
      <c r="AA248" s="35"/>
      <c r="AB248" s="35"/>
      <c r="AC248" s="35"/>
      <c r="AD248" s="35"/>
      <c r="AE248" s="35"/>
      <c r="AR248" s="251" t="s">
        <v>272</v>
      </c>
      <c r="AT248" s="251" t="s">
        <v>188</v>
      </c>
      <c r="AU248" s="251" t="s">
        <v>200</v>
      </c>
      <c r="AY248" s="14" t="s">
        <v>185</v>
      </c>
      <c r="BE248" s="252">
        <f>IF(N248="základní",J248,0)</f>
        <v>0</v>
      </c>
      <c r="BF248" s="252">
        <f>IF(N248="snížená",J248,0)</f>
        <v>0</v>
      </c>
      <c r="BG248" s="252">
        <f>IF(N248="zákl. přenesená",J248,0)</f>
        <v>0</v>
      </c>
      <c r="BH248" s="252">
        <f>IF(N248="sníž. přenesená",J248,0)</f>
        <v>0</v>
      </c>
      <c r="BI248" s="252">
        <f>IF(N248="nulová",J248,0)</f>
        <v>0</v>
      </c>
      <c r="BJ248" s="14" t="s">
        <v>84</v>
      </c>
      <c r="BK248" s="252">
        <f>ROUND(I248*H248,2)</f>
        <v>0</v>
      </c>
      <c r="BL248" s="14" t="s">
        <v>272</v>
      </c>
      <c r="BM248" s="251" t="s">
        <v>870</v>
      </c>
    </row>
    <row r="249" s="2" customFormat="1">
      <c r="A249" s="35"/>
      <c r="B249" s="36"/>
      <c r="C249" s="37"/>
      <c r="D249" s="253" t="s">
        <v>194</v>
      </c>
      <c r="E249" s="37"/>
      <c r="F249" s="254" t="s">
        <v>871</v>
      </c>
      <c r="G249" s="37"/>
      <c r="H249" s="37"/>
      <c r="I249" s="206"/>
      <c r="J249" s="37"/>
      <c r="K249" s="37"/>
      <c r="L249" s="41"/>
      <c r="M249" s="255"/>
      <c r="N249" s="256"/>
      <c r="O249" s="88"/>
      <c r="P249" s="88"/>
      <c r="Q249" s="88"/>
      <c r="R249" s="88"/>
      <c r="S249" s="88"/>
      <c r="T249" s="89"/>
      <c r="U249" s="35"/>
      <c r="V249" s="35"/>
      <c r="W249" s="35"/>
      <c r="X249" s="35"/>
      <c r="Y249" s="35"/>
      <c r="Z249" s="35"/>
      <c r="AA249" s="35"/>
      <c r="AB249" s="35"/>
      <c r="AC249" s="35"/>
      <c r="AD249" s="35"/>
      <c r="AE249" s="35"/>
      <c r="AT249" s="14" t="s">
        <v>194</v>
      </c>
      <c r="AU249" s="14" t="s">
        <v>200</v>
      </c>
    </row>
    <row r="250" s="2" customFormat="1" ht="21.75" customHeight="1">
      <c r="A250" s="35"/>
      <c r="B250" s="36"/>
      <c r="C250" s="239" t="s">
        <v>448</v>
      </c>
      <c r="D250" s="239" t="s">
        <v>188</v>
      </c>
      <c r="E250" s="240" t="s">
        <v>873</v>
      </c>
      <c r="F250" s="241" t="s">
        <v>874</v>
      </c>
      <c r="G250" s="242" t="s">
        <v>263</v>
      </c>
      <c r="H250" s="243">
        <v>1</v>
      </c>
      <c r="I250" s="244"/>
      <c r="J250" s="245">
        <f>ROUND(I250*H250,2)</f>
        <v>0</v>
      </c>
      <c r="K250" s="246"/>
      <c r="L250" s="41"/>
      <c r="M250" s="247" t="s">
        <v>1</v>
      </c>
      <c r="N250" s="248" t="s">
        <v>42</v>
      </c>
      <c r="O250" s="88"/>
      <c r="P250" s="249">
        <f>O250*H250</f>
        <v>0</v>
      </c>
      <c r="Q250" s="249">
        <v>0</v>
      </c>
      <c r="R250" s="249">
        <f>Q250*H250</f>
        <v>0</v>
      </c>
      <c r="S250" s="249">
        <v>5.0000000000000002E-05</v>
      </c>
      <c r="T250" s="250">
        <f>S250*H250</f>
        <v>5.0000000000000002E-05</v>
      </c>
      <c r="U250" s="35"/>
      <c r="V250" s="35"/>
      <c r="W250" s="35"/>
      <c r="X250" s="35"/>
      <c r="Y250" s="35"/>
      <c r="Z250" s="35"/>
      <c r="AA250" s="35"/>
      <c r="AB250" s="35"/>
      <c r="AC250" s="35"/>
      <c r="AD250" s="35"/>
      <c r="AE250" s="35"/>
      <c r="AR250" s="251" t="s">
        <v>272</v>
      </c>
      <c r="AT250" s="251" t="s">
        <v>188</v>
      </c>
      <c r="AU250" s="251" t="s">
        <v>200</v>
      </c>
      <c r="AY250" s="14" t="s">
        <v>185</v>
      </c>
      <c r="BE250" s="252">
        <f>IF(N250="základní",J250,0)</f>
        <v>0</v>
      </c>
      <c r="BF250" s="252">
        <f>IF(N250="snížená",J250,0)</f>
        <v>0</v>
      </c>
      <c r="BG250" s="252">
        <f>IF(N250="zákl. přenesená",J250,0)</f>
        <v>0</v>
      </c>
      <c r="BH250" s="252">
        <f>IF(N250="sníž. přenesená",J250,0)</f>
        <v>0</v>
      </c>
      <c r="BI250" s="252">
        <f>IF(N250="nulová",J250,0)</f>
        <v>0</v>
      </c>
      <c r="BJ250" s="14" t="s">
        <v>84</v>
      </c>
      <c r="BK250" s="252">
        <f>ROUND(I250*H250,2)</f>
        <v>0</v>
      </c>
      <c r="BL250" s="14" t="s">
        <v>272</v>
      </c>
      <c r="BM250" s="251" t="s">
        <v>875</v>
      </c>
    </row>
    <row r="251" s="2" customFormat="1">
      <c r="A251" s="35"/>
      <c r="B251" s="36"/>
      <c r="C251" s="37"/>
      <c r="D251" s="253" t="s">
        <v>194</v>
      </c>
      <c r="E251" s="37"/>
      <c r="F251" s="254" t="s">
        <v>874</v>
      </c>
      <c r="G251" s="37"/>
      <c r="H251" s="37"/>
      <c r="I251" s="206"/>
      <c r="J251" s="37"/>
      <c r="K251" s="37"/>
      <c r="L251" s="41"/>
      <c r="M251" s="255"/>
      <c r="N251" s="256"/>
      <c r="O251" s="88"/>
      <c r="P251" s="88"/>
      <c r="Q251" s="88"/>
      <c r="R251" s="88"/>
      <c r="S251" s="88"/>
      <c r="T251" s="89"/>
      <c r="U251" s="35"/>
      <c r="V251" s="35"/>
      <c r="W251" s="35"/>
      <c r="X251" s="35"/>
      <c r="Y251" s="35"/>
      <c r="Z251" s="35"/>
      <c r="AA251" s="35"/>
      <c r="AB251" s="35"/>
      <c r="AC251" s="35"/>
      <c r="AD251" s="35"/>
      <c r="AE251" s="35"/>
      <c r="AT251" s="14" t="s">
        <v>194</v>
      </c>
      <c r="AU251" s="14" t="s">
        <v>200</v>
      </c>
    </row>
    <row r="252" s="2" customFormat="1" ht="16.5" customHeight="1">
      <c r="A252" s="35"/>
      <c r="B252" s="36"/>
      <c r="C252" s="257" t="s">
        <v>454</v>
      </c>
      <c r="D252" s="257" t="s">
        <v>260</v>
      </c>
      <c r="E252" s="258" t="s">
        <v>877</v>
      </c>
      <c r="F252" s="259" t="s">
        <v>878</v>
      </c>
      <c r="G252" s="260" t="s">
        <v>329</v>
      </c>
      <c r="H252" s="261">
        <v>1</v>
      </c>
      <c r="I252" s="262"/>
      <c r="J252" s="263">
        <f>ROUND(I252*H252,2)</f>
        <v>0</v>
      </c>
      <c r="K252" s="264"/>
      <c r="L252" s="265"/>
      <c r="M252" s="266" t="s">
        <v>1</v>
      </c>
      <c r="N252" s="267" t="s">
        <v>42</v>
      </c>
      <c r="O252" s="88"/>
      <c r="P252" s="249">
        <f>O252*H252</f>
        <v>0</v>
      </c>
      <c r="Q252" s="249">
        <v>6.9999999999999994E-05</v>
      </c>
      <c r="R252" s="249">
        <f>Q252*H252</f>
        <v>6.9999999999999994E-05</v>
      </c>
      <c r="S252" s="249">
        <v>0</v>
      </c>
      <c r="T252" s="250">
        <f>S252*H252</f>
        <v>0</v>
      </c>
      <c r="U252" s="35"/>
      <c r="V252" s="35"/>
      <c r="W252" s="35"/>
      <c r="X252" s="35"/>
      <c r="Y252" s="35"/>
      <c r="Z252" s="35"/>
      <c r="AA252" s="35"/>
      <c r="AB252" s="35"/>
      <c r="AC252" s="35"/>
      <c r="AD252" s="35"/>
      <c r="AE252" s="35"/>
      <c r="AR252" s="251" t="s">
        <v>323</v>
      </c>
      <c r="AT252" s="251" t="s">
        <v>260</v>
      </c>
      <c r="AU252" s="251" t="s">
        <v>200</v>
      </c>
      <c r="AY252" s="14" t="s">
        <v>185</v>
      </c>
      <c r="BE252" s="252">
        <f>IF(N252="základní",J252,0)</f>
        <v>0</v>
      </c>
      <c r="BF252" s="252">
        <f>IF(N252="snížená",J252,0)</f>
        <v>0</v>
      </c>
      <c r="BG252" s="252">
        <f>IF(N252="zákl. přenesená",J252,0)</f>
        <v>0</v>
      </c>
      <c r="BH252" s="252">
        <f>IF(N252="sníž. přenesená",J252,0)</f>
        <v>0</v>
      </c>
      <c r="BI252" s="252">
        <f>IF(N252="nulová",J252,0)</f>
        <v>0</v>
      </c>
      <c r="BJ252" s="14" t="s">
        <v>84</v>
      </c>
      <c r="BK252" s="252">
        <f>ROUND(I252*H252,2)</f>
        <v>0</v>
      </c>
      <c r="BL252" s="14" t="s">
        <v>272</v>
      </c>
      <c r="BM252" s="251" t="s">
        <v>879</v>
      </c>
    </row>
    <row r="253" s="2" customFormat="1">
      <c r="A253" s="35"/>
      <c r="B253" s="36"/>
      <c r="C253" s="37"/>
      <c r="D253" s="253" t="s">
        <v>194</v>
      </c>
      <c r="E253" s="37"/>
      <c r="F253" s="254" t="s">
        <v>880</v>
      </c>
      <c r="G253" s="37"/>
      <c r="H253" s="37"/>
      <c r="I253" s="206"/>
      <c r="J253" s="37"/>
      <c r="K253" s="37"/>
      <c r="L253" s="41"/>
      <c r="M253" s="255"/>
      <c r="N253" s="256"/>
      <c r="O253" s="88"/>
      <c r="P253" s="88"/>
      <c r="Q253" s="88"/>
      <c r="R253" s="88"/>
      <c r="S253" s="88"/>
      <c r="T253" s="89"/>
      <c r="U253" s="35"/>
      <c r="V253" s="35"/>
      <c r="W253" s="35"/>
      <c r="X253" s="35"/>
      <c r="Y253" s="35"/>
      <c r="Z253" s="35"/>
      <c r="AA253" s="35"/>
      <c r="AB253" s="35"/>
      <c r="AC253" s="35"/>
      <c r="AD253" s="35"/>
      <c r="AE253" s="35"/>
      <c r="AT253" s="14" t="s">
        <v>194</v>
      </c>
      <c r="AU253" s="14" t="s">
        <v>200</v>
      </c>
    </row>
    <row r="254" s="2" customFormat="1" ht="24.15" customHeight="1">
      <c r="A254" s="35"/>
      <c r="B254" s="36"/>
      <c r="C254" s="239" t="s">
        <v>459</v>
      </c>
      <c r="D254" s="239" t="s">
        <v>188</v>
      </c>
      <c r="E254" s="240" t="s">
        <v>882</v>
      </c>
      <c r="F254" s="241" t="s">
        <v>883</v>
      </c>
      <c r="G254" s="242" t="s">
        <v>884</v>
      </c>
      <c r="H254" s="243">
        <v>1</v>
      </c>
      <c r="I254" s="244"/>
      <c r="J254" s="245">
        <f>ROUND(I254*H254,2)</f>
        <v>0</v>
      </c>
      <c r="K254" s="246"/>
      <c r="L254" s="41"/>
      <c r="M254" s="247" t="s">
        <v>1</v>
      </c>
      <c r="N254" s="248" t="s">
        <v>42</v>
      </c>
      <c r="O254" s="88"/>
      <c r="P254" s="249">
        <f>O254*H254</f>
        <v>0</v>
      </c>
      <c r="Q254" s="249">
        <v>0</v>
      </c>
      <c r="R254" s="249">
        <f>Q254*H254</f>
        <v>0</v>
      </c>
      <c r="S254" s="249">
        <v>0</v>
      </c>
      <c r="T254" s="250">
        <f>S254*H254</f>
        <v>0</v>
      </c>
      <c r="U254" s="35"/>
      <c r="V254" s="35"/>
      <c r="W254" s="35"/>
      <c r="X254" s="35"/>
      <c r="Y254" s="35"/>
      <c r="Z254" s="35"/>
      <c r="AA254" s="35"/>
      <c r="AB254" s="35"/>
      <c r="AC254" s="35"/>
      <c r="AD254" s="35"/>
      <c r="AE254" s="35"/>
      <c r="AR254" s="251" t="s">
        <v>272</v>
      </c>
      <c r="AT254" s="251" t="s">
        <v>188</v>
      </c>
      <c r="AU254" s="251" t="s">
        <v>200</v>
      </c>
      <c r="AY254" s="14" t="s">
        <v>185</v>
      </c>
      <c r="BE254" s="252">
        <f>IF(N254="základní",J254,0)</f>
        <v>0</v>
      </c>
      <c r="BF254" s="252">
        <f>IF(N254="snížená",J254,0)</f>
        <v>0</v>
      </c>
      <c r="BG254" s="252">
        <f>IF(N254="zákl. přenesená",J254,0)</f>
        <v>0</v>
      </c>
      <c r="BH254" s="252">
        <f>IF(N254="sníž. přenesená",J254,0)</f>
        <v>0</v>
      </c>
      <c r="BI254" s="252">
        <f>IF(N254="nulová",J254,0)</f>
        <v>0</v>
      </c>
      <c r="BJ254" s="14" t="s">
        <v>84</v>
      </c>
      <c r="BK254" s="252">
        <f>ROUND(I254*H254,2)</f>
        <v>0</v>
      </c>
      <c r="BL254" s="14" t="s">
        <v>272</v>
      </c>
      <c r="BM254" s="251" t="s">
        <v>885</v>
      </c>
    </row>
    <row r="255" s="2" customFormat="1">
      <c r="A255" s="35"/>
      <c r="B255" s="36"/>
      <c r="C255" s="37"/>
      <c r="D255" s="253" t="s">
        <v>194</v>
      </c>
      <c r="E255" s="37"/>
      <c r="F255" s="254" t="s">
        <v>886</v>
      </c>
      <c r="G255" s="37"/>
      <c r="H255" s="37"/>
      <c r="I255" s="206"/>
      <c r="J255" s="37"/>
      <c r="K255" s="37"/>
      <c r="L255" s="41"/>
      <c r="M255" s="255"/>
      <c r="N255" s="256"/>
      <c r="O255" s="88"/>
      <c r="P255" s="88"/>
      <c r="Q255" s="88"/>
      <c r="R255" s="88"/>
      <c r="S255" s="88"/>
      <c r="T255" s="89"/>
      <c r="U255" s="35"/>
      <c r="V255" s="35"/>
      <c r="W255" s="35"/>
      <c r="X255" s="35"/>
      <c r="Y255" s="35"/>
      <c r="Z255" s="35"/>
      <c r="AA255" s="35"/>
      <c r="AB255" s="35"/>
      <c r="AC255" s="35"/>
      <c r="AD255" s="35"/>
      <c r="AE255" s="35"/>
      <c r="AT255" s="14" t="s">
        <v>194</v>
      </c>
      <c r="AU255" s="14" t="s">
        <v>200</v>
      </c>
    </row>
    <row r="256" s="2" customFormat="1" ht="21.75" customHeight="1">
      <c r="A256" s="35"/>
      <c r="B256" s="36"/>
      <c r="C256" s="239" t="s">
        <v>463</v>
      </c>
      <c r="D256" s="239" t="s">
        <v>188</v>
      </c>
      <c r="E256" s="240" t="s">
        <v>888</v>
      </c>
      <c r="F256" s="241" t="s">
        <v>889</v>
      </c>
      <c r="G256" s="242" t="s">
        <v>263</v>
      </c>
      <c r="H256" s="243">
        <v>1</v>
      </c>
      <c r="I256" s="244"/>
      <c r="J256" s="245">
        <f>ROUND(I256*H256,2)</f>
        <v>0</v>
      </c>
      <c r="K256" s="246"/>
      <c r="L256" s="41"/>
      <c r="M256" s="247" t="s">
        <v>1</v>
      </c>
      <c r="N256" s="248" t="s">
        <v>42</v>
      </c>
      <c r="O256" s="88"/>
      <c r="P256" s="249">
        <f>O256*H256</f>
        <v>0</v>
      </c>
      <c r="Q256" s="249">
        <v>0</v>
      </c>
      <c r="R256" s="249">
        <f>Q256*H256</f>
        <v>0</v>
      </c>
      <c r="S256" s="249">
        <v>0</v>
      </c>
      <c r="T256" s="250">
        <f>S256*H256</f>
        <v>0</v>
      </c>
      <c r="U256" s="35"/>
      <c r="V256" s="35"/>
      <c r="W256" s="35"/>
      <c r="X256" s="35"/>
      <c r="Y256" s="35"/>
      <c r="Z256" s="35"/>
      <c r="AA256" s="35"/>
      <c r="AB256" s="35"/>
      <c r="AC256" s="35"/>
      <c r="AD256" s="35"/>
      <c r="AE256" s="35"/>
      <c r="AR256" s="251" t="s">
        <v>272</v>
      </c>
      <c r="AT256" s="251" t="s">
        <v>188</v>
      </c>
      <c r="AU256" s="251" t="s">
        <v>200</v>
      </c>
      <c r="AY256" s="14" t="s">
        <v>185</v>
      </c>
      <c r="BE256" s="252">
        <f>IF(N256="základní",J256,0)</f>
        <v>0</v>
      </c>
      <c r="BF256" s="252">
        <f>IF(N256="snížená",J256,0)</f>
        <v>0</v>
      </c>
      <c r="BG256" s="252">
        <f>IF(N256="zákl. přenesená",J256,0)</f>
        <v>0</v>
      </c>
      <c r="BH256" s="252">
        <f>IF(N256="sníž. přenesená",J256,0)</f>
        <v>0</v>
      </c>
      <c r="BI256" s="252">
        <f>IF(N256="nulová",J256,0)</f>
        <v>0</v>
      </c>
      <c r="BJ256" s="14" t="s">
        <v>84</v>
      </c>
      <c r="BK256" s="252">
        <f>ROUND(I256*H256,2)</f>
        <v>0</v>
      </c>
      <c r="BL256" s="14" t="s">
        <v>272</v>
      </c>
      <c r="BM256" s="251" t="s">
        <v>890</v>
      </c>
    </row>
    <row r="257" s="2" customFormat="1">
      <c r="A257" s="35"/>
      <c r="B257" s="36"/>
      <c r="C257" s="37"/>
      <c r="D257" s="253" t="s">
        <v>194</v>
      </c>
      <c r="E257" s="37"/>
      <c r="F257" s="254" t="s">
        <v>891</v>
      </c>
      <c r="G257" s="37"/>
      <c r="H257" s="37"/>
      <c r="I257" s="206"/>
      <c r="J257" s="37"/>
      <c r="K257" s="37"/>
      <c r="L257" s="41"/>
      <c r="M257" s="255"/>
      <c r="N257" s="256"/>
      <c r="O257" s="88"/>
      <c r="P257" s="88"/>
      <c r="Q257" s="88"/>
      <c r="R257" s="88"/>
      <c r="S257" s="88"/>
      <c r="T257" s="89"/>
      <c r="U257" s="35"/>
      <c r="V257" s="35"/>
      <c r="W257" s="35"/>
      <c r="X257" s="35"/>
      <c r="Y257" s="35"/>
      <c r="Z257" s="35"/>
      <c r="AA257" s="35"/>
      <c r="AB257" s="35"/>
      <c r="AC257" s="35"/>
      <c r="AD257" s="35"/>
      <c r="AE257" s="35"/>
      <c r="AT257" s="14" t="s">
        <v>194</v>
      </c>
      <c r="AU257" s="14" t="s">
        <v>200</v>
      </c>
    </row>
    <row r="258" s="2" customFormat="1" ht="24.15" customHeight="1">
      <c r="A258" s="35"/>
      <c r="B258" s="36"/>
      <c r="C258" s="239" t="s">
        <v>468</v>
      </c>
      <c r="D258" s="239" t="s">
        <v>188</v>
      </c>
      <c r="E258" s="240" t="s">
        <v>893</v>
      </c>
      <c r="F258" s="241" t="s">
        <v>894</v>
      </c>
      <c r="G258" s="242" t="s">
        <v>263</v>
      </c>
      <c r="H258" s="243">
        <v>1</v>
      </c>
      <c r="I258" s="244"/>
      <c r="J258" s="245">
        <f>ROUND(I258*H258,2)</f>
        <v>0</v>
      </c>
      <c r="K258" s="246"/>
      <c r="L258" s="41"/>
      <c r="M258" s="247" t="s">
        <v>1</v>
      </c>
      <c r="N258" s="248" t="s">
        <v>42</v>
      </c>
      <c r="O258" s="88"/>
      <c r="P258" s="249">
        <f>O258*H258</f>
        <v>0</v>
      </c>
      <c r="Q258" s="249">
        <v>0</v>
      </c>
      <c r="R258" s="249">
        <f>Q258*H258</f>
        <v>0</v>
      </c>
      <c r="S258" s="249">
        <v>0</v>
      </c>
      <c r="T258" s="250">
        <f>S258*H258</f>
        <v>0</v>
      </c>
      <c r="U258" s="35"/>
      <c r="V258" s="35"/>
      <c r="W258" s="35"/>
      <c r="X258" s="35"/>
      <c r="Y258" s="35"/>
      <c r="Z258" s="35"/>
      <c r="AA258" s="35"/>
      <c r="AB258" s="35"/>
      <c r="AC258" s="35"/>
      <c r="AD258" s="35"/>
      <c r="AE258" s="35"/>
      <c r="AR258" s="251" t="s">
        <v>272</v>
      </c>
      <c r="AT258" s="251" t="s">
        <v>188</v>
      </c>
      <c r="AU258" s="251" t="s">
        <v>200</v>
      </c>
      <c r="AY258" s="14" t="s">
        <v>185</v>
      </c>
      <c r="BE258" s="252">
        <f>IF(N258="základní",J258,0)</f>
        <v>0</v>
      </c>
      <c r="BF258" s="252">
        <f>IF(N258="snížená",J258,0)</f>
        <v>0</v>
      </c>
      <c r="BG258" s="252">
        <f>IF(N258="zákl. přenesená",J258,0)</f>
        <v>0</v>
      </c>
      <c r="BH258" s="252">
        <f>IF(N258="sníž. přenesená",J258,0)</f>
        <v>0</v>
      </c>
      <c r="BI258" s="252">
        <f>IF(N258="nulová",J258,0)</f>
        <v>0</v>
      </c>
      <c r="BJ258" s="14" t="s">
        <v>84</v>
      </c>
      <c r="BK258" s="252">
        <f>ROUND(I258*H258,2)</f>
        <v>0</v>
      </c>
      <c r="BL258" s="14" t="s">
        <v>272</v>
      </c>
      <c r="BM258" s="251" t="s">
        <v>895</v>
      </c>
    </row>
    <row r="259" s="2" customFormat="1">
      <c r="A259" s="35"/>
      <c r="B259" s="36"/>
      <c r="C259" s="37"/>
      <c r="D259" s="253" t="s">
        <v>194</v>
      </c>
      <c r="E259" s="37"/>
      <c r="F259" s="254" t="s">
        <v>896</v>
      </c>
      <c r="G259" s="37"/>
      <c r="H259" s="37"/>
      <c r="I259" s="206"/>
      <c r="J259" s="37"/>
      <c r="K259" s="37"/>
      <c r="L259" s="41"/>
      <c r="M259" s="255"/>
      <c r="N259" s="256"/>
      <c r="O259" s="88"/>
      <c r="P259" s="88"/>
      <c r="Q259" s="88"/>
      <c r="R259" s="88"/>
      <c r="S259" s="88"/>
      <c r="T259" s="89"/>
      <c r="U259" s="35"/>
      <c r="V259" s="35"/>
      <c r="W259" s="35"/>
      <c r="X259" s="35"/>
      <c r="Y259" s="35"/>
      <c r="Z259" s="35"/>
      <c r="AA259" s="35"/>
      <c r="AB259" s="35"/>
      <c r="AC259" s="35"/>
      <c r="AD259" s="35"/>
      <c r="AE259" s="35"/>
      <c r="AT259" s="14" t="s">
        <v>194</v>
      </c>
      <c r="AU259" s="14" t="s">
        <v>200</v>
      </c>
    </row>
    <row r="260" s="2" customFormat="1" ht="16.5" customHeight="1">
      <c r="A260" s="35"/>
      <c r="B260" s="36"/>
      <c r="C260" s="239" t="s">
        <v>14</v>
      </c>
      <c r="D260" s="239" t="s">
        <v>188</v>
      </c>
      <c r="E260" s="240" t="s">
        <v>898</v>
      </c>
      <c r="F260" s="241" t="s">
        <v>899</v>
      </c>
      <c r="G260" s="242" t="s">
        <v>884</v>
      </c>
      <c r="H260" s="243">
        <v>1</v>
      </c>
      <c r="I260" s="244"/>
      <c r="J260" s="245">
        <f>ROUND(I260*H260,2)</f>
        <v>0</v>
      </c>
      <c r="K260" s="246"/>
      <c r="L260" s="41"/>
      <c r="M260" s="247" t="s">
        <v>1</v>
      </c>
      <c r="N260" s="248" t="s">
        <v>42</v>
      </c>
      <c r="O260" s="88"/>
      <c r="P260" s="249">
        <f>O260*H260</f>
        <v>0</v>
      </c>
      <c r="Q260" s="249">
        <v>0</v>
      </c>
      <c r="R260" s="249">
        <f>Q260*H260</f>
        <v>0</v>
      </c>
      <c r="S260" s="249">
        <v>0</v>
      </c>
      <c r="T260" s="250">
        <f>S260*H260</f>
        <v>0</v>
      </c>
      <c r="U260" s="35"/>
      <c r="V260" s="35"/>
      <c r="W260" s="35"/>
      <c r="X260" s="35"/>
      <c r="Y260" s="35"/>
      <c r="Z260" s="35"/>
      <c r="AA260" s="35"/>
      <c r="AB260" s="35"/>
      <c r="AC260" s="35"/>
      <c r="AD260" s="35"/>
      <c r="AE260" s="35"/>
      <c r="AR260" s="251" t="s">
        <v>272</v>
      </c>
      <c r="AT260" s="251" t="s">
        <v>188</v>
      </c>
      <c r="AU260" s="251" t="s">
        <v>200</v>
      </c>
      <c r="AY260" s="14" t="s">
        <v>185</v>
      </c>
      <c r="BE260" s="252">
        <f>IF(N260="základní",J260,0)</f>
        <v>0</v>
      </c>
      <c r="BF260" s="252">
        <f>IF(N260="snížená",J260,0)</f>
        <v>0</v>
      </c>
      <c r="BG260" s="252">
        <f>IF(N260="zákl. přenesená",J260,0)</f>
        <v>0</v>
      </c>
      <c r="BH260" s="252">
        <f>IF(N260="sníž. přenesená",J260,0)</f>
        <v>0</v>
      </c>
      <c r="BI260" s="252">
        <f>IF(N260="nulová",J260,0)</f>
        <v>0</v>
      </c>
      <c r="BJ260" s="14" t="s">
        <v>84</v>
      </c>
      <c r="BK260" s="252">
        <f>ROUND(I260*H260,2)</f>
        <v>0</v>
      </c>
      <c r="BL260" s="14" t="s">
        <v>272</v>
      </c>
      <c r="BM260" s="251" t="s">
        <v>900</v>
      </c>
    </row>
    <row r="261" s="2" customFormat="1">
      <c r="A261" s="35"/>
      <c r="B261" s="36"/>
      <c r="C261" s="37"/>
      <c r="D261" s="253" t="s">
        <v>194</v>
      </c>
      <c r="E261" s="37"/>
      <c r="F261" s="254" t="s">
        <v>899</v>
      </c>
      <c r="G261" s="37"/>
      <c r="H261" s="37"/>
      <c r="I261" s="206"/>
      <c r="J261" s="37"/>
      <c r="K261" s="37"/>
      <c r="L261" s="41"/>
      <c r="M261" s="255"/>
      <c r="N261" s="256"/>
      <c r="O261" s="88"/>
      <c r="P261" s="88"/>
      <c r="Q261" s="88"/>
      <c r="R261" s="88"/>
      <c r="S261" s="88"/>
      <c r="T261" s="89"/>
      <c r="U261" s="35"/>
      <c r="V261" s="35"/>
      <c r="W261" s="35"/>
      <c r="X261" s="35"/>
      <c r="Y261" s="35"/>
      <c r="Z261" s="35"/>
      <c r="AA261" s="35"/>
      <c r="AB261" s="35"/>
      <c r="AC261" s="35"/>
      <c r="AD261" s="35"/>
      <c r="AE261" s="35"/>
      <c r="AT261" s="14" t="s">
        <v>194</v>
      </c>
      <c r="AU261" s="14" t="s">
        <v>200</v>
      </c>
    </row>
    <row r="262" s="2" customFormat="1" ht="24.15" customHeight="1">
      <c r="A262" s="35"/>
      <c r="B262" s="36"/>
      <c r="C262" s="239" t="s">
        <v>477</v>
      </c>
      <c r="D262" s="239" t="s">
        <v>188</v>
      </c>
      <c r="E262" s="240" t="s">
        <v>902</v>
      </c>
      <c r="F262" s="241" t="s">
        <v>903</v>
      </c>
      <c r="G262" s="242" t="s">
        <v>884</v>
      </c>
      <c r="H262" s="243">
        <v>1</v>
      </c>
      <c r="I262" s="244"/>
      <c r="J262" s="245">
        <f>ROUND(I262*H262,2)</f>
        <v>0</v>
      </c>
      <c r="K262" s="246"/>
      <c r="L262" s="41"/>
      <c r="M262" s="247" t="s">
        <v>1</v>
      </c>
      <c r="N262" s="248" t="s">
        <v>42</v>
      </c>
      <c r="O262" s="88"/>
      <c r="P262" s="249">
        <f>O262*H262</f>
        <v>0</v>
      </c>
      <c r="Q262" s="249">
        <v>0</v>
      </c>
      <c r="R262" s="249">
        <f>Q262*H262</f>
        <v>0</v>
      </c>
      <c r="S262" s="249">
        <v>0</v>
      </c>
      <c r="T262" s="250">
        <f>S262*H262</f>
        <v>0</v>
      </c>
      <c r="U262" s="35"/>
      <c r="V262" s="35"/>
      <c r="W262" s="35"/>
      <c r="X262" s="35"/>
      <c r="Y262" s="35"/>
      <c r="Z262" s="35"/>
      <c r="AA262" s="35"/>
      <c r="AB262" s="35"/>
      <c r="AC262" s="35"/>
      <c r="AD262" s="35"/>
      <c r="AE262" s="35"/>
      <c r="AR262" s="251" t="s">
        <v>272</v>
      </c>
      <c r="AT262" s="251" t="s">
        <v>188</v>
      </c>
      <c r="AU262" s="251" t="s">
        <v>200</v>
      </c>
      <c r="AY262" s="14" t="s">
        <v>185</v>
      </c>
      <c r="BE262" s="252">
        <f>IF(N262="základní",J262,0)</f>
        <v>0</v>
      </c>
      <c r="BF262" s="252">
        <f>IF(N262="snížená",J262,0)</f>
        <v>0</v>
      </c>
      <c r="BG262" s="252">
        <f>IF(N262="zákl. přenesená",J262,0)</f>
        <v>0</v>
      </c>
      <c r="BH262" s="252">
        <f>IF(N262="sníž. přenesená",J262,0)</f>
        <v>0</v>
      </c>
      <c r="BI262" s="252">
        <f>IF(N262="nulová",J262,0)</f>
        <v>0</v>
      </c>
      <c r="BJ262" s="14" t="s">
        <v>84</v>
      </c>
      <c r="BK262" s="252">
        <f>ROUND(I262*H262,2)</f>
        <v>0</v>
      </c>
      <c r="BL262" s="14" t="s">
        <v>272</v>
      </c>
      <c r="BM262" s="251" t="s">
        <v>904</v>
      </c>
    </row>
    <row r="263" s="2" customFormat="1">
      <c r="A263" s="35"/>
      <c r="B263" s="36"/>
      <c r="C263" s="37"/>
      <c r="D263" s="253" t="s">
        <v>194</v>
      </c>
      <c r="E263" s="37"/>
      <c r="F263" s="254" t="s">
        <v>905</v>
      </c>
      <c r="G263" s="37"/>
      <c r="H263" s="37"/>
      <c r="I263" s="206"/>
      <c r="J263" s="37"/>
      <c r="K263" s="37"/>
      <c r="L263" s="41"/>
      <c r="M263" s="255"/>
      <c r="N263" s="256"/>
      <c r="O263" s="88"/>
      <c r="P263" s="88"/>
      <c r="Q263" s="88"/>
      <c r="R263" s="88"/>
      <c r="S263" s="88"/>
      <c r="T263" s="89"/>
      <c r="U263" s="35"/>
      <c r="V263" s="35"/>
      <c r="W263" s="35"/>
      <c r="X263" s="35"/>
      <c r="Y263" s="35"/>
      <c r="Z263" s="35"/>
      <c r="AA263" s="35"/>
      <c r="AB263" s="35"/>
      <c r="AC263" s="35"/>
      <c r="AD263" s="35"/>
      <c r="AE263" s="35"/>
      <c r="AT263" s="14" t="s">
        <v>194</v>
      </c>
      <c r="AU263" s="14" t="s">
        <v>200</v>
      </c>
    </row>
    <row r="264" s="2" customFormat="1" ht="16.5" customHeight="1">
      <c r="A264" s="35"/>
      <c r="B264" s="36"/>
      <c r="C264" s="239" t="s">
        <v>484</v>
      </c>
      <c r="D264" s="239" t="s">
        <v>188</v>
      </c>
      <c r="E264" s="240" t="s">
        <v>907</v>
      </c>
      <c r="F264" s="241" t="s">
        <v>908</v>
      </c>
      <c r="G264" s="242" t="s">
        <v>884</v>
      </c>
      <c r="H264" s="243">
        <v>1</v>
      </c>
      <c r="I264" s="244"/>
      <c r="J264" s="245">
        <f>ROUND(I264*H264,2)</f>
        <v>0</v>
      </c>
      <c r="K264" s="246"/>
      <c r="L264" s="41"/>
      <c r="M264" s="247" t="s">
        <v>1</v>
      </c>
      <c r="N264" s="248" t="s">
        <v>42</v>
      </c>
      <c r="O264" s="88"/>
      <c r="P264" s="249">
        <f>O264*H264</f>
        <v>0</v>
      </c>
      <c r="Q264" s="249">
        <v>0</v>
      </c>
      <c r="R264" s="249">
        <f>Q264*H264</f>
        <v>0</v>
      </c>
      <c r="S264" s="249">
        <v>0</v>
      </c>
      <c r="T264" s="250">
        <f>S264*H264</f>
        <v>0</v>
      </c>
      <c r="U264" s="35"/>
      <c r="V264" s="35"/>
      <c r="W264" s="35"/>
      <c r="X264" s="35"/>
      <c r="Y264" s="35"/>
      <c r="Z264" s="35"/>
      <c r="AA264" s="35"/>
      <c r="AB264" s="35"/>
      <c r="AC264" s="35"/>
      <c r="AD264" s="35"/>
      <c r="AE264" s="35"/>
      <c r="AR264" s="251" t="s">
        <v>272</v>
      </c>
      <c r="AT264" s="251" t="s">
        <v>188</v>
      </c>
      <c r="AU264" s="251" t="s">
        <v>200</v>
      </c>
      <c r="AY264" s="14" t="s">
        <v>185</v>
      </c>
      <c r="BE264" s="252">
        <f>IF(N264="základní",J264,0)</f>
        <v>0</v>
      </c>
      <c r="BF264" s="252">
        <f>IF(N264="snížená",J264,0)</f>
        <v>0</v>
      </c>
      <c r="BG264" s="252">
        <f>IF(N264="zákl. přenesená",J264,0)</f>
        <v>0</v>
      </c>
      <c r="BH264" s="252">
        <f>IF(N264="sníž. přenesená",J264,0)</f>
        <v>0</v>
      </c>
      <c r="BI264" s="252">
        <f>IF(N264="nulová",J264,0)</f>
        <v>0</v>
      </c>
      <c r="BJ264" s="14" t="s">
        <v>84</v>
      </c>
      <c r="BK264" s="252">
        <f>ROUND(I264*H264,2)</f>
        <v>0</v>
      </c>
      <c r="BL264" s="14" t="s">
        <v>272</v>
      </c>
      <c r="BM264" s="251" t="s">
        <v>909</v>
      </c>
    </row>
    <row r="265" s="2" customFormat="1">
      <c r="A265" s="35"/>
      <c r="B265" s="36"/>
      <c r="C265" s="37"/>
      <c r="D265" s="253" t="s">
        <v>194</v>
      </c>
      <c r="E265" s="37"/>
      <c r="F265" s="254" t="s">
        <v>908</v>
      </c>
      <c r="G265" s="37"/>
      <c r="H265" s="37"/>
      <c r="I265" s="206"/>
      <c r="J265" s="37"/>
      <c r="K265" s="37"/>
      <c r="L265" s="41"/>
      <c r="M265" s="255"/>
      <c r="N265" s="256"/>
      <c r="O265" s="88"/>
      <c r="P265" s="88"/>
      <c r="Q265" s="88"/>
      <c r="R265" s="88"/>
      <c r="S265" s="88"/>
      <c r="T265" s="89"/>
      <c r="U265" s="35"/>
      <c r="V265" s="35"/>
      <c r="W265" s="35"/>
      <c r="X265" s="35"/>
      <c r="Y265" s="35"/>
      <c r="Z265" s="35"/>
      <c r="AA265" s="35"/>
      <c r="AB265" s="35"/>
      <c r="AC265" s="35"/>
      <c r="AD265" s="35"/>
      <c r="AE265" s="35"/>
      <c r="AT265" s="14" t="s">
        <v>194</v>
      </c>
      <c r="AU265" s="14" t="s">
        <v>200</v>
      </c>
    </row>
    <row r="266" s="2" customFormat="1" ht="37.8" customHeight="1">
      <c r="A266" s="35"/>
      <c r="B266" s="36"/>
      <c r="C266" s="239" t="s">
        <v>489</v>
      </c>
      <c r="D266" s="239" t="s">
        <v>188</v>
      </c>
      <c r="E266" s="240" t="s">
        <v>911</v>
      </c>
      <c r="F266" s="241" t="s">
        <v>912</v>
      </c>
      <c r="G266" s="242" t="s">
        <v>884</v>
      </c>
      <c r="H266" s="243">
        <v>1</v>
      </c>
      <c r="I266" s="244"/>
      <c r="J266" s="245">
        <f>ROUND(I266*H266,2)</f>
        <v>0</v>
      </c>
      <c r="K266" s="246"/>
      <c r="L266" s="41"/>
      <c r="M266" s="247" t="s">
        <v>1</v>
      </c>
      <c r="N266" s="248" t="s">
        <v>42</v>
      </c>
      <c r="O266" s="88"/>
      <c r="P266" s="249">
        <f>O266*H266</f>
        <v>0</v>
      </c>
      <c r="Q266" s="249">
        <v>0</v>
      </c>
      <c r="R266" s="249">
        <f>Q266*H266</f>
        <v>0</v>
      </c>
      <c r="S266" s="249">
        <v>0</v>
      </c>
      <c r="T266" s="250">
        <f>S266*H266</f>
        <v>0</v>
      </c>
      <c r="U266" s="35"/>
      <c r="V266" s="35"/>
      <c r="W266" s="35"/>
      <c r="X266" s="35"/>
      <c r="Y266" s="35"/>
      <c r="Z266" s="35"/>
      <c r="AA266" s="35"/>
      <c r="AB266" s="35"/>
      <c r="AC266" s="35"/>
      <c r="AD266" s="35"/>
      <c r="AE266" s="35"/>
      <c r="AR266" s="251" t="s">
        <v>272</v>
      </c>
      <c r="AT266" s="251" t="s">
        <v>188</v>
      </c>
      <c r="AU266" s="251" t="s">
        <v>200</v>
      </c>
      <c r="AY266" s="14" t="s">
        <v>185</v>
      </c>
      <c r="BE266" s="252">
        <f>IF(N266="základní",J266,0)</f>
        <v>0</v>
      </c>
      <c r="BF266" s="252">
        <f>IF(N266="snížená",J266,0)</f>
        <v>0</v>
      </c>
      <c r="BG266" s="252">
        <f>IF(N266="zákl. přenesená",J266,0)</f>
        <v>0</v>
      </c>
      <c r="BH266" s="252">
        <f>IF(N266="sníž. přenesená",J266,0)</f>
        <v>0</v>
      </c>
      <c r="BI266" s="252">
        <f>IF(N266="nulová",J266,0)</f>
        <v>0</v>
      </c>
      <c r="BJ266" s="14" t="s">
        <v>84</v>
      </c>
      <c r="BK266" s="252">
        <f>ROUND(I266*H266,2)</f>
        <v>0</v>
      </c>
      <c r="BL266" s="14" t="s">
        <v>272</v>
      </c>
      <c r="BM266" s="251" t="s">
        <v>913</v>
      </c>
    </row>
    <row r="267" s="2" customFormat="1">
      <c r="A267" s="35"/>
      <c r="B267" s="36"/>
      <c r="C267" s="37"/>
      <c r="D267" s="253" t="s">
        <v>194</v>
      </c>
      <c r="E267" s="37"/>
      <c r="F267" s="254" t="s">
        <v>912</v>
      </c>
      <c r="G267" s="37"/>
      <c r="H267" s="37"/>
      <c r="I267" s="206"/>
      <c r="J267" s="37"/>
      <c r="K267" s="37"/>
      <c r="L267" s="41"/>
      <c r="M267" s="255"/>
      <c r="N267" s="256"/>
      <c r="O267" s="88"/>
      <c r="P267" s="88"/>
      <c r="Q267" s="88"/>
      <c r="R267" s="88"/>
      <c r="S267" s="88"/>
      <c r="T267" s="89"/>
      <c r="U267" s="35"/>
      <c r="V267" s="35"/>
      <c r="W267" s="35"/>
      <c r="X267" s="35"/>
      <c r="Y267" s="35"/>
      <c r="Z267" s="35"/>
      <c r="AA267" s="35"/>
      <c r="AB267" s="35"/>
      <c r="AC267" s="35"/>
      <c r="AD267" s="35"/>
      <c r="AE267" s="35"/>
      <c r="AT267" s="14" t="s">
        <v>194</v>
      </c>
      <c r="AU267" s="14" t="s">
        <v>200</v>
      </c>
    </row>
    <row r="268" s="2" customFormat="1" ht="62.7" customHeight="1">
      <c r="A268" s="35"/>
      <c r="B268" s="36"/>
      <c r="C268" s="239" t="s">
        <v>494</v>
      </c>
      <c r="D268" s="239" t="s">
        <v>188</v>
      </c>
      <c r="E268" s="240" t="s">
        <v>915</v>
      </c>
      <c r="F268" s="241" t="s">
        <v>916</v>
      </c>
      <c r="G268" s="242" t="s">
        <v>884</v>
      </c>
      <c r="H268" s="243">
        <v>1</v>
      </c>
      <c r="I268" s="244"/>
      <c r="J268" s="245">
        <f>ROUND(I268*H268,2)</f>
        <v>0</v>
      </c>
      <c r="K268" s="246"/>
      <c r="L268" s="41"/>
      <c r="M268" s="247" t="s">
        <v>1</v>
      </c>
      <c r="N268" s="248" t="s">
        <v>42</v>
      </c>
      <c r="O268" s="88"/>
      <c r="P268" s="249">
        <f>O268*H268</f>
        <v>0</v>
      </c>
      <c r="Q268" s="249">
        <v>0</v>
      </c>
      <c r="R268" s="249">
        <f>Q268*H268</f>
        <v>0</v>
      </c>
      <c r="S268" s="249">
        <v>0</v>
      </c>
      <c r="T268" s="250">
        <f>S268*H268</f>
        <v>0</v>
      </c>
      <c r="U268" s="35"/>
      <c r="V268" s="35"/>
      <c r="W268" s="35"/>
      <c r="X268" s="35"/>
      <c r="Y268" s="35"/>
      <c r="Z268" s="35"/>
      <c r="AA268" s="35"/>
      <c r="AB268" s="35"/>
      <c r="AC268" s="35"/>
      <c r="AD268" s="35"/>
      <c r="AE268" s="35"/>
      <c r="AR268" s="251" t="s">
        <v>272</v>
      </c>
      <c r="AT268" s="251" t="s">
        <v>188</v>
      </c>
      <c r="AU268" s="251" t="s">
        <v>200</v>
      </c>
      <c r="AY268" s="14" t="s">
        <v>185</v>
      </c>
      <c r="BE268" s="252">
        <f>IF(N268="základní",J268,0)</f>
        <v>0</v>
      </c>
      <c r="BF268" s="252">
        <f>IF(N268="snížená",J268,0)</f>
        <v>0</v>
      </c>
      <c r="BG268" s="252">
        <f>IF(N268="zákl. přenesená",J268,0)</f>
        <v>0</v>
      </c>
      <c r="BH268" s="252">
        <f>IF(N268="sníž. přenesená",J268,0)</f>
        <v>0</v>
      </c>
      <c r="BI268" s="252">
        <f>IF(N268="nulová",J268,0)</f>
        <v>0</v>
      </c>
      <c r="BJ268" s="14" t="s">
        <v>84</v>
      </c>
      <c r="BK268" s="252">
        <f>ROUND(I268*H268,2)</f>
        <v>0</v>
      </c>
      <c r="BL268" s="14" t="s">
        <v>272</v>
      </c>
      <c r="BM268" s="251" t="s">
        <v>917</v>
      </c>
    </row>
    <row r="269" s="2" customFormat="1">
      <c r="A269" s="35"/>
      <c r="B269" s="36"/>
      <c r="C269" s="37"/>
      <c r="D269" s="253" t="s">
        <v>194</v>
      </c>
      <c r="E269" s="37"/>
      <c r="F269" s="254" t="s">
        <v>916</v>
      </c>
      <c r="G269" s="37"/>
      <c r="H269" s="37"/>
      <c r="I269" s="206"/>
      <c r="J269" s="37"/>
      <c r="K269" s="37"/>
      <c r="L269" s="41"/>
      <c r="M269" s="255"/>
      <c r="N269" s="256"/>
      <c r="O269" s="88"/>
      <c r="P269" s="88"/>
      <c r="Q269" s="88"/>
      <c r="R269" s="88"/>
      <c r="S269" s="88"/>
      <c r="T269" s="89"/>
      <c r="U269" s="35"/>
      <c r="V269" s="35"/>
      <c r="W269" s="35"/>
      <c r="X269" s="35"/>
      <c r="Y269" s="35"/>
      <c r="Z269" s="35"/>
      <c r="AA269" s="35"/>
      <c r="AB269" s="35"/>
      <c r="AC269" s="35"/>
      <c r="AD269" s="35"/>
      <c r="AE269" s="35"/>
      <c r="AT269" s="14" t="s">
        <v>194</v>
      </c>
      <c r="AU269" s="14" t="s">
        <v>200</v>
      </c>
    </row>
    <row r="270" s="12" customFormat="1" ht="20.88" customHeight="1">
      <c r="A270" s="12"/>
      <c r="B270" s="223"/>
      <c r="C270" s="224"/>
      <c r="D270" s="225" t="s">
        <v>76</v>
      </c>
      <c r="E270" s="237" t="s">
        <v>918</v>
      </c>
      <c r="F270" s="237" t="s">
        <v>919</v>
      </c>
      <c r="G270" s="224"/>
      <c r="H270" s="224"/>
      <c r="I270" s="227"/>
      <c r="J270" s="238">
        <f>BK270</f>
        <v>0</v>
      </c>
      <c r="K270" s="224"/>
      <c r="L270" s="229"/>
      <c r="M270" s="230"/>
      <c r="N270" s="231"/>
      <c r="O270" s="231"/>
      <c r="P270" s="232">
        <f>SUM(P271:P300)</f>
        <v>0</v>
      </c>
      <c r="Q270" s="231"/>
      <c r="R270" s="232">
        <f>SUM(R271:R300)</f>
        <v>0.013910000000000002</v>
      </c>
      <c r="S270" s="231"/>
      <c r="T270" s="233">
        <f>SUM(T271:T300)</f>
        <v>0</v>
      </c>
      <c r="U270" s="12"/>
      <c r="V270" s="12"/>
      <c r="W270" s="12"/>
      <c r="X270" s="12"/>
      <c r="Y270" s="12"/>
      <c r="Z270" s="12"/>
      <c r="AA270" s="12"/>
      <c r="AB270" s="12"/>
      <c r="AC270" s="12"/>
      <c r="AD270" s="12"/>
      <c r="AE270" s="12"/>
      <c r="AR270" s="234" t="s">
        <v>86</v>
      </c>
      <c r="AT270" s="235" t="s">
        <v>76</v>
      </c>
      <c r="AU270" s="235" t="s">
        <v>86</v>
      </c>
      <c r="AY270" s="234" t="s">
        <v>185</v>
      </c>
      <c r="BK270" s="236">
        <f>SUM(BK271:BK300)</f>
        <v>0</v>
      </c>
    </row>
    <row r="271" s="2" customFormat="1" ht="33" customHeight="1">
      <c r="A271" s="35"/>
      <c r="B271" s="36"/>
      <c r="C271" s="239" t="s">
        <v>499</v>
      </c>
      <c r="D271" s="239" t="s">
        <v>188</v>
      </c>
      <c r="E271" s="240" t="s">
        <v>921</v>
      </c>
      <c r="F271" s="241" t="s">
        <v>922</v>
      </c>
      <c r="G271" s="242" t="s">
        <v>329</v>
      </c>
      <c r="H271" s="243">
        <v>15</v>
      </c>
      <c r="I271" s="244"/>
      <c r="J271" s="245">
        <f>ROUND(I271*H271,2)</f>
        <v>0</v>
      </c>
      <c r="K271" s="246"/>
      <c r="L271" s="41"/>
      <c r="M271" s="247" t="s">
        <v>1</v>
      </c>
      <c r="N271" s="248" t="s">
        <v>42</v>
      </c>
      <c r="O271" s="88"/>
      <c r="P271" s="249">
        <f>O271*H271</f>
        <v>0</v>
      </c>
      <c r="Q271" s="249">
        <v>0</v>
      </c>
      <c r="R271" s="249">
        <f>Q271*H271</f>
        <v>0</v>
      </c>
      <c r="S271" s="249">
        <v>0</v>
      </c>
      <c r="T271" s="250">
        <f>S271*H271</f>
        <v>0</v>
      </c>
      <c r="U271" s="35"/>
      <c r="V271" s="35"/>
      <c r="W271" s="35"/>
      <c r="X271" s="35"/>
      <c r="Y271" s="35"/>
      <c r="Z271" s="35"/>
      <c r="AA271" s="35"/>
      <c r="AB271" s="35"/>
      <c r="AC271" s="35"/>
      <c r="AD271" s="35"/>
      <c r="AE271" s="35"/>
      <c r="AR271" s="251" t="s">
        <v>272</v>
      </c>
      <c r="AT271" s="251" t="s">
        <v>188</v>
      </c>
      <c r="AU271" s="251" t="s">
        <v>200</v>
      </c>
      <c r="AY271" s="14" t="s">
        <v>185</v>
      </c>
      <c r="BE271" s="252">
        <f>IF(N271="základní",J271,0)</f>
        <v>0</v>
      </c>
      <c r="BF271" s="252">
        <f>IF(N271="snížená",J271,0)</f>
        <v>0</v>
      </c>
      <c r="BG271" s="252">
        <f>IF(N271="zákl. přenesená",J271,0)</f>
        <v>0</v>
      </c>
      <c r="BH271" s="252">
        <f>IF(N271="sníž. přenesená",J271,0)</f>
        <v>0</v>
      </c>
      <c r="BI271" s="252">
        <f>IF(N271="nulová",J271,0)</f>
        <v>0</v>
      </c>
      <c r="BJ271" s="14" t="s">
        <v>84</v>
      </c>
      <c r="BK271" s="252">
        <f>ROUND(I271*H271,2)</f>
        <v>0</v>
      </c>
      <c r="BL271" s="14" t="s">
        <v>272</v>
      </c>
      <c r="BM271" s="251" t="s">
        <v>923</v>
      </c>
    </row>
    <row r="272" s="2" customFormat="1">
      <c r="A272" s="35"/>
      <c r="B272" s="36"/>
      <c r="C272" s="37"/>
      <c r="D272" s="253" t="s">
        <v>194</v>
      </c>
      <c r="E272" s="37"/>
      <c r="F272" s="254" t="s">
        <v>924</v>
      </c>
      <c r="G272" s="37"/>
      <c r="H272" s="37"/>
      <c r="I272" s="206"/>
      <c r="J272" s="37"/>
      <c r="K272" s="37"/>
      <c r="L272" s="41"/>
      <c r="M272" s="255"/>
      <c r="N272" s="256"/>
      <c r="O272" s="88"/>
      <c r="P272" s="88"/>
      <c r="Q272" s="88"/>
      <c r="R272" s="88"/>
      <c r="S272" s="88"/>
      <c r="T272" s="89"/>
      <c r="U272" s="35"/>
      <c r="V272" s="35"/>
      <c r="W272" s="35"/>
      <c r="X272" s="35"/>
      <c r="Y272" s="35"/>
      <c r="Z272" s="35"/>
      <c r="AA272" s="35"/>
      <c r="AB272" s="35"/>
      <c r="AC272" s="35"/>
      <c r="AD272" s="35"/>
      <c r="AE272" s="35"/>
      <c r="AT272" s="14" t="s">
        <v>194</v>
      </c>
      <c r="AU272" s="14" t="s">
        <v>200</v>
      </c>
    </row>
    <row r="273" s="2" customFormat="1" ht="33" customHeight="1">
      <c r="A273" s="35"/>
      <c r="B273" s="36"/>
      <c r="C273" s="257" t="s">
        <v>504</v>
      </c>
      <c r="D273" s="257" t="s">
        <v>260</v>
      </c>
      <c r="E273" s="258" t="s">
        <v>1481</v>
      </c>
      <c r="F273" s="259" t="s">
        <v>1482</v>
      </c>
      <c r="G273" s="260" t="s">
        <v>329</v>
      </c>
      <c r="H273" s="261">
        <v>15</v>
      </c>
      <c r="I273" s="262"/>
      <c r="J273" s="263">
        <f>ROUND(I273*H273,2)</f>
        <v>0</v>
      </c>
      <c r="K273" s="264"/>
      <c r="L273" s="265"/>
      <c r="M273" s="266" t="s">
        <v>1</v>
      </c>
      <c r="N273" s="267" t="s">
        <v>42</v>
      </c>
      <c r="O273" s="88"/>
      <c r="P273" s="249">
        <f>O273*H273</f>
        <v>0</v>
      </c>
      <c r="Q273" s="249">
        <v>0.00052999999999999998</v>
      </c>
      <c r="R273" s="249">
        <f>Q273*H273</f>
        <v>0.0079500000000000005</v>
      </c>
      <c r="S273" s="249">
        <v>0</v>
      </c>
      <c r="T273" s="250">
        <f>S273*H273</f>
        <v>0</v>
      </c>
      <c r="U273" s="35"/>
      <c r="V273" s="35"/>
      <c r="W273" s="35"/>
      <c r="X273" s="35"/>
      <c r="Y273" s="35"/>
      <c r="Z273" s="35"/>
      <c r="AA273" s="35"/>
      <c r="AB273" s="35"/>
      <c r="AC273" s="35"/>
      <c r="AD273" s="35"/>
      <c r="AE273" s="35"/>
      <c r="AR273" s="251" t="s">
        <v>323</v>
      </c>
      <c r="AT273" s="251" t="s">
        <v>260</v>
      </c>
      <c r="AU273" s="251" t="s">
        <v>200</v>
      </c>
      <c r="AY273" s="14" t="s">
        <v>185</v>
      </c>
      <c r="BE273" s="252">
        <f>IF(N273="základní",J273,0)</f>
        <v>0</v>
      </c>
      <c r="BF273" s="252">
        <f>IF(N273="snížená",J273,0)</f>
        <v>0</v>
      </c>
      <c r="BG273" s="252">
        <f>IF(N273="zákl. přenesená",J273,0)</f>
        <v>0</v>
      </c>
      <c r="BH273" s="252">
        <f>IF(N273="sníž. přenesená",J273,0)</f>
        <v>0</v>
      </c>
      <c r="BI273" s="252">
        <f>IF(N273="nulová",J273,0)</f>
        <v>0</v>
      </c>
      <c r="BJ273" s="14" t="s">
        <v>84</v>
      </c>
      <c r="BK273" s="252">
        <f>ROUND(I273*H273,2)</f>
        <v>0</v>
      </c>
      <c r="BL273" s="14" t="s">
        <v>272</v>
      </c>
      <c r="BM273" s="251" t="s">
        <v>1483</v>
      </c>
    </row>
    <row r="274" s="2" customFormat="1">
      <c r="A274" s="35"/>
      <c r="B274" s="36"/>
      <c r="C274" s="37"/>
      <c r="D274" s="253" t="s">
        <v>194</v>
      </c>
      <c r="E274" s="37"/>
      <c r="F274" s="254" t="s">
        <v>1482</v>
      </c>
      <c r="G274" s="37"/>
      <c r="H274" s="37"/>
      <c r="I274" s="206"/>
      <c r="J274" s="37"/>
      <c r="K274" s="37"/>
      <c r="L274" s="41"/>
      <c r="M274" s="255"/>
      <c r="N274" s="256"/>
      <c r="O274" s="88"/>
      <c r="P274" s="88"/>
      <c r="Q274" s="88"/>
      <c r="R274" s="88"/>
      <c r="S274" s="88"/>
      <c r="T274" s="89"/>
      <c r="U274" s="35"/>
      <c r="V274" s="35"/>
      <c r="W274" s="35"/>
      <c r="X274" s="35"/>
      <c r="Y274" s="35"/>
      <c r="Z274" s="35"/>
      <c r="AA274" s="35"/>
      <c r="AB274" s="35"/>
      <c r="AC274" s="35"/>
      <c r="AD274" s="35"/>
      <c r="AE274" s="35"/>
      <c r="AT274" s="14" t="s">
        <v>194</v>
      </c>
      <c r="AU274" s="14" t="s">
        <v>200</v>
      </c>
    </row>
    <row r="275" s="2" customFormat="1" ht="37.8" customHeight="1">
      <c r="A275" s="35"/>
      <c r="B275" s="36"/>
      <c r="C275" s="239" t="s">
        <v>509</v>
      </c>
      <c r="D275" s="239" t="s">
        <v>188</v>
      </c>
      <c r="E275" s="240" t="s">
        <v>930</v>
      </c>
      <c r="F275" s="241" t="s">
        <v>931</v>
      </c>
      <c r="G275" s="242" t="s">
        <v>329</v>
      </c>
      <c r="H275" s="243">
        <v>15</v>
      </c>
      <c r="I275" s="244"/>
      <c r="J275" s="245">
        <f>ROUND(I275*H275,2)</f>
        <v>0</v>
      </c>
      <c r="K275" s="246"/>
      <c r="L275" s="41"/>
      <c r="M275" s="247" t="s">
        <v>1</v>
      </c>
      <c r="N275" s="248" t="s">
        <v>42</v>
      </c>
      <c r="O275" s="88"/>
      <c r="P275" s="249">
        <f>O275*H275</f>
        <v>0</v>
      </c>
      <c r="Q275" s="249">
        <v>0</v>
      </c>
      <c r="R275" s="249">
        <f>Q275*H275</f>
        <v>0</v>
      </c>
      <c r="S275" s="249">
        <v>0</v>
      </c>
      <c r="T275" s="250">
        <f>S275*H275</f>
        <v>0</v>
      </c>
      <c r="U275" s="35"/>
      <c r="V275" s="35"/>
      <c r="W275" s="35"/>
      <c r="X275" s="35"/>
      <c r="Y275" s="35"/>
      <c r="Z275" s="35"/>
      <c r="AA275" s="35"/>
      <c r="AB275" s="35"/>
      <c r="AC275" s="35"/>
      <c r="AD275" s="35"/>
      <c r="AE275" s="35"/>
      <c r="AR275" s="251" t="s">
        <v>272</v>
      </c>
      <c r="AT275" s="251" t="s">
        <v>188</v>
      </c>
      <c r="AU275" s="251" t="s">
        <v>200</v>
      </c>
      <c r="AY275" s="14" t="s">
        <v>185</v>
      </c>
      <c r="BE275" s="252">
        <f>IF(N275="základní",J275,0)</f>
        <v>0</v>
      </c>
      <c r="BF275" s="252">
        <f>IF(N275="snížená",J275,0)</f>
        <v>0</v>
      </c>
      <c r="BG275" s="252">
        <f>IF(N275="zákl. přenesená",J275,0)</f>
        <v>0</v>
      </c>
      <c r="BH275" s="252">
        <f>IF(N275="sníž. přenesená",J275,0)</f>
        <v>0</v>
      </c>
      <c r="BI275" s="252">
        <f>IF(N275="nulová",J275,0)</f>
        <v>0</v>
      </c>
      <c r="BJ275" s="14" t="s">
        <v>84</v>
      </c>
      <c r="BK275" s="252">
        <f>ROUND(I275*H275,2)</f>
        <v>0</v>
      </c>
      <c r="BL275" s="14" t="s">
        <v>272</v>
      </c>
      <c r="BM275" s="251" t="s">
        <v>932</v>
      </c>
    </row>
    <row r="276" s="2" customFormat="1">
      <c r="A276" s="35"/>
      <c r="B276" s="36"/>
      <c r="C276" s="37"/>
      <c r="D276" s="253" t="s">
        <v>194</v>
      </c>
      <c r="E276" s="37"/>
      <c r="F276" s="254" t="s">
        <v>933</v>
      </c>
      <c r="G276" s="37"/>
      <c r="H276" s="37"/>
      <c r="I276" s="206"/>
      <c r="J276" s="37"/>
      <c r="K276" s="37"/>
      <c r="L276" s="41"/>
      <c r="M276" s="255"/>
      <c r="N276" s="256"/>
      <c r="O276" s="88"/>
      <c r="P276" s="88"/>
      <c r="Q276" s="88"/>
      <c r="R276" s="88"/>
      <c r="S276" s="88"/>
      <c r="T276" s="89"/>
      <c r="U276" s="35"/>
      <c r="V276" s="35"/>
      <c r="W276" s="35"/>
      <c r="X276" s="35"/>
      <c r="Y276" s="35"/>
      <c r="Z276" s="35"/>
      <c r="AA276" s="35"/>
      <c r="AB276" s="35"/>
      <c r="AC276" s="35"/>
      <c r="AD276" s="35"/>
      <c r="AE276" s="35"/>
      <c r="AT276" s="14" t="s">
        <v>194</v>
      </c>
      <c r="AU276" s="14" t="s">
        <v>200</v>
      </c>
    </row>
    <row r="277" s="2" customFormat="1" ht="33" customHeight="1">
      <c r="A277" s="35"/>
      <c r="B277" s="36"/>
      <c r="C277" s="257" t="s">
        <v>741</v>
      </c>
      <c r="D277" s="257" t="s">
        <v>260</v>
      </c>
      <c r="E277" s="258" t="s">
        <v>935</v>
      </c>
      <c r="F277" s="259" t="s">
        <v>936</v>
      </c>
      <c r="G277" s="260" t="s">
        <v>329</v>
      </c>
      <c r="H277" s="261">
        <v>15</v>
      </c>
      <c r="I277" s="262"/>
      <c r="J277" s="263">
        <f>ROUND(I277*H277,2)</f>
        <v>0</v>
      </c>
      <c r="K277" s="264"/>
      <c r="L277" s="265"/>
      <c r="M277" s="266" t="s">
        <v>1</v>
      </c>
      <c r="N277" s="267" t="s">
        <v>42</v>
      </c>
      <c r="O277" s="88"/>
      <c r="P277" s="249">
        <f>O277*H277</f>
        <v>0</v>
      </c>
      <c r="Q277" s="249">
        <v>0.00011</v>
      </c>
      <c r="R277" s="249">
        <f>Q277*H277</f>
        <v>0.00165</v>
      </c>
      <c r="S277" s="249">
        <v>0</v>
      </c>
      <c r="T277" s="250">
        <f>S277*H277</f>
        <v>0</v>
      </c>
      <c r="U277" s="35"/>
      <c r="V277" s="35"/>
      <c r="W277" s="35"/>
      <c r="X277" s="35"/>
      <c r="Y277" s="35"/>
      <c r="Z277" s="35"/>
      <c r="AA277" s="35"/>
      <c r="AB277" s="35"/>
      <c r="AC277" s="35"/>
      <c r="AD277" s="35"/>
      <c r="AE277" s="35"/>
      <c r="AR277" s="251" t="s">
        <v>323</v>
      </c>
      <c r="AT277" s="251" t="s">
        <v>260</v>
      </c>
      <c r="AU277" s="251" t="s">
        <v>200</v>
      </c>
      <c r="AY277" s="14" t="s">
        <v>185</v>
      </c>
      <c r="BE277" s="252">
        <f>IF(N277="základní",J277,0)</f>
        <v>0</v>
      </c>
      <c r="BF277" s="252">
        <f>IF(N277="snížená",J277,0)</f>
        <v>0</v>
      </c>
      <c r="BG277" s="252">
        <f>IF(N277="zákl. přenesená",J277,0)</f>
        <v>0</v>
      </c>
      <c r="BH277" s="252">
        <f>IF(N277="sníž. přenesená",J277,0)</f>
        <v>0</v>
      </c>
      <c r="BI277" s="252">
        <f>IF(N277="nulová",J277,0)</f>
        <v>0</v>
      </c>
      <c r="BJ277" s="14" t="s">
        <v>84</v>
      </c>
      <c r="BK277" s="252">
        <f>ROUND(I277*H277,2)</f>
        <v>0</v>
      </c>
      <c r="BL277" s="14" t="s">
        <v>272</v>
      </c>
      <c r="BM277" s="251" t="s">
        <v>937</v>
      </c>
    </row>
    <row r="278" s="2" customFormat="1">
      <c r="A278" s="35"/>
      <c r="B278" s="36"/>
      <c r="C278" s="37"/>
      <c r="D278" s="253" t="s">
        <v>194</v>
      </c>
      <c r="E278" s="37"/>
      <c r="F278" s="254" t="s">
        <v>936</v>
      </c>
      <c r="G278" s="37"/>
      <c r="H278" s="37"/>
      <c r="I278" s="206"/>
      <c r="J278" s="37"/>
      <c r="K278" s="37"/>
      <c r="L278" s="41"/>
      <c r="M278" s="255"/>
      <c r="N278" s="256"/>
      <c r="O278" s="88"/>
      <c r="P278" s="88"/>
      <c r="Q278" s="88"/>
      <c r="R278" s="88"/>
      <c r="S278" s="88"/>
      <c r="T278" s="89"/>
      <c r="U278" s="35"/>
      <c r="V278" s="35"/>
      <c r="W278" s="35"/>
      <c r="X278" s="35"/>
      <c r="Y278" s="35"/>
      <c r="Z278" s="35"/>
      <c r="AA278" s="35"/>
      <c r="AB278" s="35"/>
      <c r="AC278" s="35"/>
      <c r="AD278" s="35"/>
      <c r="AE278" s="35"/>
      <c r="AT278" s="14" t="s">
        <v>194</v>
      </c>
      <c r="AU278" s="14" t="s">
        <v>200</v>
      </c>
    </row>
    <row r="279" s="2" customFormat="1" ht="24.15" customHeight="1">
      <c r="A279" s="35"/>
      <c r="B279" s="36"/>
      <c r="C279" s="239" t="s">
        <v>745</v>
      </c>
      <c r="D279" s="239" t="s">
        <v>188</v>
      </c>
      <c r="E279" s="240" t="s">
        <v>939</v>
      </c>
      <c r="F279" s="241" t="s">
        <v>940</v>
      </c>
      <c r="G279" s="242" t="s">
        <v>263</v>
      </c>
      <c r="H279" s="243">
        <v>1</v>
      </c>
      <c r="I279" s="244"/>
      <c r="J279" s="245">
        <f>ROUND(I279*H279,2)</f>
        <v>0</v>
      </c>
      <c r="K279" s="246"/>
      <c r="L279" s="41"/>
      <c r="M279" s="247" t="s">
        <v>1</v>
      </c>
      <c r="N279" s="248" t="s">
        <v>42</v>
      </c>
      <c r="O279" s="88"/>
      <c r="P279" s="249">
        <f>O279*H279</f>
        <v>0</v>
      </c>
      <c r="Q279" s="249">
        <v>0</v>
      </c>
      <c r="R279" s="249">
        <f>Q279*H279</f>
        <v>0</v>
      </c>
      <c r="S279" s="249">
        <v>0</v>
      </c>
      <c r="T279" s="250">
        <f>S279*H279</f>
        <v>0</v>
      </c>
      <c r="U279" s="35"/>
      <c r="V279" s="35"/>
      <c r="W279" s="35"/>
      <c r="X279" s="35"/>
      <c r="Y279" s="35"/>
      <c r="Z279" s="35"/>
      <c r="AA279" s="35"/>
      <c r="AB279" s="35"/>
      <c r="AC279" s="35"/>
      <c r="AD279" s="35"/>
      <c r="AE279" s="35"/>
      <c r="AR279" s="251" t="s">
        <v>272</v>
      </c>
      <c r="AT279" s="251" t="s">
        <v>188</v>
      </c>
      <c r="AU279" s="251" t="s">
        <v>200</v>
      </c>
      <c r="AY279" s="14" t="s">
        <v>185</v>
      </c>
      <c r="BE279" s="252">
        <f>IF(N279="základní",J279,0)</f>
        <v>0</v>
      </c>
      <c r="BF279" s="252">
        <f>IF(N279="snížená",J279,0)</f>
        <v>0</v>
      </c>
      <c r="BG279" s="252">
        <f>IF(N279="zákl. přenesená",J279,0)</f>
        <v>0</v>
      </c>
      <c r="BH279" s="252">
        <f>IF(N279="sníž. přenesená",J279,0)</f>
        <v>0</v>
      </c>
      <c r="BI279" s="252">
        <f>IF(N279="nulová",J279,0)</f>
        <v>0</v>
      </c>
      <c r="BJ279" s="14" t="s">
        <v>84</v>
      </c>
      <c r="BK279" s="252">
        <f>ROUND(I279*H279,2)</f>
        <v>0</v>
      </c>
      <c r="BL279" s="14" t="s">
        <v>272</v>
      </c>
      <c r="BM279" s="251" t="s">
        <v>941</v>
      </c>
    </row>
    <row r="280" s="2" customFormat="1">
      <c r="A280" s="35"/>
      <c r="B280" s="36"/>
      <c r="C280" s="37"/>
      <c r="D280" s="253" t="s">
        <v>194</v>
      </c>
      <c r="E280" s="37"/>
      <c r="F280" s="254" t="s">
        <v>942</v>
      </c>
      <c r="G280" s="37"/>
      <c r="H280" s="37"/>
      <c r="I280" s="206"/>
      <c r="J280" s="37"/>
      <c r="K280" s="37"/>
      <c r="L280" s="41"/>
      <c r="M280" s="255"/>
      <c r="N280" s="256"/>
      <c r="O280" s="88"/>
      <c r="P280" s="88"/>
      <c r="Q280" s="88"/>
      <c r="R280" s="88"/>
      <c r="S280" s="88"/>
      <c r="T280" s="89"/>
      <c r="U280" s="35"/>
      <c r="V280" s="35"/>
      <c r="W280" s="35"/>
      <c r="X280" s="35"/>
      <c r="Y280" s="35"/>
      <c r="Z280" s="35"/>
      <c r="AA280" s="35"/>
      <c r="AB280" s="35"/>
      <c r="AC280" s="35"/>
      <c r="AD280" s="35"/>
      <c r="AE280" s="35"/>
      <c r="AT280" s="14" t="s">
        <v>194</v>
      </c>
      <c r="AU280" s="14" t="s">
        <v>200</v>
      </c>
    </row>
    <row r="281" s="2" customFormat="1" ht="24.15" customHeight="1">
      <c r="A281" s="35"/>
      <c r="B281" s="36"/>
      <c r="C281" s="257" t="s">
        <v>750</v>
      </c>
      <c r="D281" s="257" t="s">
        <v>260</v>
      </c>
      <c r="E281" s="258" t="s">
        <v>1484</v>
      </c>
      <c r="F281" s="259" t="s">
        <v>1485</v>
      </c>
      <c r="G281" s="260" t="s">
        <v>263</v>
      </c>
      <c r="H281" s="261">
        <v>1</v>
      </c>
      <c r="I281" s="262"/>
      <c r="J281" s="263">
        <f>ROUND(I281*H281,2)</f>
        <v>0</v>
      </c>
      <c r="K281" s="264"/>
      <c r="L281" s="265"/>
      <c r="M281" s="266" t="s">
        <v>1</v>
      </c>
      <c r="N281" s="267" t="s">
        <v>42</v>
      </c>
      <c r="O281" s="88"/>
      <c r="P281" s="249">
        <f>O281*H281</f>
        <v>0</v>
      </c>
      <c r="Q281" s="249">
        <v>0.0010499999999999999</v>
      </c>
      <c r="R281" s="249">
        <f>Q281*H281</f>
        <v>0.0010499999999999999</v>
      </c>
      <c r="S281" s="249">
        <v>0</v>
      </c>
      <c r="T281" s="250">
        <f>S281*H281</f>
        <v>0</v>
      </c>
      <c r="U281" s="35"/>
      <c r="V281" s="35"/>
      <c r="W281" s="35"/>
      <c r="X281" s="35"/>
      <c r="Y281" s="35"/>
      <c r="Z281" s="35"/>
      <c r="AA281" s="35"/>
      <c r="AB281" s="35"/>
      <c r="AC281" s="35"/>
      <c r="AD281" s="35"/>
      <c r="AE281" s="35"/>
      <c r="AR281" s="251" t="s">
        <v>323</v>
      </c>
      <c r="AT281" s="251" t="s">
        <v>260</v>
      </c>
      <c r="AU281" s="251" t="s">
        <v>200</v>
      </c>
      <c r="AY281" s="14" t="s">
        <v>185</v>
      </c>
      <c r="BE281" s="252">
        <f>IF(N281="základní",J281,0)</f>
        <v>0</v>
      </c>
      <c r="BF281" s="252">
        <f>IF(N281="snížená",J281,0)</f>
        <v>0</v>
      </c>
      <c r="BG281" s="252">
        <f>IF(N281="zákl. přenesená",J281,0)</f>
        <v>0</v>
      </c>
      <c r="BH281" s="252">
        <f>IF(N281="sníž. přenesená",J281,0)</f>
        <v>0</v>
      </c>
      <c r="BI281" s="252">
        <f>IF(N281="nulová",J281,0)</f>
        <v>0</v>
      </c>
      <c r="BJ281" s="14" t="s">
        <v>84</v>
      </c>
      <c r="BK281" s="252">
        <f>ROUND(I281*H281,2)</f>
        <v>0</v>
      </c>
      <c r="BL281" s="14" t="s">
        <v>272</v>
      </c>
      <c r="BM281" s="251" t="s">
        <v>1486</v>
      </c>
    </row>
    <row r="282" s="2" customFormat="1">
      <c r="A282" s="35"/>
      <c r="B282" s="36"/>
      <c r="C282" s="37"/>
      <c r="D282" s="253" t="s">
        <v>194</v>
      </c>
      <c r="E282" s="37"/>
      <c r="F282" s="254" t="s">
        <v>1485</v>
      </c>
      <c r="G282" s="37"/>
      <c r="H282" s="37"/>
      <c r="I282" s="206"/>
      <c r="J282" s="37"/>
      <c r="K282" s="37"/>
      <c r="L282" s="41"/>
      <c r="M282" s="255"/>
      <c r="N282" s="256"/>
      <c r="O282" s="88"/>
      <c r="P282" s="88"/>
      <c r="Q282" s="88"/>
      <c r="R282" s="88"/>
      <c r="S282" s="88"/>
      <c r="T282" s="89"/>
      <c r="U282" s="35"/>
      <c r="V282" s="35"/>
      <c r="W282" s="35"/>
      <c r="X282" s="35"/>
      <c r="Y282" s="35"/>
      <c r="Z282" s="35"/>
      <c r="AA282" s="35"/>
      <c r="AB282" s="35"/>
      <c r="AC282" s="35"/>
      <c r="AD282" s="35"/>
      <c r="AE282" s="35"/>
      <c r="AT282" s="14" t="s">
        <v>194</v>
      </c>
      <c r="AU282" s="14" t="s">
        <v>200</v>
      </c>
    </row>
    <row r="283" s="2" customFormat="1" ht="33" customHeight="1">
      <c r="A283" s="35"/>
      <c r="B283" s="36"/>
      <c r="C283" s="239" t="s">
        <v>754</v>
      </c>
      <c r="D283" s="239" t="s">
        <v>188</v>
      </c>
      <c r="E283" s="240" t="s">
        <v>948</v>
      </c>
      <c r="F283" s="241" t="s">
        <v>949</v>
      </c>
      <c r="G283" s="242" t="s">
        <v>263</v>
      </c>
      <c r="H283" s="243">
        <v>1</v>
      </c>
      <c r="I283" s="244"/>
      <c r="J283" s="245">
        <f>ROUND(I283*H283,2)</f>
        <v>0</v>
      </c>
      <c r="K283" s="246"/>
      <c r="L283" s="41"/>
      <c r="M283" s="247" t="s">
        <v>1</v>
      </c>
      <c r="N283" s="248" t="s">
        <v>42</v>
      </c>
      <c r="O283" s="88"/>
      <c r="P283" s="249">
        <f>O283*H283</f>
        <v>0</v>
      </c>
      <c r="Q283" s="249">
        <v>0</v>
      </c>
      <c r="R283" s="249">
        <f>Q283*H283</f>
        <v>0</v>
      </c>
      <c r="S283" s="249">
        <v>0</v>
      </c>
      <c r="T283" s="250">
        <f>S283*H283</f>
        <v>0</v>
      </c>
      <c r="U283" s="35"/>
      <c r="V283" s="35"/>
      <c r="W283" s="35"/>
      <c r="X283" s="35"/>
      <c r="Y283" s="35"/>
      <c r="Z283" s="35"/>
      <c r="AA283" s="35"/>
      <c r="AB283" s="35"/>
      <c r="AC283" s="35"/>
      <c r="AD283" s="35"/>
      <c r="AE283" s="35"/>
      <c r="AR283" s="251" t="s">
        <v>272</v>
      </c>
      <c r="AT283" s="251" t="s">
        <v>188</v>
      </c>
      <c r="AU283" s="251" t="s">
        <v>200</v>
      </c>
      <c r="AY283" s="14" t="s">
        <v>185</v>
      </c>
      <c r="BE283" s="252">
        <f>IF(N283="základní",J283,0)</f>
        <v>0</v>
      </c>
      <c r="BF283" s="252">
        <f>IF(N283="snížená",J283,0)</f>
        <v>0</v>
      </c>
      <c r="BG283" s="252">
        <f>IF(N283="zákl. přenesená",J283,0)</f>
        <v>0</v>
      </c>
      <c r="BH283" s="252">
        <f>IF(N283="sníž. přenesená",J283,0)</f>
        <v>0</v>
      </c>
      <c r="BI283" s="252">
        <f>IF(N283="nulová",J283,0)</f>
        <v>0</v>
      </c>
      <c r="BJ283" s="14" t="s">
        <v>84</v>
      </c>
      <c r="BK283" s="252">
        <f>ROUND(I283*H283,2)</f>
        <v>0</v>
      </c>
      <c r="BL283" s="14" t="s">
        <v>272</v>
      </c>
      <c r="BM283" s="251" t="s">
        <v>950</v>
      </c>
    </row>
    <row r="284" s="2" customFormat="1">
      <c r="A284" s="35"/>
      <c r="B284" s="36"/>
      <c r="C284" s="37"/>
      <c r="D284" s="253" t="s">
        <v>194</v>
      </c>
      <c r="E284" s="37"/>
      <c r="F284" s="254" t="s">
        <v>951</v>
      </c>
      <c r="G284" s="37"/>
      <c r="H284" s="37"/>
      <c r="I284" s="206"/>
      <c r="J284" s="37"/>
      <c r="K284" s="37"/>
      <c r="L284" s="41"/>
      <c r="M284" s="255"/>
      <c r="N284" s="256"/>
      <c r="O284" s="88"/>
      <c r="P284" s="88"/>
      <c r="Q284" s="88"/>
      <c r="R284" s="88"/>
      <c r="S284" s="88"/>
      <c r="T284" s="89"/>
      <c r="U284" s="35"/>
      <c r="V284" s="35"/>
      <c r="W284" s="35"/>
      <c r="X284" s="35"/>
      <c r="Y284" s="35"/>
      <c r="Z284" s="35"/>
      <c r="AA284" s="35"/>
      <c r="AB284" s="35"/>
      <c r="AC284" s="35"/>
      <c r="AD284" s="35"/>
      <c r="AE284" s="35"/>
      <c r="AT284" s="14" t="s">
        <v>194</v>
      </c>
      <c r="AU284" s="14" t="s">
        <v>200</v>
      </c>
    </row>
    <row r="285" s="2" customFormat="1" ht="24.15" customHeight="1">
      <c r="A285" s="35"/>
      <c r="B285" s="36"/>
      <c r="C285" s="257" t="s">
        <v>758</v>
      </c>
      <c r="D285" s="257" t="s">
        <v>260</v>
      </c>
      <c r="E285" s="258" t="s">
        <v>953</v>
      </c>
      <c r="F285" s="259" t="s">
        <v>954</v>
      </c>
      <c r="G285" s="260" t="s">
        <v>307</v>
      </c>
      <c r="H285" s="261">
        <v>1</v>
      </c>
      <c r="I285" s="262"/>
      <c r="J285" s="263">
        <f>ROUND(I285*H285,2)</f>
        <v>0</v>
      </c>
      <c r="K285" s="264"/>
      <c r="L285" s="265"/>
      <c r="M285" s="266" t="s">
        <v>1</v>
      </c>
      <c r="N285" s="267" t="s">
        <v>42</v>
      </c>
      <c r="O285" s="88"/>
      <c r="P285" s="249">
        <f>O285*H285</f>
        <v>0</v>
      </c>
      <c r="Q285" s="249">
        <v>0.00059999999999999995</v>
      </c>
      <c r="R285" s="249">
        <f>Q285*H285</f>
        <v>0.00059999999999999995</v>
      </c>
      <c r="S285" s="249">
        <v>0</v>
      </c>
      <c r="T285" s="250">
        <f>S285*H285</f>
        <v>0</v>
      </c>
      <c r="U285" s="35"/>
      <c r="V285" s="35"/>
      <c r="W285" s="35"/>
      <c r="X285" s="35"/>
      <c r="Y285" s="35"/>
      <c r="Z285" s="35"/>
      <c r="AA285" s="35"/>
      <c r="AB285" s="35"/>
      <c r="AC285" s="35"/>
      <c r="AD285" s="35"/>
      <c r="AE285" s="35"/>
      <c r="AR285" s="251" t="s">
        <v>323</v>
      </c>
      <c r="AT285" s="251" t="s">
        <v>260</v>
      </c>
      <c r="AU285" s="251" t="s">
        <v>200</v>
      </c>
      <c r="AY285" s="14" t="s">
        <v>185</v>
      </c>
      <c r="BE285" s="252">
        <f>IF(N285="základní",J285,0)</f>
        <v>0</v>
      </c>
      <c r="BF285" s="252">
        <f>IF(N285="snížená",J285,0)</f>
        <v>0</v>
      </c>
      <c r="BG285" s="252">
        <f>IF(N285="zákl. přenesená",J285,0)</f>
        <v>0</v>
      </c>
      <c r="BH285" s="252">
        <f>IF(N285="sníž. přenesená",J285,0)</f>
        <v>0</v>
      </c>
      <c r="BI285" s="252">
        <f>IF(N285="nulová",J285,0)</f>
        <v>0</v>
      </c>
      <c r="BJ285" s="14" t="s">
        <v>84</v>
      </c>
      <c r="BK285" s="252">
        <f>ROUND(I285*H285,2)</f>
        <v>0</v>
      </c>
      <c r="BL285" s="14" t="s">
        <v>272</v>
      </c>
      <c r="BM285" s="251" t="s">
        <v>955</v>
      </c>
    </row>
    <row r="286" s="2" customFormat="1">
      <c r="A286" s="35"/>
      <c r="B286" s="36"/>
      <c r="C286" s="37"/>
      <c r="D286" s="253" t="s">
        <v>194</v>
      </c>
      <c r="E286" s="37"/>
      <c r="F286" s="254" t="s">
        <v>954</v>
      </c>
      <c r="G286" s="37"/>
      <c r="H286" s="37"/>
      <c r="I286" s="206"/>
      <c r="J286" s="37"/>
      <c r="K286" s="37"/>
      <c r="L286" s="41"/>
      <c r="M286" s="255"/>
      <c r="N286" s="256"/>
      <c r="O286" s="88"/>
      <c r="P286" s="88"/>
      <c r="Q286" s="88"/>
      <c r="R286" s="88"/>
      <c r="S286" s="88"/>
      <c r="T286" s="89"/>
      <c r="U286" s="35"/>
      <c r="V286" s="35"/>
      <c r="W286" s="35"/>
      <c r="X286" s="35"/>
      <c r="Y286" s="35"/>
      <c r="Z286" s="35"/>
      <c r="AA286" s="35"/>
      <c r="AB286" s="35"/>
      <c r="AC286" s="35"/>
      <c r="AD286" s="35"/>
      <c r="AE286" s="35"/>
      <c r="AT286" s="14" t="s">
        <v>194</v>
      </c>
      <c r="AU286" s="14" t="s">
        <v>200</v>
      </c>
    </row>
    <row r="287" s="2" customFormat="1" ht="24.15" customHeight="1">
      <c r="A287" s="35"/>
      <c r="B287" s="36"/>
      <c r="C287" s="239" t="s">
        <v>762</v>
      </c>
      <c r="D287" s="239" t="s">
        <v>188</v>
      </c>
      <c r="E287" s="240" t="s">
        <v>957</v>
      </c>
      <c r="F287" s="241" t="s">
        <v>958</v>
      </c>
      <c r="G287" s="242" t="s">
        <v>329</v>
      </c>
      <c r="H287" s="243">
        <v>4</v>
      </c>
      <c r="I287" s="244"/>
      <c r="J287" s="245">
        <f>ROUND(I287*H287,2)</f>
        <v>0</v>
      </c>
      <c r="K287" s="246"/>
      <c r="L287" s="41"/>
      <c r="M287" s="247" t="s">
        <v>1</v>
      </c>
      <c r="N287" s="248" t="s">
        <v>42</v>
      </c>
      <c r="O287" s="88"/>
      <c r="P287" s="249">
        <f>O287*H287</f>
        <v>0</v>
      </c>
      <c r="Q287" s="249">
        <v>0</v>
      </c>
      <c r="R287" s="249">
        <f>Q287*H287</f>
        <v>0</v>
      </c>
      <c r="S287" s="249">
        <v>0</v>
      </c>
      <c r="T287" s="250">
        <f>S287*H287</f>
        <v>0</v>
      </c>
      <c r="U287" s="35"/>
      <c r="V287" s="35"/>
      <c r="W287" s="35"/>
      <c r="X287" s="35"/>
      <c r="Y287" s="35"/>
      <c r="Z287" s="35"/>
      <c r="AA287" s="35"/>
      <c r="AB287" s="35"/>
      <c r="AC287" s="35"/>
      <c r="AD287" s="35"/>
      <c r="AE287" s="35"/>
      <c r="AR287" s="251" t="s">
        <v>272</v>
      </c>
      <c r="AT287" s="251" t="s">
        <v>188</v>
      </c>
      <c r="AU287" s="251" t="s">
        <v>200</v>
      </c>
      <c r="AY287" s="14" t="s">
        <v>185</v>
      </c>
      <c r="BE287" s="252">
        <f>IF(N287="základní",J287,0)</f>
        <v>0</v>
      </c>
      <c r="BF287" s="252">
        <f>IF(N287="snížená",J287,0)</f>
        <v>0</v>
      </c>
      <c r="BG287" s="252">
        <f>IF(N287="zákl. přenesená",J287,0)</f>
        <v>0</v>
      </c>
      <c r="BH287" s="252">
        <f>IF(N287="sníž. přenesená",J287,0)</f>
        <v>0</v>
      </c>
      <c r="BI287" s="252">
        <f>IF(N287="nulová",J287,0)</f>
        <v>0</v>
      </c>
      <c r="BJ287" s="14" t="s">
        <v>84</v>
      </c>
      <c r="BK287" s="252">
        <f>ROUND(I287*H287,2)</f>
        <v>0</v>
      </c>
      <c r="BL287" s="14" t="s">
        <v>272</v>
      </c>
      <c r="BM287" s="251" t="s">
        <v>959</v>
      </c>
    </row>
    <row r="288" s="2" customFormat="1">
      <c r="A288" s="35"/>
      <c r="B288" s="36"/>
      <c r="C288" s="37"/>
      <c r="D288" s="253" t="s">
        <v>194</v>
      </c>
      <c r="E288" s="37"/>
      <c r="F288" s="254" t="s">
        <v>960</v>
      </c>
      <c r="G288" s="37"/>
      <c r="H288" s="37"/>
      <c r="I288" s="206"/>
      <c r="J288" s="37"/>
      <c r="K288" s="37"/>
      <c r="L288" s="41"/>
      <c r="M288" s="255"/>
      <c r="N288" s="256"/>
      <c r="O288" s="88"/>
      <c r="P288" s="88"/>
      <c r="Q288" s="88"/>
      <c r="R288" s="88"/>
      <c r="S288" s="88"/>
      <c r="T288" s="89"/>
      <c r="U288" s="35"/>
      <c r="V288" s="35"/>
      <c r="W288" s="35"/>
      <c r="X288" s="35"/>
      <c r="Y288" s="35"/>
      <c r="Z288" s="35"/>
      <c r="AA288" s="35"/>
      <c r="AB288" s="35"/>
      <c r="AC288" s="35"/>
      <c r="AD288" s="35"/>
      <c r="AE288" s="35"/>
      <c r="AT288" s="14" t="s">
        <v>194</v>
      </c>
      <c r="AU288" s="14" t="s">
        <v>200</v>
      </c>
    </row>
    <row r="289" s="2" customFormat="1" ht="16.5" customHeight="1">
      <c r="A289" s="35"/>
      <c r="B289" s="36"/>
      <c r="C289" s="257" t="s">
        <v>766</v>
      </c>
      <c r="D289" s="257" t="s">
        <v>260</v>
      </c>
      <c r="E289" s="258" t="s">
        <v>962</v>
      </c>
      <c r="F289" s="259" t="s">
        <v>963</v>
      </c>
      <c r="G289" s="260" t="s">
        <v>329</v>
      </c>
      <c r="H289" s="261">
        <v>4</v>
      </c>
      <c r="I289" s="262"/>
      <c r="J289" s="263">
        <f>ROUND(I289*H289,2)</f>
        <v>0</v>
      </c>
      <c r="K289" s="264"/>
      <c r="L289" s="265"/>
      <c r="M289" s="266" t="s">
        <v>1</v>
      </c>
      <c r="N289" s="267" t="s">
        <v>42</v>
      </c>
      <c r="O289" s="88"/>
      <c r="P289" s="249">
        <f>O289*H289</f>
        <v>0</v>
      </c>
      <c r="Q289" s="249">
        <v>0.00054000000000000001</v>
      </c>
      <c r="R289" s="249">
        <f>Q289*H289</f>
        <v>0.00216</v>
      </c>
      <c r="S289" s="249">
        <v>0</v>
      </c>
      <c r="T289" s="250">
        <f>S289*H289</f>
        <v>0</v>
      </c>
      <c r="U289" s="35"/>
      <c r="V289" s="35"/>
      <c r="W289" s="35"/>
      <c r="X289" s="35"/>
      <c r="Y289" s="35"/>
      <c r="Z289" s="35"/>
      <c r="AA289" s="35"/>
      <c r="AB289" s="35"/>
      <c r="AC289" s="35"/>
      <c r="AD289" s="35"/>
      <c r="AE289" s="35"/>
      <c r="AR289" s="251" t="s">
        <v>323</v>
      </c>
      <c r="AT289" s="251" t="s">
        <v>260</v>
      </c>
      <c r="AU289" s="251" t="s">
        <v>200</v>
      </c>
      <c r="AY289" s="14" t="s">
        <v>185</v>
      </c>
      <c r="BE289" s="252">
        <f>IF(N289="základní",J289,0)</f>
        <v>0</v>
      </c>
      <c r="BF289" s="252">
        <f>IF(N289="snížená",J289,0)</f>
        <v>0</v>
      </c>
      <c r="BG289" s="252">
        <f>IF(N289="zákl. přenesená",J289,0)</f>
        <v>0</v>
      </c>
      <c r="BH289" s="252">
        <f>IF(N289="sníž. přenesená",J289,0)</f>
        <v>0</v>
      </c>
      <c r="BI289" s="252">
        <f>IF(N289="nulová",J289,0)</f>
        <v>0</v>
      </c>
      <c r="BJ289" s="14" t="s">
        <v>84</v>
      </c>
      <c r="BK289" s="252">
        <f>ROUND(I289*H289,2)</f>
        <v>0</v>
      </c>
      <c r="BL289" s="14" t="s">
        <v>272</v>
      </c>
      <c r="BM289" s="251" t="s">
        <v>964</v>
      </c>
    </row>
    <row r="290" s="2" customFormat="1">
      <c r="A290" s="35"/>
      <c r="B290" s="36"/>
      <c r="C290" s="37"/>
      <c r="D290" s="253" t="s">
        <v>194</v>
      </c>
      <c r="E290" s="37"/>
      <c r="F290" s="254" t="s">
        <v>963</v>
      </c>
      <c r="G290" s="37"/>
      <c r="H290" s="37"/>
      <c r="I290" s="206"/>
      <c r="J290" s="37"/>
      <c r="K290" s="37"/>
      <c r="L290" s="41"/>
      <c r="M290" s="255"/>
      <c r="N290" s="256"/>
      <c r="O290" s="88"/>
      <c r="P290" s="88"/>
      <c r="Q290" s="88"/>
      <c r="R290" s="88"/>
      <c r="S290" s="88"/>
      <c r="T290" s="89"/>
      <c r="U290" s="35"/>
      <c r="V290" s="35"/>
      <c r="W290" s="35"/>
      <c r="X290" s="35"/>
      <c r="Y290" s="35"/>
      <c r="Z290" s="35"/>
      <c r="AA290" s="35"/>
      <c r="AB290" s="35"/>
      <c r="AC290" s="35"/>
      <c r="AD290" s="35"/>
      <c r="AE290" s="35"/>
      <c r="AT290" s="14" t="s">
        <v>194</v>
      </c>
      <c r="AU290" s="14" t="s">
        <v>200</v>
      </c>
    </row>
    <row r="291" s="2" customFormat="1" ht="24.15" customHeight="1">
      <c r="A291" s="35"/>
      <c r="B291" s="36"/>
      <c r="C291" s="257" t="s">
        <v>770</v>
      </c>
      <c r="D291" s="257" t="s">
        <v>260</v>
      </c>
      <c r="E291" s="258" t="s">
        <v>966</v>
      </c>
      <c r="F291" s="259" t="s">
        <v>967</v>
      </c>
      <c r="G291" s="260" t="s">
        <v>263</v>
      </c>
      <c r="H291" s="261">
        <v>1</v>
      </c>
      <c r="I291" s="262"/>
      <c r="J291" s="263">
        <f>ROUND(I291*H291,2)</f>
        <v>0</v>
      </c>
      <c r="K291" s="264"/>
      <c r="L291" s="265"/>
      <c r="M291" s="266" t="s">
        <v>1</v>
      </c>
      <c r="N291" s="267" t="s">
        <v>42</v>
      </c>
      <c r="O291" s="88"/>
      <c r="P291" s="249">
        <f>O291*H291</f>
        <v>0</v>
      </c>
      <c r="Q291" s="249">
        <v>1.0000000000000001E-05</v>
      </c>
      <c r="R291" s="249">
        <f>Q291*H291</f>
        <v>1.0000000000000001E-05</v>
      </c>
      <c r="S291" s="249">
        <v>0</v>
      </c>
      <c r="T291" s="250">
        <f>S291*H291</f>
        <v>0</v>
      </c>
      <c r="U291" s="35"/>
      <c r="V291" s="35"/>
      <c r="W291" s="35"/>
      <c r="X291" s="35"/>
      <c r="Y291" s="35"/>
      <c r="Z291" s="35"/>
      <c r="AA291" s="35"/>
      <c r="AB291" s="35"/>
      <c r="AC291" s="35"/>
      <c r="AD291" s="35"/>
      <c r="AE291" s="35"/>
      <c r="AR291" s="251" t="s">
        <v>323</v>
      </c>
      <c r="AT291" s="251" t="s">
        <v>260</v>
      </c>
      <c r="AU291" s="251" t="s">
        <v>200</v>
      </c>
      <c r="AY291" s="14" t="s">
        <v>185</v>
      </c>
      <c r="BE291" s="252">
        <f>IF(N291="základní",J291,0)</f>
        <v>0</v>
      </c>
      <c r="BF291" s="252">
        <f>IF(N291="snížená",J291,0)</f>
        <v>0</v>
      </c>
      <c r="BG291" s="252">
        <f>IF(N291="zákl. přenesená",J291,0)</f>
        <v>0</v>
      </c>
      <c r="BH291" s="252">
        <f>IF(N291="sníž. přenesená",J291,0)</f>
        <v>0</v>
      </c>
      <c r="BI291" s="252">
        <f>IF(N291="nulová",J291,0)</f>
        <v>0</v>
      </c>
      <c r="BJ291" s="14" t="s">
        <v>84</v>
      </c>
      <c r="BK291" s="252">
        <f>ROUND(I291*H291,2)</f>
        <v>0</v>
      </c>
      <c r="BL291" s="14" t="s">
        <v>272</v>
      </c>
      <c r="BM291" s="251" t="s">
        <v>968</v>
      </c>
    </row>
    <row r="292" s="2" customFormat="1">
      <c r="A292" s="35"/>
      <c r="B292" s="36"/>
      <c r="C292" s="37"/>
      <c r="D292" s="253" t="s">
        <v>194</v>
      </c>
      <c r="E292" s="37"/>
      <c r="F292" s="254" t="s">
        <v>967</v>
      </c>
      <c r="G292" s="37"/>
      <c r="H292" s="37"/>
      <c r="I292" s="206"/>
      <c r="J292" s="37"/>
      <c r="K292" s="37"/>
      <c r="L292" s="41"/>
      <c r="M292" s="255"/>
      <c r="N292" s="256"/>
      <c r="O292" s="88"/>
      <c r="P292" s="88"/>
      <c r="Q292" s="88"/>
      <c r="R292" s="88"/>
      <c r="S292" s="88"/>
      <c r="T292" s="89"/>
      <c r="U292" s="35"/>
      <c r="V292" s="35"/>
      <c r="W292" s="35"/>
      <c r="X292" s="35"/>
      <c r="Y292" s="35"/>
      <c r="Z292" s="35"/>
      <c r="AA292" s="35"/>
      <c r="AB292" s="35"/>
      <c r="AC292" s="35"/>
      <c r="AD292" s="35"/>
      <c r="AE292" s="35"/>
      <c r="AT292" s="14" t="s">
        <v>194</v>
      </c>
      <c r="AU292" s="14" t="s">
        <v>200</v>
      </c>
    </row>
    <row r="293" s="2" customFormat="1" ht="24.15" customHeight="1">
      <c r="A293" s="35"/>
      <c r="B293" s="36"/>
      <c r="C293" s="257" t="s">
        <v>774</v>
      </c>
      <c r="D293" s="257" t="s">
        <v>260</v>
      </c>
      <c r="E293" s="258" t="s">
        <v>978</v>
      </c>
      <c r="F293" s="259" t="s">
        <v>979</v>
      </c>
      <c r="G293" s="260" t="s">
        <v>263</v>
      </c>
      <c r="H293" s="261">
        <v>2</v>
      </c>
      <c r="I293" s="262"/>
      <c r="J293" s="263">
        <f>ROUND(I293*H293,2)</f>
        <v>0</v>
      </c>
      <c r="K293" s="264"/>
      <c r="L293" s="265"/>
      <c r="M293" s="266" t="s">
        <v>1</v>
      </c>
      <c r="N293" s="267" t="s">
        <v>42</v>
      </c>
      <c r="O293" s="88"/>
      <c r="P293" s="249">
        <f>O293*H293</f>
        <v>0</v>
      </c>
      <c r="Q293" s="249">
        <v>1.0000000000000001E-05</v>
      </c>
      <c r="R293" s="249">
        <f>Q293*H293</f>
        <v>2.0000000000000002E-05</v>
      </c>
      <c r="S293" s="249">
        <v>0</v>
      </c>
      <c r="T293" s="250">
        <f>S293*H293</f>
        <v>0</v>
      </c>
      <c r="U293" s="35"/>
      <c r="V293" s="35"/>
      <c r="W293" s="35"/>
      <c r="X293" s="35"/>
      <c r="Y293" s="35"/>
      <c r="Z293" s="35"/>
      <c r="AA293" s="35"/>
      <c r="AB293" s="35"/>
      <c r="AC293" s="35"/>
      <c r="AD293" s="35"/>
      <c r="AE293" s="35"/>
      <c r="AR293" s="251" t="s">
        <v>323</v>
      </c>
      <c r="AT293" s="251" t="s">
        <v>260</v>
      </c>
      <c r="AU293" s="251" t="s">
        <v>200</v>
      </c>
      <c r="AY293" s="14" t="s">
        <v>185</v>
      </c>
      <c r="BE293" s="252">
        <f>IF(N293="základní",J293,0)</f>
        <v>0</v>
      </c>
      <c r="BF293" s="252">
        <f>IF(N293="snížená",J293,0)</f>
        <v>0</v>
      </c>
      <c r="BG293" s="252">
        <f>IF(N293="zákl. přenesená",J293,0)</f>
        <v>0</v>
      </c>
      <c r="BH293" s="252">
        <f>IF(N293="sníž. přenesená",J293,0)</f>
        <v>0</v>
      </c>
      <c r="BI293" s="252">
        <f>IF(N293="nulová",J293,0)</f>
        <v>0</v>
      </c>
      <c r="BJ293" s="14" t="s">
        <v>84</v>
      </c>
      <c r="BK293" s="252">
        <f>ROUND(I293*H293,2)</f>
        <v>0</v>
      </c>
      <c r="BL293" s="14" t="s">
        <v>272</v>
      </c>
      <c r="BM293" s="251" t="s">
        <v>980</v>
      </c>
    </row>
    <row r="294" s="2" customFormat="1">
      <c r="A294" s="35"/>
      <c r="B294" s="36"/>
      <c r="C294" s="37"/>
      <c r="D294" s="253" t="s">
        <v>194</v>
      </c>
      <c r="E294" s="37"/>
      <c r="F294" s="254" t="s">
        <v>979</v>
      </c>
      <c r="G294" s="37"/>
      <c r="H294" s="37"/>
      <c r="I294" s="206"/>
      <c r="J294" s="37"/>
      <c r="K294" s="37"/>
      <c r="L294" s="41"/>
      <c r="M294" s="255"/>
      <c r="N294" s="256"/>
      <c r="O294" s="88"/>
      <c r="P294" s="88"/>
      <c r="Q294" s="88"/>
      <c r="R294" s="88"/>
      <c r="S294" s="88"/>
      <c r="T294" s="89"/>
      <c r="U294" s="35"/>
      <c r="V294" s="35"/>
      <c r="W294" s="35"/>
      <c r="X294" s="35"/>
      <c r="Y294" s="35"/>
      <c r="Z294" s="35"/>
      <c r="AA294" s="35"/>
      <c r="AB294" s="35"/>
      <c r="AC294" s="35"/>
      <c r="AD294" s="35"/>
      <c r="AE294" s="35"/>
      <c r="AT294" s="14" t="s">
        <v>194</v>
      </c>
      <c r="AU294" s="14" t="s">
        <v>200</v>
      </c>
    </row>
    <row r="295" s="2" customFormat="1" ht="24.15" customHeight="1">
      <c r="A295" s="35"/>
      <c r="B295" s="36"/>
      <c r="C295" s="257" t="s">
        <v>778</v>
      </c>
      <c r="D295" s="257" t="s">
        <v>260</v>
      </c>
      <c r="E295" s="258" t="s">
        <v>982</v>
      </c>
      <c r="F295" s="259" t="s">
        <v>983</v>
      </c>
      <c r="G295" s="260" t="s">
        <v>263</v>
      </c>
      <c r="H295" s="261">
        <v>2</v>
      </c>
      <c r="I295" s="262"/>
      <c r="J295" s="263">
        <f>ROUND(I295*H295,2)</f>
        <v>0</v>
      </c>
      <c r="K295" s="264"/>
      <c r="L295" s="265"/>
      <c r="M295" s="266" t="s">
        <v>1</v>
      </c>
      <c r="N295" s="267" t="s">
        <v>42</v>
      </c>
      <c r="O295" s="88"/>
      <c r="P295" s="249">
        <f>O295*H295</f>
        <v>0</v>
      </c>
      <c r="Q295" s="249">
        <v>1.0000000000000001E-05</v>
      </c>
      <c r="R295" s="249">
        <f>Q295*H295</f>
        <v>2.0000000000000002E-05</v>
      </c>
      <c r="S295" s="249">
        <v>0</v>
      </c>
      <c r="T295" s="250">
        <f>S295*H295</f>
        <v>0</v>
      </c>
      <c r="U295" s="35"/>
      <c r="V295" s="35"/>
      <c r="W295" s="35"/>
      <c r="X295" s="35"/>
      <c r="Y295" s="35"/>
      <c r="Z295" s="35"/>
      <c r="AA295" s="35"/>
      <c r="AB295" s="35"/>
      <c r="AC295" s="35"/>
      <c r="AD295" s="35"/>
      <c r="AE295" s="35"/>
      <c r="AR295" s="251" t="s">
        <v>323</v>
      </c>
      <c r="AT295" s="251" t="s">
        <v>260</v>
      </c>
      <c r="AU295" s="251" t="s">
        <v>200</v>
      </c>
      <c r="AY295" s="14" t="s">
        <v>185</v>
      </c>
      <c r="BE295" s="252">
        <f>IF(N295="základní",J295,0)</f>
        <v>0</v>
      </c>
      <c r="BF295" s="252">
        <f>IF(N295="snížená",J295,0)</f>
        <v>0</v>
      </c>
      <c r="BG295" s="252">
        <f>IF(N295="zákl. přenesená",J295,0)</f>
        <v>0</v>
      </c>
      <c r="BH295" s="252">
        <f>IF(N295="sníž. přenesená",J295,0)</f>
        <v>0</v>
      </c>
      <c r="BI295" s="252">
        <f>IF(N295="nulová",J295,0)</f>
        <v>0</v>
      </c>
      <c r="BJ295" s="14" t="s">
        <v>84</v>
      </c>
      <c r="BK295" s="252">
        <f>ROUND(I295*H295,2)</f>
        <v>0</v>
      </c>
      <c r="BL295" s="14" t="s">
        <v>272</v>
      </c>
      <c r="BM295" s="251" t="s">
        <v>984</v>
      </c>
    </row>
    <row r="296" s="2" customFormat="1">
      <c r="A296" s="35"/>
      <c r="B296" s="36"/>
      <c r="C296" s="37"/>
      <c r="D296" s="253" t="s">
        <v>194</v>
      </c>
      <c r="E296" s="37"/>
      <c r="F296" s="254" t="s">
        <v>985</v>
      </c>
      <c r="G296" s="37"/>
      <c r="H296" s="37"/>
      <c r="I296" s="206"/>
      <c r="J296" s="37"/>
      <c r="K296" s="37"/>
      <c r="L296" s="41"/>
      <c r="M296" s="255"/>
      <c r="N296" s="256"/>
      <c r="O296" s="88"/>
      <c r="P296" s="88"/>
      <c r="Q296" s="88"/>
      <c r="R296" s="88"/>
      <c r="S296" s="88"/>
      <c r="T296" s="89"/>
      <c r="U296" s="35"/>
      <c r="V296" s="35"/>
      <c r="W296" s="35"/>
      <c r="X296" s="35"/>
      <c r="Y296" s="35"/>
      <c r="Z296" s="35"/>
      <c r="AA296" s="35"/>
      <c r="AB296" s="35"/>
      <c r="AC296" s="35"/>
      <c r="AD296" s="35"/>
      <c r="AE296" s="35"/>
      <c r="AT296" s="14" t="s">
        <v>194</v>
      </c>
      <c r="AU296" s="14" t="s">
        <v>200</v>
      </c>
    </row>
    <row r="297" s="2" customFormat="1" ht="24.15" customHeight="1">
      <c r="A297" s="35"/>
      <c r="B297" s="36"/>
      <c r="C297" s="239" t="s">
        <v>782</v>
      </c>
      <c r="D297" s="239" t="s">
        <v>188</v>
      </c>
      <c r="E297" s="240" t="s">
        <v>987</v>
      </c>
      <c r="F297" s="241" t="s">
        <v>988</v>
      </c>
      <c r="G297" s="242" t="s">
        <v>263</v>
      </c>
      <c r="H297" s="243">
        <v>5</v>
      </c>
      <c r="I297" s="244"/>
      <c r="J297" s="245">
        <f>ROUND(I297*H297,2)</f>
        <v>0</v>
      </c>
      <c r="K297" s="246"/>
      <c r="L297" s="41"/>
      <c r="M297" s="247" t="s">
        <v>1</v>
      </c>
      <c r="N297" s="248" t="s">
        <v>42</v>
      </c>
      <c r="O297" s="88"/>
      <c r="P297" s="249">
        <f>O297*H297</f>
        <v>0</v>
      </c>
      <c r="Q297" s="249">
        <v>0</v>
      </c>
      <c r="R297" s="249">
        <f>Q297*H297</f>
        <v>0</v>
      </c>
      <c r="S297" s="249">
        <v>0</v>
      </c>
      <c r="T297" s="250">
        <f>S297*H297</f>
        <v>0</v>
      </c>
      <c r="U297" s="35"/>
      <c r="V297" s="35"/>
      <c r="W297" s="35"/>
      <c r="X297" s="35"/>
      <c r="Y297" s="35"/>
      <c r="Z297" s="35"/>
      <c r="AA297" s="35"/>
      <c r="AB297" s="35"/>
      <c r="AC297" s="35"/>
      <c r="AD297" s="35"/>
      <c r="AE297" s="35"/>
      <c r="AR297" s="251" t="s">
        <v>272</v>
      </c>
      <c r="AT297" s="251" t="s">
        <v>188</v>
      </c>
      <c r="AU297" s="251" t="s">
        <v>200</v>
      </c>
      <c r="AY297" s="14" t="s">
        <v>185</v>
      </c>
      <c r="BE297" s="252">
        <f>IF(N297="základní",J297,0)</f>
        <v>0</v>
      </c>
      <c r="BF297" s="252">
        <f>IF(N297="snížená",J297,0)</f>
        <v>0</v>
      </c>
      <c r="BG297" s="252">
        <f>IF(N297="zákl. přenesená",J297,0)</f>
        <v>0</v>
      </c>
      <c r="BH297" s="252">
        <f>IF(N297="sníž. přenesená",J297,0)</f>
        <v>0</v>
      </c>
      <c r="BI297" s="252">
        <f>IF(N297="nulová",J297,0)</f>
        <v>0</v>
      </c>
      <c r="BJ297" s="14" t="s">
        <v>84</v>
      </c>
      <c r="BK297" s="252">
        <f>ROUND(I297*H297,2)</f>
        <v>0</v>
      </c>
      <c r="BL297" s="14" t="s">
        <v>272</v>
      </c>
      <c r="BM297" s="251" t="s">
        <v>989</v>
      </c>
    </row>
    <row r="298" s="2" customFormat="1">
      <c r="A298" s="35"/>
      <c r="B298" s="36"/>
      <c r="C298" s="37"/>
      <c r="D298" s="253" t="s">
        <v>194</v>
      </c>
      <c r="E298" s="37"/>
      <c r="F298" s="254" t="s">
        <v>990</v>
      </c>
      <c r="G298" s="37"/>
      <c r="H298" s="37"/>
      <c r="I298" s="206"/>
      <c r="J298" s="37"/>
      <c r="K298" s="37"/>
      <c r="L298" s="41"/>
      <c r="M298" s="255"/>
      <c r="N298" s="256"/>
      <c r="O298" s="88"/>
      <c r="P298" s="88"/>
      <c r="Q298" s="88"/>
      <c r="R298" s="88"/>
      <c r="S298" s="88"/>
      <c r="T298" s="89"/>
      <c r="U298" s="35"/>
      <c r="V298" s="35"/>
      <c r="W298" s="35"/>
      <c r="X298" s="35"/>
      <c r="Y298" s="35"/>
      <c r="Z298" s="35"/>
      <c r="AA298" s="35"/>
      <c r="AB298" s="35"/>
      <c r="AC298" s="35"/>
      <c r="AD298" s="35"/>
      <c r="AE298" s="35"/>
      <c r="AT298" s="14" t="s">
        <v>194</v>
      </c>
      <c r="AU298" s="14" t="s">
        <v>200</v>
      </c>
    </row>
    <row r="299" s="2" customFormat="1" ht="16.5" customHeight="1">
      <c r="A299" s="35"/>
      <c r="B299" s="36"/>
      <c r="C299" s="257" t="s">
        <v>786</v>
      </c>
      <c r="D299" s="257" t="s">
        <v>260</v>
      </c>
      <c r="E299" s="258" t="s">
        <v>992</v>
      </c>
      <c r="F299" s="259" t="s">
        <v>993</v>
      </c>
      <c r="G299" s="260" t="s">
        <v>263</v>
      </c>
      <c r="H299" s="261">
        <v>5</v>
      </c>
      <c r="I299" s="262"/>
      <c r="J299" s="263">
        <f>ROUND(I299*H299,2)</f>
        <v>0</v>
      </c>
      <c r="K299" s="264"/>
      <c r="L299" s="265"/>
      <c r="M299" s="266" t="s">
        <v>1</v>
      </c>
      <c r="N299" s="267" t="s">
        <v>42</v>
      </c>
      <c r="O299" s="88"/>
      <c r="P299" s="249">
        <f>O299*H299</f>
        <v>0</v>
      </c>
      <c r="Q299" s="249">
        <v>9.0000000000000006E-05</v>
      </c>
      <c r="R299" s="249">
        <f>Q299*H299</f>
        <v>0.00045000000000000004</v>
      </c>
      <c r="S299" s="249">
        <v>0</v>
      </c>
      <c r="T299" s="250">
        <f>S299*H299</f>
        <v>0</v>
      </c>
      <c r="U299" s="35"/>
      <c r="V299" s="35"/>
      <c r="W299" s="35"/>
      <c r="X299" s="35"/>
      <c r="Y299" s="35"/>
      <c r="Z299" s="35"/>
      <c r="AA299" s="35"/>
      <c r="AB299" s="35"/>
      <c r="AC299" s="35"/>
      <c r="AD299" s="35"/>
      <c r="AE299" s="35"/>
      <c r="AR299" s="251" t="s">
        <v>323</v>
      </c>
      <c r="AT299" s="251" t="s">
        <v>260</v>
      </c>
      <c r="AU299" s="251" t="s">
        <v>200</v>
      </c>
      <c r="AY299" s="14" t="s">
        <v>185</v>
      </c>
      <c r="BE299" s="252">
        <f>IF(N299="základní",J299,0)</f>
        <v>0</v>
      </c>
      <c r="BF299" s="252">
        <f>IF(N299="snížená",J299,0)</f>
        <v>0</v>
      </c>
      <c r="BG299" s="252">
        <f>IF(N299="zákl. přenesená",J299,0)</f>
        <v>0</v>
      </c>
      <c r="BH299" s="252">
        <f>IF(N299="sníž. přenesená",J299,0)</f>
        <v>0</v>
      </c>
      <c r="BI299" s="252">
        <f>IF(N299="nulová",J299,0)</f>
        <v>0</v>
      </c>
      <c r="BJ299" s="14" t="s">
        <v>84</v>
      </c>
      <c r="BK299" s="252">
        <f>ROUND(I299*H299,2)</f>
        <v>0</v>
      </c>
      <c r="BL299" s="14" t="s">
        <v>272</v>
      </c>
      <c r="BM299" s="251" t="s">
        <v>994</v>
      </c>
    </row>
    <row r="300" s="2" customFormat="1">
      <c r="A300" s="35"/>
      <c r="B300" s="36"/>
      <c r="C300" s="37"/>
      <c r="D300" s="253" t="s">
        <v>194</v>
      </c>
      <c r="E300" s="37"/>
      <c r="F300" s="254" t="s">
        <v>993</v>
      </c>
      <c r="G300" s="37"/>
      <c r="H300" s="37"/>
      <c r="I300" s="206"/>
      <c r="J300" s="37"/>
      <c r="K300" s="37"/>
      <c r="L300" s="41"/>
      <c r="M300" s="255"/>
      <c r="N300" s="256"/>
      <c r="O300" s="88"/>
      <c r="P300" s="88"/>
      <c r="Q300" s="88"/>
      <c r="R300" s="88"/>
      <c r="S300" s="88"/>
      <c r="T300" s="89"/>
      <c r="U300" s="35"/>
      <c r="V300" s="35"/>
      <c r="W300" s="35"/>
      <c r="X300" s="35"/>
      <c r="Y300" s="35"/>
      <c r="Z300" s="35"/>
      <c r="AA300" s="35"/>
      <c r="AB300" s="35"/>
      <c r="AC300" s="35"/>
      <c r="AD300" s="35"/>
      <c r="AE300" s="35"/>
      <c r="AT300" s="14" t="s">
        <v>194</v>
      </c>
      <c r="AU300" s="14" t="s">
        <v>200</v>
      </c>
    </row>
    <row r="301" s="12" customFormat="1" ht="20.88" customHeight="1">
      <c r="A301" s="12"/>
      <c r="B301" s="223"/>
      <c r="C301" s="224"/>
      <c r="D301" s="225" t="s">
        <v>76</v>
      </c>
      <c r="E301" s="237" t="s">
        <v>995</v>
      </c>
      <c r="F301" s="237" t="s">
        <v>996</v>
      </c>
      <c r="G301" s="224"/>
      <c r="H301" s="224"/>
      <c r="I301" s="227"/>
      <c r="J301" s="238">
        <f>BK301</f>
        <v>0</v>
      </c>
      <c r="K301" s="224"/>
      <c r="L301" s="229"/>
      <c r="M301" s="230"/>
      <c r="N301" s="231"/>
      <c r="O301" s="231"/>
      <c r="P301" s="232">
        <f>SUM(P302:P321)</f>
        <v>0</v>
      </c>
      <c r="Q301" s="231"/>
      <c r="R301" s="232">
        <f>SUM(R302:R321)</f>
        <v>0.013850000000000001</v>
      </c>
      <c r="S301" s="231"/>
      <c r="T301" s="233">
        <f>SUM(T302:T321)</f>
        <v>0.0060000000000000001</v>
      </c>
      <c r="U301" s="12"/>
      <c r="V301" s="12"/>
      <c r="W301" s="12"/>
      <c r="X301" s="12"/>
      <c r="Y301" s="12"/>
      <c r="Z301" s="12"/>
      <c r="AA301" s="12"/>
      <c r="AB301" s="12"/>
      <c r="AC301" s="12"/>
      <c r="AD301" s="12"/>
      <c r="AE301" s="12"/>
      <c r="AR301" s="234" t="s">
        <v>86</v>
      </c>
      <c r="AT301" s="235" t="s">
        <v>76</v>
      </c>
      <c r="AU301" s="235" t="s">
        <v>86</v>
      </c>
      <c r="AY301" s="234" t="s">
        <v>185</v>
      </c>
      <c r="BK301" s="236">
        <f>SUM(BK302:BK321)</f>
        <v>0</v>
      </c>
    </row>
    <row r="302" s="2" customFormat="1" ht="33" customHeight="1">
      <c r="A302" s="35"/>
      <c r="B302" s="36"/>
      <c r="C302" s="239" t="s">
        <v>790</v>
      </c>
      <c r="D302" s="239" t="s">
        <v>188</v>
      </c>
      <c r="E302" s="240" t="s">
        <v>609</v>
      </c>
      <c r="F302" s="241" t="s">
        <v>610</v>
      </c>
      <c r="G302" s="242" t="s">
        <v>263</v>
      </c>
      <c r="H302" s="243">
        <v>1</v>
      </c>
      <c r="I302" s="244"/>
      <c r="J302" s="245">
        <f>ROUND(I302*H302,2)</f>
        <v>0</v>
      </c>
      <c r="K302" s="246"/>
      <c r="L302" s="41"/>
      <c r="M302" s="247" t="s">
        <v>1</v>
      </c>
      <c r="N302" s="248" t="s">
        <v>42</v>
      </c>
      <c r="O302" s="88"/>
      <c r="P302" s="249">
        <f>O302*H302</f>
        <v>0</v>
      </c>
      <c r="Q302" s="249">
        <v>0</v>
      </c>
      <c r="R302" s="249">
        <f>Q302*H302</f>
        <v>0</v>
      </c>
      <c r="S302" s="249">
        <v>0</v>
      </c>
      <c r="T302" s="250">
        <f>S302*H302</f>
        <v>0</v>
      </c>
      <c r="U302" s="35"/>
      <c r="V302" s="35"/>
      <c r="W302" s="35"/>
      <c r="X302" s="35"/>
      <c r="Y302" s="35"/>
      <c r="Z302" s="35"/>
      <c r="AA302" s="35"/>
      <c r="AB302" s="35"/>
      <c r="AC302" s="35"/>
      <c r="AD302" s="35"/>
      <c r="AE302" s="35"/>
      <c r="AR302" s="251" t="s">
        <v>272</v>
      </c>
      <c r="AT302" s="251" t="s">
        <v>188</v>
      </c>
      <c r="AU302" s="251" t="s">
        <v>200</v>
      </c>
      <c r="AY302" s="14" t="s">
        <v>185</v>
      </c>
      <c r="BE302" s="252">
        <f>IF(N302="základní",J302,0)</f>
        <v>0</v>
      </c>
      <c r="BF302" s="252">
        <f>IF(N302="snížená",J302,0)</f>
        <v>0</v>
      </c>
      <c r="BG302" s="252">
        <f>IF(N302="zákl. přenesená",J302,0)</f>
        <v>0</v>
      </c>
      <c r="BH302" s="252">
        <f>IF(N302="sníž. přenesená",J302,0)</f>
        <v>0</v>
      </c>
      <c r="BI302" s="252">
        <f>IF(N302="nulová",J302,0)</f>
        <v>0</v>
      </c>
      <c r="BJ302" s="14" t="s">
        <v>84</v>
      </c>
      <c r="BK302" s="252">
        <f>ROUND(I302*H302,2)</f>
        <v>0</v>
      </c>
      <c r="BL302" s="14" t="s">
        <v>272</v>
      </c>
      <c r="BM302" s="251" t="s">
        <v>998</v>
      </c>
    </row>
    <row r="303" s="2" customFormat="1">
      <c r="A303" s="35"/>
      <c r="B303" s="36"/>
      <c r="C303" s="37"/>
      <c r="D303" s="253" t="s">
        <v>194</v>
      </c>
      <c r="E303" s="37"/>
      <c r="F303" s="254" t="s">
        <v>610</v>
      </c>
      <c r="G303" s="37"/>
      <c r="H303" s="37"/>
      <c r="I303" s="206"/>
      <c r="J303" s="37"/>
      <c r="K303" s="37"/>
      <c r="L303" s="41"/>
      <c r="M303" s="255"/>
      <c r="N303" s="256"/>
      <c r="O303" s="88"/>
      <c r="P303" s="88"/>
      <c r="Q303" s="88"/>
      <c r="R303" s="88"/>
      <c r="S303" s="88"/>
      <c r="T303" s="89"/>
      <c r="U303" s="35"/>
      <c r="V303" s="35"/>
      <c r="W303" s="35"/>
      <c r="X303" s="35"/>
      <c r="Y303" s="35"/>
      <c r="Z303" s="35"/>
      <c r="AA303" s="35"/>
      <c r="AB303" s="35"/>
      <c r="AC303" s="35"/>
      <c r="AD303" s="35"/>
      <c r="AE303" s="35"/>
      <c r="AT303" s="14" t="s">
        <v>194</v>
      </c>
      <c r="AU303" s="14" t="s">
        <v>200</v>
      </c>
    </row>
    <row r="304" s="2" customFormat="1" ht="24.15" customHeight="1">
      <c r="A304" s="35"/>
      <c r="B304" s="36"/>
      <c r="C304" s="257" t="s">
        <v>795</v>
      </c>
      <c r="D304" s="257" t="s">
        <v>260</v>
      </c>
      <c r="E304" s="258" t="s">
        <v>1000</v>
      </c>
      <c r="F304" s="259" t="s">
        <v>1001</v>
      </c>
      <c r="G304" s="260" t="s">
        <v>263</v>
      </c>
      <c r="H304" s="261">
        <v>1</v>
      </c>
      <c r="I304" s="262"/>
      <c r="J304" s="263">
        <f>ROUND(I304*H304,2)</f>
        <v>0</v>
      </c>
      <c r="K304" s="264"/>
      <c r="L304" s="265"/>
      <c r="M304" s="266" t="s">
        <v>1</v>
      </c>
      <c r="N304" s="267" t="s">
        <v>42</v>
      </c>
      <c r="O304" s="88"/>
      <c r="P304" s="249">
        <f>O304*H304</f>
        <v>0</v>
      </c>
      <c r="Q304" s="249">
        <v>0</v>
      </c>
      <c r="R304" s="249">
        <f>Q304*H304</f>
        <v>0</v>
      </c>
      <c r="S304" s="249">
        <v>0</v>
      </c>
      <c r="T304" s="250">
        <f>S304*H304</f>
        <v>0</v>
      </c>
      <c r="U304" s="35"/>
      <c r="V304" s="35"/>
      <c r="W304" s="35"/>
      <c r="X304" s="35"/>
      <c r="Y304" s="35"/>
      <c r="Z304" s="35"/>
      <c r="AA304" s="35"/>
      <c r="AB304" s="35"/>
      <c r="AC304" s="35"/>
      <c r="AD304" s="35"/>
      <c r="AE304" s="35"/>
      <c r="AR304" s="251" t="s">
        <v>323</v>
      </c>
      <c r="AT304" s="251" t="s">
        <v>260</v>
      </c>
      <c r="AU304" s="251" t="s">
        <v>200</v>
      </c>
      <c r="AY304" s="14" t="s">
        <v>185</v>
      </c>
      <c r="BE304" s="252">
        <f>IF(N304="základní",J304,0)</f>
        <v>0</v>
      </c>
      <c r="BF304" s="252">
        <f>IF(N304="snížená",J304,0)</f>
        <v>0</v>
      </c>
      <c r="BG304" s="252">
        <f>IF(N304="zákl. přenesená",J304,0)</f>
        <v>0</v>
      </c>
      <c r="BH304" s="252">
        <f>IF(N304="sníž. přenesená",J304,0)</f>
        <v>0</v>
      </c>
      <c r="BI304" s="252">
        <f>IF(N304="nulová",J304,0)</f>
        <v>0</v>
      </c>
      <c r="BJ304" s="14" t="s">
        <v>84</v>
      </c>
      <c r="BK304" s="252">
        <f>ROUND(I304*H304,2)</f>
        <v>0</v>
      </c>
      <c r="BL304" s="14" t="s">
        <v>272</v>
      </c>
      <c r="BM304" s="251" t="s">
        <v>1002</v>
      </c>
    </row>
    <row r="305" s="2" customFormat="1">
      <c r="A305" s="35"/>
      <c r="B305" s="36"/>
      <c r="C305" s="37"/>
      <c r="D305" s="253" t="s">
        <v>194</v>
      </c>
      <c r="E305" s="37"/>
      <c r="F305" s="254" t="s">
        <v>1001</v>
      </c>
      <c r="G305" s="37"/>
      <c r="H305" s="37"/>
      <c r="I305" s="206"/>
      <c r="J305" s="37"/>
      <c r="K305" s="37"/>
      <c r="L305" s="41"/>
      <c r="M305" s="255"/>
      <c r="N305" s="256"/>
      <c r="O305" s="88"/>
      <c r="P305" s="88"/>
      <c r="Q305" s="88"/>
      <c r="R305" s="88"/>
      <c r="S305" s="88"/>
      <c r="T305" s="89"/>
      <c r="U305" s="35"/>
      <c r="V305" s="35"/>
      <c r="W305" s="35"/>
      <c r="X305" s="35"/>
      <c r="Y305" s="35"/>
      <c r="Z305" s="35"/>
      <c r="AA305" s="35"/>
      <c r="AB305" s="35"/>
      <c r="AC305" s="35"/>
      <c r="AD305" s="35"/>
      <c r="AE305" s="35"/>
      <c r="AT305" s="14" t="s">
        <v>194</v>
      </c>
      <c r="AU305" s="14" t="s">
        <v>200</v>
      </c>
    </row>
    <row r="306" s="2" customFormat="1" ht="33" customHeight="1">
      <c r="A306" s="35"/>
      <c r="B306" s="36"/>
      <c r="C306" s="239" t="s">
        <v>800</v>
      </c>
      <c r="D306" s="239" t="s">
        <v>188</v>
      </c>
      <c r="E306" s="240" t="s">
        <v>1004</v>
      </c>
      <c r="F306" s="241" t="s">
        <v>1005</v>
      </c>
      <c r="G306" s="242" t="s">
        <v>263</v>
      </c>
      <c r="H306" s="243">
        <v>4</v>
      </c>
      <c r="I306" s="244"/>
      <c r="J306" s="245">
        <f>ROUND(I306*H306,2)</f>
        <v>0</v>
      </c>
      <c r="K306" s="246"/>
      <c r="L306" s="41"/>
      <c r="M306" s="247" t="s">
        <v>1</v>
      </c>
      <c r="N306" s="248" t="s">
        <v>42</v>
      </c>
      <c r="O306" s="88"/>
      <c r="P306" s="249">
        <f>O306*H306</f>
        <v>0</v>
      </c>
      <c r="Q306" s="249">
        <v>0</v>
      </c>
      <c r="R306" s="249">
        <f>Q306*H306</f>
        <v>0</v>
      </c>
      <c r="S306" s="249">
        <v>0</v>
      </c>
      <c r="T306" s="250">
        <f>S306*H306</f>
        <v>0</v>
      </c>
      <c r="U306" s="35"/>
      <c r="V306" s="35"/>
      <c r="W306" s="35"/>
      <c r="X306" s="35"/>
      <c r="Y306" s="35"/>
      <c r="Z306" s="35"/>
      <c r="AA306" s="35"/>
      <c r="AB306" s="35"/>
      <c r="AC306" s="35"/>
      <c r="AD306" s="35"/>
      <c r="AE306" s="35"/>
      <c r="AR306" s="251" t="s">
        <v>272</v>
      </c>
      <c r="AT306" s="251" t="s">
        <v>188</v>
      </c>
      <c r="AU306" s="251" t="s">
        <v>200</v>
      </c>
      <c r="AY306" s="14" t="s">
        <v>185</v>
      </c>
      <c r="BE306" s="252">
        <f>IF(N306="základní",J306,0)</f>
        <v>0</v>
      </c>
      <c r="BF306" s="252">
        <f>IF(N306="snížená",J306,0)</f>
        <v>0</v>
      </c>
      <c r="BG306" s="252">
        <f>IF(N306="zákl. přenesená",J306,0)</f>
        <v>0</v>
      </c>
      <c r="BH306" s="252">
        <f>IF(N306="sníž. přenesená",J306,0)</f>
        <v>0</v>
      </c>
      <c r="BI306" s="252">
        <f>IF(N306="nulová",J306,0)</f>
        <v>0</v>
      </c>
      <c r="BJ306" s="14" t="s">
        <v>84</v>
      </c>
      <c r="BK306" s="252">
        <f>ROUND(I306*H306,2)</f>
        <v>0</v>
      </c>
      <c r="BL306" s="14" t="s">
        <v>272</v>
      </c>
      <c r="BM306" s="251" t="s">
        <v>1006</v>
      </c>
    </row>
    <row r="307" s="2" customFormat="1">
      <c r="A307" s="35"/>
      <c r="B307" s="36"/>
      <c r="C307" s="37"/>
      <c r="D307" s="253" t="s">
        <v>194</v>
      </c>
      <c r="E307" s="37"/>
      <c r="F307" s="254" t="s">
        <v>1007</v>
      </c>
      <c r="G307" s="37"/>
      <c r="H307" s="37"/>
      <c r="I307" s="206"/>
      <c r="J307" s="37"/>
      <c r="K307" s="37"/>
      <c r="L307" s="41"/>
      <c r="M307" s="255"/>
      <c r="N307" s="256"/>
      <c r="O307" s="88"/>
      <c r="P307" s="88"/>
      <c r="Q307" s="88"/>
      <c r="R307" s="88"/>
      <c r="S307" s="88"/>
      <c r="T307" s="89"/>
      <c r="U307" s="35"/>
      <c r="V307" s="35"/>
      <c r="W307" s="35"/>
      <c r="X307" s="35"/>
      <c r="Y307" s="35"/>
      <c r="Z307" s="35"/>
      <c r="AA307" s="35"/>
      <c r="AB307" s="35"/>
      <c r="AC307" s="35"/>
      <c r="AD307" s="35"/>
      <c r="AE307" s="35"/>
      <c r="AT307" s="14" t="s">
        <v>194</v>
      </c>
      <c r="AU307" s="14" t="s">
        <v>200</v>
      </c>
    </row>
    <row r="308" s="2" customFormat="1" ht="62.7" customHeight="1">
      <c r="A308" s="35"/>
      <c r="B308" s="36"/>
      <c r="C308" s="257" t="s">
        <v>804</v>
      </c>
      <c r="D308" s="257" t="s">
        <v>260</v>
      </c>
      <c r="E308" s="258" t="s">
        <v>1487</v>
      </c>
      <c r="F308" s="259" t="s">
        <v>1488</v>
      </c>
      <c r="G308" s="260" t="s">
        <v>263</v>
      </c>
      <c r="H308" s="261">
        <v>4</v>
      </c>
      <c r="I308" s="262"/>
      <c r="J308" s="263">
        <f>ROUND(I308*H308,2)</f>
        <v>0</v>
      </c>
      <c r="K308" s="264"/>
      <c r="L308" s="265"/>
      <c r="M308" s="266" t="s">
        <v>1</v>
      </c>
      <c r="N308" s="267" t="s">
        <v>42</v>
      </c>
      <c r="O308" s="88"/>
      <c r="P308" s="249">
        <f>O308*H308</f>
        <v>0</v>
      </c>
      <c r="Q308" s="249">
        <v>0.0025500000000000002</v>
      </c>
      <c r="R308" s="249">
        <f>Q308*H308</f>
        <v>0.010200000000000001</v>
      </c>
      <c r="S308" s="249">
        <v>0</v>
      </c>
      <c r="T308" s="250">
        <f>S308*H308</f>
        <v>0</v>
      </c>
      <c r="U308" s="35"/>
      <c r="V308" s="35"/>
      <c r="W308" s="35"/>
      <c r="X308" s="35"/>
      <c r="Y308" s="35"/>
      <c r="Z308" s="35"/>
      <c r="AA308" s="35"/>
      <c r="AB308" s="35"/>
      <c r="AC308" s="35"/>
      <c r="AD308" s="35"/>
      <c r="AE308" s="35"/>
      <c r="AR308" s="251" t="s">
        <v>323</v>
      </c>
      <c r="AT308" s="251" t="s">
        <v>260</v>
      </c>
      <c r="AU308" s="251" t="s">
        <v>200</v>
      </c>
      <c r="AY308" s="14" t="s">
        <v>185</v>
      </c>
      <c r="BE308" s="252">
        <f>IF(N308="základní",J308,0)</f>
        <v>0</v>
      </c>
      <c r="BF308" s="252">
        <f>IF(N308="snížená",J308,0)</f>
        <v>0</v>
      </c>
      <c r="BG308" s="252">
        <f>IF(N308="zákl. přenesená",J308,0)</f>
        <v>0</v>
      </c>
      <c r="BH308" s="252">
        <f>IF(N308="sníž. přenesená",J308,0)</f>
        <v>0</v>
      </c>
      <c r="BI308" s="252">
        <f>IF(N308="nulová",J308,0)</f>
        <v>0</v>
      </c>
      <c r="BJ308" s="14" t="s">
        <v>84</v>
      </c>
      <c r="BK308" s="252">
        <f>ROUND(I308*H308,2)</f>
        <v>0</v>
      </c>
      <c r="BL308" s="14" t="s">
        <v>272</v>
      </c>
      <c r="BM308" s="251" t="s">
        <v>1489</v>
      </c>
    </row>
    <row r="309" s="2" customFormat="1">
      <c r="A309" s="35"/>
      <c r="B309" s="36"/>
      <c r="C309" s="37"/>
      <c r="D309" s="253" t="s">
        <v>194</v>
      </c>
      <c r="E309" s="37"/>
      <c r="F309" s="254" t="s">
        <v>1490</v>
      </c>
      <c r="G309" s="37"/>
      <c r="H309" s="37"/>
      <c r="I309" s="206"/>
      <c r="J309" s="37"/>
      <c r="K309" s="37"/>
      <c r="L309" s="41"/>
      <c r="M309" s="255"/>
      <c r="N309" s="256"/>
      <c r="O309" s="88"/>
      <c r="P309" s="88"/>
      <c r="Q309" s="88"/>
      <c r="R309" s="88"/>
      <c r="S309" s="88"/>
      <c r="T309" s="89"/>
      <c r="U309" s="35"/>
      <c r="V309" s="35"/>
      <c r="W309" s="35"/>
      <c r="X309" s="35"/>
      <c r="Y309" s="35"/>
      <c r="Z309" s="35"/>
      <c r="AA309" s="35"/>
      <c r="AB309" s="35"/>
      <c r="AC309" s="35"/>
      <c r="AD309" s="35"/>
      <c r="AE309" s="35"/>
      <c r="AT309" s="14" t="s">
        <v>194</v>
      </c>
      <c r="AU309" s="14" t="s">
        <v>200</v>
      </c>
    </row>
    <row r="310" s="2" customFormat="1" ht="24.15" customHeight="1">
      <c r="A310" s="35"/>
      <c r="B310" s="36"/>
      <c r="C310" s="239" t="s">
        <v>808</v>
      </c>
      <c r="D310" s="239" t="s">
        <v>188</v>
      </c>
      <c r="E310" s="240" t="s">
        <v>1491</v>
      </c>
      <c r="F310" s="241" t="s">
        <v>1492</v>
      </c>
      <c r="G310" s="242" t="s">
        <v>263</v>
      </c>
      <c r="H310" s="243">
        <v>1</v>
      </c>
      <c r="I310" s="244"/>
      <c r="J310" s="245">
        <f>ROUND(I310*H310,2)</f>
        <v>0</v>
      </c>
      <c r="K310" s="246"/>
      <c r="L310" s="41"/>
      <c r="M310" s="247" t="s">
        <v>1</v>
      </c>
      <c r="N310" s="248" t="s">
        <v>42</v>
      </c>
      <c r="O310" s="88"/>
      <c r="P310" s="249">
        <f>O310*H310</f>
        <v>0</v>
      </c>
      <c r="Q310" s="249">
        <v>0</v>
      </c>
      <c r="R310" s="249">
        <f>Q310*H310</f>
        <v>0</v>
      </c>
      <c r="S310" s="249">
        <v>0</v>
      </c>
      <c r="T310" s="250">
        <f>S310*H310</f>
        <v>0</v>
      </c>
      <c r="U310" s="35"/>
      <c r="V310" s="35"/>
      <c r="W310" s="35"/>
      <c r="X310" s="35"/>
      <c r="Y310" s="35"/>
      <c r="Z310" s="35"/>
      <c r="AA310" s="35"/>
      <c r="AB310" s="35"/>
      <c r="AC310" s="35"/>
      <c r="AD310" s="35"/>
      <c r="AE310" s="35"/>
      <c r="AR310" s="251" t="s">
        <v>272</v>
      </c>
      <c r="AT310" s="251" t="s">
        <v>188</v>
      </c>
      <c r="AU310" s="251" t="s">
        <v>200</v>
      </c>
      <c r="AY310" s="14" t="s">
        <v>185</v>
      </c>
      <c r="BE310" s="252">
        <f>IF(N310="základní",J310,0)</f>
        <v>0</v>
      </c>
      <c r="BF310" s="252">
        <f>IF(N310="snížená",J310,0)</f>
        <v>0</v>
      </c>
      <c r="BG310" s="252">
        <f>IF(N310="zákl. přenesená",J310,0)</f>
        <v>0</v>
      </c>
      <c r="BH310" s="252">
        <f>IF(N310="sníž. přenesená",J310,0)</f>
        <v>0</v>
      </c>
      <c r="BI310" s="252">
        <f>IF(N310="nulová",J310,0)</f>
        <v>0</v>
      </c>
      <c r="BJ310" s="14" t="s">
        <v>84</v>
      </c>
      <c r="BK310" s="252">
        <f>ROUND(I310*H310,2)</f>
        <v>0</v>
      </c>
      <c r="BL310" s="14" t="s">
        <v>272</v>
      </c>
      <c r="BM310" s="251" t="s">
        <v>1493</v>
      </c>
    </row>
    <row r="311" s="2" customFormat="1">
      <c r="A311" s="35"/>
      <c r="B311" s="36"/>
      <c r="C311" s="37"/>
      <c r="D311" s="253" t="s">
        <v>194</v>
      </c>
      <c r="E311" s="37"/>
      <c r="F311" s="254" t="s">
        <v>1494</v>
      </c>
      <c r="G311" s="37"/>
      <c r="H311" s="37"/>
      <c r="I311" s="206"/>
      <c r="J311" s="37"/>
      <c r="K311" s="37"/>
      <c r="L311" s="41"/>
      <c r="M311" s="255"/>
      <c r="N311" s="256"/>
      <c r="O311" s="88"/>
      <c r="P311" s="88"/>
      <c r="Q311" s="88"/>
      <c r="R311" s="88"/>
      <c r="S311" s="88"/>
      <c r="T311" s="89"/>
      <c r="U311" s="35"/>
      <c r="V311" s="35"/>
      <c r="W311" s="35"/>
      <c r="X311" s="35"/>
      <c r="Y311" s="35"/>
      <c r="Z311" s="35"/>
      <c r="AA311" s="35"/>
      <c r="AB311" s="35"/>
      <c r="AC311" s="35"/>
      <c r="AD311" s="35"/>
      <c r="AE311" s="35"/>
      <c r="AT311" s="14" t="s">
        <v>194</v>
      </c>
      <c r="AU311" s="14" t="s">
        <v>200</v>
      </c>
    </row>
    <row r="312" s="2" customFormat="1" ht="24.15" customHeight="1">
      <c r="A312" s="35"/>
      <c r="B312" s="36"/>
      <c r="C312" s="257" t="s">
        <v>812</v>
      </c>
      <c r="D312" s="257" t="s">
        <v>260</v>
      </c>
      <c r="E312" s="258" t="s">
        <v>1495</v>
      </c>
      <c r="F312" s="259" t="s">
        <v>1496</v>
      </c>
      <c r="G312" s="260" t="s">
        <v>263</v>
      </c>
      <c r="H312" s="261">
        <v>1</v>
      </c>
      <c r="I312" s="262"/>
      <c r="J312" s="263">
        <f>ROUND(I312*H312,2)</f>
        <v>0</v>
      </c>
      <c r="K312" s="264"/>
      <c r="L312" s="265"/>
      <c r="M312" s="266" t="s">
        <v>1</v>
      </c>
      <c r="N312" s="267" t="s">
        <v>42</v>
      </c>
      <c r="O312" s="88"/>
      <c r="P312" s="249">
        <f>O312*H312</f>
        <v>0</v>
      </c>
      <c r="Q312" s="249">
        <v>4.0000000000000003E-05</v>
      </c>
      <c r="R312" s="249">
        <f>Q312*H312</f>
        <v>4.0000000000000003E-05</v>
      </c>
      <c r="S312" s="249">
        <v>0</v>
      </c>
      <c r="T312" s="250">
        <f>S312*H312</f>
        <v>0</v>
      </c>
      <c r="U312" s="35"/>
      <c r="V312" s="35"/>
      <c r="W312" s="35"/>
      <c r="X312" s="35"/>
      <c r="Y312" s="35"/>
      <c r="Z312" s="35"/>
      <c r="AA312" s="35"/>
      <c r="AB312" s="35"/>
      <c r="AC312" s="35"/>
      <c r="AD312" s="35"/>
      <c r="AE312" s="35"/>
      <c r="AR312" s="251" t="s">
        <v>323</v>
      </c>
      <c r="AT312" s="251" t="s">
        <v>260</v>
      </c>
      <c r="AU312" s="251" t="s">
        <v>200</v>
      </c>
      <c r="AY312" s="14" t="s">
        <v>185</v>
      </c>
      <c r="BE312" s="252">
        <f>IF(N312="základní",J312,0)</f>
        <v>0</v>
      </c>
      <c r="BF312" s="252">
        <f>IF(N312="snížená",J312,0)</f>
        <v>0</v>
      </c>
      <c r="BG312" s="252">
        <f>IF(N312="zákl. přenesená",J312,0)</f>
        <v>0</v>
      </c>
      <c r="BH312" s="252">
        <f>IF(N312="sníž. přenesená",J312,0)</f>
        <v>0</v>
      </c>
      <c r="BI312" s="252">
        <f>IF(N312="nulová",J312,0)</f>
        <v>0</v>
      </c>
      <c r="BJ312" s="14" t="s">
        <v>84</v>
      </c>
      <c r="BK312" s="252">
        <f>ROUND(I312*H312,2)</f>
        <v>0</v>
      </c>
      <c r="BL312" s="14" t="s">
        <v>272</v>
      </c>
      <c r="BM312" s="251" t="s">
        <v>1497</v>
      </c>
    </row>
    <row r="313" s="2" customFormat="1">
      <c r="A313" s="35"/>
      <c r="B313" s="36"/>
      <c r="C313" s="37"/>
      <c r="D313" s="253" t="s">
        <v>194</v>
      </c>
      <c r="E313" s="37"/>
      <c r="F313" s="254" t="s">
        <v>1496</v>
      </c>
      <c r="G313" s="37"/>
      <c r="H313" s="37"/>
      <c r="I313" s="206"/>
      <c r="J313" s="37"/>
      <c r="K313" s="37"/>
      <c r="L313" s="41"/>
      <c r="M313" s="255"/>
      <c r="N313" s="256"/>
      <c r="O313" s="88"/>
      <c r="P313" s="88"/>
      <c r="Q313" s="88"/>
      <c r="R313" s="88"/>
      <c r="S313" s="88"/>
      <c r="T313" s="89"/>
      <c r="U313" s="35"/>
      <c r="V313" s="35"/>
      <c r="W313" s="35"/>
      <c r="X313" s="35"/>
      <c r="Y313" s="35"/>
      <c r="Z313" s="35"/>
      <c r="AA313" s="35"/>
      <c r="AB313" s="35"/>
      <c r="AC313" s="35"/>
      <c r="AD313" s="35"/>
      <c r="AE313" s="35"/>
      <c r="AT313" s="14" t="s">
        <v>194</v>
      </c>
      <c r="AU313" s="14" t="s">
        <v>200</v>
      </c>
    </row>
    <row r="314" s="2" customFormat="1" ht="24.15" customHeight="1">
      <c r="A314" s="35"/>
      <c r="B314" s="36"/>
      <c r="C314" s="257" t="s">
        <v>816</v>
      </c>
      <c r="D314" s="257" t="s">
        <v>260</v>
      </c>
      <c r="E314" s="258" t="s">
        <v>779</v>
      </c>
      <c r="F314" s="259" t="s">
        <v>780</v>
      </c>
      <c r="G314" s="260" t="s">
        <v>263</v>
      </c>
      <c r="H314" s="261">
        <v>1</v>
      </c>
      <c r="I314" s="262"/>
      <c r="J314" s="263">
        <f>ROUND(I314*H314,2)</f>
        <v>0</v>
      </c>
      <c r="K314" s="264"/>
      <c r="L314" s="265"/>
      <c r="M314" s="266" t="s">
        <v>1</v>
      </c>
      <c r="N314" s="267" t="s">
        <v>42</v>
      </c>
      <c r="O314" s="88"/>
      <c r="P314" s="249">
        <f>O314*H314</f>
        <v>0</v>
      </c>
      <c r="Q314" s="249">
        <v>1.0000000000000001E-05</v>
      </c>
      <c r="R314" s="249">
        <f>Q314*H314</f>
        <v>1.0000000000000001E-05</v>
      </c>
      <c r="S314" s="249">
        <v>0</v>
      </c>
      <c r="T314" s="250">
        <f>S314*H314</f>
        <v>0</v>
      </c>
      <c r="U314" s="35"/>
      <c r="V314" s="35"/>
      <c r="W314" s="35"/>
      <c r="X314" s="35"/>
      <c r="Y314" s="35"/>
      <c r="Z314" s="35"/>
      <c r="AA314" s="35"/>
      <c r="AB314" s="35"/>
      <c r="AC314" s="35"/>
      <c r="AD314" s="35"/>
      <c r="AE314" s="35"/>
      <c r="AR314" s="251" t="s">
        <v>323</v>
      </c>
      <c r="AT314" s="251" t="s">
        <v>260</v>
      </c>
      <c r="AU314" s="251" t="s">
        <v>200</v>
      </c>
      <c r="AY314" s="14" t="s">
        <v>185</v>
      </c>
      <c r="BE314" s="252">
        <f>IF(N314="základní",J314,0)</f>
        <v>0</v>
      </c>
      <c r="BF314" s="252">
        <f>IF(N314="snížená",J314,0)</f>
        <v>0</v>
      </c>
      <c r="BG314" s="252">
        <f>IF(N314="zákl. přenesená",J314,0)</f>
        <v>0</v>
      </c>
      <c r="BH314" s="252">
        <f>IF(N314="sníž. přenesená",J314,0)</f>
        <v>0</v>
      </c>
      <c r="BI314" s="252">
        <f>IF(N314="nulová",J314,0)</f>
        <v>0</v>
      </c>
      <c r="BJ314" s="14" t="s">
        <v>84</v>
      </c>
      <c r="BK314" s="252">
        <f>ROUND(I314*H314,2)</f>
        <v>0</v>
      </c>
      <c r="BL314" s="14" t="s">
        <v>272</v>
      </c>
      <c r="BM314" s="251" t="s">
        <v>1498</v>
      </c>
    </row>
    <row r="315" s="2" customFormat="1">
      <c r="A315" s="35"/>
      <c r="B315" s="36"/>
      <c r="C315" s="37"/>
      <c r="D315" s="253" t="s">
        <v>194</v>
      </c>
      <c r="E315" s="37"/>
      <c r="F315" s="254" t="s">
        <v>780</v>
      </c>
      <c r="G315" s="37"/>
      <c r="H315" s="37"/>
      <c r="I315" s="206"/>
      <c r="J315" s="37"/>
      <c r="K315" s="37"/>
      <c r="L315" s="41"/>
      <c r="M315" s="255"/>
      <c r="N315" s="256"/>
      <c r="O315" s="88"/>
      <c r="P315" s="88"/>
      <c r="Q315" s="88"/>
      <c r="R315" s="88"/>
      <c r="S315" s="88"/>
      <c r="T315" s="89"/>
      <c r="U315" s="35"/>
      <c r="V315" s="35"/>
      <c r="W315" s="35"/>
      <c r="X315" s="35"/>
      <c r="Y315" s="35"/>
      <c r="Z315" s="35"/>
      <c r="AA315" s="35"/>
      <c r="AB315" s="35"/>
      <c r="AC315" s="35"/>
      <c r="AD315" s="35"/>
      <c r="AE315" s="35"/>
      <c r="AT315" s="14" t="s">
        <v>194</v>
      </c>
      <c r="AU315" s="14" t="s">
        <v>200</v>
      </c>
    </row>
    <row r="316" s="2" customFormat="1" ht="24.15" customHeight="1">
      <c r="A316" s="35"/>
      <c r="B316" s="36"/>
      <c r="C316" s="239" t="s">
        <v>818</v>
      </c>
      <c r="D316" s="239" t="s">
        <v>188</v>
      </c>
      <c r="E316" s="240" t="s">
        <v>1045</v>
      </c>
      <c r="F316" s="241" t="s">
        <v>1046</v>
      </c>
      <c r="G316" s="242" t="s">
        <v>329</v>
      </c>
      <c r="H316" s="243">
        <v>30</v>
      </c>
      <c r="I316" s="244"/>
      <c r="J316" s="245">
        <f>ROUND(I316*H316,2)</f>
        <v>0</v>
      </c>
      <c r="K316" s="246"/>
      <c r="L316" s="41"/>
      <c r="M316" s="247" t="s">
        <v>1</v>
      </c>
      <c r="N316" s="248" t="s">
        <v>42</v>
      </c>
      <c r="O316" s="88"/>
      <c r="P316" s="249">
        <f>O316*H316</f>
        <v>0</v>
      </c>
      <c r="Q316" s="249">
        <v>0</v>
      </c>
      <c r="R316" s="249">
        <f>Q316*H316</f>
        <v>0</v>
      </c>
      <c r="S316" s="249">
        <v>0</v>
      </c>
      <c r="T316" s="250">
        <f>S316*H316</f>
        <v>0</v>
      </c>
      <c r="U316" s="35"/>
      <c r="V316" s="35"/>
      <c r="W316" s="35"/>
      <c r="X316" s="35"/>
      <c r="Y316" s="35"/>
      <c r="Z316" s="35"/>
      <c r="AA316" s="35"/>
      <c r="AB316" s="35"/>
      <c r="AC316" s="35"/>
      <c r="AD316" s="35"/>
      <c r="AE316" s="35"/>
      <c r="AR316" s="251" t="s">
        <v>272</v>
      </c>
      <c r="AT316" s="251" t="s">
        <v>188</v>
      </c>
      <c r="AU316" s="251" t="s">
        <v>200</v>
      </c>
      <c r="AY316" s="14" t="s">
        <v>185</v>
      </c>
      <c r="BE316" s="252">
        <f>IF(N316="základní",J316,0)</f>
        <v>0</v>
      </c>
      <c r="BF316" s="252">
        <f>IF(N316="snížená",J316,0)</f>
        <v>0</v>
      </c>
      <c r="BG316" s="252">
        <f>IF(N316="zákl. přenesená",J316,0)</f>
        <v>0</v>
      </c>
      <c r="BH316" s="252">
        <f>IF(N316="sníž. přenesená",J316,0)</f>
        <v>0</v>
      </c>
      <c r="BI316" s="252">
        <f>IF(N316="nulová",J316,0)</f>
        <v>0</v>
      </c>
      <c r="BJ316" s="14" t="s">
        <v>84</v>
      </c>
      <c r="BK316" s="252">
        <f>ROUND(I316*H316,2)</f>
        <v>0</v>
      </c>
      <c r="BL316" s="14" t="s">
        <v>272</v>
      </c>
      <c r="BM316" s="251" t="s">
        <v>1047</v>
      </c>
    </row>
    <row r="317" s="2" customFormat="1">
      <c r="A317" s="35"/>
      <c r="B317" s="36"/>
      <c r="C317" s="37"/>
      <c r="D317" s="253" t="s">
        <v>194</v>
      </c>
      <c r="E317" s="37"/>
      <c r="F317" s="254" t="s">
        <v>1048</v>
      </c>
      <c r="G317" s="37"/>
      <c r="H317" s="37"/>
      <c r="I317" s="206"/>
      <c r="J317" s="37"/>
      <c r="K317" s="37"/>
      <c r="L317" s="41"/>
      <c r="M317" s="255"/>
      <c r="N317" s="256"/>
      <c r="O317" s="88"/>
      <c r="P317" s="88"/>
      <c r="Q317" s="88"/>
      <c r="R317" s="88"/>
      <c r="S317" s="88"/>
      <c r="T317" s="89"/>
      <c r="U317" s="35"/>
      <c r="V317" s="35"/>
      <c r="W317" s="35"/>
      <c r="X317" s="35"/>
      <c r="Y317" s="35"/>
      <c r="Z317" s="35"/>
      <c r="AA317" s="35"/>
      <c r="AB317" s="35"/>
      <c r="AC317" s="35"/>
      <c r="AD317" s="35"/>
      <c r="AE317" s="35"/>
      <c r="AT317" s="14" t="s">
        <v>194</v>
      </c>
      <c r="AU317" s="14" t="s">
        <v>200</v>
      </c>
    </row>
    <row r="318" s="2" customFormat="1" ht="24.15" customHeight="1">
      <c r="A318" s="35"/>
      <c r="B318" s="36"/>
      <c r="C318" s="257" t="s">
        <v>822</v>
      </c>
      <c r="D318" s="257" t="s">
        <v>260</v>
      </c>
      <c r="E318" s="258" t="s">
        <v>1050</v>
      </c>
      <c r="F318" s="259" t="s">
        <v>1051</v>
      </c>
      <c r="G318" s="260" t="s">
        <v>329</v>
      </c>
      <c r="H318" s="261">
        <v>30</v>
      </c>
      <c r="I318" s="262"/>
      <c r="J318" s="263">
        <f>ROUND(I318*H318,2)</f>
        <v>0</v>
      </c>
      <c r="K318" s="264"/>
      <c r="L318" s="265"/>
      <c r="M318" s="266" t="s">
        <v>1</v>
      </c>
      <c r="N318" s="267" t="s">
        <v>42</v>
      </c>
      <c r="O318" s="88"/>
      <c r="P318" s="249">
        <f>O318*H318</f>
        <v>0</v>
      </c>
      <c r="Q318" s="249">
        <v>0.00012</v>
      </c>
      <c r="R318" s="249">
        <f>Q318*H318</f>
        <v>0.0035999999999999999</v>
      </c>
      <c r="S318" s="249">
        <v>0</v>
      </c>
      <c r="T318" s="250">
        <f>S318*H318</f>
        <v>0</v>
      </c>
      <c r="U318" s="35"/>
      <c r="V318" s="35"/>
      <c r="W318" s="35"/>
      <c r="X318" s="35"/>
      <c r="Y318" s="35"/>
      <c r="Z318" s="35"/>
      <c r="AA318" s="35"/>
      <c r="AB318" s="35"/>
      <c r="AC318" s="35"/>
      <c r="AD318" s="35"/>
      <c r="AE318" s="35"/>
      <c r="AR318" s="251" t="s">
        <v>323</v>
      </c>
      <c r="AT318" s="251" t="s">
        <v>260</v>
      </c>
      <c r="AU318" s="251" t="s">
        <v>200</v>
      </c>
      <c r="AY318" s="14" t="s">
        <v>185</v>
      </c>
      <c r="BE318" s="252">
        <f>IF(N318="základní",J318,0)</f>
        <v>0</v>
      </c>
      <c r="BF318" s="252">
        <f>IF(N318="snížená",J318,0)</f>
        <v>0</v>
      </c>
      <c r="BG318" s="252">
        <f>IF(N318="zákl. přenesená",J318,0)</f>
        <v>0</v>
      </c>
      <c r="BH318" s="252">
        <f>IF(N318="sníž. přenesená",J318,0)</f>
        <v>0</v>
      </c>
      <c r="BI318" s="252">
        <f>IF(N318="nulová",J318,0)</f>
        <v>0</v>
      </c>
      <c r="BJ318" s="14" t="s">
        <v>84</v>
      </c>
      <c r="BK318" s="252">
        <f>ROUND(I318*H318,2)</f>
        <v>0</v>
      </c>
      <c r="BL318" s="14" t="s">
        <v>272</v>
      </c>
      <c r="BM318" s="251" t="s">
        <v>1052</v>
      </c>
    </row>
    <row r="319" s="2" customFormat="1">
      <c r="A319" s="35"/>
      <c r="B319" s="36"/>
      <c r="C319" s="37"/>
      <c r="D319" s="253" t="s">
        <v>194</v>
      </c>
      <c r="E319" s="37"/>
      <c r="F319" s="254" t="s">
        <v>1051</v>
      </c>
      <c r="G319" s="37"/>
      <c r="H319" s="37"/>
      <c r="I319" s="206"/>
      <c r="J319" s="37"/>
      <c r="K319" s="37"/>
      <c r="L319" s="41"/>
      <c r="M319" s="255"/>
      <c r="N319" s="256"/>
      <c r="O319" s="88"/>
      <c r="P319" s="88"/>
      <c r="Q319" s="88"/>
      <c r="R319" s="88"/>
      <c r="S319" s="88"/>
      <c r="T319" s="89"/>
      <c r="U319" s="35"/>
      <c r="V319" s="35"/>
      <c r="W319" s="35"/>
      <c r="X319" s="35"/>
      <c r="Y319" s="35"/>
      <c r="Z319" s="35"/>
      <c r="AA319" s="35"/>
      <c r="AB319" s="35"/>
      <c r="AC319" s="35"/>
      <c r="AD319" s="35"/>
      <c r="AE319" s="35"/>
      <c r="AT319" s="14" t="s">
        <v>194</v>
      </c>
      <c r="AU319" s="14" t="s">
        <v>200</v>
      </c>
    </row>
    <row r="320" s="2" customFormat="1" ht="24.15" customHeight="1">
      <c r="A320" s="35"/>
      <c r="B320" s="36"/>
      <c r="C320" s="239" t="s">
        <v>827</v>
      </c>
      <c r="D320" s="239" t="s">
        <v>188</v>
      </c>
      <c r="E320" s="240" t="s">
        <v>1054</v>
      </c>
      <c r="F320" s="241" t="s">
        <v>1055</v>
      </c>
      <c r="G320" s="242" t="s">
        <v>263</v>
      </c>
      <c r="H320" s="243">
        <v>2</v>
      </c>
      <c r="I320" s="244"/>
      <c r="J320" s="245">
        <f>ROUND(I320*H320,2)</f>
        <v>0</v>
      </c>
      <c r="K320" s="246"/>
      <c r="L320" s="41"/>
      <c r="M320" s="247" t="s">
        <v>1</v>
      </c>
      <c r="N320" s="248" t="s">
        <v>42</v>
      </c>
      <c r="O320" s="88"/>
      <c r="P320" s="249">
        <f>O320*H320</f>
        <v>0</v>
      </c>
      <c r="Q320" s="249">
        <v>0</v>
      </c>
      <c r="R320" s="249">
        <f>Q320*H320</f>
        <v>0</v>
      </c>
      <c r="S320" s="249">
        <v>0.0030000000000000001</v>
      </c>
      <c r="T320" s="250">
        <f>S320*H320</f>
        <v>0.0060000000000000001</v>
      </c>
      <c r="U320" s="35"/>
      <c r="V320" s="35"/>
      <c r="W320" s="35"/>
      <c r="X320" s="35"/>
      <c r="Y320" s="35"/>
      <c r="Z320" s="35"/>
      <c r="AA320" s="35"/>
      <c r="AB320" s="35"/>
      <c r="AC320" s="35"/>
      <c r="AD320" s="35"/>
      <c r="AE320" s="35"/>
      <c r="AR320" s="251" t="s">
        <v>272</v>
      </c>
      <c r="AT320" s="251" t="s">
        <v>188</v>
      </c>
      <c r="AU320" s="251" t="s">
        <v>200</v>
      </c>
      <c r="AY320" s="14" t="s">
        <v>185</v>
      </c>
      <c r="BE320" s="252">
        <f>IF(N320="základní",J320,0)</f>
        <v>0</v>
      </c>
      <c r="BF320" s="252">
        <f>IF(N320="snížená",J320,0)</f>
        <v>0</v>
      </c>
      <c r="BG320" s="252">
        <f>IF(N320="zákl. přenesená",J320,0)</f>
        <v>0</v>
      </c>
      <c r="BH320" s="252">
        <f>IF(N320="sníž. přenesená",J320,0)</f>
        <v>0</v>
      </c>
      <c r="BI320" s="252">
        <f>IF(N320="nulová",J320,0)</f>
        <v>0</v>
      </c>
      <c r="BJ320" s="14" t="s">
        <v>84</v>
      </c>
      <c r="BK320" s="252">
        <f>ROUND(I320*H320,2)</f>
        <v>0</v>
      </c>
      <c r="BL320" s="14" t="s">
        <v>272</v>
      </c>
      <c r="BM320" s="251" t="s">
        <v>1056</v>
      </c>
    </row>
    <row r="321" s="2" customFormat="1">
      <c r="A321" s="35"/>
      <c r="B321" s="36"/>
      <c r="C321" s="37"/>
      <c r="D321" s="253" t="s">
        <v>194</v>
      </c>
      <c r="E321" s="37"/>
      <c r="F321" s="254" t="s">
        <v>1057</v>
      </c>
      <c r="G321" s="37"/>
      <c r="H321" s="37"/>
      <c r="I321" s="206"/>
      <c r="J321" s="37"/>
      <c r="K321" s="37"/>
      <c r="L321" s="41"/>
      <c r="M321" s="255"/>
      <c r="N321" s="256"/>
      <c r="O321" s="88"/>
      <c r="P321" s="88"/>
      <c r="Q321" s="88"/>
      <c r="R321" s="88"/>
      <c r="S321" s="88"/>
      <c r="T321" s="89"/>
      <c r="U321" s="35"/>
      <c r="V321" s="35"/>
      <c r="W321" s="35"/>
      <c r="X321" s="35"/>
      <c r="Y321" s="35"/>
      <c r="Z321" s="35"/>
      <c r="AA321" s="35"/>
      <c r="AB321" s="35"/>
      <c r="AC321" s="35"/>
      <c r="AD321" s="35"/>
      <c r="AE321" s="35"/>
      <c r="AT321" s="14" t="s">
        <v>194</v>
      </c>
      <c r="AU321" s="14" t="s">
        <v>200</v>
      </c>
    </row>
    <row r="322" s="12" customFormat="1" ht="22.8" customHeight="1">
      <c r="A322" s="12"/>
      <c r="B322" s="223"/>
      <c r="C322" s="224"/>
      <c r="D322" s="225" t="s">
        <v>76</v>
      </c>
      <c r="E322" s="237" t="s">
        <v>1100</v>
      </c>
      <c r="F322" s="237" t="s">
        <v>1101</v>
      </c>
      <c r="G322" s="224"/>
      <c r="H322" s="224"/>
      <c r="I322" s="227"/>
      <c r="J322" s="238">
        <f>BK322</f>
        <v>0</v>
      </c>
      <c r="K322" s="224"/>
      <c r="L322" s="229"/>
      <c r="M322" s="230"/>
      <c r="N322" s="231"/>
      <c r="O322" s="231"/>
      <c r="P322" s="232">
        <f>P323</f>
        <v>0</v>
      </c>
      <c r="Q322" s="231"/>
      <c r="R322" s="232">
        <f>R323</f>
        <v>0.00028000000000000003</v>
      </c>
      <c r="S322" s="231"/>
      <c r="T322" s="233">
        <f>T323</f>
        <v>5.0000000000000002E-05</v>
      </c>
      <c r="U322" s="12"/>
      <c r="V322" s="12"/>
      <c r="W322" s="12"/>
      <c r="X322" s="12"/>
      <c r="Y322" s="12"/>
      <c r="Z322" s="12"/>
      <c r="AA322" s="12"/>
      <c r="AB322" s="12"/>
      <c r="AC322" s="12"/>
      <c r="AD322" s="12"/>
      <c r="AE322" s="12"/>
      <c r="AR322" s="234" t="s">
        <v>86</v>
      </c>
      <c r="AT322" s="235" t="s">
        <v>76</v>
      </c>
      <c r="AU322" s="235" t="s">
        <v>84</v>
      </c>
      <c r="AY322" s="234" t="s">
        <v>185</v>
      </c>
      <c r="BK322" s="236">
        <f>BK323</f>
        <v>0</v>
      </c>
    </row>
    <row r="323" s="12" customFormat="1" ht="20.88" customHeight="1">
      <c r="A323" s="12"/>
      <c r="B323" s="223"/>
      <c r="C323" s="224"/>
      <c r="D323" s="225" t="s">
        <v>76</v>
      </c>
      <c r="E323" s="237" t="s">
        <v>1102</v>
      </c>
      <c r="F323" s="237" t="s">
        <v>1103</v>
      </c>
      <c r="G323" s="224"/>
      <c r="H323" s="224"/>
      <c r="I323" s="227"/>
      <c r="J323" s="238">
        <f>BK323</f>
        <v>0</v>
      </c>
      <c r="K323" s="224"/>
      <c r="L323" s="229"/>
      <c r="M323" s="230"/>
      <c r="N323" s="231"/>
      <c r="O323" s="231"/>
      <c r="P323" s="232">
        <f>SUM(P324:P347)</f>
        <v>0</v>
      </c>
      <c r="Q323" s="231"/>
      <c r="R323" s="232">
        <f>SUM(R324:R347)</f>
        <v>0.00028000000000000003</v>
      </c>
      <c r="S323" s="231"/>
      <c r="T323" s="233">
        <f>SUM(T324:T347)</f>
        <v>5.0000000000000002E-05</v>
      </c>
      <c r="U323" s="12"/>
      <c r="V323" s="12"/>
      <c r="W323" s="12"/>
      <c r="X323" s="12"/>
      <c r="Y323" s="12"/>
      <c r="Z323" s="12"/>
      <c r="AA323" s="12"/>
      <c r="AB323" s="12"/>
      <c r="AC323" s="12"/>
      <c r="AD323" s="12"/>
      <c r="AE323" s="12"/>
      <c r="AR323" s="234" t="s">
        <v>86</v>
      </c>
      <c r="AT323" s="235" t="s">
        <v>76</v>
      </c>
      <c r="AU323" s="235" t="s">
        <v>86</v>
      </c>
      <c r="AY323" s="234" t="s">
        <v>185</v>
      </c>
      <c r="BK323" s="236">
        <f>SUM(BK324:BK347)</f>
        <v>0</v>
      </c>
    </row>
    <row r="324" s="2" customFormat="1" ht="24.15" customHeight="1">
      <c r="A324" s="35"/>
      <c r="B324" s="36"/>
      <c r="C324" s="239" t="s">
        <v>832</v>
      </c>
      <c r="D324" s="239" t="s">
        <v>188</v>
      </c>
      <c r="E324" s="240" t="s">
        <v>1113</v>
      </c>
      <c r="F324" s="241" t="s">
        <v>1114</v>
      </c>
      <c r="G324" s="242" t="s">
        <v>263</v>
      </c>
      <c r="H324" s="243">
        <v>2</v>
      </c>
      <c r="I324" s="244"/>
      <c r="J324" s="245">
        <f>ROUND(I324*H324,2)</f>
        <v>0</v>
      </c>
      <c r="K324" s="246"/>
      <c r="L324" s="41"/>
      <c r="M324" s="247" t="s">
        <v>1</v>
      </c>
      <c r="N324" s="248" t="s">
        <v>42</v>
      </c>
      <c r="O324" s="88"/>
      <c r="P324" s="249">
        <f>O324*H324</f>
        <v>0</v>
      </c>
      <c r="Q324" s="249">
        <v>0</v>
      </c>
      <c r="R324" s="249">
        <f>Q324*H324</f>
        <v>0</v>
      </c>
      <c r="S324" s="249">
        <v>0</v>
      </c>
      <c r="T324" s="250">
        <f>S324*H324</f>
        <v>0</v>
      </c>
      <c r="U324" s="35"/>
      <c r="V324" s="35"/>
      <c r="W324" s="35"/>
      <c r="X324" s="35"/>
      <c r="Y324" s="35"/>
      <c r="Z324" s="35"/>
      <c r="AA324" s="35"/>
      <c r="AB324" s="35"/>
      <c r="AC324" s="35"/>
      <c r="AD324" s="35"/>
      <c r="AE324" s="35"/>
      <c r="AR324" s="251" t="s">
        <v>272</v>
      </c>
      <c r="AT324" s="251" t="s">
        <v>188</v>
      </c>
      <c r="AU324" s="251" t="s">
        <v>200</v>
      </c>
      <c r="AY324" s="14" t="s">
        <v>185</v>
      </c>
      <c r="BE324" s="252">
        <f>IF(N324="základní",J324,0)</f>
        <v>0</v>
      </c>
      <c r="BF324" s="252">
        <f>IF(N324="snížená",J324,0)</f>
        <v>0</v>
      </c>
      <c r="BG324" s="252">
        <f>IF(N324="zákl. přenesená",J324,0)</f>
        <v>0</v>
      </c>
      <c r="BH324" s="252">
        <f>IF(N324="sníž. přenesená",J324,0)</f>
        <v>0</v>
      </c>
      <c r="BI324" s="252">
        <f>IF(N324="nulová",J324,0)</f>
        <v>0</v>
      </c>
      <c r="BJ324" s="14" t="s">
        <v>84</v>
      </c>
      <c r="BK324" s="252">
        <f>ROUND(I324*H324,2)</f>
        <v>0</v>
      </c>
      <c r="BL324" s="14" t="s">
        <v>272</v>
      </c>
      <c r="BM324" s="251" t="s">
        <v>1115</v>
      </c>
    </row>
    <row r="325" s="2" customFormat="1">
      <c r="A325" s="35"/>
      <c r="B325" s="36"/>
      <c r="C325" s="37"/>
      <c r="D325" s="253" t="s">
        <v>194</v>
      </c>
      <c r="E325" s="37"/>
      <c r="F325" s="254" t="s">
        <v>1114</v>
      </c>
      <c r="G325" s="37"/>
      <c r="H325" s="37"/>
      <c r="I325" s="206"/>
      <c r="J325" s="37"/>
      <c r="K325" s="37"/>
      <c r="L325" s="41"/>
      <c r="M325" s="255"/>
      <c r="N325" s="256"/>
      <c r="O325" s="88"/>
      <c r="P325" s="88"/>
      <c r="Q325" s="88"/>
      <c r="R325" s="88"/>
      <c r="S325" s="88"/>
      <c r="T325" s="89"/>
      <c r="U325" s="35"/>
      <c r="V325" s="35"/>
      <c r="W325" s="35"/>
      <c r="X325" s="35"/>
      <c r="Y325" s="35"/>
      <c r="Z325" s="35"/>
      <c r="AA325" s="35"/>
      <c r="AB325" s="35"/>
      <c r="AC325" s="35"/>
      <c r="AD325" s="35"/>
      <c r="AE325" s="35"/>
      <c r="AT325" s="14" t="s">
        <v>194</v>
      </c>
      <c r="AU325" s="14" t="s">
        <v>200</v>
      </c>
    </row>
    <row r="326" s="2" customFormat="1" ht="24.15" customHeight="1">
      <c r="A326" s="35"/>
      <c r="B326" s="36"/>
      <c r="C326" s="239" t="s">
        <v>836</v>
      </c>
      <c r="D326" s="239" t="s">
        <v>188</v>
      </c>
      <c r="E326" s="240" t="s">
        <v>1125</v>
      </c>
      <c r="F326" s="241" t="s">
        <v>1126</v>
      </c>
      <c r="G326" s="242" t="s">
        <v>263</v>
      </c>
      <c r="H326" s="243">
        <v>1</v>
      </c>
      <c r="I326" s="244"/>
      <c r="J326" s="245">
        <f>ROUND(I326*H326,2)</f>
        <v>0</v>
      </c>
      <c r="K326" s="246"/>
      <c r="L326" s="41"/>
      <c r="M326" s="247" t="s">
        <v>1</v>
      </c>
      <c r="N326" s="248" t="s">
        <v>42</v>
      </c>
      <c r="O326" s="88"/>
      <c r="P326" s="249">
        <f>O326*H326</f>
        <v>0</v>
      </c>
      <c r="Q326" s="249">
        <v>0</v>
      </c>
      <c r="R326" s="249">
        <f>Q326*H326</f>
        <v>0</v>
      </c>
      <c r="S326" s="249">
        <v>0</v>
      </c>
      <c r="T326" s="250">
        <f>S326*H326</f>
        <v>0</v>
      </c>
      <c r="U326" s="35"/>
      <c r="V326" s="35"/>
      <c r="W326" s="35"/>
      <c r="X326" s="35"/>
      <c r="Y326" s="35"/>
      <c r="Z326" s="35"/>
      <c r="AA326" s="35"/>
      <c r="AB326" s="35"/>
      <c r="AC326" s="35"/>
      <c r="AD326" s="35"/>
      <c r="AE326" s="35"/>
      <c r="AR326" s="251" t="s">
        <v>272</v>
      </c>
      <c r="AT326" s="251" t="s">
        <v>188</v>
      </c>
      <c r="AU326" s="251" t="s">
        <v>200</v>
      </c>
      <c r="AY326" s="14" t="s">
        <v>185</v>
      </c>
      <c r="BE326" s="252">
        <f>IF(N326="základní",J326,0)</f>
        <v>0</v>
      </c>
      <c r="BF326" s="252">
        <f>IF(N326="snížená",J326,0)</f>
        <v>0</v>
      </c>
      <c r="BG326" s="252">
        <f>IF(N326="zákl. přenesená",J326,0)</f>
        <v>0</v>
      </c>
      <c r="BH326" s="252">
        <f>IF(N326="sníž. přenesená",J326,0)</f>
        <v>0</v>
      </c>
      <c r="BI326" s="252">
        <f>IF(N326="nulová",J326,0)</f>
        <v>0</v>
      </c>
      <c r="BJ326" s="14" t="s">
        <v>84</v>
      </c>
      <c r="BK326" s="252">
        <f>ROUND(I326*H326,2)</f>
        <v>0</v>
      </c>
      <c r="BL326" s="14" t="s">
        <v>272</v>
      </c>
      <c r="BM326" s="251" t="s">
        <v>1127</v>
      </c>
    </row>
    <row r="327" s="2" customFormat="1">
      <c r="A327" s="35"/>
      <c r="B327" s="36"/>
      <c r="C327" s="37"/>
      <c r="D327" s="253" t="s">
        <v>194</v>
      </c>
      <c r="E327" s="37"/>
      <c r="F327" s="254" t="s">
        <v>1126</v>
      </c>
      <c r="G327" s="37"/>
      <c r="H327" s="37"/>
      <c r="I327" s="206"/>
      <c r="J327" s="37"/>
      <c r="K327" s="37"/>
      <c r="L327" s="41"/>
      <c r="M327" s="255"/>
      <c r="N327" s="256"/>
      <c r="O327" s="88"/>
      <c r="P327" s="88"/>
      <c r="Q327" s="88"/>
      <c r="R327" s="88"/>
      <c r="S327" s="88"/>
      <c r="T327" s="89"/>
      <c r="U327" s="35"/>
      <c r="V327" s="35"/>
      <c r="W327" s="35"/>
      <c r="X327" s="35"/>
      <c r="Y327" s="35"/>
      <c r="Z327" s="35"/>
      <c r="AA327" s="35"/>
      <c r="AB327" s="35"/>
      <c r="AC327" s="35"/>
      <c r="AD327" s="35"/>
      <c r="AE327" s="35"/>
      <c r="AT327" s="14" t="s">
        <v>194</v>
      </c>
      <c r="AU327" s="14" t="s">
        <v>200</v>
      </c>
    </row>
    <row r="328" s="2" customFormat="1" ht="33" customHeight="1">
      <c r="A328" s="35"/>
      <c r="B328" s="36"/>
      <c r="C328" s="257" t="s">
        <v>840</v>
      </c>
      <c r="D328" s="257" t="s">
        <v>260</v>
      </c>
      <c r="E328" s="258" t="s">
        <v>1427</v>
      </c>
      <c r="F328" s="259" t="s">
        <v>1428</v>
      </c>
      <c r="G328" s="260" t="s">
        <v>263</v>
      </c>
      <c r="H328" s="261">
        <v>1</v>
      </c>
      <c r="I328" s="262"/>
      <c r="J328" s="263">
        <f>ROUND(I328*H328,2)</f>
        <v>0</v>
      </c>
      <c r="K328" s="264"/>
      <c r="L328" s="265"/>
      <c r="M328" s="266" t="s">
        <v>1</v>
      </c>
      <c r="N328" s="267" t="s">
        <v>42</v>
      </c>
      <c r="O328" s="88"/>
      <c r="P328" s="249">
        <f>O328*H328</f>
        <v>0</v>
      </c>
      <c r="Q328" s="249">
        <v>0.00010000000000000001</v>
      </c>
      <c r="R328" s="249">
        <f>Q328*H328</f>
        <v>0.00010000000000000001</v>
      </c>
      <c r="S328" s="249">
        <v>0</v>
      </c>
      <c r="T328" s="250">
        <f>S328*H328</f>
        <v>0</v>
      </c>
      <c r="U328" s="35"/>
      <c r="V328" s="35"/>
      <c r="W328" s="35"/>
      <c r="X328" s="35"/>
      <c r="Y328" s="35"/>
      <c r="Z328" s="35"/>
      <c r="AA328" s="35"/>
      <c r="AB328" s="35"/>
      <c r="AC328" s="35"/>
      <c r="AD328" s="35"/>
      <c r="AE328" s="35"/>
      <c r="AR328" s="251" t="s">
        <v>323</v>
      </c>
      <c r="AT328" s="251" t="s">
        <v>260</v>
      </c>
      <c r="AU328" s="251" t="s">
        <v>200</v>
      </c>
      <c r="AY328" s="14" t="s">
        <v>185</v>
      </c>
      <c r="BE328" s="252">
        <f>IF(N328="základní",J328,0)</f>
        <v>0</v>
      </c>
      <c r="BF328" s="252">
        <f>IF(N328="snížená",J328,0)</f>
        <v>0</v>
      </c>
      <c r="BG328" s="252">
        <f>IF(N328="zákl. přenesená",J328,0)</f>
        <v>0</v>
      </c>
      <c r="BH328" s="252">
        <f>IF(N328="sníž. přenesená",J328,0)</f>
        <v>0</v>
      </c>
      <c r="BI328" s="252">
        <f>IF(N328="nulová",J328,0)</f>
        <v>0</v>
      </c>
      <c r="BJ328" s="14" t="s">
        <v>84</v>
      </c>
      <c r="BK328" s="252">
        <f>ROUND(I328*H328,2)</f>
        <v>0</v>
      </c>
      <c r="BL328" s="14" t="s">
        <v>272</v>
      </c>
      <c r="BM328" s="251" t="s">
        <v>1429</v>
      </c>
    </row>
    <row r="329" s="2" customFormat="1">
      <c r="A329" s="35"/>
      <c r="B329" s="36"/>
      <c r="C329" s="37"/>
      <c r="D329" s="253" t="s">
        <v>194</v>
      </c>
      <c r="E329" s="37"/>
      <c r="F329" s="254" t="s">
        <v>1428</v>
      </c>
      <c r="G329" s="37"/>
      <c r="H329" s="37"/>
      <c r="I329" s="206"/>
      <c r="J329" s="37"/>
      <c r="K329" s="37"/>
      <c r="L329" s="41"/>
      <c r="M329" s="255"/>
      <c r="N329" s="256"/>
      <c r="O329" s="88"/>
      <c r="P329" s="88"/>
      <c r="Q329" s="88"/>
      <c r="R329" s="88"/>
      <c r="S329" s="88"/>
      <c r="T329" s="89"/>
      <c r="U329" s="35"/>
      <c r="V329" s="35"/>
      <c r="W329" s="35"/>
      <c r="X329" s="35"/>
      <c r="Y329" s="35"/>
      <c r="Z329" s="35"/>
      <c r="AA329" s="35"/>
      <c r="AB329" s="35"/>
      <c r="AC329" s="35"/>
      <c r="AD329" s="35"/>
      <c r="AE329" s="35"/>
      <c r="AT329" s="14" t="s">
        <v>194</v>
      </c>
      <c r="AU329" s="14" t="s">
        <v>200</v>
      </c>
    </row>
    <row r="330" s="2" customFormat="1" ht="24.15" customHeight="1">
      <c r="A330" s="35"/>
      <c r="B330" s="36"/>
      <c r="C330" s="239" t="s">
        <v>844</v>
      </c>
      <c r="D330" s="239" t="s">
        <v>188</v>
      </c>
      <c r="E330" s="240" t="s">
        <v>1141</v>
      </c>
      <c r="F330" s="241" t="s">
        <v>1142</v>
      </c>
      <c r="G330" s="242" t="s">
        <v>263</v>
      </c>
      <c r="H330" s="243">
        <v>2</v>
      </c>
      <c r="I330" s="244"/>
      <c r="J330" s="245">
        <f>ROUND(I330*H330,2)</f>
        <v>0</v>
      </c>
      <c r="K330" s="246"/>
      <c r="L330" s="41"/>
      <c r="M330" s="247" t="s">
        <v>1</v>
      </c>
      <c r="N330" s="248" t="s">
        <v>42</v>
      </c>
      <c r="O330" s="88"/>
      <c r="P330" s="249">
        <f>O330*H330</f>
        <v>0</v>
      </c>
      <c r="Q330" s="249">
        <v>0</v>
      </c>
      <c r="R330" s="249">
        <f>Q330*H330</f>
        <v>0</v>
      </c>
      <c r="S330" s="249">
        <v>0</v>
      </c>
      <c r="T330" s="250">
        <f>S330*H330</f>
        <v>0</v>
      </c>
      <c r="U330" s="35"/>
      <c r="V330" s="35"/>
      <c r="W330" s="35"/>
      <c r="X330" s="35"/>
      <c r="Y330" s="35"/>
      <c r="Z330" s="35"/>
      <c r="AA330" s="35"/>
      <c r="AB330" s="35"/>
      <c r="AC330" s="35"/>
      <c r="AD330" s="35"/>
      <c r="AE330" s="35"/>
      <c r="AR330" s="251" t="s">
        <v>272</v>
      </c>
      <c r="AT330" s="251" t="s">
        <v>188</v>
      </c>
      <c r="AU330" s="251" t="s">
        <v>200</v>
      </c>
      <c r="AY330" s="14" t="s">
        <v>185</v>
      </c>
      <c r="BE330" s="252">
        <f>IF(N330="základní",J330,0)</f>
        <v>0</v>
      </c>
      <c r="BF330" s="252">
        <f>IF(N330="snížená",J330,0)</f>
        <v>0</v>
      </c>
      <c r="BG330" s="252">
        <f>IF(N330="zákl. přenesená",J330,0)</f>
        <v>0</v>
      </c>
      <c r="BH330" s="252">
        <f>IF(N330="sníž. přenesená",J330,0)</f>
        <v>0</v>
      </c>
      <c r="BI330" s="252">
        <f>IF(N330="nulová",J330,0)</f>
        <v>0</v>
      </c>
      <c r="BJ330" s="14" t="s">
        <v>84</v>
      </c>
      <c r="BK330" s="252">
        <f>ROUND(I330*H330,2)</f>
        <v>0</v>
      </c>
      <c r="BL330" s="14" t="s">
        <v>272</v>
      </c>
      <c r="BM330" s="251" t="s">
        <v>1143</v>
      </c>
    </row>
    <row r="331" s="2" customFormat="1">
      <c r="A331" s="35"/>
      <c r="B331" s="36"/>
      <c r="C331" s="37"/>
      <c r="D331" s="253" t="s">
        <v>194</v>
      </c>
      <c r="E331" s="37"/>
      <c r="F331" s="254" t="s">
        <v>1144</v>
      </c>
      <c r="G331" s="37"/>
      <c r="H331" s="37"/>
      <c r="I331" s="206"/>
      <c r="J331" s="37"/>
      <c r="K331" s="37"/>
      <c r="L331" s="41"/>
      <c r="M331" s="255"/>
      <c r="N331" s="256"/>
      <c r="O331" s="88"/>
      <c r="P331" s="88"/>
      <c r="Q331" s="88"/>
      <c r="R331" s="88"/>
      <c r="S331" s="88"/>
      <c r="T331" s="89"/>
      <c r="U331" s="35"/>
      <c r="V331" s="35"/>
      <c r="W331" s="35"/>
      <c r="X331" s="35"/>
      <c r="Y331" s="35"/>
      <c r="Z331" s="35"/>
      <c r="AA331" s="35"/>
      <c r="AB331" s="35"/>
      <c r="AC331" s="35"/>
      <c r="AD331" s="35"/>
      <c r="AE331" s="35"/>
      <c r="AT331" s="14" t="s">
        <v>194</v>
      </c>
      <c r="AU331" s="14" t="s">
        <v>200</v>
      </c>
    </row>
    <row r="332" s="2" customFormat="1" ht="33" customHeight="1">
      <c r="A332" s="35"/>
      <c r="B332" s="36"/>
      <c r="C332" s="239" t="s">
        <v>849</v>
      </c>
      <c r="D332" s="239" t="s">
        <v>188</v>
      </c>
      <c r="E332" s="240" t="s">
        <v>1155</v>
      </c>
      <c r="F332" s="241" t="s">
        <v>1156</v>
      </c>
      <c r="G332" s="242" t="s">
        <v>884</v>
      </c>
      <c r="H332" s="243">
        <v>1</v>
      </c>
      <c r="I332" s="244"/>
      <c r="J332" s="245">
        <f>ROUND(I332*H332,2)</f>
        <v>0</v>
      </c>
      <c r="K332" s="246"/>
      <c r="L332" s="41"/>
      <c r="M332" s="247" t="s">
        <v>1</v>
      </c>
      <c r="N332" s="248" t="s">
        <v>42</v>
      </c>
      <c r="O332" s="88"/>
      <c r="P332" s="249">
        <f>O332*H332</f>
        <v>0</v>
      </c>
      <c r="Q332" s="249">
        <v>0</v>
      </c>
      <c r="R332" s="249">
        <f>Q332*H332</f>
        <v>0</v>
      </c>
      <c r="S332" s="249">
        <v>0</v>
      </c>
      <c r="T332" s="250">
        <f>S332*H332</f>
        <v>0</v>
      </c>
      <c r="U332" s="35"/>
      <c r="V332" s="35"/>
      <c r="W332" s="35"/>
      <c r="X332" s="35"/>
      <c r="Y332" s="35"/>
      <c r="Z332" s="35"/>
      <c r="AA332" s="35"/>
      <c r="AB332" s="35"/>
      <c r="AC332" s="35"/>
      <c r="AD332" s="35"/>
      <c r="AE332" s="35"/>
      <c r="AR332" s="251" t="s">
        <v>272</v>
      </c>
      <c r="AT332" s="251" t="s">
        <v>188</v>
      </c>
      <c r="AU332" s="251" t="s">
        <v>200</v>
      </c>
      <c r="AY332" s="14" t="s">
        <v>185</v>
      </c>
      <c r="BE332" s="252">
        <f>IF(N332="základní",J332,0)</f>
        <v>0</v>
      </c>
      <c r="BF332" s="252">
        <f>IF(N332="snížená",J332,0)</f>
        <v>0</v>
      </c>
      <c r="BG332" s="252">
        <f>IF(N332="zákl. přenesená",J332,0)</f>
        <v>0</v>
      </c>
      <c r="BH332" s="252">
        <f>IF(N332="sníž. přenesená",J332,0)</f>
        <v>0</v>
      </c>
      <c r="BI332" s="252">
        <f>IF(N332="nulová",J332,0)</f>
        <v>0</v>
      </c>
      <c r="BJ332" s="14" t="s">
        <v>84</v>
      </c>
      <c r="BK332" s="252">
        <f>ROUND(I332*H332,2)</f>
        <v>0</v>
      </c>
      <c r="BL332" s="14" t="s">
        <v>272</v>
      </c>
      <c r="BM332" s="251" t="s">
        <v>1157</v>
      </c>
    </row>
    <row r="333" s="2" customFormat="1">
      <c r="A333" s="35"/>
      <c r="B333" s="36"/>
      <c r="C333" s="37"/>
      <c r="D333" s="253" t="s">
        <v>194</v>
      </c>
      <c r="E333" s="37"/>
      <c r="F333" s="254" t="s">
        <v>1158</v>
      </c>
      <c r="G333" s="37"/>
      <c r="H333" s="37"/>
      <c r="I333" s="206"/>
      <c r="J333" s="37"/>
      <c r="K333" s="37"/>
      <c r="L333" s="41"/>
      <c r="M333" s="255"/>
      <c r="N333" s="256"/>
      <c r="O333" s="88"/>
      <c r="P333" s="88"/>
      <c r="Q333" s="88"/>
      <c r="R333" s="88"/>
      <c r="S333" s="88"/>
      <c r="T333" s="89"/>
      <c r="U333" s="35"/>
      <c r="V333" s="35"/>
      <c r="W333" s="35"/>
      <c r="X333" s="35"/>
      <c r="Y333" s="35"/>
      <c r="Z333" s="35"/>
      <c r="AA333" s="35"/>
      <c r="AB333" s="35"/>
      <c r="AC333" s="35"/>
      <c r="AD333" s="35"/>
      <c r="AE333" s="35"/>
      <c r="AT333" s="14" t="s">
        <v>194</v>
      </c>
      <c r="AU333" s="14" t="s">
        <v>200</v>
      </c>
    </row>
    <row r="334" s="2" customFormat="1" ht="24.15" customHeight="1">
      <c r="A334" s="35"/>
      <c r="B334" s="36"/>
      <c r="C334" s="239" t="s">
        <v>853</v>
      </c>
      <c r="D334" s="239" t="s">
        <v>188</v>
      </c>
      <c r="E334" s="240" t="s">
        <v>1168</v>
      </c>
      <c r="F334" s="241" t="s">
        <v>1169</v>
      </c>
      <c r="G334" s="242" t="s">
        <v>329</v>
      </c>
      <c r="H334" s="243">
        <v>1</v>
      </c>
      <c r="I334" s="244"/>
      <c r="J334" s="245">
        <f>ROUND(I334*H334,2)</f>
        <v>0</v>
      </c>
      <c r="K334" s="246"/>
      <c r="L334" s="41"/>
      <c r="M334" s="247" t="s">
        <v>1</v>
      </c>
      <c r="N334" s="248" t="s">
        <v>42</v>
      </c>
      <c r="O334" s="88"/>
      <c r="P334" s="249">
        <f>O334*H334</f>
        <v>0</v>
      </c>
      <c r="Q334" s="249">
        <v>0</v>
      </c>
      <c r="R334" s="249">
        <f>Q334*H334</f>
        <v>0</v>
      </c>
      <c r="S334" s="249">
        <v>0</v>
      </c>
      <c r="T334" s="250">
        <f>S334*H334</f>
        <v>0</v>
      </c>
      <c r="U334" s="35"/>
      <c r="V334" s="35"/>
      <c r="W334" s="35"/>
      <c r="X334" s="35"/>
      <c r="Y334" s="35"/>
      <c r="Z334" s="35"/>
      <c r="AA334" s="35"/>
      <c r="AB334" s="35"/>
      <c r="AC334" s="35"/>
      <c r="AD334" s="35"/>
      <c r="AE334" s="35"/>
      <c r="AR334" s="251" t="s">
        <v>272</v>
      </c>
      <c r="AT334" s="251" t="s">
        <v>188</v>
      </c>
      <c r="AU334" s="251" t="s">
        <v>200</v>
      </c>
      <c r="AY334" s="14" t="s">
        <v>185</v>
      </c>
      <c r="BE334" s="252">
        <f>IF(N334="základní",J334,0)</f>
        <v>0</v>
      </c>
      <c r="BF334" s="252">
        <f>IF(N334="snížená",J334,0)</f>
        <v>0</v>
      </c>
      <c r="BG334" s="252">
        <f>IF(N334="zákl. přenesená",J334,0)</f>
        <v>0</v>
      </c>
      <c r="BH334" s="252">
        <f>IF(N334="sníž. přenesená",J334,0)</f>
        <v>0</v>
      </c>
      <c r="BI334" s="252">
        <f>IF(N334="nulová",J334,0)</f>
        <v>0</v>
      </c>
      <c r="BJ334" s="14" t="s">
        <v>84</v>
      </c>
      <c r="BK334" s="252">
        <f>ROUND(I334*H334,2)</f>
        <v>0</v>
      </c>
      <c r="BL334" s="14" t="s">
        <v>272</v>
      </c>
      <c r="BM334" s="251" t="s">
        <v>1170</v>
      </c>
    </row>
    <row r="335" s="2" customFormat="1">
      <c r="A335" s="35"/>
      <c r="B335" s="36"/>
      <c r="C335" s="37"/>
      <c r="D335" s="253" t="s">
        <v>194</v>
      </c>
      <c r="E335" s="37"/>
      <c r="F335" s="254" t="s">
        <v>1171</v>
      </c>
      <c r="G335" s="37"/>
      <c r="H335" s="37"/>
      <c r="I335" s="206"/>
      <c r="J335" s="37"/>
      <c r="K335" s="37"/>
      <c r="L335" s="41"/>
      <c r="M335" s="255"/>
      <c r="N335" s="256"/>
      <c r="O335" s="88"/>
      <c r="P335" s="88"/>
      <c r="Q335" s="88"/>
      <c r="R335" s="88"/>
      <c r="S335" s="88"/>
      <c r="T335" s="89"/>
      <c r="U335" s="35"/>
      <c r="V335" s="35"/>
      <c r="W335" s="35"/>
      <c r="X335" s="35"/>
      <c r="Y335" s="35"/>
      <c r="Z335" s="35"/>
      <c r="AA335" s="35"/>
      <c r="AB335" s="35"/>
      <c r="AC335" s="35"/>
      <c r="AD335" s="35"/>
      <c r="AE335" s="35"/>
      <c r="AT335" s="14" t="s">
        <v>194</v>
      </c>
      <c r="AU335" s="14" t="s">
        <v>200</v>
      </c>
    </row>
    <row r="336" s="2" customFormat="1" ht="24.15" customHeight="1">
      <c r="A336" s="35"/>
      <c r="B336" s="36"/>
      <c r="C336" s="257" t="s">
        <v>858</v>
      </c>
      <c r="D336" s="257" t="s">
        <v>260</v>
      </c>
      <c r="E336" s="258" t="s">
        <v>1177</v>
      </c>
      <c r="F336" s="259" t="s">
        <v>880</v>
      </c>
      <c r="G336" s="260" t="s">
        <v>329</v>
      </c>
      <c r="H336" s="261">
        <v>1</v>
      </c>
      <c r="I336" s="262"/>
      <c r="J336" s="263">
        <f>ROUND(I336*H336,2)</f>
        <v>0</v>
      </c>
      <c r="K336" s="264"/>
      <c r="L336" s="265"/>
      <c r="M336" s="266" t="s">
        <v>1</v>
      </c>
      <c r="N336" s="267" t="s">
        <v>42</v>
      </c>
      <c r="O336" s="88"/>
      <c r="P336" s="249">
        <f>O336*H336</f>
        <v>0</v>
      </c>
      <c r="Q336" s="249">
        <v>6.9999999999999994E-05</v>
      </c>
      <c r="R336" s="249">
        <f>Q336*H336</f>
        <v>6.9999999999999994E-05</v>
      </c>
      <c r="S336" s="249">
        <v>0</v>
      </c>
      <c r="T336" s="250">
        <f>S336*H336</f>
        <v>0</v>
      </c>
      <c r="U336" s="35"/>
      <c r="V336" s="35"/>
      <c r="W336" s="35"/>
      <c r="X336" s="35"/>
      <c r="Y336" s="35"/>
      <c r="Z336" s="35"/>
      <c r="AA336" s="35"/>
      <c r="AB336" s="35"/>
      <c r="AC336" s="35"/>
      <c r="AD336" s="35"/>
      <c r="AE336" s="35"/>
      <c r="AR336" s="251" t="s">
        <v>323</v>
      </c>
      <c r="AT336" s="251" t="s">
        <v>260</v>
      </c>
      <c r="AU336" s="251" t="s">
        <v>200</v>
      </c>
      <c r="AY336" s="14" t="s">
        <v>185</v>
      </c>
      <c r="BE336" s="252">
        <f>IF(N336="základní",J336,0)</f>
        <v>0</v>
      </c>
      <c r="BF336" s="252">
        <f>IF(N336="snížená",J336,0)</f>
        <v>0</v>
      </c>
      <c r="BG336" s="252">
        <f>IF(N336="zákl. přenesená",J336,0)</f>
        <v>0</v>
      </c>
      <c r="BH336" s="252">
        <f>IF(N336="sníž. přenesená",J336,0)</f>
        <v>0</v>
      </c>
      <c r="BI336" s="252">
        <f>IF(N336="nulová",J336,0)</f>
        <v>0</v>
      </c>
      <c r="BJ336" s="14" t="s">
        <v>84</v>
      </c>
      <c r="BK336" s="252">
        <f>ROUND(I336*H336,2)</f>
        <v>0</v>
      </c>
      <c r="BL336" s="14" t="s">
        <v>272</v>
      </c>
      <c r="BM336" s="251" t="s">
        <v>1178</v>
      </c>
    </row>
    <row r="337" s="2" customFormat="1">
      <c r="A337" s="35"/>
      <c r="B337" s="36"/>
      <c r="C337" s="37"/>
      <c r="D337" s="253" t="s">
        <v>194</v>
      </c>
      <c r="E337" s="37"/>
      <c r="F337" s="254" t="s">
        <v>880</v>
      </c>
      <c r="G337" s="37"/>
      <c r="H337" s="37"/>
      <c r="I337" s="206"/>
      <c r="J337" s="37"/>
      <c r="K337" s="37"/>
      <c r="L337" s="41"/>
      <c r="M337" s="255"/>
      <c r="N337" s="256"/>
      <c r="O337" s="88"/>
      <c r="P337" s="88"/>
      <c r="Q337" s="88"/>
      <c r="R337" s="88"/>
      <c r="S337" s="88"/>
      <c r="T337" s="89"/>
      <c r="U337" s="35"/>
      <c r="V337" s="35"/>
      <c r="W337" s="35"/>
      <c r="X337" s="35"/>
      <c r="Y337" s="35"/>
      <c r="Z337" s="35"/>
      <c r="AA337" s="35"/>
      <c r="AB337" s="35"/>
      <c r="AC337" s="35"/>
      <c r="AD337" s="35"/>
      <c r="AE337" s="35"/>
      <c r="AT337" s="14" t="s">
        <v>194</v>
      </c>
      <c r="AU337" s="14" t="s">
        <v>200</v>
      </c>
    </row>
    <row r="338" s="2" customFormat="1" ht="24.15" customHeight="1">
      <c r="A338" s="35"/>
      <c r="B338" s="36"/>
      <c r="C338" s="239" t="s">
        <v>862</v>
      </c>
      <c r="D338" s="239" t="s">
        <v>188</v>
      </c>
      <c r="E338" s="240" t="s">
        <v>1200</v>
      </c>
      <c r="F338" s="241" t="s">
        <v>1201</v>
      </c>
      <c r="G338" s="242" t="s">
        <v>263</v>
      </c>
      <c r="H338" s="243">
        <v>2</v>
      </c>
      <c r="I338" s="244"/>
      <c r="J338" s="245">
        <f>ROUND(I338*H338,2)</f>
        <v>0</v>
      </c>
      <c r="K338" s="246"/>
      <c r="L338" s="41"/>
      <c r="M338" s="247" t="s">
        <v>1</v>
      </c>
      <c r="N338" s="248" t="s">
        <v>42</v>
      </c>
      <c r="O338" s="88"/>
      <c r="P338" s="249">
        <f>O338*H338</f>
        <v>0</v>
      </c>
      <c r="Q338" s="249">
        <v>0</v>
      </c>
      <c r="R338" s="249">
        <f>Q338*H338</f>
        <v>0</v>
      </c>
      <c r="S338" s="249">
        <v>0</v>
      </c>
      <c r="T338" s="250">
        <f>S338*H338</f>
        <v>0</v>
      </c>
      <c r="U338" s="35"/>
      <c r="V338" s="35"/>
      <c r="W338" s="35"/>
      <c r="X338" s="35"/>
      <c r="Y338" s="35"/>
      <c r="Z338" s="35"/>
      <c r="AA338" s="35"/>
      <c r="AB338" s="35"/>
      <c r="AC338" s="35"/>
      <c r="AD338" s="35"/>
      <c r="AE338" s="35"/>
      <c r="AR338" s="251" t="s">
        <v>272</v>
      </c>
      <c r="AT338" s="251" t="s">
        <v>188</v>
      </c>
      <c r="AU338" s="251" t="s">
        <v>200</v>
      </c>
      <c r="AY338" s="14" t="s">
        <v>185</v>
      </c>
      <c r="BE338" s="252">
        <f>IF(N338="základní",J338,0)</f>
        <v>0</v>
      </c>
      <c r="BF338" s="252">
        <f>IF(N338="snížená",J338,0)</f>
        <v>0</v>
      </c>
      <c r="BG338" s="252">
        <f>IF(N338="zákl. přenesená",J338,0)</f>
        <v>0</v>
      </c>
      <c r="BH338" s="252">
        <f>IF(N338="sníž. přenesená",J338,0)</f>
        <v>0</v>
      </c>
      <c r="BI338" s="252">
        <f>IF(N338="nulová",J338,0)</f>
        <v>0</v>
      </c>
      <c r="BJ338" s="14" t="s">
        <v>84</v>
      </c>
      <c r="BK338" s="252">
        <f>ROUND(I338*H338,2)</f>
        <v>0</v>
      </c>
      <c r="BL338" s="14" t="s">
        <v>272</v>
      </c>
      <c r="BM338" s="251" t="s">
        <v>1202</v>
      </c>
    </row>
    <row r="339" s="2" customFormat="1">
      <c r="A339" s="35"/>
      <c r="B339" s="36"/>
      <c r="C339" s="37"/>
      <c r="D339" s="253" t="s">
        <v>194</v>
      </c>
      <c r="E339" s="37"/>
      <c r="F339" s="254" t="s">
        <v>1203</v>
      </c>
      <c r="G339" s="37"/>
      <c r="H339" s="37"/>
      <c r="I339" s="206"/>
      <c r="J339" s="37"/>
      <c r="K339" s="37"/>
      <c r="L339" s="41"/>
      <c r="M339" s="255"/>
      <c r="N339" s="256"/>
      <c r="O339" s="88"/>
      <c r="P339" s="88"/>
      <c r="Q339" s="88"/>
      <c r="R339" s="88"/>
      <c r="S339" s="88"/>
      <c r="T339" s="89"/>
      <c r="U339" s="35"/>
      <c r="V339" s="35"/>
      <c r="W339" s="35"/>
      <c r="X339" s="35"/>
      <c r="Y339" s="35"/>
      <c r="Z339" s="35"/>
      <c r="AA339" s="35"/>
      <c r="AB339" s="35"/>
      <c r="AC339" s="35"/>
      <c r="AD339" s="35"/>
      <c r="AE339" s="35"/>
      <c r="AT339" s="14" t="s">
        <v>194</v>
      </c>
      <c r="AU339" s="14" t="s">
        <v>200</v>
      </c>
    </row>
    <row r="340" s="2" customFormat="1" ht="24.15" customHeight="1">
      <c r="A340" s="35"/>
      <c r="B340" s="36"/>
      <c r="C340" s="257" t="s">
        <v>867</v>
      </c>
      <c r="D340" s="257" t="s">
        <v>260</v>
      </c>
      <c r="E340" s="258" t="s">
        <v>801</v>
      </c>
      <c r="F340" s="259" t="s">
        <v>802</v>
      </c>
      <c r="G340" s="260" t="s">
        <v>263</v>
      </c>
      <c r="H340" s="261">
        <v>2</v>
      </c>
      <c r="I340" s="262"/>
      <c r="J340" s="263">
        <f>ROUND(I340*H340,2)</f>
        <v>0</v>
      </c>
      <c r="K340" s="264"/>
      <c r="L340" s="265"/>
      <c r="M340" s="266" t="s">
        <v>1</v>
      </c>
      <c r="N340" s="267" t="s">
        <v>42</v>
      </c>
      <c r="O340" s="88"/>
      <c r="P340" s="249">
        <f>O340*H340</f>
        <v>0</v>
      </c>
      <c r="Q340" s="249">
        <v>5.0000000000000002E-05</v>
      </c>
      <c r="R340" s="249">
        <f>Q340*H340</f>
        <v>0.00010000000000000001</v>
      </c>
      <c r="S340" s="249">
        <v>0</v>
      </c>
      <c r="T340" s="250">
        <f>S340*H340</f>
        <v>0</v>
      </c>
      <c r="U340" s="35"/>
      <c r="V340" s="35"/>
      <c r="W340" s="35"/>
      <c r="X340" s="35"/>
      <c r="Y340" s="35"/>
      <c r="Z340" s="35"/>
      <c r="AA340" s="35"/>
      <c r="AB340" s="35"/>
      <c r="AC340" s="35"/>
      <c r="AD340" s="35"/>
      <c r="AE340" s="35"/>
      <c r="AR340" s="251" t="s">
        <v>323</v>
      </c>
      <c r="AT340" s="251" t="s">
        <v>260</v>
      </c>
      <c r="AU340" s="251" t="s">
        <v>200</v>
      </c>
      <c r="AY340" s="14" t="s">
        <v>185</v>
      </c>
      <c r="BE340" s="252">
        <f>IF(N340="základní",J340,0)</f>
        <v>0</v>
      </c>
      <c r="BF340" s="252">
        <f>IF(N340="snížená",J340,0)</f>
        <v>0</v>
      </c>
      <c r="BG340" s="252">
        <f>IF(N340="zákl. přenesená",J340,0)</f>
        <v>0</v>
      </c>
      <c r="BH340" s="252">
        <f>IF(N340="sníž. přenesená",J340,0)</f>
        <v>0</v>
      </c>
      <c r="BI340" s="252">
        <f>IF(N340="nulová",J340,0)</f>
        <v>0</v>
      </c>
      <c r="BJ340" s="14" t="s">
        <v>84</v>
      </c>
      <c r="BK340" s="252">
        <f>ROUND(I340*H340,2)</f>
        <v>0</v>
      </c>
      <c r="BL340" s="14" t="s">
        <v>272</v>
      </c>
      <c r="BM340" s="251" t="s">
        <v>1214</v>
      </c>
    </row>
    <row r="341" s="2" customFormat="1">
      <c r="A341" s="35"/>
      <c r="B341" s="36"/>
      <c r="C341" s="37"/>
      <c r="D341" s="253" t="s">
        <v>194</v>
      </c>
      <c r="E341" s="37"/>
      <c r="F341" s="254" t="s">
        <v>802</v>
      </c>
      <c r="G341" s="37"/>
      <c r="H341" s="37"/>
      <c r="I341" s="206"/>
      <c r="J341" s="37"/>
      <c r="K341" s="37"/>
      <c r="L341" s="41"/>
      <c r="M341" s="255"/>
      <c r="N341" s="256"/>
      <c r="O341" s="88"/>
      <c r="P341" s="88"/>
      <c r="Q341" s="88"/>
      <c r="R341" s="88"/>
      <c r="S341" s="88"/>
      <c r="T341" s="89"/>
      <c r="U341" s="35"/>
      <c r="V341" s="35"/>
      <c r="W341" s="35"/>
      <c r="X341" s="35"/>
      <c r="Y341" s="35"/>
      <c r="Z341" s="35"/>
      <c r="AA341" s="35"/>
      <c r="AB341" s="35"/>
      <c r="AC341" s="35"/>
      <c r="AD341" s="35"/>
      <c r="AE341" s="35"/>
      <c r="AT341" s="14" t="s">
        <v>194</v>
      </c>
      <c r="AU341" s="14" t="s">
        <v>200</v>
      </c>
    </row>
    <row r="342" s="2" customFormat="1" ht="24.15" customHeight="1">
      <c r="A342" s="35"/>
      <c r="B342" s="36"/>
      <c r="C342" s="239" t="s">
        <v>872</v>
      </c>
      <c r="D342" s="239" t="s">
        <v>188</v>
      </c>
      <c r="E342" s="240" t="s">
        <v>1499</v>
      </c>
      <c r="F342" s="241" t="s">
        <v>1500</v>
      </c>
      <c r="G342" s="242" t="s">
        <v>263</v>
      </c>
      <c r="H342" s="243">
        <v>1</v>
      </c>
      <c r="I342" s="244"/>
      <c r="J342" s="245">
        <f>ROUND(I342*H342,2)</f>
        <v>0</v>
      </c>
      <c r="K342" s="246"/>
      <c r="L342" s="41"/>
      <c r="M342" s="247" t="s">
        <v>1</v>
      </c>
      <c r="N342" s="248" t="s">
        <v>42</v>
      </c>
      <c r="O342" s="88"/>
      <c r="P342" s="249">
        <f>O342*H342</f>
        <v>0</v>
      </c>
      <c r="Q342" s="249">
        <v>0</v>
      </c>
      <c r="R342" s="249">
        <f>Q342*H342</f>
        <v>0</v>
      </c>
      <c r="S342" s="249">
        <v>5.0000000000000002E-05</v>
      </c>
      <c r="T342" s="250">
        <f>S342*H342</f>
        <v>5.0000000000000002E-05</v>
      </c>
      <c r="U342" s="35"/>
      <c r="V342" s="35"/>
      <c r="W342" s="35"/>
      <c r="X342" s="35"/>
      <c r="Y342" s="35"/>
      <c r="Z342" s="35"/>
      <c r="AA342" s="35"/>
      <c r="AB342" s="35"/>
      <c r="AC342" s="35"/>
      <c r="AD342" s="35"/>
      <c r="AE342" s="35"/>
      <c r="AR342" s="251" t="s">
        <v>272</v>
      </c>
      <c r="AT342" s="251" t="s">
        <v>188</v>
      </c>
      <c r="AU342" s="251" t="s">
        <v>200</v>
      </c>
      <c r="AY342" s="14" t="s">
        <v>185</v>
      </c>
      <c r="BE342" s="252">
        <f>IF(N342="základní",J342,0)</f>
        <v>0</v>
      </c>
      <c r="BF342" s="252">
        <f>IF(N342="snížená",J342,0)</f>
        <v>0</v>
      </c>
      <c r="BG342" s="252">
        <f>IF(N342="zákl. přenesená",J342,0)</f>
        <v>0</v>
      </c>
      <c r="BH342" s="252">
        <f>IF(N342="sníž. přenesená",J342,0)</f>
        <v>0</v>
      </c>
      <c r="BI342" s="252">
        <f>IF(N342="nulová",J342,0)</f>
        <v>0</v>
      </c>
      <c r="BJ342" s="14" t="s">
        <v>84</v>
      </c>
      <c r="BK342" s="252">
        <f>ROUND(I342*H342,2)</f>
        <v>0</v>
      </c>
      <c r="BL342" s="14" t="s">
        <v>272</v>
      </c>
      <c r="BM342" s="251" t="s">
        <v>1501</v>
      </c>
    </row>
    <row r="343" s="2" customFormat="1">
      <c r="A343" s="35"/>
      <c r="B343" s="36"/>
      <c r="C343" s="37"/>
      <c r="D343" s="253" t="s">
        <v>194</v>
      </c>
      <c r="E343" s="37"/>
      <c r="F343" s="254" t="s">
        <v>1500</v>
      </c>
      <c r="G343" s="37"/>
      <c r="H343" s="37"/>
      <c r="I343" s="206"/>
      <c r="J343" s="37"/>
      <c r="K343" s="37"/>
      <c r="L343" s="41"/>
      <c r="M343" s="255"/>
      <c r="N343" s="256"/>
      <c r="O343" s="88"/>
      <c r="P343" s="88"/>
      <c r="Q343" s="88"/>
      <c r="R343" s="88"/>
      <c r="S343" s="88"/>
      <c r="T343" s="89"/>
      <c r="U343" s="35"/>
      <c r="V343" s="35"/>
      <c r="W343" s="35"/>
      <c r="X343" s="35"/>
      <c r="Y343" s="35"/>
      <c r="Z343" s="35"/>
      <c r="AA343" s="35"/>
      <c r="AB343" s="35"/>
      <c r="AC343" s="35"/>
      <c r="AD343" s="35"/>
      <c r="AE343" s="35"/>
      <c r="AT343" s="14" t="s">
        <v>194</v>
      </c>
      <c r="AU343" s="14" t="s">
        <v>200</v>
      </c>
    </row>
    <row r="344" s="2" customFormat="1" ht="49.05" customHeight="1">
      <c r="A344" s="35"/>
      <c r="B344" s="36"/>
      <c r="C344" s="239" t="s">
        <v>876</v>
      </c>
      <c r="D344" s="239" t="s">
        <v>188</v>
      </c>
      <c r="E344" s="240" t="s">
        <v>1502</v>
      </c>
      <c r="F344" s="241" t="s">
        <v>1503</v>
      </c>
      <c r="G344" s="242" t="s">
        <v>884</v>
      </c>
      <c r="H344" s="243">
        <v>1</v>
      </c>
      <c r="I344" s="244"/>
      <c r="J344" s="245">
        <f>ROUND(I344*H344,2)</f>
        <v>0</v>
      </c>
      <c r="K344" s="246"/>
      <c r="L344" s="41"/>
      <c r="M344" s="247" t="s">
        <v>1</v>
      </c>
      <c r="N344" s="248" t="s">
        <v>42</v>
      </c>
      <c r="O344" s="88"/>
      <c r="P344" s="249">
        <f>O344*H344</f>
        <v>0</v>
      </c>
      <c r="Q344" s="249">
        <v>0</v>
      </c>
      <c r="R344" s="249">
        <f>Q344*H344</f>
        <v>0</v>
      </c>
      <c r="S344" s="249">
        <v>0</v>
      </c>
      <c r="T344" s="250">
        <f>S344*H344</f>
        <v>0</v>
      </c>
      <c r="U344" s="35"/>
      <c r="V344" s="35"/>
      <c r="W344" s="35"/>
      <c r="X344" s="35"/>
      <c r="Y344" s="35"/>
      <c r="Z344" s="35"/>
      <c r="AA344" s="35"/>
      <c r="AB344" s="35"/>
      <c r="AC344" s="35"/>
      <c r="AD344" s="35"/>
      <c r="AE344" s="35"/>
      <c r="AR344" s="251" t="s">
        <v>272</v>
      </c>
      <c r="AT344" s="251" t="s">
        <v>188</v>
      </c>
      <c r="AU344" s="251" t="s">
        <v>200</v>
      </c>
      <c r="AY344" s="14" t="s">
        <v>185</v>
      </c>
      <c r="BE344" s="252">
        <f>IF(N344="základní",J344,0)</f>
        <v>0</v>
      </c>
      <c r="BF344" s="252">
        <f>IF(N344="snížená",J344,0)</f>
        <v>0</v>
      </c>
      <c r="BG344" s="252">
        <f>IF(N344="zákl. přenesená",J344,0)</f>
        <v>0</v>
      </c>
      <c r="BH344" s="252">
        <f>IF(N344="sníž. přenesená",J344,0)</f>
        <v>0</v>
      </c>
      <c r="BI344" s="252">
        <f>IF(N344="nulová",J344,0)</f>
        <v>0</v>
      </c>
      <c r="BJ344" s="14" t="s">
        <v>84</v>
      </c>
      <c r="BK344" s="252">
        <f>ROUND(I344*H344,2)</f>
        <v>0</v>
      </c>
      <c r="BL344" s="14" t="s">
        <v>272</v>
      </c>
      <c r="BM344" s="251" t="s">
        <v>1504</v>
      </c>
    </row>
    <row r="345" s="2" customFormat="1">
      <c r="A345" s="35"/>
      <c r="B345" s="36"/>
      <c r="C345" s="37"/>
      <c r="D345" s="253" t="s">
        <v>194</v>
      </c>
      <c r="E345" s="37"/>
      <c r="F345" s="254" t="s">
        <v>1503</v>
      </c>
      <c r="G345" s="37"/>
      <c r="H345" s="37"/>
      <c r="I345" s="206"/>
      <c r="J345" s="37"/>
      <c r="K345" s="37"/>
      <c r="L345" s="41"/>
      <c r="M345" s="255"/>
      <c r="N345" s="256"/>
      <c r="O345" s="88"/>
      <c r="P345" s="88"/>
      <c r="Q345" s="88"/>
      <c r="R345" s="88"/>
      <c r="S345" s="88"/>
      <c r="T345" s="89"/>
      <c r="U345" s="35"/>
      <c r="V345" s="35"/>
      <c r="W345" s="35"/>
      <c r="X345" s="35"/>
      <c r="Y345" s="35"/>
      <c r="Z345" s="35"/>
      <c r="AA345" s="35"/>
      <c r="AB345" s="35"/>
      <c r="AC345" s="35"/>
      <c r="AD345" s="35"/>
      <c r="AE345" s="35"/>
      <c r="AT345" s="14" t="s">
        <v>194</v>
      </c>
      <c r="AU345" s="14" t="s">
        <v>200</v>
      </c>
    </row>
    <row r="346" s="2" customFormat="1" ht="24.15" customHeight="1">
      <c r="A346" s="35"/>
      <c r="B346" s="36"/>
      <c r="C346" s="257" t="s">
        <v>881</v>
      </c>
      <c r="D346" s="257" t="s">
        <v>260</v>
      </c>
      <c r="E346" s="258" t="s">
        <v>1505</v>
      </c>
      <c r="F346" s="259" t="s">
        <v>1506</v>
      </c>
      <c r="G346" s="260" t="s">
        <v>263</v>
      </c>
      <c r="H346" s="261">
        <v>1</v>
      </c>
      <c r="I346" s="262"/>
      <c r="J346" s="263">
        <f>ROUND(I346*H346,2)</f>
        <v>0</v>
      </c>
      <c r="K346" s="264"/>
      <c r="L346" s="265"/>
      <c r="M346" s="266" t="s">
        <v>1</v>
      </c>
      <c r="N346" s="267" t="s">
        <v>42</v>
      </c>
      <c r="O346" s="88"/>
      <c r="P346" s="249">
        <f>O346*H346</f>
        <v>0</v>
      </c>
      <c r="Q346" s="249">
        <v>1.0000000000000001E-05</v>
      </c>
      <c r="R346" s="249">
        <f>Q346*H346</f>
        <v>1.0000000000000001E-05</v>
      </c>
      <c r="S346" s="249">
        <v>0</v>
      </c>
      <c r="T346" s="250">
        <f>S346*H346</f>
        <v>0</v>
      </c>
      <c r="U346" s="35"/>
      <c r="V346" s="35"/>
      <c r="W346" s="35"/>
      <c r="X346" s="35"/>
      <c r="Y346" s="35"/>
      <c r="Z346" s="35"/>
      <c r="AA346" s="35"/>
      <c r="AB346" s="35"/>
      <c r="AC346" s="35"/>
      <c r="AD346" s="35"/>
      <c r="AE346" s="35"/>
      <c r="AR346" s="251" t="s">
        <v>323</v>
      </c>
      <c r="AT346" s="251" t="s">
        <v>260</v>
      </c>
      <c r="AU346" s="251" t="s">
        <v>200</v>
      </c>
      <c r="AY346" s="14" t="s">
        <v>185</v>
      </c>
      <c r="BE346" s="252">
        <f>IF(N346="základní",J346,0)</f>
        <v>0</v>
      </c>
      <c r="BF346" s="252">
        <f>IF(N346="snížená",J346,0)</f>
        <v>0</v>
      </c>
      <c r="BG346" s="252">
        <f>IF(N346="zákl. přenesená",J346,0)</f>
        <v>0</v>
      </c>
      <c r="BH346" s="252">
        <f>IF(N346="sníž. přenesená",J346,0)</f>
        <v>0</v>
      </c>
      <c r="BI346" s="252">
        <f>IF(N346="nulová",J346,0)</f>
        <v>0</v>
      </c>
      <c r="BJ346" s="14" t="s">
        <v>84</v>
      </c>
      <c r="BK346" s="252">
        <f>ROUND(I346*H346,2)</f>
        <v>0</v>
      </c>
      <c r="BL346" s="14" t="s">
        <v>272</v>
      </c>
      <c r="BM346" s="251" t="s">
        <v>1507</v>
      </c>
    </row>
    <row r="347" s="2" customFormat="1">
      <c r="A347" s="35"/>
      <c r="B347" s="36"/>
      <c r="C347" s="37"/>
      <c r="D347" s="253" t="s">
        <v>194</v>
      </c>
      <c r="E347" s="37"/>
      <c r="F347" s="254" t="s">
        <v>1506</v>
      </c>
      <c r="G347" s="37"/>
      <c r="H347" s="37"/>
      <c r="I347" s="206"/>
      <c r="J347" s="37"/>
      <c r="K347" s="37"/>
      <c r="L347" s="41"/>
      <c r="M347" s="255"/>
      <c r="N347" s="256"/>
      <c r="O347" s="88"/>
      <c r="P347" s="88"/>
      <c r="Q347" s="88"/>
      <c r="R347" s="88"/>
      <c r="S347" s="88"/>
      <c r="T347" s="89"/>
      <c r="U347" s="35"/>
      <c r="V347" s="35"/>
      <c r="W347" s="35"/>
      <c r="X347" s="35"/>
      <c r="Y347" s="35"/>
      <c r="Z347" s="35"/>
      <c r="AA347" s="35"/>
      <c r="AB347" s="35"/>
      <c r="AC347" s="35"/>
      <c r="AD347" s="35"/>
      <c r="AE347" s="35"/>
      <c r="AT347" s="14" t="s">
        <v>194</v>
      </c>
      <c r="AU347" s="14" t="s">
        <v>200</v>
      </c>
    </row>
    <row r="348" s="12" customFormat="1" ht="22.8" customHeight="1">
      <c r="A348" s="12"/>
      <c r="B348" s="223"/>
      <c r="C348" s="224"/>
      <c r="D348" s="225" t="s">
        <v>76</v>
      </c>
      <c r="E348" s="237" t="s">
        <v>1292</v>
      </c>
      <c r="F348" s="237" t="s">
        <v>482</v>
      </c>
      <c r="G348" s="224"/>
      <c r="H348" s="224"/>
      <c r="I348" s="227"/>
      <c r="J348" s="238">
        <f>BK348</f>
        <v>0</v>
      </c>
      <c r="K348" s="224"/>
      <c r="L348" s="229"/>
      <c r="M348" s="230"/>
      <c r="N348" s="231"/>
      <c r="O348" s="231"/>
      <c r="P348" s="232">
        <f>SUM(P349:P350)</f>
        <v>0</v>
      </c>
      <c r="Q348" s="231"/>
      <c r="R348" s="232">
        <f>SUM(R349:R350)</f>
        <v>0</v>
      </c>
      <c r="S348" s="231"/>
      <c r="T348" s="233">
        <f>SUM(T349:T350)</f>
        <v>0</v>
      </c>
      <c r="U348" s="12"/>
      <c r="V348" s="12"/>
      <c r="W348" s="12"/>
      <c r="X348" s="12"/>
      <c r="Y348" s="12"/>
      <c r="Z348" s="12"/>
      <c r="AA348" s="12"/>
      <c r="AB348" s="12"/>
      <c r="AC348" s="12"/>
      <c r="AD348" s="12"/>
      <c r="AE348" s="12"/>
      <c r="AR348" s="234" t="s">
        <v>86</v>
      </c>
      <c r="AT348" s="235" t="s">
        <v>76</v>
      </c>
      <c r="AU348" s="235" t="s">
        <v>84</v>
      </c>
      <c r="AY348" s="234" t="s">
        <v>185</v>
      </c>
      <c r="BK348" s="236">
        <f>SUM(BK349:BK350)</f>
        <v>0</v>
      </c>
    </row>
    <row r="349" s="2" customFormat="1" ht="33" customHeight="1">
      <c r="A349" s="35"/>
      <c r="B349" s="36"/>
      <c r="C349" s="239" t="s">
        <v>887</v>
      </c>
      <c r="D349" s="239" t="s">
        <v>188</v>
      </c>
      <c r="E349" s="240" t="s">
        <v>1294</v>
      </c>
      <c r="F349" s="241" t="s">
        <v>1295</v>
      </c>
      <c r="G349" s="242" t="s">
        <v>884</v>
      </c>
      <c r="H349" s="243">
        <v>1</v>
      </c>
      <c r="I349" s="244"/>
      <c r="J349" s="245">
        <f>ROUND(I349*H349,2)</f>
        <v>0</v>
      </c>
      <c r="K349" s="246"/>
      <c r="L349" s="41"/>
      <c r="M349" s="247" t="s">
        <v>1</v>
      </c>
      <c r="N349" s="248" t="s">
        <v>42</v>
      </c>
      <c r="O349" s="88"/>
      <c r="P349" s="249">
        <f>O349*H349</f>
        <v>0</v>
      </c>
      <c r="Q349" s="249">
        <v>0</v>
      </c>
      <c r="R349" s="249">
        <f>Q349*H349</f>
        <v>0</v>
      </c>
      <c r="S349" s="249">
        <v>0</v>
      </c>
      <c r="T349" s="250">
        <f>S349*H349</f>
        <v>0</v>
      </c>
      <c r="U349" s="35"/>
      <c r="V349" s="35"/>
      <c r="W349" s="35"/>
      <c r="X349" s="35"/>
      <c r="Y349" s="35"/>
      <c r="Z349" s="35"/>
      <c r="AA349" s="35"/>
      <c r="AB349" s="35"/>
      <c r="AC349" s="35"/>
      <c r="AD349" s="35"/>
      <c r="AE349" s="35"/>
      <c r="AR349" s="251" t="s">
        <v>272</v>
      </c>
      <c r="AT349" s="251" t="s">
        <v>188</v>
      </c>
      <c r="AU349" s="251" t="s">
        <v>86</v>
      </c>
      <c r="AY349" s="14" t="s">
        <v>185</v>
      </c>
      <c r="BE349" s="252">
        <f>IF(N349="základní",J349,0)</f>
        <v>0</v>
      </c>
      <c r="BF349" s="252">
        <f>IF(N349="snížená",J349,0)</f>
        <v>0</v>
      </c>
      <c r="BG349" s="252">
        <f>IF(N349="zákl. přenesená",J349,0)</f>
        <v>0</v>
      </c>
      <c r="BH349" s="252">
        <f>IF(N349="sníž. přenesená",J349,0)</f>
        <v>0</v>
      </c>
      <c r="BI349" s="252">
        <f>IF(N349="nulová",J349,0)</f>
        <v>0</v>
      </c>
      <c r="BJ349" s="14" t="s">
        <v>84</v>
      </c>
      <c r="BK349" s="252">
        <f>ROUND(I349*H349,2)</f>
        <v>0</v>
      </c>
      <c r="BL349" s="14" t="s">
        <v>272</v>
      </c>
      <c r="BM349" s="251" t="s">
        <v>1296</v>
      </c>
    </row>
    <row r="350" s="2" customFormat="1">
      <c r="A350" s="35"/>
      <c r="B350" s="36"/>
      <c r="C350" s="37"/>
      <c r="D350" s="253" t="s">
        <v>194</v>
      </c>
      <c r="E350" s="37"/>
      <c r="F350" s="254" t="s">
        <v>1297</v>
      </c>
      <c r="G350" s="37"/>
      <c r="H350" s="37"/>
      <c r="I350" s="206"/>
      <c r="J350" s="37"/>
      <c r="K350" s="37"/>
      <c r="L350" s="41"/>
      <c r="M350" s="273"/>
      <c r="N350" s="274"/>
      <c r="O350" s="270"/>
      <c r="P350" s="270"/>
      <c r="Q350" s="270"/>
      <c r="R350" s="270"/>
      <c r="S350" s="270"/>
      <c r="T350" s="275"/>
      <c r="U350" s="35"/>
      <c r="V350" s="35"/>
      <c r="W350" s="35"/>
      <c r="X350" s="35"/>
      <c r="Y350" s="35"/>
      <c r="Z350" s="35"/>
      <c r="AA350" s="35"/>
      <c r="AB350" s="35"/>
      <c r="AC350" s="35"/>
      <c r="AD350" s="35"/>
      <c r="AE350" s="35"/>
      <c r="AT350" s="14" t="s">
        <v>194</v>
      </c>
      <c r="AU350" s="14" t="s">
        <v>86</v>
      </c>
    </row>
    <row r="351" s="2" customFormat="1" ht="6.96" customHeight="1">
      <c r="A351" s="35"/>
      <c r="B351" s="63"/>
      <c r="C351" s="64"/>
      <c r="D351" s="64"/>
      <c r="E351" s="64"/>
      <c r="F351" s="64"/>
      <c r="G351" s="64"/>
      <c r="H351" s="64"/>
      <c r="I351" s="64"/>
      <c r="J351" s="64"/>
      <c r="K351" s="64"/>
      <c r="L351" s="41"/>
      <c r="M351" s="35"/>
      <c r="O351" s="35"/>
      <c r="P351" s="35"/>
      <c r="Q351" s="35"/>
      <c r="R351" s="35"/>
      <c r="S351" s="35"/>
      <c r="T351" s="35"/>
      <c r="U351" s="35"/>
      <c r="V351" s="35"/>
      <c r="W351" s="35"/>
      <c r="X351" s="35"/>
      <c r="Y351" s="35"/>
      <c r="Z351" s="35"/>
      <c r="AA351" s="35"/>
      <c r="AB351" s="35"/>
      <c r="AC351" s="35"/>
      <c r="AD351" s="35"/>
      <c r="AE351" s="35"/>
    </row>
  </sheetData>
  <sheetProtection sheet="1" autoFilter="0" formatColumns="0" formatRows="0" objects="1" scenarios="1" spinCount="100000" saltValue="TOsmkqIhuEHlD2OPexfTlSsntgQHFj0do9nh0/BhDFtRGIkE+uoLbSKtGrLqzi99MUTq8Ti7klak4EVQZQnM3A==" hashValue="ART4jScLnoyHN1JZyMs/prxlFOCpyJSBjn/KgnTxvar1MhuQWbeK673+YwzUOpzc0pOoViv9NQjPy1B+D+9BQQ==" algorithmName="SHA-512" password="C6F1"/>
  <autoFilter ref="C141:K350"/>
  <mergeCells count="17">
    <mergeCell ref="E7:H7"/>
    <mergeCell ref="E9:H9"/>
    <mergeCell ref="E11:H11"/>
    <mergeCell ref="E20:H20"/>
    <mergeCell ref="E29:H29"/>
    <mergeCell ref="E85:H85"/>
    <mergeCell ref="E87:H87"/>
    <mergeCell ref="E89:H89"/>
    <mergeCell ref="D114:F114"/>
    <mergeCell ref="D115:F115"/>
    <mergeCell ref="D116:F116"/>
    <mergeCell ref="D117:F117"/>
    <mergeCell ref="D118:F118"/>
    <mergeCell ref="E130:H130"/>
    <mergeCell ref="E132:H132"/>
    <mergeCell ref="E134:H134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8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4" t="s">
        <v>118</v>
      </c>
    </row>
    <row r="3" s="1" customFormat="1" ht="6.96" customHeight="1">
      <c r="B3" s="143"/>
      <c r="C3" s="144"/>
      <c r="D3" s="144"/>
      <c r="E3" s="144"/>
      <c r="F3" s="144"/>
      <c r="G3" s="144"/>
      <c r="H3" s="144"/>
      <c r="I3" s="144"/>
      <c r="J3" s="144"/>
      <c r="K3" s="144"/>
      <c r="L3" s="17"/>
      <c r="AT3" s="14" t="s">
        <v>86</v>
      </c>
    </row>
    <row r="4" s="1" customFormat="1" ht="24.96" customHeight="1">
      <c r="B4" s="17"/>
      <c r="D4" s="145" t="s">
        <v>134</v>
      </c>
      <c r="L4" s="17"/>
      <c r="M4" s="146" t="s">
        <v>10</v>
      </c>
      <c r="AT4" s="14" t="s">
        <v>4</v>
      </c>
    </row>
    <row r="5" s="1" customFormat="1" ht="6.96" customHeight="1">
      <c r="B5" s="17"/>
      <c r="L5" s="17"/>
    </row>
    <row r="6" s="1" customFormat="1" ht="12" customHeight="1">
      <c r="B6" s="17"/>
      <c r="D6" s="147" t="s">
        <v>16</v>
      </c>
      <c r="L6" s="17"/>
    </row>
    <row r="7" s="1" customFormat="1" ht="26.25" customHeight="1">
      <c r="B7" s="17"/>
      <c r="E7" s="148" t="str">
        <f>'Rekapitulace stavby'!K6</f>
        <v>Zlepšování kvality a dostupnosti vzdělávání ZŠ Sokolovská ve Velkém Meziříčí</v>
      </c>
      <c r="F7" s="147"/>
      <c r="G7" s="147"/>
      <c r="H7" s="147"/>
      <c r="L7" s="17"/>
    </row>
    <row r="8" s="1" customFormat="1" ht="12" customHeight="1">
      <c r="B8" s="17"/>
      <c r="D8" s="147" t="s">
        <v>135</v>
      </c>
      <c r="L8" s="17"/>
    </row>
    <row r="9" s="2" customFormat="1" ht="23.25" customHeight="1">
      <c r="A9" s="35"/>
      <c r="B9" s="41"/>
      <c r="C9" s="35"/>
      <c r="D9" s="35"/>
      <c r="E9" s="148" t="s">
        <v>1508</v>
      </c>
      <c r="F9" s="35"/>
      <c r="G9" s="35"/>
      <c r="H9" s="35"/>
      <c r="I9" s="35"/>
      <c r="J9" s="35"/>
      <c r="K9" s="35"/>
      <c r="L9" s="60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="2" customFormat="1" ht="12" customHeight="1">
      <c r="A10" s="35"/>
      <c r="B10" s="41"/>
      <c r="C10" s="35"/>
      <c r="D10" s="147" t="s">
        <v>137</v>
      </c>
      <c r="E10" s="35"/>
      <c r="F10" s="35"/>
      <c r="G10" s="35"/>
      <c r="H10" s="35"/>
      <c r="I10" s="35"/>
      <c r="J10" s="35"/>
      <c r="K10" s="35"/>
      <c r="L10" s="60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="2" customFormat="1" ht="16.5" customHeight="1">
      <c r="A11" s="35"/>
      <c r="B11" s="41"/>
      <c r="C11" s="35"/>
      <c r="D11" s="35"/>
      <c r="E11" s="149" t="s">
        <v>1509</v>
      </c>
      <c r="F11" s="35"/>
      <c r="G11" s="35"/>
      <c r="H11" s="35"/>
      <c r="I11" s="35"/>
      <c r="J11" s="35"/>
      <c r="K11" s="35"/>
      <c r="L11" s="60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="2" customFormat="1">
      <c r="A12" s="35"/>
      <c r="B12" s="41"/>
      <c r="C12" s="35"/>
      <c r="D12" s="35"/>
      <c r="E12" s="35"/>
      <c r="F12" s="35"/>
      <c r="G12" s="35"/>
      <c r="H12" s="35"/>
      <c r="I12" s="35"/>
      <c r="J12" s="35"/>
      <c r="K12" s="35"/>
      <c r="L12" s="60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="2" customFormat="1" ht="12" customHeight="1">
      <c r="A13" s="35"/>
      <c r="B13" s="41"/>
      <c r="C13" s="35"/>
      <c r="D13" s="147" t="s">
        <v>18</v>
      </c>
      <c r="E13" s="35"/>
      <c r="F13" s="138" t="s">
        <v>1</v>
      </c>
      <c r="G13" s="35"/>
      <c r="H13" s="35"/>
      <c r="I13" s="147" t="s">
        <v>19</v>
      </c>
      <c r="J13" s="138" t="s">
        <v>1</v>
      </c>
      <c r="K13" s="35"/>
      <c r="L13" s="60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="2" customFormat="1" ht="12" customHeight="1">
      <c r="A14" s="35"/>
      <c r="B14" s="41"/>
      <c r="C14" s="35"/>
      <c r="D14" s="147" t="s">
        <v>20</v>
      </c>
      <c r="E14" s="35"/>
      <c r="F14" s="138" t="s">
        <v>21</v>
      </c>
      <c r="G14" s="35"/>
      <c r="H14" s="35"/>
      <c r="I14" s="147" t="s">
        <v>22</v>
      </c>
      <c r="J14" s="150" t="str">
        <f>'Rekapitulace stavby'!AN8</f>
        <v>21. 1. 2025</v>
      </c>
      <c r="K14" s="35"/>
      <c r="L14" s="60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="2" customFormat="1" ht="10.8" customHeight="1">
      <c r="A15" s="35"/>
      <c r="B15" s="41"/>
      <c r="C15" s="35"/>
      <c r="D15" s="35"/>
      <c r="E15" s="35"/>
      <c r="F15" s="35"/>
      <c r="G15" s="35"/>
      <c r="H15" s="35"/>
      <c r="I15" s="35"/>
      <c r="J15" s="35"/>
      <c r="K15" s="35"/>
      <c r="L15" s="60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="2" customFormat="1" ht="12" customHeight="1">
      <c r="A16" s="35"/>
      <c r="B16" s="41"/>
      <c r="C16" s="35"/>
      <c r="D16" s="147" t="s">
        <v>24</v>
      </c>
      <c r="E16" s="35"/>
      <c r="F16" s="35"/>
      <c r="G16" s="35"/>
      <c r="H16" s="35"/>
      <c r="I16" s="147" t="s">
        <v>25</v>
      </c>
      <c r="J16" s="138" t="s">
        <v>26</v>
      </c>
      <c r="K16" s="35"/>
      <c r="L16" s="60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="2" customFormat="1" ht="18" customHeight="1">
      <c r="A17" s="35"/>
      <c r="B17" s="41"/>
      <c r="C17" s="35"/>
      <c r="D17" s="35"/>
      <c r="E17" s="138" t="s">
        <v>27</v>
      </c>
      <c r="F17" s="35"/>
      <c r="G17" s="35"/>
      <c r="H17" s="35"/>
      <c r="I17" s="147" t="s">
        <v>28</v>
      </c>
      <c r="J17" s="138" t="s">
        <v>29</v>
      </c>
      <c r="K17" s="35"/>
      <c r="L17" s="60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="2" customFormat="1" ht="6.96" customHeight="1">
      <c r="A18" s="35"/>
      <c r="B18" s="41"/>
      <c r="C18" s="35"/>
      <c r="D18" s="35"/>
      <c r="E18" s="35"/>
      <c r="F18" s="35"/>
      <c r="G18" s="35"/>
      <c r="H18" s="35"/>
      <c r="I18" s="35"/>
      <c r="J18" s="35"/>
      <c r="K18" s="35"/>
      <c r="L18" s="60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="2" customFormat="1" ht="12" customHeight="1">
      <c r="A19" s="35"/>
      <c r="B19" s="41"/>
      <c r="C19" s="35"/>
      <c r="D19" s="147" t="s">
        <v>30</v>
      </c>
      <c r="E19" s="35"/>
      <c r="F19" s="35"/>
      <c r="G19" s="35"/>
      <c r="H19" s="35"/>
      <c r="I19" s="147" t="s">
        <v>25</v>
      </c>
      <c r="J19" s="30" t="str">
        <f>'Rekapitulace stavby'!AN13</f>
        <v>Vyplň údaj</v>
      </c>
      <c r="K19" s="35"/>
      <c r="L19" s="60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="2" customFormat="1" ht="18" customHeight="1">
      <c r="A20" s="35"/>
      <c r="B20" s="41"/>
      <c r="C20" s="35"/>
      <c r="D20" s="35"/>
      <c r="E20" s="30" t="str">
        <f>'Rekapitulace stavby'!E14</f>
        <v>Vyplň údaj</v>
      </c>
      <c r="F20" s="138"/>
      <c r="G20" s="138"/>
      <c r="H20" s="138"/>
      <c r="I20" s="147" t="s">
        <v>28</v>
      </c>
      <c r="J20" s="30" t="str">
        <f>'Rekapitulace stavby'!AN14</f>
        <v>Vyplň údaj</v>
      </c>
      <c r="K20" s="35"/>
      <c r="L20" s="60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="2" customFormat="1" ht="6.96" customHeight="1">
      <c r="A21" s="35"/>
      <c r="B21" s="41"/>
      <c r="C21" s="35"/>
      <c r="D21" s="35"/>
      <c r="E21" s="35"/>
      <c r="F21" s="35"/>
      <c r="G21" s="35"/>
      <c r="H21" s="35"/>
      <c r="I21" s="35"/>
      <c r="J21" s="35"/>
      <c r="K21" s="35"/>
      <c r="L21" s="60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="2" customFormat="1" ht="12" customHeight="1">
      <c r="A22" s="35"/>
      <c r="B22" s="41"/>
      <c r="C22" s="35"/>
      <c r="D22" s="147" t="s">
        <v>32</v>
      </c>
      <c r="E22" s="35"/>
      <c r="F22" s="35"/>
      <c r="G22" s="35"/>
      <c r="H22" s="35"/>
      <c r="I22" s="147" t="s">
        <v>25</v>
      </c>
      <c r="J22" s="138" t="str">
        <f>IF('Rekapitulace stavby'!AN16="","",'Rekapitulace stavby'!AN16)</f>
        <v/>
      </c>
      <c r="K22" s="35"/>
      <c r="L22" s="60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="2" customFormat="1" ht="18" customHeight="1">
      <c r="A23" s="35"/>
      <c r="B23" s="41"/>
      <c r="C23" s="35"/>
      <c r="D23" s="35"/>
      <c r="E23" s="138" t="str">
        <f>IF('Rekapitulace stavby'!E17="","",'Rekapitulace stavby'!E17)</f>
        <v xml:space="preserve"> </v>
      </c>
      <c r="F23" s="35"/>
      <c r="G23" s="35"/>
      <c r="H23" s="35"/>
      <c r="I23" s="147" t="s">
        <v>28</v>
      </c>
      <c r="J23" s="138" t="str">
        <f>IF('Rekapitulace stavby'!AN17="","",'Rekapitulace stavby'!AN17)</f>
        <v/>
      </c>
      <c r="K23" s="35"/>
      <c r="L23" s="60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="2" customFormat="1" ht="6.96" customHeight="1">
      <c r="A24" s="35"/>
      <c r="B24" s="41"/>
      <c r="C24" s="35"/>
      <c r="D24" s="35"/>
      <c r="E24" s="35"/>
      <c r="F24" s="35"/>
      <c r="G24" s="35"/>
      <c r="H24" s="35"/>
      <c r="I24" s="35"/>
      <c r="J24" s="35"/>
      <c r="K24" s="35"/>
      <c r="L24" s="60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="2" customFormat="1" ht="12" customHeight="1">
      <c r="A25" s="35"/>
      <c r="B25" s="41"/>
      <c r="C25" s="35"/>
      <c r="D25" s="147" t="s">
        <v>35</v>
      </c>
      <c r="E25" s="35"/>
      <c r="F25" s="35"/>
      <c r="G25" s="35"/>
      <c r="H25" s="35"/>
      <c r="I25" s="147" t="s">
        <v>25</v>
      </c>
      <c r="J25" s="138" t="str">
        <f>IF('Rekapitulace stavby'!AN19="","",'Rekapitulace stavby'!AN19)</f>
        <v/>
      </c>
      <c r="K25" s="35"/>
      <c r="L25" s="60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="2" customFormat="1" ht="18" customHeight="1">
      <c r="A26" s="35"/>
      <c r="B26" s="41"/>
      <c r="C26" s="35"/>
      <c r="D26" s="35"/>
      <c r="E26" s="138" t="str">
        <f>IF('Rekapitulace stavby'!E20="","",'Rekapitulace stavby'!E20)</f>
        <v xml:space="preserve"> </v>
      </c>
      <c r="F26" s="35"/>
      <c r="G26" s="35"/>
      <c r="H26" s="35"/>
      <c r="I26" s="147" t="s">
        <v>28</v>
      </c>
      <c r="J26" s="138" t="str">
        <f>IF('Rekapitulace stavby'!AN20="","",'Rekapitulace stavby'!AN20)</f>
        <v/>
      </c>
      <c r="K26" s="35"/>
      <c r="L26" s="60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="2" customFormat="1" ht="6.96" customHeight="1">
      <c r="A27" s="35"/>
      <c r="B27" s="41"/>
      <c r="C27" s="35"/>
      <c r="D27" s="35"/>
      <c r="E27" s="35"/>
      <c r="F27" s="35"/>
      <c r="G27" s="35"/>
      <c r="H27" s="35"/>
      <c r="I27" s="35"/>
      <c r="J27" s="35"/>
      <c r="K27" s="35"/>
      <c r="L27" s="60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</row>
    <row r="28" s="2" customFormat="1" ht="12" customHeight="1">
      <c r="A28" s="35"/>
      <c r="B28" s="41"/>
      <c r="C28" s="35"/>
      <c r="D28" s="147" t="s">
        <v>36</v>
      </c>
      <c r="E28" s="35"/>
      <c r="F28" s="35"/>
      <c r="G28" s="35"/>
      <c r="H28" s="35"/>
      <c r="I28" s="35"/>
      <c r="J28" s="35"/>
      <c r="K28" s="35"/>
      <c r="L28" s="60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="8" customFormat="1" ht="16.5" customHeight="1">
      <c r="A29" s="151"/>
      <c r="B29" s="152"/>
      <c r="C29" s="151"/>
      <c r="D29" s="151"/>
      <c r="E29" s="153" t="s">
        <v>1</v>
      </c>
      <c r="F29" s="153"/>
      <c r="G29" s="153"/>
      <c r="H29" s="153"/>
      <c r="I29" s="151"/>
      <c r="J29" s="151"/>
      <c r="K29" s="151"/>
      <c r="L29" s="154"/>
      <c r="S29" s="151"/>
      <c r="T29" s="151"/>
      <c r="U29" s="151"/>
      <c r="V29" s="151"/>
      <c r="W29" s="151"/>
      <c r="X29" s="151"/>
      <c r="Y29" s="151"/>
      <c r="Z29" s="151"/>
      <c r="AA29" s="151"/>
      <c r="AB29" s="151"/>
      <c r="AC29" s="151"/>
      <c r="AD29" s="151"/>
      <c r="AE29" s="151"/>
    </row>
    <row r="30" s="2" customFormat="1" ht="6.96" customHeight="1">
      <c r="A30" s="35"/>
      <c r="B30" s="41"/>
      <c r="C30" s="35"/>
      <c r="D30" s="35"/>
      <c r="E30" s="35"/>
      <c r="F30" s="35"/>
      <c r="G30" s="35"/>
      <c r="H30" s="35"/>
      <c r="I30" s="35"/>
      <c r="J30" s="35"/>
      <c r="K30" s="35"/>
      <c r="L30" s="60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="2" customFormat="1" ht="6.96" customHeight="1">
      <c r="A31" s="35"/>
      <c r="B31" s="41"/>
      <c r="C31" s="35"/>
      <c r="D31" s="155"/>
      <c r="E31" s="155"/>
      <c r="F31" s="155"/>
      <c r="G31" s="155"/>
      <c r="H31" s="155"/>
      <c r="I31" s="155"/>
      <c r="J31" s="155"/>
      <c r="K31" s="155"/>
      <c r="L31" s="60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="2" customFormat="1" ht="14.4" customHeight="1">
      <c r="A32" s="35"/>
      <c r="B32" s="41"/>
      <c r="C32" s="35"/>
      <c r="D32" s="138" t="s">
        <v>139</v>
      </c>
      <c r="E32" s="35"/>
      <c r="F32" s="35"/>
      <c r="G32" s="35"/>
      <c r="H32" s="35"/>
      <c r="I32" s="35"/>
      <c r="J32" s="156">
        <f>J98</f>
        <v>0</v>
      </c>
      <c r="K32" s="35"/>
      <c r="L32" s="60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="2" customFormat="1" ht="14.4" customHeight="1">
      <c r="A33" s="35"/>
      <c r="B33" s="41"/>
      <c r="C33" s="35"/>
      <c r="D33" s="157" t="s">
        <v>140</v>
      </c>
      <c r="E33" s="35"/>
      <c r="F33" s="35"/>
      <c r="G33" s="35"/>
      <c r="H33" s="35"/>
      <c r="I33" s="35"/>
      <c r="J33" s="156">
        <f>J116</f>
        <v>0</v>
      </c>
      <c r="K33" s="35"/>
      <c r="L33" s="60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="2" customFormat="1" ht="25.44" customHeight="1">
      <c r="A34" s="35"/>
      <c r="B34" s="41"/>
      <c r="C34" s="35"/>
      <c r="D34" s="158" t="s">
        <v>37</v>
      </c>
      <c r="E34" s="35"/>
      <c r="F34" s="35"/>
      <c r="G34" s="35"/>
      <c r="H34" s="35"/>
      <c r="I34" s="35"/>
      <c r="J34" s="159">
        <f>ROUND(J32 + J33, 2)</f>
        <v>0</v>
      </c>
      <c r="K34" s="35"/>
      <c r="L34" s="60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="2" customFormat="1" ht="6.96" customHeight="1">
      <c r="A35" s="35"/>
      <c r="B35" s="41"/>
      <c r="C35" s="35"/>
      <c r="D35" s="155"/>
      <c r="E35" s="155"/>
      <c r="F35" s="155"/>
      <c r="G35" s="155"/>
      <c r="H35" s="155"/>
      <c r="I35" s="155"/>
      <c r="J35" s="155"/>
      <c r="K35" s="155"/>
      <c r="L35" s="60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="2" customFormat="1" ht="14.4" customHeight="1">
      <c r="A36" s="35"/>
      <c r="B36" s="41"/>
      <c r="C36" s="35"/>
      <c r="D36" s="35"/>
      <c r="E36" s="35"/>
      <c r="F36" s="160" t="s">
        <v>39</v>
      </c>
      <c r="G36" s="35"/>
      <c r="H36" s="35"/>
      <c r="I36" s="160" t="s">
        <v>38</v>
      </c>
      <c r="J36" s="160" t="s">
        <v>40</v>
      </c>
      <c r="K36" s="35"/>
      <c r="L36" s="60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="2" customFormat="1" ht="14.4" customHeight="1">
      <c r="A37" s="35"/>
      <c r="B37" s="41"/>
      <c r="C37" s="35"/>
      <c r="D37" s="161" t="s">
        <v>41</v>
      </c>
      <c r="E37" s="147" t="s">
        <v>42</v>
      </c>
      <c r="F37" s="162">
        <f>ROUND((SUM(BE116:BE123) + SUM(BE145:BE296)),  2)</f>
        <v>0</v>
      </c>
      <c r="G37" s="35"/>
      <c r="H37" s="35"/>
      <c r="I37" s="163">
        <v>0.20999999999999999</v>
      </c>
      <c r="J37" s="162">
        <f>ROUND(((SUM(BE116:BE123) + SUM(BE145:BE296))*I37),  2)</f>
        <v>0</v>
      </c>
      <c r="K37" s="35"/>
      <c r="L37" s="60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="2" customFormat="1" ht="14.4" customHeight="1">
      <c r="A38" s="35"/>
      <c r="B38" s="41"/>
      <c r="C38" s="35"/>
      <c r="D38" s="35"/>
      <c r="E38" s="147" t="s">
        <v>43</v>
      </c>
      <c r="F38" s="162">
        <f>ROUND((SUM(BF116:BF123) + SUM(BF145:BF296)),  2)</f>
        <v>0</v>
      </c>
      <c r="G38" s="35"/>
      <c r="H38" s="35"/>
      <c r="I38" s="163">
        <v>0.14999999999999999</v>
      </c>
      <c r="J38" s="162">
        <f>ROUND(((SUM(BF116:BF123) + SUM(BF145:BF296))*I38),  2)</f>
        <v>0</v>
      </c>
      <c r="K38" s="35"/>
      <c r="L38" s="60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hidden="1" s="2" customFormat="1" ht="14.4" customHeight="1">
      <c r="A39" s="35"/>
      <c r="B39" s="41"/>
      <c r="C39" s="35"/>
      <c r="D39" s="35"/>
      <c r="E39" s="147" t="s">
        <v>44</v>
      </c>
      <c r="F39" s="162">
        <f>ROUND((SUM(BG116:BG123) + SUM(BG145:BG296)),  2)</f>
        <v>0</v>
      </c>
      <c r="G39" s="35"/>
      <c r="H39" s="35"/>
      <c r="I39" s="163">
        <v>0.20999999999999999</v>
      </c>
      <c r="J39" s="162">
        <f>0</f>
        <v>0</v>
      </c>
      <c r="K39" s="35"/>
      <c r="L39" s="60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hidden="1" s="2" customFormat="1" ht="14.4" customHeight="1">
      <c r="A40" s="35"/>
      <c r="B40" s="41"/>
      <c r="C40" s="35"/>
      <c r="D40" s="35"/>
      <c r="E40" s="147" t="s">
        <v>45</v>
      </c>
      <c r="F40" s="162">
        <f>ROUND((SUM(BH116:BH123) + SUM(BH145:BH296)),  2)</f>
        <v>0</v>
      </c>
      <c r="G40" s="35"/>
      <c r="H40" s="35"/>
      <c r="I40" s="163">
        <v>0.14999999999999999</v>
      </c>
      <c r="J40" s="162">
        <f>0</f>
        <v>0</v>
      </c>
      <c r="K40" s="35"/>
      <c r="L40" s="60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hidden="1" s="2" customFormat="1" ht="14.4" customHeight="1">
      <c r="A41" s="35"/>
      <c r="B41" s="41"/>
      <c r="C41" s="35"/>
      <c r="D41" s="35"/>
      <c r="E41" s="147" t="s">
        <v>46</v>
      </c>
      <c r="F41" s="162">
        <f>ROUND((SUM(BI116:BI123) + SUM(BI145:BI296)),  2)</f>
        <v>0</v>
      </c>
      <c r="G41" s="35"/>
      <c r="H41" s="35"/>
      <c r="I41" s="163">
        <v>0</v>
      </c>
      <c r="J41" s="162">
        <f>0</f>
        <v>0</v>
      </c>
      <c r="K41" s="35"/>
      <c r="L41" s="60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</row>
    <row r="42" s="2" customFormat="1" ht="6.96" customHeight="1">
      <c r="A42" s="35"/>
      <c r="B42" s="41"/>
      <c r="C42" s="35"/>
      <c r="D42" s="35"/>
      <c r="E42" s="35"/>
      <c r="F42" s="35"/>
      <c r="G42" s="35"/>
      <c r="H42" s="35"/>
      <c r="I42" s="35"/>
      <c r="J42" s="35"/>
      <c r="K42" s="35"/>
      <c r="L42" s="60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</row>
    <row r="43" s="2" customFormat="1" ht="25.44" customHeight="1">
      <c r="A43" s="35"/>
      <c r="B43" s="41"/>
      <c r="C43" s="164"/>
      <c r="D43" s="165" t="s">
        <v>47</v>
      </c>
      <c r="E43" s="166"/>
      <c r="F43" s="166"/>
      <c r="G43" s="167" t="s">
        <v>48</v>
      </c>
      <c r="H43" s="168" t="s">
        <v>49</v>
      </c>
      <c r="I43" s="166"/>
      <c r="J43" s="169">
        <f>SUM(J34:J41)</f>
        <v>0</v>
      </c>
      <c r="K43" s="170"/>
      <c r="L43" s="60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</row>
    <row r="44" s="2" customFormat="1" ht="14.4" customHeight="1">
      <c r="A44" s="35"/>
      <c r="B44" s="41"/>
      <c r="C44" s="35"/>
      <c r="D44" s="35"/>
      <c r="E44" s="35"/>
      <c r="F44" s="35"/>
      <c r="G44" s="35"/>
      <c r="H44" s="35"/>
      <c r="I44" s="35"/>
      <c r="J44" s="35"/>
      <c r="K44" s="35"/>
      <c r="L44" s="60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</row>
    <row r="45" s="1" customFormat="1" ht="14.4" customHeight="1">
      <c r="B45" s="17"/>
      <c r="L45" s="17"/>
    </row>
    <row r="46" s="1" customFormat="1" ht="14.4" customHeight="1">
      <c r="B46" s="17"/>
      <c r="L46" s="17"/>
    </row>
    <row r="47" s="1" customFormat="1" ht="14.4" customHeight="1">
      <c r="B47" s="17"/>
      <c r="L47" s="17"/>
    </row>
    <row r="48" s="1" customFormat="1" ht="14.4" customHeight="1">
      <c r="B48" s="17"/>
      <c r="L48" s="17"/>
    </row>
    <row r="49" s="1" customFormat="1" ht="14.4" customHeight="1">
      <c r="B49" s="17"/>
      <c r="L49" s="17"/>
    </row>
    <row r="50" s="2" customFormat="1" ht="14.4" customHeight="1">
      <c r="B50" s="60"/>
      <c r="D50" s="171" t="s">
        <v>50</v>
      </c>
      <c r="E50" s="172"/>
      <c r="F50" s="172"/>
      <c r="G50" s="171" t="s">
        <v>51</v>
      </c>
      <c r="H50" s="172"/>
      <c r="I50" s="172"/>
      <c r="J50" s="172"/>
      <c r="K50" s="172"/>
      <c r="L50" s="60"/>
    </row>
    <row r="51">
      <c r="B51" s="17"/>
      <c r="L51" s="17"/>
    </row>
    <row r="52">
      <c r="B52" s="17"/>
      <c r="L52" s="17"/>
    </row>
    <row r="53">
      <c r="B53" s="17"/>
      <c r="L53" s="17"/>
    </row>
    <row r="54">
      <c r="B54" s="17"/>
      <c r="L54" s="17"/>
    </row>
    <row r="55">
      <c r="B55" s="17"/>
      <c r="L55" s="17"/>
    </row>
    <row r="56">
      <c r="B56" s="17"/>
      <c r="L56" s="17"/>
    </row>
    <row r="57">
      <c r="B57" s="17"/>
      <c r="L57" s="17"/>
    </row>
    <row r="58">
      <c r="B58" s="17"/>
      <c r="L58" s="17"/>
    </row>
    <row r="59">
      <c r="B59" s="17"/>
      <c r="L59" s="17"/>
    </row>
    <row r="60">
      <c r="B60" s="17"/>
      <c r="L60" s="17"/>
    </row>
    <row r="61" s="2" customFormat="1">
      <c r="A61" s="35"/>
      <c r="B61" s="41"/>
      <c r="C61" s="35"/>
      <c r="D61" s="173" t="s">
        <v>52</v>
      </c>
      <c r="E61" s="174"/>
      <c r="F61" s="175" t="s">
        <v>53</v>
      </c>
      <c r="G61" s="173" t="s">
        <v>52</v>
      </c>
      <c r="H61" s="174"/>
      <c r="I61" s="174"/>
      <c r="J61" s="176" t="s">
        <v>53</v>
      </c>
      <c r="K61" s="174"/>
      <c r="L61" s="60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>
      <c r="B62" s="17"/>
      <c r="L62" s="17"/>
    </row>
    <row r="63">
      <c r="B63" s="17"/>
      <c r="L63" s="17"/>
    </row>
    <row r="64">
      <c r="B64" s="17"/>
      <c r="L64" s="17"/>
    </row>
    <row r="65" s="2" customFormat="1">
      <c r="A65" s="35"/>
      <c r="B65" s="41"/>
      <c r="C65" s="35"/>
      <c r="D65" s="171" t="s">
        <v>54</v>
      </c>
      <c r="E65" s="177"/>
      <c r="F65" s="177"/>
      <c r="G65" s="171" t="s">
        <v>55</v>
      </c>
      <c r="H65" s="177"/>
      <c r="I65" s="177"/>
      <c r="J65" s="177"/>
      <c r="K65" s="177"/>
      <c r="L65" s="60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>
      <c r="B66" s="17"/>
      <c r="L66" s="17"/>
    </row>
    <row r="67">
      <c r="B67" s="17"/>
      <c r="L67" s="17"/>
    </row>
    <row r="68">
      <c r="B68" s="17"/>
      <c r="L68" s="17"/>
    </row>
    <row r="69">
      <c r="B69" s="17"/>
      <c r="L69" s="17"/>
    </row>
    <row r="70">
      <c r="B70" s="17"/>
      <c r="L70" s="17"/>
    </row>
    <row r="71">
      <c r="B71" s="17"/>
      <c r="L71" s="17"/>
    </row>
    <row r="72">
      <c r="B72" s="17"/>
      <c r="L72" s="17"/>
    </row>
    <row r="73">
      <c r="B73" s="17"/>
      <c r="L73" s="17"/>
    </row>
    <row r="74">
      <c r="B74" s="17"/>
      <c r="L74" s="17"/>
    </row>
    <row r="75">
      <c r="B75" s="17"/>
      <c r="L75" s="17"/>
    </row>
    <row r="76" s="2" customFormat="1">
      <c r="A76" s="35"/>
      <c r="B76" s="41"/>
      <c r="C76" s="35"/>
      <c r="D76" s="173" t="s">
        <v>52</v>
      </c>
      <c r="E76" s="174"/>
      <c r="F76" s="175" t="s">
        <v>53</v>
      </c>
      <c r="G76" s="173" t="s">
        <v>52</v>
      </c>
      <c r="H76" s="174"/>
      <c r="I76" s="174"/>
      <c r="J76" s="176" t="s">
        <v>53</v>
      </c>
      <c r="K76" s="174"/>
      <c r="L76" s="60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="2" customFormat="1" ht="14.4" customHeight="1">
      <c r="A77" s="35"/>
      <c r="B77" s="178"/>
      <c r="C77" s="179"/>
      <c r="D77" s="179"/>
      <c r="E77" s="179"/>
      <c r="F77" s="179"/>
      <c r="G77" s="179"/>
      <c r="H77" s="179"/>
      <c r="I77" s="179"/>
      <c r="J77" s="179"/>
      <c r="K77" s="179"/>
      <c r="L77" s="60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="2" customFormat="1" ht="6.96" customHeight="1">
      <c r="A81" s="35"/>
      <c r="B81" s="180"/>
      <c r="C81" s="181"/>
      <c r="D81" s="181"/>
      <c r="E81" s="181"/>
      <c r="F81" s="181"/>
      <c r="G81" s="181"/>
      <c r="H81" s="181"/>
      <c r="I81" s="181"/>
      <c r="J81" s="181"/>
      <c r="K81" s="181"/>
      <c r="L81" s="60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="2" customFormat="1" ht="24.96" customHeight="1">
      <c r="A82" s="35"/>
      <c r="B82" s="36"/>
      <c r="C82" s="20" t="s">
        <v>141</v>
      </c>
      <c r="D82" s="37"/>
      <c r="E82" s="37"/>
      <c r="F82" s="37"/>
      <c r="G82" s="37"/>
      <c r="H82" s="37"/>
      <c r="I82" s="37"/>
      <c r="J82" s="37"/>
      <c r="K82" s="37"/>
      <c r="L82" s="60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60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="2" customFormat="1" ht="12" customHeight="1">
      <c r="A84" s="35"/>
      <c r="B84" s="36"/>
      <c r="C84" s="29" t="s">
        <v>16</v>
      </c>
      <c r="D84" s="37"/>
      <c r="E84" s="37"/>
      <c r="F84" s="37"/>
      <c r="G84" s="37"/>
      <c r="H84" s="37"/>
      <c r="I84" s="37"/>
      <c r="J84" s="37"/>
      <c r="K84" s="37"/>
      <c r="L84" s="60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="2" customFormat="1" ht="26.25" customHeight="1">
      <c r="A85" s="35"/>
      <c r="B85" s="36"/>
      <c r="C85" s="37"/>
      <c r="D85" s="37"/>
      <c r="E85" s="182" t="str">
        <f>E7</f>
        <v>Zlepšování kvality a dostupnosti vzdělávání ZŠ Sokolovská ve Velkém Meziříčí</v>
      </c>
      <c r="F85" s="29"/>
      <c r="G85" s="29"/>
      <c r="H85" s="29"/>
      <c r="I85" s="37"/>
      <c r="J85" s="37"/>
      <c r="K85" s="37"/>
      <c r="L85" s="60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="1" customFormat="1" ht="12" customHeight="1">
      <c r="B86" s="18"/>
      <c r="C86" s="29" t="s">
        <v>135</v>
      </c>
      <c r="D86" s="19"/>
      <c r="E86" s="19"/>
      <c r="F86" s="19"/>
      <c r="G86" s="19"/>
      <c r="H86" s="19"/>
      <c r="I86" s="19"/>
      <c r="J86" s="19"/>
      <c r="K86" s="19"/>
      <c r="L86" s="17"/>
    </row>
    <row r="87" s="2" customFormat="1" ht="23.25" customHeight="1">
      <c r="A87" s="35"/>
      <c r="B87" s="36"/>
      <c r="C87" s="37"/>
      <c r="D87" s="37"/>
      <c r="E87" s="182" t="s">
        <v>1508</v>
      </c>
      <c r="F87" s="37"/>
      <c r="G87" s="37"/>
      <c r="H87" s="37"/>
      <c r="I87" s="37"/>
      <c r="J87" s="37"/>
      <c r="K87" s="37"/>
      <c r="L87" s="60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="2" customFormat="1" ht="12" customHeight="1">
      <c r="A88" s="35"/>
      <c r="B88" s="36"/>
      <c r="C88" s="29" t="s">
        <v>137</v>
      </c>
      <c r="D88" s="37"/>
      <c r="E88" s="37"/>
      <c r="F88" s="37"/>
      <c r="G88" s="37"/>
      <c r="H88" s="37"/>
      <c r="I88" s="37"/>
      <c r="J88" s="37"/>
      <c r="K88" s="37"/>
      <c r="L88" s="60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="2" customFormat="1" ht="16.5" customHeight="1">
      <c r="A89" s="35"/>
      <c r="B89" s="36"/>
      <c r="C89" s="37"/>
      <c r="D89" s="37"/>
      <c r="E89" s="73" t="str">
        <f>E11</f>
        <v>56.4.1 - PC učebna_jazyková učebna, dveře č.61 - stavba</v>
      </c>
      <c r="F89" s="37"/>
      <c r="G89" s="37"/>
      <c r="H89" s="37"/>
      <c r="I89" s="37"/>
      <c r="J89" s="37"/>
      <c r="K89" s="37"/>
      <c r="L89" s="60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="2" customFormat="1" ht="6.96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60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="2" customFormat="1" ht="12" customHeight="1">
      <c r="A91" s="35"/>
      <c r="B91" s="36"/>
      <c r="C91" s="29" t="s">
        <v>20</v>
      </c>
      <c r="D91" s="37"/>
      <c r="E91" s="37"/>
      <c r="F91" s="24" t="str">
        <f>F14</f>
        <v xml:space="preserve">ZŠ Sokolovská </v>
      </c>
      <c r="G91" s="37"/>
      <c r="H91" s="37"/>
      <c r="I91" s="29" t="s">
        <v>22</v>
      </c>
      <c r="J91" s="76" t="str">
        <f>IF(J14="","",J14)</f>
        <v>21. 1. 2025</v>
      </c>
      <c r="K91" s="37"/>
      <c r="L91" s="60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="2" customFormat="1" ht="6.96" customHeight="1">
      <c r="A92" s="35"/>
      <c r="B92" s="36"/>
      <c r="C92" s="37"/>
      <c r="D92" s="37"/>
      <c r="E92" s="37"/>
      <c r="F92" s="37"/>
      <c r="G92" s="37"/>
      <c r="H92" s="37"/>
      <c r="I92" s="37"/>
      <c r="J92" s="37"/>
      <c r="K92" s="37"/>
      <c r="L92" s="60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="2" customFormat="1" ht="15.15" customHeight="1">
      <c r="A93" s="35"/>
      <c r="B93" s="36"/>
      <c r="C93" s="29" t="s">
        <v>24</v>
      </c>
      <c r="D93" s="37"/>
      <c r="E93" s="37"/>
      <c r="F93" s="24" t="str">
        <f>E17</f>
        <v xml:space="preserve">Město Velké Meziříčí, Radnická 29/1, PSČ: 594 13 </v>
      </c>
      <c r="G93" s="37"/>
      <c r="H93" s="37"/>
      <c r="I93" s="29" t="s">
        <v>32</v>
      </c>
      <c r="J93" s="33" t="str">
        <f>E23</f>
        <v xml:space="preserve"> </v>
      </c>
      <c r="K93" s="37"/>
      <c r="L93" s="60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="2" customFormat="1" ht="15.15" customHeight="1">
      <c r="A94" s="35"/>
      <c r="B94" s="36"/>
      <c r="C94" s="29" t="s">
        <v>30</v>
      </c>
      <c r="D94" s="37"/>
      <c r="E94" s="37"/>
      <c r="F94" s="24" t="str">
        <f>IF(E20="","",E20)</f>
        <v>Vyplň údaj</v>
      </c>
      <c r="G94" s="37"/>
      <c r="H94" s="37"/>
      <c r="I94" s="29" t="s">
        <v>35</v>
      </c>
      <c r="J94" s="33" t="str">
        <f>E26</f>
        <v xml:space="preserve"> </v>
      </c>
      <c r="K94" s="37"/>
      <c r="L94" s="60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="2" customFormat="1" ht="10.32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60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="2" customFormat="1" ht="29.28" customHeight="1">
      <c r="A96" s="35"/>
      <c r="B96" s="36"/>
      <c r="C96" s="183" t="s">
        <v>142</v>
      </c>
      <c r="D96" s="184"/>
      <c r="E96" s="184"/>
      <c r="F96" s="184"/>
      <c r="G96" s="184"/>
      <c r="H96" s="184"/>
      <c r="I96" s="184"/>
      <c r="J96" s="185" t="s">
        <v>143</v>
      </c>
      <c r="K96" s="184"/>
      <c r="L96" s="60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</row>
    <row r="97" s="2" customFormat="1" ht="10.32" customHeight="1">
      <c r="A97" s="35"/>
      <c r="B97" s="36"/>
      <c r="C97" s="37"/>
      <c r="D97" s="37"/>
      <c r="E97" s="37"/>
      <c r="F97" s="37"/>
      <c r="G97" s="37"/>
      <c r="H97" s="37"/>
      <c r="I97" s="37"/>
      <c r="J97" s="37"/>
      <c r="K97" s="37"/>
      <c r="L97" s="60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</row>
    <row r="98" s="2" customFormat="1" ht="22.8" customHeight="1">
      <c r="A98" s="35"/>
      <c r="B98" s="36"/>
      <c r="C98" s="186" t="s">
        <v>144</v>
      </c>
      <c r="D98" s="37"/>
      <c r="E98" s="37"/>
      <c r="F98" s="37"/>
      <c r="G98" s="37"/>
      <c r="H98" s="37"/>
      <c r="I98" s="37"/>
      <c r="J98" s="107">
        <f>J145</f>
        <v>0</v>
      </c>
      <c r="K98" s="37"/>
      <c r="L98" s="60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U98" s="14" t="s">
        <v>145</v>
      </c>
    </row>
    <row r="99" s="9" customFormat="1" ht="24.96" customHeight="1">
      <c r="A99" s="9"/>
      <c r="B99" s="187"/>
      <c r="C99" s="188"/>
      <c r="D99" s="189" t="s">
        <v>146</v>
      </c>
      <c r="E99" s="190"/>
      <c r="F99" s="190"/>
      <c r="G99" s="190"/>
      <c r="H99" s="190"/>
      <c r="I99" s="190"/>
      <c r="J99" s="191">
        <f>J146</f>
        <v>0</v>
      </c>
      <c r="K99" s="188"/>
      <c r="L99" s="192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93"/>
      <c r="C100" s="130"/>
      <c r="D100" s="194" t="s">
        <v>1300</v>
      </c>
      <c r="E100" s="195"/>
      <c r="F100" s="195"/>
      <c r="G100" s="195"/>
      <c r="H100" s="195"/>
      <c r="I100" s="195"/>
      <c r="J100" s="196">
        <f>J147</f>
        <v>0</v>
      </c>
      <c r="K100" s="130"/>
      <c r="L100" s="197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93"/>
      <c r="C101" s="130"/>
      <c r="D101" s="194" t="s">
        <v>147</v>
      </c>
      <c r="E101" s="195"/>
      <c r="F101" s="195"/>
      <c r="G101" s="195"/>
      <c r="H101" s="195"/>
      <c r="I101" s="195"/>
      <c r="J101" s="196">
        <f>J152</f>
        <v>0</v>
      </c>
      <c r="K101" s="130"/>
      <c r="L101" s="197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93"/>
      <c r="C102" s="130"/>
      <c r="D102" s="194" t="s">
        <v>148</v>
      </c>
      <c r="E102" s="195"/>
      <c r="F102" s="195"/>
      <c r="G102" s="195"/>
      <c r="H102" s="195"/>
      <c r="I102" s="195"/>
      <c r="J102" s="196">
        <f>J161</f>
        <v>0</v>
      </c>
      <c r="K102" s="130"/>
      <c r="L102" s="197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93"/>
      <c r="C103" s="130"/>
      <c r="D103" s="194" t="s">
        <v>149</v>
      </c>
      <c r="E103" s="195"/>
      <c r="F103" s="195"/>
      <c r="G103" s="195"/>
      <c r="H103" s="195"/>
      <c r="I103" s="195"/>
      <c r="J103" s="196">
        <f>J176</f>
        <v>0</v>
      </c>
      <c r="K103" s="130"/>
      <c r="L103" s="197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9" customFormat="1" ht="24.96" customHeight="1">
      <c r="A104" s="9"/>
      <c r="B104" s="187"/>
      <c r="C104" s="188"/>
      <c r="D104" s="189" t="s">
        <v>150</v>
      </c>
      <c r="E104" s="190"/>
      <c r="F104" s="190"/>
      <c r="G104" s="190"/>
      <c r="H104" s="190"/>
      <c r="I104" s="190"/>
      <c r="J104" s="191">
        <f>J185</f>
        <v>0</v>
      </c>
      <c r="K104" s="188"/>
      <c r="L104" s="192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</row>
    <row r="105" s="10" customFormat="1" ht="19.92" customHeight="1">
      <c r="A105" s="10"/>
      <c r="B105" s="193"/>
      <c r="C105" s="130"/>
      <c r="D105" s="194" t="s">
        <v>151</v>
      </c>
      <c r="E105" s="195"/>
      <c r="F105" s="195"/>
      <c r="G105" s="195"/>
      <c r="H105" s="195"/>
      <c r="I105" s="195"/>
      <c r="J105" s="196">
        <f>J186</f>
        <v>0</v>
      </c>
      <c r="K105" s="130"/>
      <c r="L105" s="197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93"/>
      <c r="C106" s="130"/>
      <c r="D106" s="194" t="s">
        <v>152</v>
      </c>
      <c r="E106" s="195"/>
      <c r="F106" s="195"/>
      <c r="G106" s="195"/>
      <c r="H106" s="195"/>
      <c r="I106" s="195"/>
      <c r="J106" s="196">
        <f>J199</f>
        <v>0</v>
      </c>
      <c r="K106" s="130"/>
      <c r="L106" s="197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193"/>
      <c r="C107" s="130"/>
      <c r="D107" s="194" t="s">
        <v>153</v>
      </c>
      <c r="E107" s="195"/>
      <c r="F107" s="195"/>
      <c r="G107" s="195"/>
      <c r="H107" s="195"/>
      <c r="I107" s="195"/>
      <c r="J107" s="196">
        <f>J208</f>
        <v>0</v>
      </c>
      <c r="K107" s="130"/>
      <c r="L107" s="197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10" customFormat="1" ht="19.92" customHeight="1">
      <c r="A108" s="10"/>
      <c r="B108" s="193"/>
      <c r="C108" s="130"/>
      <c r="D108" s="194" t="s">
        <v>154</v>
      </c>
      <c r="E108" s="195"/>
      <c r="F108" s="195"/>
      <c r="G108" s="195"/>
      <c r="H108" s="195"/>
      <c r="I108" s="195"/>
      <c r="J108" s="196">
        <f>J228</f>
        <v>0</v>
      </c>
      <c r="K108" s="130"/>
      <c r="L108" s="197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10" customFormat="1" ht="19.92" customHeight="1">
      <c r="A109" s="10"/>
      <c r="B109" s="193"/>
      <c r="C109" s="130"/>
      <c r="D109" s="194" t="s">
        <v>155</v>
      </c>
      <c r="E109" s="195"/>
      <c r="F109" s="195"/>
      <c r="G109" s="195"/>
      <c r="H109" s="195"/>
      <c r="I109" s="195"/>
      <c r="J109" s="196">
        <f>J255</f>
        <v>0</v>
      </c>
      <c r="K109" s="130"/>
      <c r="L109" s="197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10" customFormat="1" ht="19.92" customHeight="1">
      <c r="A110" s="10"/>
      <c r="B110" s="193"/>
      <c r="C110" s="130"/>
      <c r="D110" s="194" t="s">
        <v>156</v>
      </c>
      <c r="E110" s="195"/>
      <c r="F110" s="195"/>
      <c r="G110" s="195"/>
      <c r="H110" s="195"/>
      <c r="I110" s="195"/>
      <c r="J110" s="196">
        <f>J268</f>
        <v>0</v>
      </c>
      <c r="K110" s="130"/>
      <c r="L110" s="197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</row>
    <row r="111" s="10" customFormat="1" ht="19.92" customHeight="1">
      <c r="A111" s="10"/>
      <c r="B111" s="193"/>
      <c r="C111" s="130"/>
      <c r="D111" s="194" t="s">
        <v>157</v>
      </c>
      <c r="E111" s="195"/>
      <c r="F111" s="195"/>
      <c r="G111" s="195"/>
      <c r="H111" s="195"/>
      <c r="I111" s="195"/>
      <c r="J111" s="196">
        <f>J273</f>
        <v>0</v>
      </c>
      <c r="K111" s="130"/>
      <c r="L111" s="197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</row>
    <row r="112" s="9" customFormat="1" ht="24.96" customHeight="1">
      <c r="A112" s="9"/>
      <c r="B112" s="187"/>
      <c r="C112" s="188"/>
      <c r="D112" s="189" t="s">
        <v>158</v>
      </c>
      <c r="E112" s="190"/>
      <c r="F112" s="190"/>
      <c r="G112" s="190"/>
      <c r="H112" s="190"/>
      <c r="I112" s="190"/>
      <c r="J112" s="191">
        <f>J286</f>
        <v>0</v>
      </c>
      <c r="K112" s="188"/>
      <c r="L112" s="192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</row>
    <row r="113" s="10" customFormat="1" ht="19.92" customHeight="1">
      <c r="A113" s="10"/>
      <c r="B113" s="193"/>
      <c r="C113" s="130"/>
      <c r="D113" s="194" t="s">
        <v>159</v>
      </c>
      <c r="E113" s="195"/>
      <c r="F113" s="195"/>
      <c r="G113" s="195"/>
      <c r="H113" s="195"/>
      <c r="I113" s="195"/>
      <c r="J113" s="196">
        <f>J287</f>
        <v>0</v>
      </c>
      <c r="K113" s="130"/>
      <c r="L113" s="197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</row>
    <row r="114" s="2" customFormat="1" ht="21.84" customHeight="1">
      <c r="A114" s="35"/>
      <c r="B114" s="36"/>
      <c r="C114" s="37"/>
      <c r="D114" s="37"/>
      <c r="E114" s="37"/>
      <c r="F114" s="37"/>
      <c r="G114" s="37"/>
      <c r="H114" s="37"/>
      <c r="I114" s="37"/>
      <c r="J114" s="37"/>
      <c r="K114" s="37"/>
      <c r="L114" s="60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="2" customFormat="1" ht="6.96" customHeight="1">
      <c r="A115" s="35"/>
      <c r="B115" s="36"/>
      <c r="C115" s="37"/>
      <c r="D115" s="37"/>
      <c r="E115" s="37"/>
      <c r="F115" s="37"/>
      <c r="G115" s="37"/>
      <c r="H115" s="37"/>
      <c r="I115" s="37"/>
      <c r="J115" s="37"/>
      <c r="K115" s="37"/>
      <c r="L115" s="60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="2" customFormat="1" ht="29.28" customHeight="1">
      <c r="A116" s="35"/>
      <c r="B116" s="36"/>
      <c r="C116" s="186" t="s">
        <v>160</v>
      </c>
      <c r="D116" s="37"/>
      <c r="E116" s="37"/>
      <c r="F116" s="37"/>
      <c r="G116" s="37"/>
      <c r="H116" s="37"/>
      <c r="I116" s="37"/>
      <c r="J116" s="198">
        <f>ROUND(J117 + J118 + J119 + J120 + J121 + J122,2)</f>
        <v>0</v>
      </c>
      <c r="K116" s="37"/>
      <c r="L116" s="60"/>
      <c r="N116" s="199" t="s">
        <v>41</v>
      </c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="2" customFormat="1" ht="18" customHeight="1">
      <c r="A117" s="35"/>
      <c r="B117" s="36"/>
      <c r="C117" s="37"/>
      <c r="D117" s="200" t="s">
        <v>161</v>
      </c>
      <c r="E117" s="201"/>
      <c r="F117" s="201"/>
      <c r="G117" s="37"/>
      <c r="H117" s="37"/>
      <c r="I117" s="37"/>
      <c r="J117" s="202">
        <v>0</v>
      </c>
      <c r="K117" s="37"/>
      <c r="L117" s="203"/>
      <c r="M117" s="204"/>
      <c r="N117" s="205" t="s">
        <v>42</v>
      </c>
      <c r="O117" s="204"/>
      <c r="P117" s="204"/>
      <c r="Q117" s="204"/>
      <c r="R117" s="204"/>
      <c r="S117" s="206"/>
      <c r="T117" s="206"/>
      <c r="U117" s="206"/>
      <c r="V117" s="206"/>
      <c r="W117" s="206"/>
      <c r="X117" s="206"/>
      <c r="Y117" s="206"/>
      <c r="Z117" s="206"/>
      <c r="AA117" s="206"/>
      <c r="AB117" s="206"/>
      <c r="AC117" s="206"/>
      <c r="AD117" s="206"/>
      <c r="AE117" s="206"/>
      <c r="AF117" s="204"/>
      <c r="AG117" s="204"/>
      <c r="AH117" s="204"/>
      <c r="AI117" s="204"/>
      <c r="AJ117" s="204"/>
      <c r="AK117" s="204"/>
      <c r="AL117" s="204"/>
      <c r="AM117" s="204"/>
      <c r="AN117" s="204"/>
      <c r="AO117" s="204"/>
      <c r="AP117" s="204"/>
      <c r="AQ117" s="204"/>
      <c r="AR117" s="204"/>
      <c r="AS117" s="204"/>
      <c r="AT117" s="204"/>
      <c r="AU117" s="204"/>
      <c r="AV117" s="204"/>
      <c r="AW117" s="204"/>
      <c r="AX117" s="204"/>
      <c r="AY117" s="207" t="s">
        <v>162</v>
      </c>
      <c r="AZ117" s="204"/>
      <c r="BA117" s="204"/>
      <c r="BB117" s="204"/>
      <c r="BC117" s="204"/>
      <c r="BD117" s="204"/>
      <c r="BE117" s="208">
        <f>IF(N117="základní",J117,0)</f>
        <v>0</v>
      </c>
      <c r="BF117" s="208">
        <f>IF(N117="snížená",J117,0)</f>
        <v>0</v>
      </c>
      <c r="BG117" s="208">
        <f>IF(N117="zákl. přenesená",J117,0)</f>
        <v>0</v>
      </c>
      <c r="BH117" s="208">
        <f>IF(N117="sníž. přenesená",J117,0)</f>
        <v>0</v>
      </c>
      <c r="BI117" s="208">
        <f>IF(N117="nulová",J117,0)</f>
        <v>0</v>
      </c>
      <c r="BJ117" s="207" t="s">
        <v>84</v>
      </c>
      <c r="BK117" s="204"/>
      <c r="BL117" s="204"/>
      <c r="BM117" s="204"/>
    </row>
    <row r="118" s="2" customFormat="1" ht="18" customHeight="1">
      <c r="A118" s="35"/>
      <c r="B118" s="36"/>
      <c r="C118" s="37"/>
      <c r="D118" s="200" t="s">
        <v>163</v>
      </c>
      <c r="E118" s="201"/>
      <c r="F118" s="201"/>
      <c r="G118" s="37"/>
      <c r="H118" s="37"/>
      <c r="I118" s="37"/>
      <c r="J118" s="202">
        <v>0</v>
      </c>
      <c r="K118" s="37"/>
      <c r="L118" s="203"/>
      <c r="M118" s="204"/>
      <c r="N118" s="205" t="s">
        <v>42</v>
      </c>
      <c r="O118" s="204"/>
      <c r="P118" s="204"/>
      <c r="Q118" s="204"/>
      <c r="R118" s="204"/>
      <c r="S118" s="206"/>
      <c r="T118" s="206"/>
      <c r="U118" s="206"/>
      <c r="V118" s="206"/>
      <c r="W118" s="206"/>
      <c r="X118" s="206"/>
      <c r="Y118" s="206"/>
      <c r="Z118" s="206"/>
      <c r="AA118" s="206"/>
      <c r="AB118" s="206"/>
      <c r="AC118" s="206"/>
      <c r="AD118" s="206"/>
      <c r="AE118" s="206"/>
      <c r="AF118" s="204"/>
      <c r="AG118" s="204"/>
      <c r="AH118" s="204"/>
      <c r="AI118" s="204"/>
      <c r="AJ118" s="204"/>
      <c r="AK118" s="204"/>
      <c r="AL118" s="204"/>
      <c r="AM118" s="204"/>
      <c r="AN118" s="204"/>
      <c r="AO118" s="204"/>
      <c r="AP118" s="204"/>
      <c r="AQ118" s="204"/>
      <c r="AR118" s="204"/>
      <c r="AS118" s="204"/>
      <c r="AT118" s="204"/>
      <c r="AU118" s="204"/>
      <c r="AV118" s="204"/>
      <c r="AW118" s="204"/>
      <c r="AX118" s="204"/>
      <c r="AY118" s="207" t="s">
        <v>162</v>
      </c>
      <c r="AZ118" s="204"/>
      <c r="BA118" s="204"/>
      <c r="BB118" s="204"/>
      <c r="BC118" s="204"/>
      <c r="BD118" s="204"/>
      <c r="BE118" s="208">
        <f>IF(N118="základní",J118,0)</f>
        <v>0</v>
      </c>
      <c r="BF118" s="208">
        <f>IF(N118="snížená",J118,0)</f>
        <v>0</v>
      </c>
      <c r="BG118" s="208">
        <f>IF(N118="zákl. přenesená",J118,0)</f>
        <v>0</v>
      </c>
      <c r="BH118" s="208">
        <f>IF(N118="sníž. přenesená",J118,0)</f>
        <v>0</v>
      </c>
      <c r="BI118" s="208">
        <f>IF(N118="nulová",J118,0)</f>
        <v>0</v>
      </c>
      <c r="BJ118" s="207" t="s">
        <v>84</v>
      </c>
      <c r="BK118" s="204"/>
      <c r="BL118" s="204"/>
      <c r="BM118" s="204"/>
    </row>
    <row r="119" s="2" customFormat="1" ht="18" customHeight="1">
      <c r="A119" s="35"/>
      <c r="B119" s="36"/>
      <c r="C119" s="37"/>
      <c r="D119" s="200" t="s">
        <v>164</v>
      </c>
      <c r="E119" s="201"/>
      <c r="F119" s="201"/>
      <c r="G119" s="37"/>
      <c r="H119" s="37"/>
      <c r="I119" s="37"/>
      <c r="J119" s="202">
        <v>0</v>
      </c>
      <c r="K119" s="37"/>
      <c r="L119" s="203"/>
      <c r="M119" s="204"/>
      <c r="N119" s="205" t="s">
        <v>42</v>
      </c>
      <c r="O119" s="204"/>
      <c r="P119" s="204"/>
      <c r="Q119" s="204"/>
      <c r="R119" s="204"/>
      <c r="S119" s="206"/>
      <c r="T119" s="206"/>
      <c r="U119" s="206"/>
      <c r="V119" s="206"/>
      <c r="W119" s="206"/>
      <c r="X119" s="206"/>
      <c r="Y119" s="206"/>
      <c r="Z119" s="206"/>
      <c r="AA119" s="206"/>
      <c r="AB119" s="206"/>
      <c r="AC119" s="206"/>
      <c r="AD119" s="206"/>
      <c r="AE119" s="206"/>
      <c r="AF119" s="204"/>
      <c r="AG119" s="204"/>
      <c r="AH119" s="204"/>
      <c r="AI119" s="204"/>
      <c r="AJ119" s="204"/>
      <c r="AK119" s="204"/>
      <c r="AL119" s="204"/>
      <c r="AM119" s="204"/>
      <c r="AN119" s="204"/>
      <c r="AO119" s="204"/>
      <c r="AP119" s="204"/>
      <c r="AQ119" s="204"/>
      <c r="AR119" s="204"/>
      <c r="AS119" s="204"/>
      <c r="AT119" s="204"/>
      <c r="AU119" s="204"/>
      <c r="AV119" s="204"/>
      <c r="AW119" s="204"/>
      <c r="AX119" s="204"/>
      <c r="AY119" s="207" t="s">
        <v>162</v>
      </c>
      <c r="AZ119" s="204"/>
      <c r="BA119" s="204"/>
      <c r="BB119" s="204"/>
      <c r="BC119" s="204"/>
      <c r="BD119" s="204"/>
      <c r="BE119" s="208">
        <f>IF(N119="základní",J119,0)</f>
        <v>0</v>
      </c>
      <c r="BF119" s="208">
        <f>IF(N119="snížená",J119,0)</f>
        <v>0</v>
      </c>
      <c r="BG119" s="208">
        <f>IF(N119="zákl. přenesená",J119,0)</f>
        <v>0</v>
      </c>
      <c r="BH119" s="208">
        <f>IF(N119="sníž. přenesená",J119,0)</f>
        <v>0</v>
      </c>
      <c r="BI119" s="208">
        <f>IF(N119="nulová",J119,0)</f>
        <v>0</v>
      </c>
      <c r="BJ119" s="207" t="s">
        <v>84</v>
      </c>
      <c r="BK119" s="204"/>
      <c r="BL119" s="204"/>
      <c r="BM119" s="204"/>
    </row>
    <row r="120" s="2" customFormat="1" ht="18" customHeight="1">
      <c r="A120" s="35"/>
      <c r="B120" s="36"/>
      <c r="C120" s="37"/>
      <c r="D120" s="200" t="s">
        <v>165</v>
      </c>
      <c r="E120" s="201"/>
      <c r="F120" s="201"/>
      <c r="G120" s="37"/>
      <c r="H120" s="37"/>
      <c r="I120" s="37"/>
      <c r="J120" s="202">
        <v>0</v>
      </c>
      <c r="K120" s="37"/>
      <c r="L120" s="203"/>
      <c r="M120" s="204"/>
      <c r="N120" s="205" t="s">
        <v>42</v>
      </c>
      <c r="O120" s="204"/>
      <c r="P120" s="204"/>
      <c r="Q120" s="204"/>
      <c r="R120" s="204"/>
      <c r="S120" s="206"/>
      <c r="T120" s="206"/>
      <c r="U120" s="206"/>
      <c r="V120" s="206"/>
      <c r="W120" s="206"/>
      <c r="X120" s="206"/>
      <c r="Y120" s="206"/>
      <c r="Z120" s="206"/>
      <c r="AA120" s="206"/>
      <c r="AB120" s="206"/>
      <c r="AC120" s="206"/>
      <c r="AD120" s="206"/>
      <c r="AE120" s="206"/>
      <c r="AF120" s="204"/>
      <c r="AG120" s="204"/>
      <c r="AH120" s="204"/>
      <c r="AI120" s="204"/>
      <c r="AJ120" s="204"/>
      <c r="AK120" s="204"/>
      <c r="AL120" s="204"/>
      <c r="AM120" s="204"/>
      <c r="AN120" s="204"/>
      <c r="AO120" s="204"/>
      <c r="AP120" s="204"/>
      <c r="AQ120" s="204"/>
      <c r="AR120" s="204"/>
      <c r="AS120" s="204"/>
      <c r="AT120" s="204"/>
      <c r="AU120" s="204"/>
      <c r="AV120" s="204"/>
      <c r="AW120" s="204"/>
      <c r="AX120" s="204"/>
      <c r="AY120" s="207" t="s">
        <v>162</v>
      </c>
      <c r="AZ120" s="204"/>
      <c r="BA120" s="204"/>
      <c r="BB120" s="204"/>
      <c r="BC120" s="204"/>
      <c r="BD120" s="204"/>
      <c r="BE120" s="208">
        <f>IF(N120="základní",J120,0)</f>
        <v>0</v>
      </c>
      <c r="BF120" s="208">
        <f>IF(N120="snížená",J120,0)</f>
        <v>0</v>
      </c>
      <c r="BG120" s="208">
        <f>IF(N120="zákl. přenesená",J120,0)</f>
        <v>0</v>
      </c>
      <c r="BH120" s="208">
        <f>IF(N120="sníž. přenesená",J120,0)</f>
        <v>0</v>
      </c>
      <c r="BI120" s="208">
        <f>IF(N120="nulová",J120,0)</f>
        <v>0</v>
      </c>
      <c r="BJ120" s="207" t="s">
        <v>84</v>
      </c>
      <c r="BK120" s="204"/>
      <c r="BL120" s="204"/>
      <c r="BM120" s="204"/>
    </row>
    <row r="121" s="2" customFormat="1" ht="18" customHeight="1">
      <c r="A121" s="35"/>
      <c r="B121" s="36"/>
      <c r="C121" s="37"/>
      <c r="D121" s="200" t="s">
        <v>166</v>
      </c>
      <c r="E121" s="201"/>
      <c r="F121" s="201"/>
      <c r="G121" s="37"/>
      <c r="H121" s="37"/>
      <c r="I121" s="37"/>
      <c r="J121" s="202">
        <v>0</v>
      </c>
      <c r="K121" s="37"/>
      <c r="L121" s="203"/>
      <c r="M121" s="204"/>
      <c r="N121" s="205" t="s">
        <v>42</v>
      </c>
      <c r="O121" s="204"/>
      <c r="P121" s="204"/>
      <c r="Q121" s="204"/>
      <c r="R121" s="204"/>
      <c r="S121" s="206"/>
      <c r="T121" s="206"/>
      <c r="U121" s="206"/>
      <c r="V121" s="206"/>
      <c r="W121" s="206"/>
      <c r="X121" s="206"/>
      <c r="Y121" s="206"/>
      <c r="Z121" s="206"/>
      <c r="AA121" s="206"/>
      <c r="AB121" s="206"/>
      <c r="AC121" s="206"/>
      <c r="AD121" s="206"/>
      <c r="AE121" s="206"/>
      <c r="AF121" s="204"/>
      <c r="AG121" s="204"/>
      <c r="AH121" s="204"/>
      <c r="AI121" s="204"/>
      <c r="AJ121" s="204"/>
      <c r="AK121" s="204"/>
      <c r="AL121" s="204"/>
      <c r="AM121" s="204"/>
      <c r="AN121" s="204"/>
      <c r="AO121" s="204"/>
      <c r="AP121" s="204"/>
      <c r="AQ121" s="204"/>
      <c r="AR121" s="204"/>
      <c r="AS121" s="204"/>
      <c r="AT121" s="204"/>
      <c r="AU121" s="204"/>
      <c r="AV121" s="204"/>
      <c r="AW121" s="204"/>
      <c r="AX121" s="204"/>
      <c r="AY121" s="207" t="s">
        <v>162</v>
      </c>
      <c r="AZ121" s="204"/>
      <c r="BA121" s="204"/>
      <c r="BB121" s="204"/>
      <c r="BC121" s="204"/>
      <c r="BD121" s="204"/>
      <c r="BE121" s="208">
        <f>IF(N121="základní",J121,0)</f>
        <v>0</v>
      </c>
      <c r="BF121" s="208">
        <f>IF(N121="snížená",J121,0)</f>
        <v>0</v>
      </c>
      <c r="BG121" s="208">
        <f>IF(N121="zákl. přenesená",J121,0)</f>
        <v>0</v>
      </c>
      <c r="BH121" s="208">
        <f>IF(N121="sníž. přenesená",J121,0)</f>
        <v>0</v>
      </c>
      <c r="BI121" s="208">
        <f>IF(N121="nulová",J121,0)</f>
        <v>0</v>
      </c>
      <c r="BJ121" s="207" t="s">
        <v>84</v>
      </c>
      <c r="BK121" s="204"/>
      <c r="BL121" s="204"/>
      <c r="BM121" s="204"/>
    </row>
    <row r="122" s="2" customFormat="1" ht="18" customHeight="1">
      <c r="A122" s="35"/>
      <c r="B122" s="36"/>
      <c r="C122" s="37"/>
      <c r="D122" s="201" t="s">
        <v>167</v>
      </c>
      <c r="E122" s="37"/>
      <c r="F122" s="37"/>
      <c r="G122" s="37"/>
      <c r="H122" s="37"/>
      <c r="I122" s="37"/>
      <c r="J122" s="202">
        <f>ROUND(J32*T122,2)</f>
        <v>0</v>
      </c>
      <c r="K122" s="37"/>
      <c r="L122" s="203"/>
      <c r="M122" s="204"/>
      <c r="N122" s="205" t="s">
        <v>42</v>
      </c>
      <c r="O122" s="204"/>
      <c r="P122" s="204"/>
      <c r="Q122" s="204"/>
      <c r="R122" s="204"/>
      <c r="S122" s="206"/>
      <c r="T122" s="206"/>
      <c r="U122" s="206"/>
      <c r="V122" s="206"/>
      <c r="W122" s="206"/>
      <c r="X122" s="206"/>
      <c r="Y122" s="206"/>
      <c r="Z122" s="206"/>
      <c r="AA122" s="206"/>
      <c r="AB122" s="206"/>
      <c r="AC122" s="206"/>
      <c r="AD122" s="206"/>
      <c r="AE122" s="206"/>
      <c r="AF122" s="204"/>
      <c r="AG122" s="204"/>
      <c r="AH122" s="204"/>
      <c r="AI122" s="204"/>
      <c r="AJ122" s="204"/>
      <c r="AK122" s="204"/>
      <c r="AL122" s="204"/>
      <c r="AM122" s="204"/>
      <c r="AN122" s="204"/>
      <c r="AO122" s="204"/>
      <c r="AP122" s="204"/>
      <c r="AQ122" s="204"/>
      <c r="AR122" s="204"/>
      <c r="AS122" s="204"/>
      <c r="AT122" s="204"/>
      <c r="AU122" s="204"/>
      <c r="AV122" s="204"/>
      <c r="AW122" s="204"/>
      <c r="AX122" s="204"/>
      <c r="AY122" s="207" t="s">
        <v>168</v>
      </c>
      <c r="AZ122" s="204"/>
      <c r="BA122" s="204"/>
      <c r="BB122" s="204"/>
      <c r="BC122" s="204"/>
      <c r="BD122" s="204"/>
      <c r="BE122" s="208">
        <f>IF(N122="základní",J122,0)</f>
        <v>0</v>
      </c>
      <c r="BF122" s="208">
        <f>IF(N122="snížená",J122,0)</f>
        <v>0</v>
      </c>
      <c r="BG122" s="208">
        <f>IF(N122="zákl. přenesená",J122,0)</f>
        <v>0</v>
      </c>
      <c r="BH122" s="208">
        <f>IF(N122="sníž. přenesená",J122,0)</f>
        <v>0</v>
      </c>
      <c r="BI122" s="208">
        <f>IF(N122="nulová",J122,0)</f>
        <v>0</v>
      </c>
      <c r="BJ122" s="207" t="s">
        <v>84</v>
      </c>
      <c r="BK122" s="204"/>
      <c r="BL122" s="204"/>
      <c r="BM122" s="204"/>
    </row>
    <row r="123" s="2" customFormat="1">
      <c r="A123" s="35"/>
      <c r="B123" s="36"/>
      <c r="C123" s="37"/>
      <c r="D123" s="37"/>
      <c r="E123" s="37"/>
      <c r="F123" s="37"/>
      <c r="G123" s="37"/>
      <c r="H123" s="37"/>
      <c r="I123" s="37"/>
      <c r="J123" s="37"/>
      <c r="K123" s="37"/>
      <c r="L123" s="60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</row>
    <row r="124" s="2" customFormat="1" ht="29.28" customHeight="1">
      <c r="A124" s="35"/>
      <c r="B124" s="36"/>
      <c r="C124" s="209" t="s">
        <v>169</v>
      </c>
      <c r="D124" s="184"/>
      <c r="E124" s="184"/>
      <c r="F124" s="184"/>
      <c r="G124" s="184"/>
      <c r="H124" s="184"/>
      <c r="I124" s="184"/>
      <c r="J124" s="210">
        <f>ROUND(J98+J116,2)</f>
        <v>0</v>
      </c>
      <c r="K124" s="184"/>
      <c r="L124" s="60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</row>
    <row r="125" s="2" customFormat="1" ht="6.96" customHeight="1">
      <c r="A125" s="35"/>
      <c r="B125" s="63"/>
      <c r="C125" s="64"/>
      <c r="D125" s="64"/>
      <c r="E125" s="64"/>
      <c r="F125" s="64"/>
      <c r="G125" s="64"/>
      <c r="H125" s="64"/>
      <c r="I125" s="64"/>
      <c r="J125" s="64"/>
      <c r="K125" s="64"/>
      <c r="L125" s="60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</row>
    <row r="129" s="2" customFormat="1" ht="6.96" customHeight="1">
      <c r="A129" s="35"/>
      <c r="B129" s="65"/>
      <c r="C129" s="66"/>
      <c r="D129" s="66"/>
      <c r="E129" s="66"/>
      <c r="F129" s="66"/>
      <c r="G129" s="66"/>
      <c r="H129" s="66"/>
      <c r="I129" s="66"/>
      <c r="J129" s="66"/>
      <c r="K129" s="66"/>
      <c r="L129" s="60"/>
      <c r="S129" s="35"/>
      <c r="T129" s="35"/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</row>
    <row r="130" s="2" customFormat="1" ht="24.96" customHeight="1">
      <c r="A130" s="35"/>
      <c r="B130" s="36"/>
      <c r="C130" s="20" t="s">
        <v>170</v>
      </c>
      <c r="D130" s="37"/>
      <c r="E130" s="37"/>
      <c r="F130" s="37"/>
      <c r="G130" s="37"/>
      <c r="H130" s="37"/>
      <c r="I130" s="37"/>
      <c r="J130" s="37"/>
      <c r="K130" s="37"/>
      <c r="L130" s="60"/>
      <c r="S130" s="35"/>
      <c r="T130" s="35"/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</row>
    <row r="131" s="2" customFormat="1" ht="6.96" customHeight="1">
      <c r="A131" s="35"/>
      <c r="B131" s="36"/>
      <c r="C131" s="37"/>
      <c r="D131" s="37"/>
      <c r="E131" s="37"/>
      <c r="F131" s="37"/>
      <c r="G131" s="37"/>
      <c r="H131" s="37"/>
      <c r="I131" s="37"/>
      <c r="J131" s="37"/>
      <c r="K131" s="37"/>
      <c r="L131" s="60"/>
      <c r="S131" s="35"/>
      <c r="T131" s="35"/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</row>
    <row r="132" s="2" customFormat="1" ht="12" customHeight="1">
      <c r="A132" s="35"/>
      <c r="B132" s="36"/>
      <c r="C132" s="29" t="s">
        <v>16</v>
      </c>
      <c r="D132" s="37"/>
      <c r="E132" s="37"/>
      <c r="F132" s="37"/>
      <c r="G132" s="37"/>
      <c r="H132" s="37"/>
      <c r="I132" s="37"/>
      <c r="J132" s="37"/>
      <c r="K132" s="37"/>
      <c r="L132" s="60"/>
      <c r="S132" s="35"/>
      <c r="T132" s="35"/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</row>
    <row r="133" s="2" customFormat="1" ht="26.25" customHeight="1">
      <c r="A133" s="35"/>
      <c r="B133" s="36"/>
      <c r="C133" s="37"/>
      <c r="D133" s="37"/>
      <c r="E133" s="182" t="str">
        <f>E7</f>
        <v>Zlepšování kvality a dostupnosti vzdělávání ZŠ Sokolovská ve Velkém Meziříčí</v>
      </c>
      <c r="F133" s="29"/>
      <c r="G133" s="29"/>
      <c r="H133" s="29"/>
      <c r="I133" s="37"/>
      <c r="J133" s="37"/>
      <c r="K133" s="37"/>
      <c r="L133" s="60"/>
      <c r="S133" s="35"/>
      <c r="T133" s="35"/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</row>
    <row r="134" s="1" customFormat="1" ht="12" customHeight="1">
      <c r="B134" s="18"/>
      <c r="C134" s="29" t="s">
        <v>135</v>
      </c>
      <c r="D134" s="19"/>
      <c r="E134" s="19"/>
      <c r="F134" s="19"/>
      <c r="G134" s="19"/>
      <c r="H134" s="19"/>
      <c r="I134" s="19"/>
      <c r="J134" s="19"/>
      <c r="K134" s="19"/>
      <c r="L134" s="17"/>
    </row>
    <row r="135" s="2" customFormat="1" ht="23.25" customHeight="1">
      <c r="A135" s="35"/>
      <c r="B135" s="36"/>
      <c r="C135" s="37"/>
      <c r="D135" s="37"/>
      <c r="E135" s="182" t="s">
        <v>1508</v>
      </c>
      <c r="F135" s="37"/>
      <c r="G135" s="37"/>
      <c r="H135" s="37"/>
      <c r="I135" s="37"/>
      <c r="J135" s="37"/>
      <c r="K135" s="37"/>
      <c r="L135" s="60"/>
      <c r="S135" s="35"/>
      <c r="T135" s="35"/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</row>
    <row r="136" s="2" customFormat="1" ht="12" customHeight="1">
      <c r="A136" s="35"/>
      <c r="B136" s="36"/>
      <c r="C136" s="29" t="s">
        <v>137</v>
      </c>
      <c r="D136" s="37"/>
      <c r="E136" s="37"/>
      <c r="F136" s="37"/>
      <c r="G136" s="37"/>
      <c r="H136" s="37"/>
      <c r="I136" s="37"/>
      <c r="J136" s="37"/>
      <c r="K136" s="37"/>
      <c r="L136" s="60"/>
      <c r="S136" s="35"/>
      <c r="T136" s="35"/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</row>
    <row r="137" s="2" customFormat="1" ht="16.5" customHeight="1">
      <c r="A137" s="35"/>
      <c r="B137" s="36"/>
      <c r="C137" s="37"/>
      <c r="D137" s="37"/>
      <c r="E137" s="73" t="str">
        <f>E11</f>
        <v>56.4.1 - PC učebna_jazyková učebna, dveře č.61 - stavba</v>
      </c>
      <c r="F137" s="37"/>
      <c r="G137" s="37"/>
      <c r="H137" s="37"/>
      <c r="I137" s="37"/>
      <c r="J137" s="37"/>
      <c r="K137" s="37"/>
      <c r="L137" s="60"/>
      <c r="S137" s="35"/>
      <c r="T137" s="35"/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</row>
    <row r="138" s="2" customFormat="1" ht="6.96" customHeight="1">
      <c r="A138" s="35"/>
      <c r="B138" s="36"/>
      <c r="C138" s="37"/>
      <c r="D138" s="37"/>
      <c r="E138" s="37"/>
      <c r="F138" s="37"/>
      <c r="G138" s="37"/>
      <c r="H138" s="37"/>
      <c r="I138" s="37"/>
      <c r="J138" s="37"/>
      <c r="K138" s="37"/>
      <c r="L138" s="60"/>
      <c r="S138" s="35"/>
      <c r="T138" s="35"/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</row>
    <row r="139" s="2" customFormat="1" ht="12" customHeight="1">
      <c r="A139" s="35"/>
      <c r="B139" s="36"/>
      <c r="C139" s="29" t="s">
        <v>20</v>
      </c>
      <c r="D139" s="37"/>
      <c r="E139" s="37"/>
      <c r="F139" s="24" t="str">
        <f>F14</f>
        <v xml:space="preserve">ZŠ Sokolovská </v>
      </c>
      <c r="G139" s="37"/>
      <c r="H139" s="37"/>
      <c r="I139" s="29" t="s">
        <v>22</v>
      </c>
      <c r="J139" s="76" t="str">
        <f>IF(J14="","",J14)</f>
        <v>21. 1. 2025</v>
      </c>
      <c r="K139" s="37"/>
      <c r="L139" s="60"/>
      <c r="S139" s="35"/>
      <c r="T139" s="35"/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</row>
    <row r="140" s="2" customFormat="1" ht="6.96" customHeight="1">
      <c r="A140" s="35"/>
      <c r="B140" s="36"/>
      <c r="C140" s="37"/>
      <c r="D140" s="37"/>
      <c r="E140" s="37"/>
      <c r="F140" s="37"/>
      <c r="G140" s="37"/>
      <c r="H140" s="37"/>
      <c r="I140" s="37"/>
      <c r="J140" s="37"/>
      <c r="K140" s="37"/>
      <c r="L140" s="60"/>
      <c r="S140" s="35"/>
      <c r="T140" s="35"/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</row>
    <row r="141" s="2" customFormat="1" ht="15.15" customHeight="1">
      <c r="A141" s="35"/>
      <c r="B141" s="36"/>
      <c r="C141" s="29" t="s">
        <v>24</v>
      </c>
      <c r="D141" s="37"/>
      <c r="E141" s="37"/>
      <c r="F141" s="24" t="str">
        <f>E17</f>
        <v xml:space="preserve">Město Velké Meziříčí, Radnická 29/1, PSČ: 594 13 </v>
      </c>
      <c r="G141" s="37"/>
      <c r="H141" s="37"/>
      <c r="I141" s="29" t="s">
        <v>32</v>
      </c>
      <c r="J141" s="33" t="str">
        <f>E23</f>
        <v xml:space="preserve"> </v>
      </c>
      <c r="K141" s="37"/>
      <c r="L141" s="60"/>
      <c r="S141" s="35"/>
      <c r="T141" s="35"/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</row>
    <row r="142" s="2" customFormat="1" ht="15.15" customHeight="1">
      <c r="A142" s="35"/>
      <c r="B142" s="36"/>
      <c r="C142" s="29" t="s">
        <v>30</v>
      </c>
      <c r="D142" s="37"/>
      <c r="E142" s="37"/>
      <c r="F142" s="24" t="str">
        <f>IF(E20="","",E20)</f>
        <v>Vyplň údaj</v>
      </c>
      <c r="G142" s="37"/>
      <c r="H142" s="37"/>
      <c r="I142" s="29" t="s">
        <v>35</v>
      </c>
      <c r="J142" s="33" t="str">
        <f>E26</f>
        <v xml:space="preserve"> </v>
      </c>
      <c r="K142" s="37"/>
      <c r="L142" s="60"/>
      <c r="S142" s="35"/>
      <c r="T142" s="35"/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</row>
    <row r="143" s="2" customFormat="1" ht="10.32" customHeight="1">
      <c r="A143" s="35"/>
      <c r="B143" s="36"/>
      <c r="C143" s="37"/>
      <c r="D143" s="37"/>
      <c r="E143" s="37"/>
      <c r="F143" s="37"/>
      <c r="G143" s="37"/>
      <c r="H143" s="37"/>
      <c r="I143" s="37"/>
      <c r="J143" s="37"/>
      <c r="K143" s="37"/>
      <c r="L143" s="60"/>
      <c r="S143" s="35"/>
      <c r="T143" s="35"/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</row>
    <row r="144" s="11" customFormat="1" ht="29.28" customHeight="1">
      <c r="A144" s="211"/>
      <c r="B144" s="212"/>
      <c r="C144" s="213" t="s">
        <v>171</v>
      </c>
      <c r="D144" s="214" t="s">
        <v>62</v>
      </c>
      <c r="E144" s="214" t="s">
        <v>58</v>
      </c>
      <c r="F144" s="214" t="s">
        <v>59</v>
      </c>
      <c r="G144" s="214" t="s">
        <v>172</v>
      </c>
      <c r="H144" s="214" t="s">
        <v>173</v>
      </c>
      <c r="I144" s="214" t="s">
        <v>174</v>
      </c>
      <c r="J144" s="215" t="s">
        <v>143</v>
      </c>
      <c r="K144" s="216" t="s">
        <v>175</v>
      </c>
      <c r="L144" s="217"/>
      <c r="M144" s="97" t="s">
        <v>1</v>
      </c>
      <c r="N144" s="98" t="s">
        <v>41</v>
      </c>
      <c r="O144" s="98" t="s">
        <v>176</v>
      </c>
      <c r="P144" s="98" t="s">
        <v>177</v>
      </c>
      <c r="Q144" s="98" t="s">
        <v>178</v>
      </c>
      <c r="R144" s="98" t="s">
        <v>179</v>
      </c>
      <c r="S144" s="98" t="s">
        <v>180</v>
      </c>
      <c r="T144" s="99" t="s">
        <v>181</v>
      </c>
      <c r="U144" s="211"/>
      <c r="V144" s="211"/>
      <c r="W144" s="211"/>
      <c r="X144" s="211"/>
      <c r="Y144" s="211"/>
      <c r="Z144" s="211"/>
      <c r="AA144" s="211"/>
      <c r="AB144" s="211"/>
      <c r="AC144" s="211"/>
      <c r="AD144" s="211"/>
      <c r="AE144" s="211"/>
    </row>
    <row r="145" s="2" customFormat="1" ht="22.8" customHeight="1">
      <c r="A145" s="35"/>
      <c r="B145" s="36"/>
      <c r="C145" s="104" t="s">
        <v>182</v>
      </c>
      <c r="D145" s="37"/>
      <c r="E145" s="37"/>
      <c r="F145" s="37"/>
      <c r="G145" s="37"/>
      <c r="H145" s="37"/>
      <c r="I145" s="37"/>
      <c r="J145" s="218">
        <f>BK145</f>
        <v>0</v>
      </c>
      <c r="K145" s="37"/>
      <c r="L145" s="41"/>
      <c r="M145" s="100"/>
      <c r="N145" s="219"/>
      <c r="O145" s="101"/>
      <c r="P145" s="220">
        <f>P146+P185+P286</f>
        <v>0</v>
      </c>
      <c r="Q145" s="101"/>
      <c r="R145" s="220">
        <f>R146+R185+R286</f>
        <v>9.3391140200000002</v>
      </c>
      <c r="S145" s="101"/>
      <c r="T145" s="221">
        <f>T146+T185+T286</f>
        <v>4.3984100000000002</v>
      </c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T145" s="14" t="s">
        <v>76</v>
      </c>
      <c r="AU145" s="14" t="s">
        <v>145</v>
      </c>
      <c r="BK145" s="222">
        <f>BK146+BK185+BK286</f>
        <v>0</v>
      </c>
    </row>
    <row r="146" s="12" customFormat="1" ht="25.92" customHeight="1">
      <c r="A146" s="12"/>
      <c r="B146" s="223"/>
      <c r="C146" s="224"/>
      <c r="D146" s="225" t="s">
        <v>76</v>
      </c>
      <c r="E146" s="226" t="s">
        <v>183</v>
      </c>
      <c r="F146" s="226" t="s">
        <v>184</v>
      </c>
      <c r="G146" s="224"/>
      <c r="H146" s="224"/>
      <c r="I146" s="227"/>
      <c r="J146" s="228">
        <f>BK146</f>
        <v>0</v>
      </c>
      <c r="K146" s="224"/>
      <c r="L146" s="229"/>
      <c r="M146" s="230"/>
      <c r="N146" s="231"/>
      <c r="O146" s="231"/>
      <c r="P146" s="232">
        <f>P147+P152+P161+P176</f>
        <v>0</v>
      </c>
      <c r="Q146" s="231"/>
      <c r="R146" s="232">
        <f>R147+R152+R161+R176</f>
        <v>3.3428100000000005</v>
      </c>
      <c r="S146" s="231"/>
      <c r="T146" s="233">
        <f>T147+T152+T161+T176</f>
        <v>4.0259999999999998</v>
      </c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R146" s="234" t="s">
        <v>84</v>
      </c>
      <c r="AT146" s="235" t="s">
        <v>76</v>
      </c>
      <c r="AU146" s="235" t="s">
        <v>77</v>
      </c>
      <c r="AY146" s="234" t="s">
        <v>185</v>
      </c>
      <c r="BK146" s="236">
        <f>BK147+BK152+BK161+BK176</f>
        <v>0</v>
      </c>
    </row>
    <row r="147" s="12" customFormat="1" ht="22.8" customHeight="1">
      <c r="A147" s="12"/>
      <c r="B147" s="223"/>
      <c r="C147" s="224"/>
      <c r="D147" s="225" t="s">
        <v>76</v>
      </c>
      <c r="E147" s="237" t="s">
        <v>86</v>
      </c>
      <c r="F147" s="237" t="s">
        <v>1302</v>
      </c>
      <c r="G147" s="224"/>
      <c r="H147" s="224"/>
      <c r="I147" s="227"/>
      <c r="J147" s="238">
        <f>BK147</f>
        <v>0</v>
      </c>
      <c r="K147" s="224"/>
      <c r="L147" s="229"/>
      <c r="M147" s="230"/>
      <c r="N147" s="231"/>
      <c r="O147" s="231"/>
      <c r="P147" s="232">
        <f>SUM(P148:P151)</f>
        <v>0</v>
      </c>
      <c r="Q147" s="231"/>
      <c r="R147" s="232">
        <f>SUM(R148:R151)</f>
        <v>0.013600000000000001</v>
      </c>
      <c r="S147" s="231"/>
      <c r="T147" s="233">
        <f>SUM(T148:T151)</f>
        <v>0</v>
      </c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R147" s="234" t="s">
        <v>84</v>
      </c>
      <c r="AT147" s="235" t="s">
        <v>76</v>
      </c>
      <c r="AU147" s="235" t="s">
        <v>84</v>
      </c>
      <c r="AY147" s="234" t="s">
        <v>185</v>
      </c>
      <c r="BK147" s="236">
        <f>SUM(BK148:BK151)</f>
        <v>0</v>
      </c>
    </row>
    <row r="148" s="2" customFormat="1" ht="24.15" customHeight="1">
      <c r="A148" s="35"/>
      <c r="B148" s="36"/>
      <c r="C148" s="239" t="s">
        <v>84</v>
      </c>
      <c r="D148" s="239" t="s">
        <v>188</v>
      </c>
      <c r="E148" s="240" t="s">
        <v>1303</v>
      </c>
      <c r="F148" s="241" t="s">
        <v>1304</v>
      </c>
      <c r="G148" s="242" t="s">
        <v>191</v>
      </c>
      <c r="H148" s="243">
        <v>68</v>
      </c>
      <c r="I148" s="244"/>
      <c r="J148" s="245">
        <f>ROUND(I148*H148,2)</f>
        <v>0</v>
      </c>
      <c r="K148" s="246"/>
      <c r="L148" s="41"/>
      <c r="M148" s="247" t="s">
        <v>1</v>
      </c>
      <c r="N148" s="248" t="s">
        <v>42</v>
      </c>
      <c r="O148" s="88"/>
      <c r="P148" s="249">
        <f>O148*H148</f>
        <v>0</v>
      </c>
      <c r="Q148" s="249">
        <v>0.00010000000000000001</v>
      </c>
      <c r="R148" s="249">
        <f>Q148*H148</f>
        <v>0.0068000000000000005</v>
      </c>
      <c r="S148" s="249">
        <v>0</v>
      </c>
      <c r="T148" s="250">
        <f>S148*H148</f>
        <v>0</v>
      </c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R148" s="251" t="s">
        <v>192</v>
      </c>
      <c r="AT148" s="251" t="s">
        <v>188</v>
      </c>
      <c r="AU148" s="251" t="s">
        <v>86</v>
      </c>
      <c r="AY148" s="14" t="s">
        <v>185</v>
      </c>
      <c r="BE148" s="252">
        <f>IF(N148="základní",J148,0)</f>
        <v>0</v>
      </c>
      <c r="BF148" s="252">
        <f>IF(N148="snížená",J148,0)</f>
        <v>0</v>
      </c>
      <c r="BG148" s="252">
        <f>IF(N148="zákl. přenesená",J148,0)</f>
        <v>0</v>
      </c>
      <c r="BH148" s="252">
        <f>IF(N148="sníž. přenesená",J148,0)</f>
        <v>0</v>
      </c>
      <c r="BI148" s="252">
        <f>IF(N148="nulová",J148,0)</f>
        <v>0</v>
      </c>
      <c r="BJ148" s="14" t="s">
        <v>84</v>
      </c>
      <c r="BK148" s="252">
        <f>ROUND(I148*H148,2)</f>
        <v>0</v>
      </c>
      <c r="BL148" s="14" t="s">
        <v>192</v>
      </c>
      <c r="BM148" s="251" t="s">
        <v>1510</v>
      </c>
    </row>
    <row r="149" s="2" customFormat="1">
      <c r="A149" s="35"/>
      <c r="B149" s="36"/>
      <c r="C149" s="37"/>
      <c r="D149" s="253" t="s">
        <v>194</v>
      </c>
      <c r="E149" s="37"/>
      <c r="F149" s="254" t="s">
        <v>1306</v>
      </c>
      <c r="G149" s="37"/>
      <c r="H149" s="37"/>
      <c r="I149" s="206"/>
      <c r="J149" s="37"/>
      <c r="K149" s="37"/>
      <c r="L149" s="41"/>
      <c r="M149" s="255"/>
      <c r="N149" s="256"/>
      <c r="O149" s="88"/>
      <c r="P149" s="88"/>
      <c r="Q149" s="88"/>
      <c r="R149" s="88"/>
      <c r="S149" s="88"/>
      <c r="T149" s="89"/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T149" s="14" t="s">
        <v>194</v>
      </c>
      <c r="AU149" s="14" t="s">
        <v>86</v>
      </c>
    </row>
    <row r="150" s="2" customFormat="1" ht="16.5" customHeight="1">
      <c r="A150" s="35"/>
      <c r="B150" s="36"/>
      <c r="C150" s="257" t="s">
        <v>86</v>
      </c>
      <c r="D150" s="257" t="s">
        <v>260</v>
      </c>
      <c r="E150" s="258" t="s">
        <v>1307</v>
      </c>
      <c r="F150" s="259" t="s">
        <v>1308</v>
      </c>
      <c r="G150" s="260" t="s">
        <v>191</v>
      </c>
      <c r="H150" s="261">
        <v>68</v>
      </c>
      <c r="I150" s="262"/>
      <c r="J150" s="263">
        <f>ROUND(I150*H150,2)</f>
        <v>0</v>
      </c>
      <c r="K150" s="264"/>
      <c r="L150" s="265"/>
      <c r="M150" s="266" t="s">
        <v>1</v>
      </c>
      <c r="N150" s="267" t="s">
        <v>42</v>
      </c>
      <c r="O150" s="88"/>
      <c r="P150" s="249">
        <f>O150*H150</f>
        <v>0</v>
      </c>
      <c r="Q150" s="249">
        <v>0.00010000000000000001</v>
      </c>
      <c r="R150" s="249">
        <f>Q150*H150</f>
        <v>0.0068000000000000005</v>
      </c>
      <c r="S150" s="249">
        <v>0</v>
      </c>
      <c r="T150" s="250">
        <f>S150*H150</f>
        <v>0</v>
      </c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R150" s="251" t="s">
        <v>226</v>
      </c>
      <c r="AT150" s="251" t="s">
        <v>260</v>
      </c>
      <c r="AU150" s="251" t="s">
        <v>86</v>
      </c>
      <c r="AY150" s="14" t="s">
        <v>185</v>
      </c>
      <c r="BE150" s="252">
        <f>IF(N150="základní",J150,0)</f>
        <v>0</v>
      </c>
      <c r="BF150" s="252">
        <f>IF(N150="snížená",J150,0)</f>
        <v>0</v>
      </c>
      <c r="BG150" s="252">
        <f>IF(N150="zákl. přenesená",J150,0)</f>
        <v>0</v>
      </c>
      <c r="BH150" s="252">
        <f>IF(N150="sníž. přenesená",J150,0)</f>
        <v>0</v>
      </c>
      <c r="BI150" s="252">
        <f>IF(N150="nulová",J150,0)</f>
        <v>0</v>
      </c>
      <c r="BJ150" s="14" t="s">
        <v>84</v>
      </c>
      <c r="BK150" s="252">
        <f>ROUND(I150*H150,2)</f>
        <v>0</v>
      </c>
      <c r="BL150" s="14" t="s">
        <v>192</v>
      </c>
      <c r="BM150" s="251" t="s">
        <v>1511</v>
      </c>
    </row>
    <row r="151" s="2" customFormat="1">
      <c r="A151" s="35"/>
      <c r="B151" s="36"/>
      <c r="C151" s="37"/>
      <c r="D151" s="253" t="s">
        <v>194</v>
      </c>
      <c r="E151" s="37"/>
      <c r="F151" s="254" t="s">
        <v>1310</v>
      </c>
      <c r="G151" s="37"/>
      <c r="H151" s="37"/>
      <c r="I151" s="206"/>
      <c r="J151" s="37"/>
      <c r="K151" s="37"/>
      <c r="L151" s="41"/>
      <c r="M151" s="255"/>
      <c r="N151" s="256"/>
      <c r="O151" s="88"/>
      <c r="P151" s="88"/>
      <c r="Q151" s="88"/>
      <c r="R151" s="88"/>
      <c r="S151" s="88"/>
      <c r="T151" s="89"/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T151" s="14" t="s">
        <v>194</v>
      </c>
      <c r="AU151" s="14" t="s">
        <v>86</v>
      </c>
    </row>
    <row r="152" s="12" customFormat="1" ht="22.8" customHeight="1">
      <c r="A152" s="12"/>
      <c r="B152" s="223"/>
      <c r="C152" s="224"/>
      <c r="D152" s="225" t="s">
        <v>76</v>
      </c>
      <c r="E152" s="237" t="s">
        <v>186</v>
      </c>
      <c r="F152" s="237" t="s">
        <v>187</v>
      </c>
      <c r="G152" s="224"/>
      <c r="H152" s="224"/>
      <c r="I152" s="227"/>
      <c r="J152" s="238">
        <f>BK152</f>
        <v>0</v>
      </c>
      <c r="K152" s="224"/>
      <c r="L152" s="229"/>
      <c r="M152" s="230"/>
      <c r="N152" s="231"/>
      <c r="O152" s="231"/>
      <c r="P152" s="232">
        <f>SUM(P153:P160)</f>
        <v>0</v>
      </c>
      <c r="Q152" s="231"/>
      <c r="R152" s="232">
        <f>SUM(R153:R160)</f>
        <v>3.3203700000000005</v>
      </c>
      <c r="S152" s="231"/>
      <c r="T152" s="233">
        <f>SUM(T153:T160)</f>
        <v>0</v>
      </c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R152" s="234" t="s">
        <v>84</v>
      </c>
      <c r="AT152" s="235" t="s">
        <v>76</v>
      </c>
      <c r="AU152" s="235" t="s">
        <v>84</v>
      </c>
      <c r="AY152" s="234" t="s">
        <v>185</v>
      </c>
      <c r="BK152" s="236">
        <f>SUM(BK153:BK160)</f>
        <v>0</v>
      </c>
    </row>
    <row r="153" s="2" customFormat="1" ht="24.15" customHeight="1">
      <c r="A153" s="35"/>
      <c r="B153" s="36"/>
      <c r="C153" s="239" t="s">
        <v>200</v>
      </c>
      <c r="D153" s="239" t="s">
        <v>188</v>
      </c>
      <c r="E153" s="240" t="s">
        <v>189</v>
      </c>
      <c r="F153" s="241" t="s">
        <v>190</v>
      </c>
      <c r="G153" s="242" t="s">
        <v>191</v>
      </c>
      <c r="H153" s="243">
        <v>79</v>
      </c>
      <c r="I153" s="244"/>
      <c r="J153" s="245">
        <f>ROUND(I153*H153,2)</f>
        <v>0</v>
      </c>
      <c r="K153" s="246"/>
      <c r="L153" s="41"/>
      <c r="M153" s="247" t="s">
        <v>1</v>
      </c>
      <c r="N153" s="248" t="s">
        <v>42</v>
      </c>
      <c r="O153" s="88"/>
      <c r="P153" s="249">
        <f>O153*H153</f>
        <v>0</v>
      </c>
      <c r="Q153" s="249">
        <v>0.01575</v>
      </c>
      <c r="R153" s="249">
        <f>Q153*H153</f>
        <v>1.2442500000000001</v>
      </c>
      <c r="S153" s="249">
        <v>0</v>
      </c>
      <c r="T153" s="250">
        <f>S153*H153</f>
        <v>0</v>
      </c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R153" s="251" t="s">
        <v>192</v>
      </c>
      <c r="AT153" s="251" t="s">
        <v>188</v>
      </c>
      <c r="AU153" s="251" t="s">
        <v>86</v>
      </c>
      <c r="AY153" s="14" t="s">
        <v>185</v>
      </c>
      <c r="BE153" s="252">
        <f>IF(N153="základní",J153,0)</f>
        <v>0</v>
      </c>
      <c r="BF153" s="252">
        <f>IF(N153="snížená",J153,0)</f>
        <v>0</v>
      </c>
      <c r="BG153" s="252">
        <f>IF(N153="zákl. přenesená",J153,0)</f>
        <v>0</v>
      </c>
      <c r="BH153" s="252">
        <f>IF(N153="sníž. přenesená",J153,0)</f>
        <v>0</v>
      </c>
      <c r="BI153" s="252">
        <f>IF(N153="nulová",J153,0)</f>
        <v>0</v>
      </c>
      <c r="BJ153" s="14" t="s">
        <v>84</v>
      </c>
      <c r="BK153" s="252">
        <f>ROUND(I153*H153,2)</f>
        <v>0</v>
      </c>
      <c r="BL153" s="14" t="s">
        <v>192</v>
      </c>
      <c r="BM153" s="251" t="s">
        <v>1512</v>
      </c>
    </row>
    <row r="154" s="2" customFormat="1">
      <c r="A154" s="35"/>
      <c r="B154" s="36"/>
      <c r="C154" s="37"/>
      <c r="D154" s="253" t="s">
        <v>194</v>
      </c>
      <c r="E154" s="37"/>
      <c r="F154" s="254" t="s">
        <v>195</v>
      </c>
      <c r="G154" s="37"/>
      <c r="H154" s="37"/>
      <c r="I154" s="206"/>
      <c r="J154" s="37"/>
      <c r="K154" s="37"/>
      <c r="L154" s="41"/>
      <c r="M154" s="255"/>
      <c r="N154" s="256"/>
      <c r="O154" s="88"/>
      <c r="P154" s="88"/>
      <c r="Q154" s="88"/>
      <c r="R154" s="88"/>
      <c r="S154" s="88"/>
      <c r="T154" s="89"/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T154" s="14" t="s">
        <v>194</v>
      </c>
      <c r="AU154" s="14" t="s">
        <v>86</v>
      </c>
    </row>
    <row r="155" s="2" customFormat="1" ht="24.15" customHeight="1">
      <c r="A155" s="35"/>
      <c r="B155" s="36"/>
      <c r="C155" s="239" t="s">
        <v>192</v>
      </c>
      <c r="D155" s="239" t="s">
        <v>188</v>
      </c>
      <c r="E155" s="240" t="s">
        <v>196</v>
      </c>
      <c r="F155" s="241" t="s">
        <v>197</v>
      </c>
      <c r="G155" s="242" t="s">
        <v>191</v>
      </c>
      <c r="H155" s="243">
        <v>79</v>
      </c>
      <c r="I155" s="244"/>
      <c r="J155" s="245">
        <f>ROUND(I155*H155,2)</f>
        <v>0</v>
      </c>
      <c r="K155" s="246"/>
      <c r="L155" s="41"/>
      <c r="M155" s="247" t="s">
        <v>1</v>
      </c>
      <c r="N155" s="248" t="s">
        <v>42</v>
      </c>
      <c r="O155" s="88"/>
      <c r="P155" s="249">
        <f>O155*H155</f>
        <v>0</v>
      </c>
      <c r="Q155" s="249">
        <v>0.018380000000000001</v>
      </c>
      <c r="R155" s="249">
        <f>Q155*H155</f>
        <v>1.4520200000000001</v>
      </c>
      <c r="S155" s="249">
        <v>0</v>
      </c>
      <c r="T155" s="250">
        <f>S155*H155</f>
        <v>0</v>
      </c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R155" s="251" t="s">
        <v>192</v>
      </c>
      <c r="AT155" s="251" t="s">
        <v>188</v>
      </c>
      <c r="AU155" s="251" t="s">
        <v>86</v>
      </c>
      <c r="AY155" s="14" t="s">
        <v>185</v>
      </c>
      <c r="BE155" s="252">
        <f>IF(N155="základní",J155,0)</f>
        <v>0</v>
      </c>
      <c r="BF155" s="252">
        <f>IF(N155="snížená",J155,0)</f>
        <v>0</v>
      </c>
      <c r="BG155" s="252">
        <f>IF(N155="zákl. přenesená",J155,0)</f>
        <v>0</v>
      </c>
      <c r="BH155" s="252">
        <f>IF(N155="sníž. přenesená",J155,0)</f>
        <v>0</v>
      </c>
      <c r="BI155" s="252">
        <f>IF(N155="nulová",J155,0)</f>
        <v>0</v>
      </c>
      <c r="BJ155" s="14" t="s">
        <v>84</v>
      </c>
      <c r="BK155" s="252">
        <f>ROUND(I155*H155,2)</f>
        <v>0</v>
      </c>
      <c r="BL155" s="14" t="s">
        <v>192</v>
      </c>
      <c r="BM155" s="251" t="s">
        <v>1513</v>
      </c>
    </row>
    <row r="156" s="2" customFormat="1">
      <c r="A156" s="35"/>
      <c r="B156" s="36"/>
      <c r="C156" s="37"/>
      <c r="D156" s="253" t="s">
        <v>194</v>
      </c>
      <c r="E156" s="37"/>
      <c r="F156" s="254" t="s">
        <v>199</v>
      </c>
      <c r="G156" s="37"/>
      <c r="H156" s="37"/>
      <c r="I156" s="206"/>
      <c r="J156" s="37"/>
      <c r="K156" s="37"/>
      <c r="L156" s="41"/>
      <c r="M156" s="255"/>
      <c r="N156" s="256"/>
      <c r="O156" s="88"/>
      <c r="P156" s="88"/>
      <c r="Q156" s="88"/>
      <c r="R156" s="88"/>
      <c r="S156" s="88"/>
      <c r="T156" s="89"/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T156" s="14" t="s">
        <v>194</v>
      </c>
      <c r="AU156" s="14" t="s">
        <v>86</v>
      </c>
    </row>
    <row r="157" s="2" customFormat="1" ht="24.15" customHeight="1">
      <c r="A157" s="35"/>
      <c r="B157" s="36"/>
      <c r="C157" s="239" t="s">
        <v>213</v>
      </c>
      <c r="D157" s="239" t="s">
        <v>188</v>
      </c>
      <c r="E157" s="240" t="s">
        <v>201</v>
      </c>
      <c r="F157" s="241" t="s">
        <v>202</v>
      </c>
      <c r="G157" s="242" t="s">
        <v>191</v>
      </c>
      <c r="H157" s="243">
        <v>79</v>
      </c>
      <c r="I157" s="244"/>
      <c r="J157" s="245">
        <f>ROUND(I157*H157,2)</f>
        <v>0</v>
      </c>
      <c r="K157" s="246"/>
      <c r="L157" s="41"/>
      <c r="M157" s="247" t="s">
        <v>1</v>
      </c>
      <c r="N157" s="248" t="s">
        <v>42</v>
      </c>
      <c r="O157" s="88"/>
      <c r="P157" s="249">
        <f>O157*H157</f>
        <v>0</v>
      </c>
      <c r="Q157" s="249">
        <v>0.0079000000000000008</v>
      </c>
      <c r="R157" s="249">
        <f>Q157*H157</f>
        <v>0.6241000000000001</v>
      </c>
      <c r="S157" s="249">
        <v>0</v>
      </c>
      <c r="T157" s="250">
        <f>S157*H157</f>
        <v>0</v>
      </c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R157" s="251" t="s">
        <v>192</v>
      </c>
      <c r="AT157" s="251" t="s">
        <v>188</v>
      </c>
      <c r="AU157" s="251" t="s">
        <v>86</v>
      </c>
      <c r="AY157" s="14" t="s">
        <v>185</v>
      </c>
      <c r="BE157" s="252">
        <f>IF(N157="základní",J157,0)</f>
        <v>0</v>
      </c>
      <c r="BF157" s="252">
        <f>IF(N157="snížená",J157,0)</f>
        <v>0</v>
      </c>
      <c r="BG157" s="252">
        <f>IF(N157="zákl. přenesená",J157,0)</f>
        <v>0</v>
      </c>
      <c r="BH157" s="252">
        <f>IF(N157="sníž. přenesená",J157,0)</f>
        <v>0</v>
      </c>
      <c r="BI157" s="252">
        <f>IF(N157="nulová",J157,0)</f>
        <v>0</v>
      </c>
      <c r="BJ157" s="14" t="s">
        <v>84</v>
      </c>
      <c r="BK157" s="252">
        <f>ROUND(I157*H157,2)</f>
        <v>0</v>
      </c>
      <c r="BL157" s="14" t="s">
        <v>192</v>
      </c>
      <c r="BM157" s="251" t="s">
        <v>1514</v>
      </c>
    </row>
    <row r="158" s="2" customFormat="1">
      <c r="A158" s="35"/>
      <c r="B158" s="36"/>
      <c r="C158" s="37"/>
      <c r="D158" s="253" t="s">
        <v>194</v>
      </c>
      <c r="E158" s="37"/>
      <c r="F158" s="254" t="s">
        <v>204</v>
      </c>
      <c r="G158" s="37"/>
      <c r="H158" s="37"/>
      <c r="I158" s="206"/>
      <c r="J158" s="37"/>
      <c r="K158" s="37"/>
      <c r="L158" s="41"/>
      <c r="M158" s="255"/>
      <c r="N158" s="256"/>
      <c r="O158" s="88"/>
      <c r="P158" s="88"/>
      <c r="Q158" s="88"/>
      <c r="R158" s="88"/>
      <c r="S158" s="88"/>
      <c r="T158" s="89"/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T158" s="14" t="s">
        <v>194</v>
      </c>
      <c r="AU158" s="14" t="s">
        <v>86</v>
      </c>
    </row>
    <row r="159" s="2" customFormat="1" ht="16.5" customHeight="1">
      <c r="A159" s="35"/>
      <c r="B159" s="36"/>
      <c r="C159" s="239" t="s">
        <v>186</v>
      </c>
      <c r="D159" s="239" t="s">
        <v>188</v>
      </c>
      <c r="E159" s="240" t="s">
        <v>205</v>
      </c>
      <c r="F159" s="241" t="s">
        <v>206</v>
      </c>
      <c r="G159" s="242" t="s">
        <v>207</v>
      </c>
      <c r="H159" s="243">
        <v>1</v>
      </c>
      <c r="I159" s="244"/>
      <c r="J159" s="245">
        <f>ROUND(I159*H159,2)</f>
        <v>0</v>
      </c>
      <c r="K159" s="246"/>
      <c r="L159" s="41"/>
      <c r="M159" s="247" t="s">
        <v>1</v>
      </c>
      <c r="N159" s="248" t="s">
        <v>42</v>
      </c>
      <c r="O159" s="88"/>
      <c r="P159" s="249">
        <f>O159*H159</f>
        <v>0</v>
      </c>
      <c r="Q159" s="249">
        <v>0</v>
      </c>
      <c r="R159" s="249">
        <f>Q159*H159</f>
        <v>0</v>
      </c>
      <c r="S159" s="249">
        <v>0</v>
      </c>
      <c r="T159" s="250">
        <f>S159*H159</f>
        <v>0</v>
      </c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R159" s="251" t="s">
        <v>208</v>
      </c>
      <c r="AT159" s="251" t="s">
        <v>188</v>
      </c>
      <c r="AU159" s="251" t="s">
        <v>86</v>
      </c>
      <c r="AY159" s="14" t="s">
        <v>185</v>
      </c>
      <c r="BE159" s="252">
        <f>IF(N159="základní",J159,0)</f>
        <v>0</v>
      </c>
      <c r="BF159" s="252">
        <f>IF(N159="snížená",J159,0)</f>
        <v>0</v>
      </c>
      <c r="BG159" s="252">
        <f>IF(N159="zákl. přenesená",J159,0)</f>
        <v>0</v>
      </c>
      <c r="BH159" s="252">
        <f>IF(N159="sníž. přenesená",J159,0)</f>
        <v>0</v>
      </c>
      <c r="BI159" s="252">
        <f>IF(N159="nulová",J159,0)</f>
        <v>0</v>
      </c>
      <c r="BJ159" s="14" t="s">
        <v>84</v>
      </c>
      <c r="BK159" s="252">
        <f>ROUND(I159*H159,2)</f>
        <v>0</v>
      </c>
      <c r="BL159" s="14" t="s">
        <v>208</v>
      </c>
      <c r="BM159" s="251" t="s">
        <v>209</v>
      </c>
    </row>
    <row r="160" s="2" customFormat="1">
      <c r="A160" s="35"/>
      <c r="B160" s="36"/>
      <c r="C160" s="37"/>
      <c r="D160" s="253" t="s">
        <v>194</v>
      </c>
      <c r="E160" s="37"/>
      <c r="F160" s="254" t="s">
        <v>210</v>
      </c>
      <c r="G160" s="37"/>
      <c r="H160" s="37"/>
      <c r="I160" s="206"/>
      <c r="J160" s="37"/>
      <c r="K160" s="37"/>
      <c r="L160" s="41"/>
      <c r="M160" s="255"/>
      <c r="N160" s="256"/>
      <c r="O160" s="88"/>
      <c r="P160" s="88"/>
      <c r="Q160" s="88"/>
      <c r="R160" s="88"/>
      <c r="S160" s="88"/>
      <c r="T160" s="89"/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T160" s="14" t="s">
        <v>194</v>
      </c>
      <c r="AU160" s="14" t="s">
        <v>86</v>
      </c>
    </row>
    <row r="161" s="12" customFormat="1" ht="22.8" customHeight="1">
      <c r="A161" s="12"/>
      <c r="B161" s="223"/>
      <c r="C161" s="224"/>
      <c r="D161" s="225" t="s">
        <v>76</v>
      </c>
      <c r="E161" s="237" t="s">
        <v>211</v>
      </c>
      <c r="F161" s="237" t="s">
        <v>212</v>
      </c>
      <c r="G161" s="224"/>
      <c r="H161" s="224"/>
      <c r="I161" s="227"/>
      <c r="J161" s="238">
        <f>BK161</f>
        <v>0</v>
      </c>
      <c r="K161" s="224"/>
      <c r="L161" s="229"/>
      <c r="M161" s="230"/>
      <c r="N161" s="231"/>
      <c r="O161" s="231"/>
      <c r="P161" s="232">
        <f>SUM(P162:P175)</f>
        <v>0</v>
      </c>
      <c r="Q161" s="231"/>
      <c r="R161" s="232">
        <f>SUM(R162:R175)</f>
        <v>0.0088399999999999989</v>
      </c>
      <c r="S161" s="231"/>
      <c r="T161" s="233">
        <f>SUM(T162:T175)</f>
        <v>4.0259999999999998</v>
      </c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  <c r="AR161" s="234" t="s">
        <v>84</v>
      </c>
      <c r="AT161" s="235" t="s">
        <v>76</v>
      </c>
      <c r="AU161" s="235" t="s">
        <v>84</v>
      </c>
      <c r="AY161" s="234" t="s">
        <v>185</v>
      </c>
      <c r="BK161" s="236">
        <f>SUM(BK162:BK175)</f>
        <v>0</v>
      </c>
    </row>
    <row r="162" s="2" customFormat="1" ht="33" customHeight="1">
      <c r="A162" s="35"/>
      <c r="B162" s="36"/>
      <c r="C162" s="239" t="s">
        <v>222</v>
      </c>
      <c r="D162" s="239" t="s">
        <v>188</v>
      </c>
      <c r="E162" s="240" t="s">
        <v>214</v>
      </c>
      <c r="F162" s="241" t="s">
        <v>215</v>
      </c>
      <c r="G162" s="242" t="s">
        <v>191</v>
      </c>
      <c r="H162" s="243">
        <v>68</v>
      </c>
      <c r="I162" s="244"/>
      <c r="J162" s="245">
        <f>ROUND(I162*H162,2)</f>
        <v>0</v>
      </c>
      <c r="K162" s="246"/>
      <c r="L162" s="41"/>
      <c r="M162" s="247" t="s">
        <v>1</v>
      </c>
      <c r="N162" s="248" t="s">
        <v>42</v>
      </c>
      <c r="O162" s="88"/>
      <c r="P162" s="249">
        <f>O162*H162</f>
        <v>0</v>
      </c>
      <c r="Q162" s="249">
        <v>0.00012999999999999999</v>
      </c>
      <c r="R162" s="249">
        <f>Q162*H162</f>
        <v>0.0088399999999999989</v>
      </c>
      <c r="S162" s="249">
        <v>0</v>
      </c>
      <c r="T162" s="250">
        <f>S162*H162</f>
        <v>0</v>
      </c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R162" s="251" t="s">
        <v>192</v>
      </c>
      <c r="AT162" s="251" t="s">
        <v>188</v>
      </c>
      <c r="AU162" s="251" t="s">
        <v>86</v>
      </c>
      <c r="AY162" s="14" t="s">
        <v>185</v>
      </c>
      <c r="BE162" s="252">
        <f>IF(N162="základní",J162,0)</f>
        <v>0</v>
      </c>
      <c r="BF162" s="252">
        <f>IF(N162="snížená",J162,0)</f>
        <v>0</v>
      </c>
      <c r="BG162" s="252">
        <f>IF(N162="zákl. přenesená",J162,0)</f>
        <v>0</v>
      </c>
      <c r="BH162" s="252">
        <f>IF(N162="sníž. přenesená",J162,0)</f>
        <v>0</v>
      </c>
      <c r="BI162" s="252">
        <f>IF(N162="nulová",J162,0)</f>
        <v>0</v>
      </c>
      <c r="BJ162" s="14" t="s">
        <v>84</v>
      </c>
      <c r="BK162" s="252">
        <f>ROUND(I162*H162,2)</f>
        <v>0</v>
      </c>
      <c r="BL162" s="14" t="s">
        <v>192</v>
      </c>
      <c r="BM162" s="251" t="s">
        <v>1515</v>
      </c>
    </row>
    <row r="163" s="2" customFormat="1">
      <c r="A163" s="35"/>
      <c r="B163" s="36"/>
      <c r="C163" s="37"/>
      <c r="D163" s="253" t="s">
        <v>194</v>
      </c>
      <c r="E163" s="37"/>
      <c r="F163" s="254" t="s">
        <v>217</v>
      </c>
      <c r="G163" s="37"/>
      <c r="H163" s="37"/>
      <c r="I163" s="206"/>
      <c r="J163" s="37"/>
      <c r="K163" s="37"/>
      <c r="L163" s="41"/>
      <c r="M163" s="255"/>
      <c r="N163" s="256"/>
      <c r="O163" s="88"/>
      <c r="P163" s="88"/>
      <c r="Q163" s="88"/>
      <c r="R163" s="88"/>
      <c r="S163" s="88"/>
      <c r="T163" s="89"/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T163" s="14" t="s">
        <v>194</v>
      </c>
      <c r="AU163" s="14" t="s">
        <v>86</v>
      </c>
    </row>
    <row r="164" s="2" customFormat="1" ht="16.5" customHeight="1">
      <c r="A164" s="35"/>
      <c r="B164" s="36"/>
      <c r="C164" s="239" t="s">
        <v>226</v>
      </c>
      <c r="D164" s="239" t="s">
        <v>188</v>
      </c>
      <c r="E164" s="240" t="s">
        <v>218</v>
      </c>
      <c r="F164" s="241" t="s">
        <v>219</v>
      </c>
      <c r="G164" s="242" t="s">
        <v>207</v>
      </c>
      <c r="H164" s="243">
        <v>1</v>
      </c>
      <c r="I164" s="244"/>
      <c r="J164" s="245">
        <f>ROUND(I164*H164,2)</f>
        <v>0</v>
      </c>
      <c r="K164" s="246"/>
      <c r="L164" s="41"/>
      <c r="M164" s="247" t="s">
        <v>1</v>
      </c>
      <c r="N164" s="248" t="s">
        <v>42</v>
      </c>
      <c r="O164" s="88"/>
      <c r="P164" s="249">
        <f>O164*H164</f>
        <v>0</v>
      </c>
      <c r="Q164" s="249">
        <v>0</v>
      </c>
      <c r="R164" s="249">
        <f>Q164*H164</f>
        <v>0</v>
      </c>
      <c r="S164" s="249">
        <v>0</v>
      </c>
      <c r="T164" s="250">
        <f>S164*H164</f>
        <v>0</v>
      </c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R164" s="251" t="s">
        <v>208</v>
      </c>
      <c r="AT164" s="251" t="s">
        <v>188</v>
      </c>
      <c r="AU164" s="251" t="s">
        <v>86</v>
      </c>
      <c r="AY164" s="14" t="s">
        <v>185</v>
      </c>
      <c r="BE164" s="252">
        <f>IF(N164="základní",J164,0)</f>
        <v>0</v>
      </c>
      <c r="BF164" s="252">
        <f>IF(N164="snížená",J164,0)</f>
        <v>0</v>
      </c>
      <c r="BG164" s="252">
        <f>IF(N164="zákl. přenesená",J164,0)</f>
        <v>0</v>
      </c>
      <c r="BH164" s="252">
        <f>IF(N164="sníž. přenesená",J164,0)</f>
        <v>0</v>
      </c>
      <c r="BI164" s="252">
        <f>IF(N164="nulová",J164,0)</f>
        <v>0</v>
      </c>
      <c r="BJ164" s="14" t="s">
        <v>84</v>
      </c>
      <c r="BK164" s="252">
        <f>ROUND(I164*H164,2)</f>
        <v>0</v>
      </c>
      <c r="BL164" s="14" t="s">
        <v>208</v>
      </c>
      <c r="BM164" s="251" t="s">
        <v>220</v>
      </c>
    </row>
    <row r="165" s="2" customFormat="1">
      <c r="A165" s="35"/>
      <c r="B165" s="36"/>
      <c r="C165" s="37"/>
      <c r="D165" s="253" t="s">
        <v>194</v>
      </c>
      <c r="E165" s="37"/>
      <c r="F165" s="254" t="s">
        <v>1516</v>
      </c>
      <c r="G165" s="37"/>
      <c r="H165" s="37"/>
      <c r="I165" s="206"/>
      <c r="J165" s="37"/>
      <c r="K165" s="37"/>
      <c r="L165" s="41"/>
      <c r="M165" s="255"/>
      <c r="N165" s="256"/>
      <c r="O165" s="88"/>
      <c r="P165" s="88"/>
      <c r="Q165" s="88"/>
      <c r="R165" s="88"/>
      <c r="S165" s="88"/>
      <c r="T165" s="89"/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T165" s="14" t="s">
        <v>194</v>
      </c>
      <c r="AU165" s="14" t="s">
        <v>86</v>
      </c>
    </row>
    <row r="166" s="2" customFormat="1" ht="16.5" customHeight="1">
      <c r="A166" s="35"/>
      <c r="B166" s="36"/>
      <c r="C166" s="239" t="s">
        <v>211</v>
      </c>
      <c r="D166" s="239" t="s">
        <v>188</v>
      </c>
      <c r="E166" s="240" t="s">
        <v>223</v>
      </c>
      <c r="F166" s="241" t="s">
        <v>224</v>
      </c>
      <c r="G166" s="242" t="s">
        <v>207</v>
      </c>
      <c r="H166" s="243">
        <v>1</v>
      </c>
      <c r="I166" s="244"/>
      <c r="J166" s="245">
        <f>ROUND(I166*H166,2)</f>
        <v>0</v>
      </c>
      <c r="K166" s="246"/>
      <c r="L166" s="41"/>
      <c r="M166" s="247" t="s">
        <v>1</v>
      </c>
      <c r="N166" s="248" t="s">
        <v>42</v>
      </c>
      <c r="O166" s="88"/>
      <c r="P166" s="249">
        <f>O166*H166</f>
        <v>0</v>
      </c>
      <c r="Q166" s="249">
        <v>0</v>
      </c>
      <c r="R166" s="249">
        <f>Q166*H166</f>
        <v>0</v>
      </c>
      <c r="S166" s="249">
        <v>0</v>
      </c>
      <c r="T166" s="250">
        <f>S166*H166</f>
        <v>0</v>
      </c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R166" s="251" t="s">
        <v>208</v>
      </c>
      <c r="AT166" s="251" t="s">
        <v>188</v>
      </c>
      <c r="AU166" s="251" t="s">
        <v>86</v>
      </c>
      <c r="AY166" s="14" t="s">
        <v>185</v>
      </c>
      <c r="BE166" s="252">
        <f>IF(N166="základní",J166,0)</f>
        <v>0</v>
      </c>
      <c r="BF166" s="252">
        <f>IF(N166="snížená",J166,0)</f>
        <v>0</v>
      </c>
      <c r="BG166" s="252">
        <f>IF(N166="zákl. přenesená",J166,0)</f>
        <v>0</v>
      </c>
      <c r="BH166" s="252">
        <f>IF(N166="sníž. přenesená",J166,0)</f>
        <v>0</v>
      </c>
      <c r="BI166" s="252">
        <f>IF(N166="nulová",J166,0)</f>
        <v>0</v>
      </c>
      <c r="BJ166" s="14" t="s">
        <v>84</v>
      </c>
      <c r="BK166" s="252">
        <f>ROUND(I166*H166,2)</f>
        <v>0</v>
      </c>
      <c r="BL166" s="14" t="s">
        <v>208</v>
      </c>
      <c r="BM166" s="251" t="s">
        <v>225</v>
      </c>
    </row>
    <row r="167" s="2" customFormat="1">
      <c r="A167" s="35"/>
      <c r="B167" s="36"/>
      <c r="C167" s="37"/>
      <c r="D167" s="253" t="s">
        <v>194</v>
      </c>
      <c r="E167" s="37"/>
      <c r="F167" s="254" t="s">
        <v>224</v>
      </c>
      <c r="G167" s="37"/>
      <c r="H167" s="37"/>
      <c r="I167" s="206"/>
      <c r="J167" s="37"/>
      <c r="K167" s="37"/>
      <c r="L167" s="41"/>
      <c r="M167" s="255"/>
      <c r="N167" s="256"/>
      <c r="O167" s="88"/>
      <c r="P167" s="88"/>
      <c r="Q167" s="88"/>
      <c r="R167" s="88"/>
      <c r="S167" s="88"/>
      <c r="T167" s="89"/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T167" s="14" t="s">
        <v>194</v>
      </c>
      <c r="AU167" s="14" t="s">
        <v>86</v>
      </c>
    </row>
    <row r="168" s="2" customFormat="1" ht="16.5" customHeight="1">
      <c r="A168" s="35"/>
      <c r="B168" s="36"/>
      <c r="C168" s="239" t="s">
        <v>236</v>
      </c>
      <c r="D168" s="239" t="s">
        <v>188</v>
      </c>
      <c r="E168" s="240" t="s">
        <v>227</v>
      </c>
      <c r="F168" s="241" t="s">
        <v>228</v>
      </c>
      <c r="G168" s="242" t="s">
        <v>229</v>
      </c>
      <c r="H168" s="243">
        <v>1</v>
      </c>
      <c r="I168" s="244"/>
      <c r="J168" s="245">
        <f>ROUND(I168*H168,2)</f>
        <v>0</v>
      </c>
      <c r="K168" s="246"/>
      <c r="L168" s="41"/>
      <c r="M168" s="247" t="s">
        <v>1</v>
      </c>
      <c r="N168" s="248" t="s">
        <v>42</v>
      </c>
      <c r="O168" s="88"/>
      <c r="P168" s="249">
        <f>O168*H168</f>
        <v>0</v>
      </c>
      <c r="Q168" s="249">
        <v>0</v>
      </c>
      <c r="R168" s="249">
        <f>Q168*H168</f>
        <v>0</v>
      </c>
      <c r="S168" s="249">
        <v>0</v>
      </c>
      <c r="T168" s="250">
        <f>S168*H168</f>
        <v>0</v>
      </c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R168" s="251" t="s">
        <v>208</v>
      </c>
      <c r="AT168" s="251" t="s">
        <v>188</v>
      </c>
      <c r="AU168" s="251" t="s">
        <v>86</v>
      </c>
      <c r="AY168" s="14" t="s">
        <v>185</v>
      </c>
      <c r="BE168" s="252">
        <f>IF(N168="základní",J168,0)</f>
        <v>0</v>
      </c>
      <c r="BF168" s="252">
        <f>IF(N168="snížená",J168,0)</f>
        <v>0</v>
      </c>
      <c r="BG168" s="252">
        <f>IF(N168="zákl. přenesená",J168,0)</f>
        <v>0</v>
      </c>
      <c r="BH168" s="252">
        <f>IF(N168="sníž. přenesená",J168,0)</f>
        <v>0</v>
      </c>
      <c r="BI168" s="252">
        <f>IF(N168="nulová",J168,0)</f>
        <v>0</v>
      </c>
      <c r="BJ168" s="14" t="s">
        <v>84</v>
      </c>
      <c r="BK168" s="252">
        <f>ROUND(I168*H168,2)</f>
        <v>0</v>
      </c>
      <c r="BL168" s="14" t="s">
        <v>208</v>
      </c>
      <c r="BM168" s="251" t="s">
        <v>230</v>
      </c>
    </row>
    <row r="169" s="2" customFormat="1">
      <c r="A169" s="35"/>
      <c r="B169" s="36"/>
      <c r="C169" s="37"/>
      <c r="D169" s="253" t="s">
        <v>194</v>
      </c>
      <c r="E169" s="37"/>
      <c r="F169" s="254" t="s">
        <v>1517</v>
      </c>
      <c r="G169" s="37"/>
      <c r="H169" s="37"/>
      <c r="I169" s="206"/>
      <c r="J169" s="37"/>
      <c r="K169" s="37"/>
      <c r="L169" s="41"/>
      <c r="M169" s="255"/>
      <c r="N169" s="256"/>
      <c r="O169" s="88"/>
      <c r="P169" s="88"/>
      <c r="Q169" s="88"/>
      <c r="R169" s="88"/>
      <c r="S169" s="88"/>
      <c r="T169" s="89"/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T169" s="14" t="s">
        <v>194</v>
      </c>
      <c r="AU169" s="14" t="s">
        <v>86</v>
      </c>
    </row>
    <row r="170" s="2" customFormat="1" ht="16.5" customHeight="1">
      <c r="A170" s="35"/>
      <c r="B170" s="36"/>
      <c r="C170" s="239" t="s">
        <v>243</v>
      </c>
      <c r="D170" s="239" t="s">
        <v>188</v>
      </c>
      <c r="E170" s="240" t="s">
        <v>232</v>
      </c>
      <c r="F170" s="241" t="s">
        <v>233</v>
      </c>
      <c r="G170" s="242" t="s">
        <v>207</v>
      </c>
      <c r="H170" s="243">
        <v>1</v>
      </c>
      <c r="I170" s="244"/>
      <c r="J170" s="245">
        <f>ROUND(I170*H170,2)</f>
        <v>0</v>
      </c>
      <c r="K170" s="246"/>
      <c r="L170" s="41"/>
      <c r="M170" s="247" t="s">
        <v>1</v>
      </c>
      <c r="N170" s="248" t="s">
        <v>42</v>
      </c>
      <c r="O170" s="88"/>
      <c r="P170" s="249">
        <f>O170*H170</f>
        <v>0</v>
      </c>
      <c r="Q170" s="249">
        <v>0</v>
      </c>
      <c r="R170" s="249">
        <f>Q170*H170</f>
        <v>0</v>
      </c>
      <c r="S170" s="249">
        <v>0</v>
      </c>
      <c r="T170" s="250">
        <f>S170*H170</f>
        <v>0</v>
      </c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R170" s="251" t="s">
        <v>208</v>
      </c>
      <c r="AT170" s="251" t="s">
        <v>188</v>
      </c>
      <c r="AU170" s="251" t="s">
        <v>86</v>
      </c>
      <c r="AY170" s="14" t="s">
        <v>185</v>
      </c>
      <c r="BE170" s="252">
        <f>IF(N170="základní",J170,0)</f>
        <v>0</v>
      </c>
      <c r="BF170" s="252">
        <f>IF(N170="snížená",J170,0)</f>
        <v>0</v>
      </c>
      <c r="BG170" s="252">
        <f>IF(N170="zákl. přenesená",J170,0)</f>
        <v>0</v>
      </c>
      <c r="BH170" s="252">
        <f>IF(N170="sníž. přenesená",J170,0)</f>
        <v>0</v>
      </c>
      <c r="BI170" s="252">
        <f>IF(N170="nulová",J170,0)</f>
        <v>0</v>
      </c>
      <c r="BJ170" s="14" t="s">
        <v>84</v>
      </c>
      <c r="BK170" s="252">
        <f>ROUND(I170*H170,2)</f>
        <v>0</v>
      </c>
      <c r="BL170" s="14" t="s">
        <v>208</v>
      </c>
      <c r="BM170" s="251" t="s">
        <v>234</v>
      </c>
    </row>
    <row r="171" s="2" customFormat="1">
      <c r="A171" s="35"/>
      <c r="B171" s="36"/>
      <c r="C171" s="37"/>
      <c r="D171" s="253" t="s">
        <v>194</v>
      </c>
      <c r="E171" s="37"/>
      <c r="F171" s="254" t="s">
        <v>235</v>
      </c>
      <c r="G171" s="37"/>
      <c r="H171" s="37"/>
      <c r="I171" s="206"/>
      <c r="J171" s="37"/>
      <c r="K171" s="37"/>
      <c r="L171" s="41"/>
      <c r="M171" s="255"/>
      <c r="N171" s="256"/>
      <c r="O171" s="88"/>
      <c r="P171" s="88"/>
      <c r="Q171" s="88"/>
      <c r="R171" s="88"/>
      <c r="S171" s="88"/>
      <c r="T171" s="89"/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T171" s="14" t="s">
        <v>194</v>
      </c>
      <c r="AU171" s="14" t="s">
        <v>86</v>
      </c>
    </row>
    <row r="172" s="2" customFormat="1" ht="21.75" customHeight="1">
      <c r="A172" s="35"/>
      <c r="B172" s="36"/>
      <c r="C172" s="239" t="s">
        <v>248</v>
      </c>
      <c r="D172" s="239" t="s">
        <v>188</v>
      </c>
      <c r="E172" s="240" t="s">
        <v>1518</v>
      </c>
      <c r="F172" s="241" t="s">
        <v>1519</v>
      </c>
      <c r="G172" s="242" t="s">
        <v>191</v>
      </c>
      <c r="H172" s="243">
        <v>1</v>
      </c>
      <c r="I172" s="244"/>
      <c r="J172" s="245">
        <f>ROUND(I172*H172,2)</f>
        <v>0</v>
      </c>
      <c r="K172" s="246"/>
      <c r="L172" s="41"/>
      <c r="M172" s="247" t="s">
        <v>1</v>
      </c>
      <c r="N172" s="248" t="s">
        <v>42</v>
      </c>
      <c r="O172" s="88"/>
      <c r="P172" s="249">
        <f>O172*H172</f>
        <v>0</v>
      </c>
      <c r="Q172" s="249">
        <v>0</v>
      </c>
      <c r="R172" s="249">
        <f>Q172*H172</f>
        <v>0</v>
      </c>
      <c r="S172" s="249">
        <v>0.075999999999999998</v>
      </c>
      <c r="T172" s="250">
        <f>S172*H172</f>
        <v>0.075999999999999998</v>
      </c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R172" s="251" t="s">
        <v>192</v>
      </c>
      <c r="AT172" s="251" t="s">
        <v>188</v>
      </c>
      <c r="AU172" s="251" t="s">
        <v>86</v>
      </c>
      <c r="AY172" s="14" t="s">
        <v>185</v>
      </c>
      <c r="BE172" s="252">
        <f>IF(N172="základní",J172,0)</f>
        <v>0</v>
      </c>
      <c r="BF172" s="252">
        <f>IF(N172="snížená",J172,0)</f>
        <v>0</v>
      </c>
      <c r="BG172" s="252">
        <f>IF(N172="zákl. přenesená",J172,0)</f>
        <v>0</v>
      </c>
      <c r="BH172" s="252">
        <f>IF(N172="sníž. přenesená",J172,0)</f>
        <v>0</v>
      </c>
      <c r="BI172" s="252">
        <f>IF(N172="nulová",J172,0)</f>
        <v>0</v>
      </c>
      <c r="BJ172" s="14" t="s">
        <v>84</v>
      </c>
      <c r="BK172" s="252">
        <f>ROUND(I172*H172,2)</f>
        <v>0</v>
      </c>
      <c r="BL172" s="14" t="s">
        <v>192</v>
      </c>
      <c r="BM172" s="251" t="s">
        <v>1520</v>
      </c>
    </row>
    <row r="173" s="2" customFormat="1">
      <c r="A173" s="35"/>
      <c r="B173" s="36"/>
      <c r="C173" s="37"/>
      <c r="D173" s="253" t="s">
        <v>194</v>
      </c>
      <c r="E173" s="37"/>
      <c r="F173" s="254" t="s">
        <v>1521</v>
      </c>
      <c r="G173" s="37"/>
      <c r="H173" s="37"/>
      <c r="I173" s="206"/>
      <c r="J173" s="37"/>
      <c r="K173" s="37"/>
      <c r="L173" s="41"/>
      <c r="M173" s="255"/>
      <c r="N173" s="256"/>
      <c r="O173" s="88"/>
      <c r="P173" s="88"/>
      <c r="Q173" s="88"/>
      <c r="R173" s="88"/>
      <c r="S173" s="88"/>
      <c r="T173" s="89"/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T173" s="14" t="s">
        <v>194</v>
      </c>
      <c r="AU173" s="14" t="s">
        <v>86</v>
      </c>
    </row>
    <row r="174" s="2" customFormat="1" ht="37.8" customHeight="1">
      <c r="A174" s="35"/>
      <c r="B174" s="36"/>
      <c r="C174" s="239" t="s">
        <v>254</v>
      </c>
      <c r="D174" s="239" t="s">
        <v>188</v>
      </c>
      <c r="E174" s="240" t="s">
        <v>237</v>
      </c>
      <c r="F174" s="241" t="s">
        <v>238</v>
      </c>
      <c r="G174" s="242" t="s">
        <v>191</v>
      </c>
      <c r="H174" s="243">
        <v>79</v>
      </c>
      <c r="I174" s="244"/>
      <c r="J174" s="245">
        <f>ROUND(I174*H174,2)</f>
        <v>0</v>
      </c>
      <c r="K174" s="246"/>
      <c r="L174" s="41"/>
      <c r="M174" s="247" t="s">
        <v>1</v>
      </c>
      <c r="N174" s="248" t="s">
        <v>42</v>
      </c>
      <c r="O174" s="88"/>
      <c r="P174" s="249">
        <f>O174*H174</f>
        <v>0</v>
      </c>
      <c r="Q174" s="249">
        <v>0</v>
      </c>
      <c r="R174" s="249">
        <f>Q174*H174</f>
        <v>0</v>
      </c>
      <c r="S174" s="249">
        <v>0.050000000000000003</v>
      </c>
      <c r="T174" s="250">
        <f>S174*H174</f>
        <v>3.9500000000000002</v>
      </c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R174" s="251" t="s">
        <v>192</v>
      </c>
      <c r="AT174" s="251" t="s">
        <v>188</v>
      </c>
      <c r="AU174" s="251" t="s">
        <v>86</v>
      </c>
      <c r="AY174" s="14" t="s">
        <v>185</v>
      </c>
      <c r="BE174" s="252">
        <f>IF(N174="základní",J174,0)</f>
        <v>0</v>
      </c>
      <c r="BF174" s="252">
        <f>IF(N174="snížená",J174,0)</f>
        <v>0</v>
      </c>
      <c r="BG174" s="252">
        <f>IF(N174="zákl. přenesená",J174,0)</f>
        <v>0</v>
      </c>
      <c r="BH174" s="252">
        <f>IF(N174="sníž. přenesená",J174,0)</f>
        <v>0</v>
      </c>
      <c r="BI174" s="252">
        <f>IF(N174="nulová",J174,0)</f>
        <v>0</v>
      </c>
      <c r="BJ174" s="14" t="s">
        <v>84</v>
      </c>
      <c r="BK174" s="252">
        <f>ROUND(I174*H174,2)</f>
        <v>0</v>
      </c>
      <c r="BL174" s="14" t="s">
        <v>192</v>
      </c>
      <c r="BM174" s="251" t="s">
        <v>1522</v>
      </c>
    </row>
    <row r="175" s="2" customFormat="1">
      <c r="A175" s="35"/>
      <c r="B175" s="36"/>
      <c r="C175" s="37"/>
      <c r="D175" s="253" t="s">
        <v>194</v>
      </c>
      <c r="E175" s="37"/>
      <c r="F175" s="254" t="s">
        <v>240</v>
      </c>
      <c r="G175" s="37"/>
      <c r="H175" s="37"/>
      <c r="I175" s="206"/>
      <c r="J175" s="37"/>
      <c r="K175" s="37"/>
      <c r="L175" s="41"/>
      <c r="M175" s="255"/>
      <c r="N175" s="256"/>
      <c r="O175" s="88"/>
      <c r="P175" s="88"/>
      <c r="Q175" s="88"/>
      <c r="R175" s="88"/>
      <c r="S175" s="88"/>
      <c r="T175" s="89"/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T175" s="14" t="s">
        <v>194</v>
      </c>
      <c r="AU175" s="14" t="s">
        <v>86</v>
      </c>
    </row>
    <row r="176" s="12" customFormat="1" ht="22.8" customHeight="1">
      <c r="A176" s="12"/>
      <c r="B176" s="223"/>
      <c r="C176" s="224"/>
      <c r="D176" s="225" t="s">
        <v>76</v>
      </c>
      <c r="E176" s="237" t="s">
        <v>241</v>
      </c>
      <c r="F176" s="237" t="s">
        <v>242</v>
      </c>
      <c r="G176" s="224"/>
      <c r="H176" s="224"/>
      <c r="I176" s="227"/>
      <c r="J176" s="238">
        <f>BK176</f>
        <v>0</v>
      </c>
      <c r="K176" s="224"/>
      <c r="L176" s="229"/>
      <c r="M176" s="230"/>
      <c r="N176" s="231"/>
      <c r="O176" s="231"/>
      <c r="P176" s="232">
        <f>SUM(P177:P184)</f>
        <v>0</v>
      </c>
      <c r="Q176" s="231"/>
      <c r="R176" s="232">
        <f>SUM(R177:R184)</f>
        <v>0</v>
      </c>
      <c r="S176" s="231"/>
      <c r="T176" s="233">
        <f>SUM(T177:T184)</f>
        <v>0</v>
      </c>
      <c r="U176" s="12"/>
      <c r="V176" s="12"/>
      <c r="W176" s="12"/>
      <c r="X176" s="12"/>
      <c r="Y176" s="12"/>
      <c r="Z176" s="12"/>
      <c r="AA176" s="12"/>
      <c r="AB176" s="12"/>
      <c r="AC176" s="12"/>
      <c r="AD176" s="12"/>
      <c r="AE176" s="12"/>
      <c r="AR176" s="234" t="s">
        <v>84</v>
      </c>
      <c r="AT176" s="235" t="s">
        <v>76</v>
      </c>
      <c r="AU176" s="235" t="s">
        <v>84</v>
      </c>
      <c r="AY176" s="234" t="s">
        <v>185</v>
      </c>
      <c r="BK176" s="236">
        <f>SUM(BK177:BK184)</f>
        <v>0</v>
      </c>
    </row>
    <row r="177" s="2" customFormat="1" ht="33" customHeight="1">
      <c r="A177" s="35"/>
      <c r="B177" s="36"/>
      <c r="C177" s="239" t="s">
        <v>259</v>
      </c>
      <c r="D177" s="239" t="s">
        <v>188</v>
      </c>
      <c r="E177" s="240" t="s">
        <v>244</v>
      </c>
      <c r="F177" s="241" t="s">
        <v>245</v>
      </c>
      <c r="G177" s="242" t="s">
        <v>207</v>
      </c>
      <c r="H177" s="243">
        <v>1</v>
      </c>
      <c r="I177" s="244"/>
      <c r="J177" s="245">
        <f>ROUND(I177*H177,2)</f>
        <v>0</v>
      </c>
      <c r="K177" s="246"/>
      <c r="L177" s="41"/>
      <c r="M177" s="247" t="s">
        <v>1</v>
      </c>
      <c r="N177" s="248" t="s">
        <v>42</v>
      </c>
      <c r="O177" s="88"/>
      <c r="P177" s="249">
        <f>O177*H177</f>
        <v>0</v>
      </c>
      <c r="Q177" s="249">
        <v>0</v>
      </c>
      <c r="R177" s="249">
        <f>Q177*H177</f>
        <v>0</v>
      </c>
      <c r="S177" s="249">
        <v>0</v>
      </c>
      <c r="T177" s="250">
        <f>S177*H177</f>
        <v>0</v>
      </c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R177" s="251" t="s">
        <v>192</v>
      </c>
      <c r="AT177" s="251" t="s">
        <v>188</v>
      </c>
      <c r="AU177" s="251" t="s">
        <v>86</v>
      </c>
      <c r="AY177" s="14" t="s">
        <v>185</v>
      </c>
      <c r="BE177" s="252">
        <f>IF(N177="základní",J177,0)</f>
        <v>0</v>
      </c>
      <c r="BF177" s="252">
        <f>IF(N177="snížená",J177,0)</f>
        <v>0</v>
      </c>
      <c r="BG177" s="252">
        <f>IF(N177="zákl. přenesená",J177,0)</f>
        <v>0</v>
      </c>
      <c r="BH177" s="252">
        <f>IF(N177="sníž. přenesená",J177,0)</f>
        <v>0</v>
      </c>
      <c r="BI177" s="252">
        <f>IF(N177="nulová",J177,0)</f>
        <v>0</v>
      </c>
      <c r="BJ177" s="14" t="s">
        <v>84</v>
      </c>
      <c r="BK177" s="252">
        <f>ROUND(I177*H177,2)</f>
        <v>0</v>
      </c>
      <c r="BL177" s="14" t="s">
        <v>192</v>
      </c>
      <c r="BM177" s="251" t="s">
        <v>1523</v>
      </c>
    </row>
    <row r="178" s="2" customFormat="1">
      <c r="A178" s="35"/>
      <c r="B178" s="36"/>
      <c r="C178" s="37"/>
      <c r="D178" s="253" t="s">
        <v>194</v>
      </c>
      <c r="E178" s="37"/>
      <c r="F178" s="254" t="s">
        <v>247</v>
      </c>
      <c r="G178" s="37"/>
      <c r="H178" s="37"/>
      <c r="I178" s="206"/>
      <c r="J178" s="37"/>
      <c r="K178" s="37"/>
      <c r="L178" s="41"/>
      <c r="M178" s="255"/>
      <c r="N178" s="256"/>
      <c r="O178" s="88"/>
      <c r="P178" s="88"/>
      <c r="Q178" s="88"/>
      <c r="R178" s="88"/>
      <c r="S178" s="88"/>
      <c r="T178" s="89"/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T178" s="14" t="s">
        <v>194</v>
      </c>
      <c r="AU178" s="14" t="s">
        <v>86</v>
      </c>
    </row>
    <row r="179" s="2" customFormat="1" ht="24.15" customHeight="1">
      <c r="A179" s="35"/>
      <c r="B179" s="36"/>
      <c r="C179" s="239" t="s">
        <v>8</v>
      </c>
      <c r="D179" s="239" t="s">
        <v>188</v>
      </c>
      <c r="E179" s="240" t="s">
        <v>249</v>
      </c>
      <c r="F179" s="241" t="s">
        <v>250</v>
      </c>
      <c r="G179" s="242" t="s">
        <v>251</v>
      </c>
      <c r="H179" s="243">
        <v>1.2</v>
      </c>
      <c r="I179" s="244"/>
      <c r="J179" s="245">
        <f>ROUND(I179*H179,2)</f>
        <v>0</v>
      </c>
      <c r="K179" s="246"/>
      <c r="L179" s="41"/>
      <c r="M179" s="247" t="s">
        <v>1</v>
      </c>
      <c r="N179" s="248" t="s">
        <v>42</v>
      </c>
      <c r="O179" s="88"/>
      <c r="P179" s="249">
        <f>O179*H179</f>
        <v>0</v>
      </c>
      <c r="Q179" s="249">
        <v>0</v>
      </c>
      <c r="R179" s="249">
        <f>Q179*H179</f>
        <v>0</v>
      </c>
      <c r="S179" s="249">
        <v>0</v>
      </c>
      <c r="T179" s="250">
        <f>S179*H179</f>
        <v>0</v>
      </c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  <c r="AR179" s="251" t="s">
        <v>192</v>
      </c>
      <c r="AT179" s="251" t="s">
        <v>188</v>
      </c>
      <c r="AU179" s="251" t="s">
        <v>86</v>
      </c>
      <c r="AY179" s="14" t="s">
        <v>185</v>
      </c>
      <c r="BE179" s="252">
        <f>IF(N179="základní",J179,0)</f>
        <v>0</v>
      </c>
      <c r="BF179" s="252">
        <f>IF(N179="snížená",J179,0)</f>
        <v>0</v>
      </c>
      <c r="BG179" s="252">
        <f>IF(N179="zákl. přenesená",J179,0)</f>
        <v>0</v>
      </c>
      <c r="BH179" s="252">
        <f>IF(N179="sníž. přenesená",J179,0)</f>
        <v>0</v>
      </c>
      <c r="BI179" s="252">
        <f>IF(N179="nulová",J179,0)</f>
        <v>0</v>
      </c>
      <c r="BJ179" s="14" t="s">
        <v>84</v>
      </c>
      <c r="BK179" s="252">
        <f>ROUND(I179*H179,2)</f>
        <v>0</v>
      </c>
      <c r="BL179" s="14" t="s">
        <v>192</v>
      </c>
      <c r="BM179" s="251" t="s">
        <v>252</v>
      </c>
    </row>
    <row r="180" s="2" customFormat="1">
      <c r="A180" s="35"/>
      <c r="B180" s="36"/>
      <c r="C180" s="37"/>
      <c r="D180" s="253" t="s">
        <v>194</v>
      </c>
      <c r="E180" s="37"/>
      <c r="F180" s="254" t="s">
        <v>253</v>
      </c>
      <c r="G180" s="37"/>
      <c r="H180" s="37"/>
      <c r="I180" s="206"/>
      <c r="J180" s="37"/>
      <c r="K180" s="37"/>
      <c r="L180" s="41"/>
      <c r="M180" s="255"/>
      <c r="N180" s="256"/>
      <c r="O180" s="88"/>
      <c r="P180" s="88"/>
      <c r="Q180" s="88"/>
      <c r="R180" s="88"/>
      <c r="S180" s="88"/>
      <c r="T180" s="89"/>
      <c r="U180" s="35"/>
      <c r="V180" s="35"/>
      <c r="W180" s="35"/>
      <c r="X180" s="35"/>
      <c r="Y180" s="35"/>
      <c r="Z180" s="35"/>
      <c r="AA180" s="35"/>
      <c r="AB180" s="35"/>
      <c r="AC180" s="35"/>
      <c r="AD180" s="35"/>
      <c r="AE180" s="35"/>
      <c r="AT180" s="14" t="s">
        <v>194</v>
      </c>
      <c r="AU180" s="14" t="s">
        <v>86</v>
      </c>
    </row>
    <row r="181" s="2" customFormat="1" ht="16.5" customHeight="1">
      <c r="A181" s="35"/>
      <c r="B181" s="36"/>
      <c r="C181" s="239" t="s">
        <v>272</v>
      </c>
      <c r="D181" s="239" t="s">
        <v>188</v>
      </c>
      <c r="E181" s="240" t="s">
        <v>255</v>
      </c>
      <c r="F181" s="241" t="s">
        <v>256</v>
      </c>
      <c r="G181" s="242" t="s">
        <v>251</v>
      </c>
      <c r="H181" s="243">
        <v>1.2</v>
      </c>
      <c r="I181" s="244"/>
      <c r="J181" s="245">
        <f>ROUND(I181*H181,2)</f>
        <v>0</v>
      </c>
      <c r="K181" s="246"/>
      <c r="L181" s="41"/>
      <c r="M181" s="247" t="s">
        <v>1</v>
      </c>
      <c r="N181" s="248" t="s">
        <v>42</v>
      </c>
      <c r="O181" s="88"/>
      <c r="P181" s="249">
        <f>O181*H181</f>
        <v>0</v>
      </c>
      <c r="Q181" s="249">
        <v>0</v>
      </c>
      <c r="R181" s="249">
        <f>Q181*H181</f>
        <v>0</v>
      </c>
      <c r="S181" s="249">
        <v>0</v>
      </c>
      <c r="T181" s="250">
        <f>S181*H181</f>
        <v>0</v>
      </c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R181" s="251" t="s">
        <v>192</v>
      </c>
      <c r="AT181" s="251" t="s">
        <v>188</v>
      </c>
      <c r="AU181" s="251" t="s">
        <v>86</v>
      </c>
      <c r="AY181" s="14" t="s">
        <v>185</v>
      </c>
      <c r="BE181" s="252">
        <f>IF(N181="základní",J181,0)</f>
        <v>0</v>
      </c>
      <c r="BF181" s="252">
        <f>IF(N181="snížená",J181,0)</f>
        <v>0</v>
      </c>
      <c r="BG181" s="252">
        <f>IF(N181="zákl. přenesená",J181,0)</f>
        <v>0</v>
      </c>
      <c r="BH181" s="252">
        <f>IF(N181="sníž. přenesená",J181,0)</f>
        <v>0</v>
      </c>
      <c r="BI181" s="252">
        <f>IF(N181="nulová",J181,0)</f>
        <v>0</v>
      </c>
      <c r="BJ181" s="14" t="s">
        <v>84</v>
      </c>
      <c r="BK181" s="252">
        <f>ROUND(I181*H181,2)</f>
        <v>0</v>
      </c>
      <c r="BL181" s="14" t="s">
        <v>192</v>
      </c>
      <c r="BM181" s="251" t="s">
        <v>257</v>
      </c>
    </row>
    <row r="182" s="2" customFormat="1">
      <c r="A182" s="35"/>
      <c r="B182" s="36"/>
      <c r="C182" s="37"/>
      <c r="D182" s="253" t="s">
        <v>194</v>
      </c>
      <c r="E182" s="37"/>
      <c r="F182" s="254" t="s">
        <v>258</v>
      </c>
      <c r="G182" s="37"/>
      <c r="H182" s="37"/>
      <c r="I182" s="206"/>
      <c r="J182" s="37"/>
      <c r="K182" s="37"/>
      <c r="L182" s="41"/>
      <c r="M182" s="255"/>
      <c r="N182" s="256"/>
      <c r="O182" s="88"/>
      <c r="P182" s="88"/>
      <c r="Q182" s="88"/>
      <c r="R182" s="88"/>
      <c r="S182" s="88"/>
      <c r="T182" s="89"/>
      <c r="U182" s="35"/>
      <c r="V182" s="35"/>
      <c r="W182" s="35"/>
      <c r="X182" s="35"/>
      <c r="Y182" s="35"/>
      <c r="Z182" s="35"/>
      <c r="AA182" s="35"/>
      <c r="AB182" s="35"/>
      <c r="AC182" s="35"/>
      <c r="AD182" s="35"/>
      <c r="AE182" s="35"/>
      <c r="AT182" s="14" t="s">
        <v>194</v>
      </c>
      <c r="AU182" s="14" t="s">
        <v>86</v>
      </c>
    </row>
    <row r="183" s="2" customFormat="1" ht="24.15" customHeight="1">
      <c r="A183" s="35"/>
      <c r="B183" s="36"/>
      <c r="C183" s="257" t="s">
        <v>279</v>
      </c>
      <c r="D183" s="257" t="s">
        <v>260</v>
      </c>
      <c r="E183" s="258" t="s">
        <v>261</v>
      </c>
      <c r="F183" s="259" t="s">
        <v>262</v>
      </c>
      <c r="G183" s="260" t="s">
        <v>263</v>
      </c>
      <c r="H183" s="261">
        <v>1</v>
      </c>
      <c r="I183" s="262"/>
      <c r="J183" s="263">
        <f>ROUND(I183*H183,2)</f>
        <v>0</v>
      </c>
      <c r="K183" s="264"/>
      <c r="L183" s="265"/>
      <c r="M183" s="266" t="s">
        <v>1</v>
      </c>
      <c r="N183" s="267" t="s">
        <v>42</v>
      </c>
      <c r="O183" s="88"/>
      <c r="P183" s="249">
        <f>O183*H183</f>
        <v>0</v>
      </c>
      <c r="Q183" s="249">
        <v>0</v>
      </c>
      <c r="R183" s="249">
        <f>Q183*H183</f>
        <v>0</v>
      </c>
      <c r="S183" s="249">
        <v>0</v>
      </c>
      <c r="T183" s="250">
        <f>S183*H183</f>
        <v>0</v>
      </c>
      <c r="U183" s="35"/>
      <c r="V183" s="35"/>
      <c r="W183" s="35"/>
      <c r="X183" s="35"/>
      <c r="Y183" s="35"/>
      <c r="Z183" s="35"/>
      <c r="AA183" s="35"/>
      <c r="AB183" s="35"/>
      <c r="AC183" s="35"/>
      <c r="AD183" s="35"/>
      <c r="AE183" s="35"/>
      <c r="AR183" s="251" t="s">
        <v>226</v>
      </c>
      <c r="AT183" s="251" t="s">
        <v>260</v>
      </c>
      <c r="AU183" s="251" t="s">
        <v>86</v>
      </c>
      <c r="AY183" s="14" t="s">
        <v>185</v>
      </c>
      <c r="BE183" s="252">
        <f>IF(N183="základní",J183,0)</f>
        <v>0</v>
      </c>
      <c r="BF183" s="252">
        <f>IF(N183="snížená",J183,0)</f>
        <v>0</v>
      </c>
      <c r="BG183" s="252">
        <f>IF(N183="zákl. přenesená",J183,0)</f>
        <v>0</v>
      </c>
      <c r="BH183" s="252">
        <f>IF(N183="sníž. přenesená",J183,0)</f>
        <v>0</v>
      </c>
      <c r="BI183" s="252">
        <f>IF(N183="nulová",J183,0)</f>
        <v>0</v>
      </c>
      <c r="BJ183" s="14" t="s">
        <v>84</v>
      </c>
      <c r="BK183" s="252">
        <f>ROUND(I183*H183,2)</f>
        <v>0</v>
      </c>
      <c r="BL183" s="14" t="s">
        <v>192</v>
      </c>
      <c r="BM183" s="251" t="s">
        <v>264</v>
      </c>
    </row>
    <row r="184" s="2" customFormat="1">
      <c r="A184" s="35"/>
      <c r="B184" s="36"/>
      <c r="C184" s="37"/>
      <c r="D184" s="253" t="s">
        <v>194</v>
      </c>
      <c r="E184" s="37"/>
      <c r="F184" s="254" t="s">
        <v>265</v>
      </c>
      <c r="G184" s="37"/>
      <c r="H184" s="37"/>
      <c r="I184" s="206"/>
      <c r="J184" s="37"/>
      <c r="K184" s="37"/>
      <c r="L184" s="41"/>
      <c r="M184" s="255"/>
      <c r="N184" s="256"/>
      <c r="O184" s="88"/>
      <c r="P184" s="88"/>
      <c r="Q184" s="88"/>
      <c r="R184" s="88"/>
      <c r="S184" s="88"/>
      <c r="T184" s="89"/>
      <c r="U184" s="35"/>
      <c r="V184" s="35"/>
      <c r="W184" s="35"/>
      <c r="X184" s="35"/>
      <c r="Y184" s="35"/>
      <c r="Z184" s="35"/>
      <c r="AA184" s="35"/>
      <c r="AB184" s="35"/>
      <c r="AC184" s="35"/>
      <c r="AD184" s="35"/>
      <c r="AE184" s="35"/>
      <c r="AT184" s="14" t="s">
        <v>194</v>
      </c>
      <c r="AU184" s="14" t="s">
        <v>86</v>
      </c>
    </row>
    <row r="185" s="12" customFormat="1" ht="25.92" customHeight="1">
      <c r="A185" s="12"/>
      <c r="B185" s="223"/>
      <c r="C185" s="224"/>
      <c r="D185" s="225" t="s">
        <v>76</v>
      </c>
      <c r="E185" s="226" t="s">
        <v>266</v>
      </c>
      <c r="F185" s="226" t="s">
        <v>267</v>
      </c>
      <c r="G185" s="224"/>
      <c r="H185" s="224"/>
      <c r="I185" s="227"/>
      <c r="J185" s="228">
        <f>BK185</f>
        <v>0</v>
      </c>
      <c r="K185" s="224"/>
      <c r="L185" s="229"/>
      <c r="M185" s="230"/>
      <c r="N185" s="231"/>
      <c r="O185" s="231"/>
      <c r="P185" s="232">
        <f>P186+P199+P208+P228+P255+P268+P273</f>
        <v>0</v>
      </c>
      <c r="Q185" s="231"/>
      <c r="R185" s="232">
        <f>R186+R199+R208+R228+R255+R268+R273</f>
        <v>5.9963040199999993</v>
      </c>
      <c r="S185" s="231"/>
      <c r="T185" s="233">
        <f>T186+T199+T208+T228+T255+T268+T273</f>
        <v>0.37241000000000002</v>
      </c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R185" s="234" t="s">
        <v>86</v>
      </c>
      <c r="AT185" s="235" t="s">
        <v>76</v>
      </c>
      <c r="AU185" s="235" t="s">
        <v>77</v>
      </c>
      <c r="AY185" s="234" t="s">
        <v>185</v>
      </c>
      <c r="BK185" s="236">
        <f>BK186+BK199+BK208+BK228+BK255+BK268+BK273</f>
        <v>0</v>
      </c>
    </row>
    <row r="186" s="12" customFormat="1" ht="22.8" customHeight="1">
      <c r="A186" s="12"/>
      <c r="B186" s="223"/>
      <c r="C186" s="224"/>
      <c r="D186" s="225" t="s">
        <v>76</v>
      </c>
      <c r="E186" s="237" t="s">
        <v>268</v>
      </c>
      <c r="F186" s="237" t="s">
        <v>269</v>
      </c>
      <c r="G186" s="224"/>
      <c r="H186" s="224"/>
      <c r="I186" s="227"/>
      <c r="J186" s="238">
        <f>BK186</f>
        <v>0</v>
      </c>
      <c r="K186" s="224"/>
      <c r="L186" s="229"/>
      <c r="M186" s="230"/>
      <c r="N186" s="231"/>
      <c r="O186" s="231"/>
      <c r="P186" s="232">
        <f>SUM(P187:P198)</f>
        <v>0</v>
      </c>
      <c r="Q186" s="231"/>
      <c r="R186" s="232">
        <f>SUM(R187:R198)</f>
        <v>0</v>
      </c>
      <c r="S186" s="231"/>
      <c r="T186" s="233">
        <f>SUM(T187:T198)</f>
        <v>0.02102</v>
      </c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R186" s="234" t="s">
        <v>86</v>
      </c>
      <c r="AT186" s="235" t="s">
        <v>76</v>
      </c>
      <c r="AU186" s="235" t="s">
        <v>84</v>
      </c>
      <c r="AY186" s="234" t="s">
        <v>185</v>
      </c>
      <c r="BK186" s="236">
        <f>SUM(BK187:BK198)</f>
        <v>0</v>
      </c>
    </row>
    <row r="187" s="2" customFormat="1" ht="16.5" customHeight="1">
      <c r="A187" s="35"/>
      <c r="B187" s="36"/>
      <c r="C187" s="239" t="s">
        <v>284</v>
      </c>
      <c r="D187" s="239" t="s">
        <v>188</v>
      </c>
      <c r="E187" s="240" t="s">
        <v>270</v>
      </c>
      <c r="F187" s="241" t="s">
        <v>271</v>
      </c>
      <c r="G187" s="242" t="s">
        <v>229</v>
      </c>
      <c r="H187" s="243">
        <v>1</v>
      </c>
      <c r="I187" s="244"/>
      <c r="J187" s="245">
        <f>ROUND(I187*H187,2)</f>
        <v>0</v>
      </c>
      <c r="K187" s="246"/>
      <c r="L187" s="41"/>
      <c r="M187" s="247" t="s">
        <v>1</v>
      </c>
      <c r="N187" s="248" t="s">
        <v>42</v>
      </c>
      <c r="O187" s="88"/>
      <c r="P187" s="249">
        <f>O187*H187</f>
        <v>0</v>
      </c>
      <c r="Q187" s="249">
        <v>0</v>
      </c>
      <c r="R187" s="249">
        <f>Q187*H187</f>
        <v>0</v>
      </c>
      <c r="S187" s="249">
        <v>0.019460000000000002</v>
      </c>
      <c r="T187" s="250">
        <f>S187*H187</f>
        <v>0.019460000000000002</v>
      </c>
      <c r="U187" s="35"/>
      <c r="V187" s="35"/>
      <c r="W187" s="35"/>
      <c r="X187" s="35"/>
      <c r="Y187" s="35"/>
      <c r="Z187" s="35"/>
      <c r="AA187" s="35"/>
      <c r="AB187" s="35"/>
      <c r="AC187" s="35"/>
      <c r="AD187" s="35"/>
      <c r="AE187" s="35"/>
      <c r="AR187" s="251" t="s">
        <v>272</v>
      </c>
      <c r="AT187" s="251" t="s">
        <v>188</v>
      </c>
      <c r="AU187" s="251" t="s">
        <v>86</v>
      </c>
      <c r="AY187" s="14" t="s">
        <v>185</v>
      </c>
      <c r="BE187" s="252">
        <f>IF(N187="základní",J187,0)</f>
        <v>0</v>
      </c>
      <c r="BF187" s="252">
        <f>IF(N187="snížená",J187,0)</f>
        <v>0</v>
      </c>
      <c r="BG187" s="252">
        <f>IF(N187="zákl. přenesená",J187,0)</f>
        <v>0</v>
      </c>
      <c r="BH187" s="252">
        <f>IF(N187="sníž. přenesená",J187,0)</f>
        <v>0</v>
      </c>
      <c r="BI187" s="252">
        <f>IF(N187="nulová",J187,0)</f>
        <v>0</v>
      </c>
      <c r="BJ187" s="14" t="s">
        <v>84</v>
      </c>
      <c r="BK187" s="252">
        <f>ROUND(I187*H187,2)</f>
        <v>0</v>
      </c>
      <c r="BL187" s="14" t="s">
        <v>272</v>
      </c>
      <c r="BM187" s="251" t="s">
        <v>273</v>
      </c>
    </row>
    <row r="188" s="2" customFormat="1">
      <c r="A188" s="35"/>
      <c r="B188" s="36"/>
      <c r="C188" s="37"/>
      <c r="D188" s="253" t="s">
        <v>194</v>
      </c>
      <c r="E188" s="37"/>
      <c r="F188" s="254" t="s">
        <v>1314</v>
      </c>
      <c r="G188" s="37"/>
      <c r="H188" s="37"/>
      <c r="I188" s="206"/>
      <c r="J188" s="37"/>
      <c r="K188" s="37"/>
      <c r="L188" s="41"/>
      <c r="M188" s="255"/>
      <c r="N188" s="256"/>
      <c r="O188" s="88"/>
      <c r="P188" s="88"/>
      <c r="Q188" s="88"/>
      <c r="R188" s="88"/>
      <c r="S188" s="88"/>
      <c r="T188" s="89"/>
      <c r="U188" s="35"/>
      <c r="V188" s="35"/>
      <c r="W188" s="35"/>
      <c r="X188" s="35"/>
      <c r="Y188" s="35"/>
      <c r="Z188" s="35"/>
      <c r="AA188" s="35"/>
      <c r="AB188" s="35"/>
      <c r="AC188" s="35"/>
      <c r="AD188" s="35"/>
      <c r="AE188" s="35"/>
      <c r="AT188" s="14" t="s">
        <v>194</v>
      </c>
      <c r="AU188" s="14" t="s">
        <v>86</v>
      </c>
    </row>
    <row r="189" s="2" customFormat="1" ht="16.5" customHeight="1">
      <c r="A189" s="35"/>
      <c r="B189" s="36"/>
      <c r="C189" s="239" t="s">
        <v>289</v>
      </c>
      <c r="D189" s="239" t="s">
        <v>188</v>
      </c>
      <c r="E189" s="240" t="s">
        <v>275</v>
      </c>
      <c r="F189" s="241" t="s">
        <v>276</v>
      </c>
      <c r="G189" s="242" t="s">
        <v>229</v>
      </c>
      <c r="H189" s="243">
        <v>1</v>
      </c>
      <c r="I189" s="244"/>
      <c r="J189" s="245">
        <f>ROUND(I189*H189,2)</f>
        <v>0</v>
      </c>
      <c r="K189" s="246"/>
      <c r="L189" s="41"/>
      <c r="M189" s="247" t="s">
        <v>1</v>
      </c>
      <c r="N189" s="248" t="s">
        <v>42</v>
      </c>
      <c r="O189" s="88"/>
      <c r="P189" s="249">
        <f>O189*H189</f>
        <v>0</v>
      </c>
      <c r="Q189" s="249">
        <v>0</v>
      </c>
      <c r="R189" s="249">
        <f>Q189*H189</f>
        <v>0</v>
      </c>
      <c r="S189" s="249">
        <v>0.00156</v>
      </c>
      <c r="T189" s="250">
        <f>S189*H189</f>
        <v>0.00156</v>
      </c>
      <c r="U189" s="35"/>
      <c r="V189" s="35"/>
      <c r="W189" s="35"/>
      <c r="X189" s="35"/>
      <c r="Y189" s="35"/>
      <c r="Z189" s="35"/>
      <c r="AA189" s="35"/>
      <c r="AB189" s="35"/>
      <c r="AC189" s="35"/>
      <c r="AD189" s="35"/>
      <c r="AE189" s="35"/>
      <c r="AR189" s="251" t="s">
        <v>272</v>
      </c>
      <c r="AT189" s="251" t="s">
        <v>188</v>
      </c>
      <c r="AU189" s="251" t="s">
        <v>86</v>
      </c>
      <c r="AY189" s="14" t="s">
        <v>185</v>
      </c>
      <c r="BE189" s="252">
        <f>IF(N189="základní",J189,0)</f>
        <v>0</v>
      </c>
      <c r="BF189" s="252">
        <f>IF(N189="snížená",J189,0)</f>
        <v>0</v>
      </c>
      <c r="BG189" s="252">
        <f>IF(N189="zákl. přenesená",J189,0)</f>
        <v>0</v>
      </c>
      <c r="BH189" s="252">
        <f>IF(N189="sníž. přenesená",J189,0)</f>
        <v>0</v>
      </c>
      <c r="BI189" s="252">
        <f>IF(N189="nulová",J189,0)</f>
        <v>0</v>
      </c>
      <c r="BJ189" s="14" t="s">
        <v>84</v>
      </c>
      <c r="BK189" s="252">
        <f>ROUND(I189*H189,2)</f>
        <v>0</v>
      </c>
      <c r="BL189" s="14" t="s">
        <v>272</v>
      </c>
      <c r="BM189" s="251" t="s">
        <v>277</v>
      </c>
    </row>
    <row r="190" s="2" customFormat="1">
      <c r="A190" s="35"/>
      <c r="B190" s="36"/>
      <c r="C190" s="37"/>
      <c r="D190" s="253" t="s">
        <v>194</v>
      </c>
      <c r="E190" s="37"/>
      <c r="F190" s="254" t="s">
        <v>278</v>
      </c>
      <c r="G190" s="37"/>
      <c r="H190" s="37"/>
      <c r="I190" s="206"/>
      <c r="J190" s="37"/>
      <c r="K190" s="37"/>
      <c r="L190" s="41"/>
      <c r="M190" s="255"/>
      <c r="N190" s="256"/>
      <c r="O190" s="88"/>
      <c r="P190" s="88"/>
      <c r="Q190" s="88"/>
      <c r="R190" s="88"/>
      <c r="S190" s="88"/>
      <c r="T190" s="89"/>
      <c r="U190" s="35"/>
      <c r="V190" s="35"/>
      <c r="W190" s="35"/>
      <c r="X190" s="35"/>
      <c r="Y190" s="35"/>
      <c r="Z190" s="35"/>
      <c r="AA190" s="35"/>
      <c r="AB190" s="35"/>
      <c r="AC190" s="35"/>
      <c r="AD190" s="35"/>
      <c r="AE190" s="35"/>
      <c r="AT190" s="14" t="s">
        <v>194</v>
      </c>
      <c r="AU190" s="14" t="s">
        <v>86</v>
      </c>
    </row>
    <row r="191" s="2" customFormat="1" ht="24.15" customHeight="1">
      <c r="A191" s="35"/>
      <c r="B191" s="36"/>
      <c r="C191" s="239" t="s">
        <v>294</v>
      </c>
      <c r="D191" s="239" t="s">
        <v>188</v>
      </c>
      <c r="E191" s="240" t="s">
        <v>280</v>
      </c>
      <c r="F191" s="241" t="s">
        <v>281</v>
      </c>
      <c r="G191" s="242" t="s">
        <v>229</v>
      </c>
      <c r="H191" s="243">
        <v>1</v>
      </c>
      <c r="I191" s="244"/>
      <c r="J191" s="245">
        <f>ROUND(I191*H191,2)</f>
        <v>0</v>
      </c>
      <c r="K191" s="246"/>
      <c r="L191" s="41"/>
      <c r="M191" s="247" t="s">
        <v>1</v>
      </c>
      <c r="N191" s="248" t="s">
        <v>42</v>
      </c>
      <c r="O191" s="88"/>
      <c r="P191" s="249">
        <f>O191*H191</f>
        <v>0</v>
      </c>
      <c r="Q191" s="249">
        <v>0</v>
      </c>
      <c r="R191" s="249">
        <f>Q191*H191</f>
        <v>0</v>
      </c>
      <c r="S191" s="249">
        <v>0</v>
      </c>
      <c r="T191" s="250">
        <f>S191*H191</f>
        <v>0</v>
      </c>
      <c r="U191" s="35"/>
      <c r="V191" s="35"/>
      <c r="W191" s="35"/>
      <c r="X191" s="35"/>
      <c r="Y191" s="35"/>
      <c r="Z191" s="35"/>
      <c r="AA191" s="35"/>
      <c r="AB191" s="35"/>
      <c r="AC191" s="35"/>
      <c r="AD191" s="35"/>
      <c r="AE191" s="35"/>
      <c r="AR191" s="251" t="s">
        <v>208</v>
      </c>
      <c r="AT191" s="251" t="s">
        <v>188</v>
      </c>
      <c r="AU191" s="251" t="s">
        <v>86</v>
      </c>
      <c r="AY191" s="14" t="s">
        <v>185</v>
      </c>
      <c r="BE191" s="252">
        <f>IF(N191="základní",J191,0)</f>
        <v>0</v>
      </c>
      <c r="BF191" s="252">
        <f>IF(N191="snížená",J191,0)</f>
        <v>0</v>
      </c>
      <c r="BG191" s="252">
        <f>IF(N191="zákl. přenesená",J191,0)</f>
        <v>0</v>
      </c>
      <c r="BH191" s="252">
        <f>IF(N191="sníž. přenesená",J191,0)</f>
        <v>0</v>
      </c>
      <c r="BI191" s="252">
        <f>IF(N191="nulová",J191,0)</f>
        <v>0</v>
      </c>
      <c r="BJ191" s="14" t="s">
        <v>84</v>
      </c>
      <c r="BK191" s="252">
        <f>ROUND(I191*H191,2)</f>
        <v>0</v>
      </c>
      <c r="BL191" s="14" t="s">
        <v>208</v>
      </c>
      <c r="BM191" s="251" t="s">
        <v>282</v>
      </c>
    </row>
    <row r="192" s="2" customFormat="1">
      <c r="A192" s="35"/>
      <c r="B192" s="36"/>
      <c r="C192" s="37"/>
      <c r="D192" s="253" t="s">
        <v>194</v>
      </c>
      <c r="E192" s="37"/>
      <c r="F192" s="254" t="s">
        <v>283</v>
      </c>
      <c r="G192" s="37"/>
      <c r="H192" s="37"/>
      <c r="I192" s="206"/>
      <c r="J192" s="37"/>
      <c r="K192" s="37"/>
      <c r="L192" s="41"/>
      <c r="M192" s="255"/>
      <c r="N192" s="256"/>
      <c r="O192" s="88"/>
      <c r="P192" s="88"/>
      <c r="Q192" s="88"/>
      <c r="R192" s="88"/>
      <c r="S192" s="88"/>
      <c r="T192" s="89"/>
      <c r="U192" s="35"/>
      <c r="V192" s="35"/>
      <c r="W192" s="35"/>
      <c r="X192" s="35"/>
      <c r="Y192" s="35"/>
      <c r="Z192" s="35"/>
      <c r="AA192" s="35"/>
      <c r="AB192" s="35"/>
      <c r="AC192" s="35"/>
      <c r="AD192" s="35"/>
      <c r="AE192" s="35"/>
      <c r="AT192" s="14" t="s">
        <v>194</v>
      </c>
      <c r="AU192" s="14" t="s">
        <v>86</v>
      </c>
    </row>
    <row r="193" s="2" customFormat="1" ht="24.15" customHeight="1">
      <c r="A193" s="35"/>
      <c r="B193" s="36"/>
      <c r="C193" s="239" t="s">
        <v>7</v>
      </c>
      <c r="D193" s="239" t="s">
        <v>188</v>
      </c>
      <c r="E193" s="240" t="s">
        <v>285</v>
      </c>
      <c r="F193" s="241" t="s">
        <v>286</v>
      </c>
      <c r="G193" s="242" t="s">
        <v>207</v>
      </c>
      <c r="H193" s="243">
        <v>1</v>
      </c>
      <c r="I193" s="244"/>
      <c r="J193" s="245">
        <f>ROUND(I193*H193,2)</f>
        <v>0</v>
      </c>
      <c r="K193" s="246"/>
      <c r="L193" s="41"/>
      <c r="M193" s="247" t="s">
        <v>1</v>
      </c>
      <c r="N193" s="248" t="s">
        <v>42</v>
      </c>
      <c r="O193" s="88"/>
      <c r="P193" s="249">
        <f>O193*H193</f>
        <v>0</v>
      </c>
      <c r="Q193" s="249">
        <v>0</v>
      </c>
      <c r="R193" s="249">
        <f>Q193*H193</f>
        <v>0</v>
      </c>
      <c r="S193" s="249">
        <v>0</v>
      </c>
      <c r="T193" s="250">
        <f>S193*H193</f>
        <v>0</v>
      </c>
      <c r="U193" s="35"/>
      <c r="V193" s="35"/>
      <c r="W193" s="35"/>
      <c r="X193" s="35"/>
      <c r="Y193" s="35"/>
      <c r="Z193" s="35"/>
      <c r="AA193" s="35"/>
      <c r="AB193" s="35"/>
      <c r="AC193" s="35"/>
      <c r="AD193" s="35"/>
      <c r="AE193" s="35"/>
      <c r="AR193" s="251" t="s">
        <v>208</v>
      </c>
      <c r="AT193" s="251" t="s">
        <v>188</v>
      </c>
      <c r="AU193" s="251" t="s">
        <v>86</v>
      </c>
      <c r="AY193" s="14" t="s">
        <v>185</v>
      </c>
      <c r="BE193" s="252">
        <f>IF(N193="základní",J193,0)</f>
        <v>0</v>
      </c>
      <c r="BF193" s="252">
        <f>IF(N193="snížená",J193,0)</f>
        <v>0</v>
      </c>
      <c r="BG193" s="252">
        <f>IF(N193="zákl. přenesená",J193,0)</f>
        <v>0</v>
      </c>
      <c r="BH193" s="252">
        <f>IF(N193="sníž. přenesená",J193,0)</f>
        <v>0</v>
      </c>
      <c r="BI193" s="252">
        <f>IF(N193="nulová",J193,0)</f>
        <v>0</v>
      </c>
      <c r="BJ193" s="14" t="s">
        <v>84</v>
      </c>
      <c r="BK193" s="252">
        <f>ROUND(I193*H193,2)</f>
        <v>0</v>
      </c>
      <c r="BL193" s="14" t="s">
        <v>208</v>
      </c>
      <c r="BM193" s="251" t="s">
        <v>287</v>
      </c>
    </row>
    <row r="194" s="2" customFormat="1">
      <c r="A194" s="35"/>
      <c r="B194" s="36"/>
      <c r="C194" s="37"/>
      <c r="D194" s="253" t="s">
        <v>194</v>
      </c>
      <c r="E194" s="37"/>
      <c r="F194" s="254" t="s">
        <v>288</v>
      </c>
      <c r="G194" s="37"/>
      <c r="H194" s="37"/>
      <c r="I194" s="206"/>
      <c r="J194" s="37"/>
      <c r="K194" s="37"/>
      <c r="L194" s="41"/>
      <c r="M194" s="255"/>
      <c r="N194" s="256"/>
      <c r="O194" s="88"/>
      <c r="P194" s="88"/>
      <c r="Q194" s="88"/>
      <c r="R194" s="88"/>
      <c r="S194" s="88"/>
      <c r="T194" s="89"/>
      <c r="U194" s="35"/>
      <c r="V194" s="35"/>
      <c r="W194" s="35"/>
      <c r="X194" s="35"/>
      <c r="Y194" s="35"/>
      <c r="Z194" s="35"/>
      <c r="AA194" s="35"/>
      <c r="AB194" s="35"/>
      <c r="AC194" s="35"/>
      <c r="AD194" s="35"/>
      <c r="AE194" s="35"/>
      <c r="AT194" s="14" t="s">
        <v>194</v>
      </c>
      <c r="AU194" s="14" t="s">
        <v>86</v>
      </c>
    </row>
    <row r="195" s="2" customFormat="1" ht="16.5" customHeight="1">
      <c r="A195" s="35"/>
      <c r="B195" s="36"/>
      <c r="C195" s="239" t="s">
        <v>304</v>
      </c>
      <c r="D195" s="239" t="s">
        <v>188</v>
      </c>
      <c r="E195" s="240" t="s">
        <v>290</v>
      </c>
      <c r="F195" s="241" t="s">
        <v>291</v>
      </c>
      <c r="G195" s="242" t="s">
        <v>207</v>
      </c>
      <c r="H195" s="243">
        <v>2</v>
      </c>
      <c r="I195" s="244"/>
      <c r="J195" s="245">
        <f>ROUND(I195*H195,2)</f>
        <v>0</v>
      </c>
      <c r="K195" s="246"/>
      <c r="L195" s="41"/>
      <c r="M195" s="247" t="s">
        <v>1</v>
      </c>
      <c r="N195" s="248" t="s">
        <v>42</v>
      </c>
      <c r="O195" s="88"/>
      <c r="P195" s="249">
        <f>O195*H195</f>
        <v>0</v>
      </c>
      <c r="Q195" s="249">
        <v>0</v>
      </c>
      <c r="R195" s="249">
        <f>Q195*H195</f>
        <v>0</v>
      </c>
      <c r="S195" s="249">
        <v>0</v>
      </c>
      <c r="T195" s="250">
        <f>S195*H195</f>
        <v>0</v>
      </c>
      <c r="U195" s="35"/>
      <c r="V195" s="35"/>
      <c r="W195" s="35"/>
      <c r="X195" s="35"/>
      <c r="Y195" s="35"/>
      <c r="Z195" s="35"/>
      <c r="AA195" s="35"/>
      <c r="AB195" s="35"/>
      <c r="AC195" s="35"/>
      <c r="AD195" s="35"/>
      <c r="AE195" s="35"/>
      <c r="AR195" s="251" t="s">
        <v>208</v>
      </c>
      <c r="AT195" s="251" t="s">
        <v>188</v>
      </c>
      <c r="AU195" s="251" t="s">
        <v>86</v>
      </c>
      <c r="AY195" s="14" t="s">
        <v>185</v>
      </c>
      <c r="BE195" s="252">
        <f>IF(N195="základní",J195,0)</f>
        <v>0</v>
      </c>
      <c r="BF195" s="252">
        <f>IF(N195="snížená",J195,0)</f>
        <v>0</v>
      </c>
      <c r="BG195" s="252">
        <f>IF(N195="zákl. přenesená",J195,0)</f>
        <v>0</v>
      </c>
      <c r="BH195" s="252">
        <f>IF(N195="sníž. přenesená",J195,0)</f>
        <v>0</v>
      </c>
      <c r="BI195" s="252">
        <f>IF(N195="nulová",J195,0)</f>
        <v>0</v>
      </c>
      <c r="BJ195" s="14" t="s">
        <v>84</v>
      </c>
      <c r="BK195" s="252">
        <f>ROUND(I195*H195,2)</f>
        <v>0</v>
      </c>
      <c r="BL195" s="14" t="s">
        <v>208</v>
      </c>
      <c r="BM195" s="251" t="s">
        <v>292</v>
      </c>
    </row>
    <row r="196" s="2" customFormat="1">
      <c r="A196" s="35"/>
      <c r="B196" s="36"/>
      <c r="C196" s="37"/>
      <c r="D196" s="253" t="s">
        <v>194</v>
      </c>
      <c r="E196" s="37"/>
      <c r="F196" s="254" t="s">
        <v>293</v>
      </c>
      <c r="G196" s="37"/>
      <c r="H196" s="37"/>
      <c r="I196" s="206"/>
      <c r="J196" s="37"/>
      <c r="K196" s="37"/>
      <c r="L196" s="41"/>
      <c r="M196" s="255"/>
      <c r="N196" s="256"/>
      <c r="O196" s="88"/>
      <c r="P196" s="88"/>
      <c r="Q196" s="88"/>
      <c r="R196" s="88"/>
      <c r="S196" s="88"/>
      <c r="T196" s="89"/>
      <c r="U196" s="35"/>
      <c r="V196" s="35"/>
      <c r="W196" s="35"/>
      <c r="X196" s="35"/>
      <c r="Y196" s="35"/>
      <c r="Z196" s="35"/>
      <c r="AA196" s="35"/>
      <c r="AB196" s="35"/>
      <c r="AC196" s="35"/>
      <c r="AD196" s="35"/>
      <c r="AE196" s="35"/>
      <c r="AT196" s="14" t="s">
        <v>194</v>
      </c>
      <c r="AU196" s="14" t="s">
        <v>86</v>
      </c>
    </row>
    <row r="197" s="2" customFormat="1" ht="16.5" customHeight="1">
      <c r="A197" s="35"/>
      <c r="B197" s="36"/>
      <c r="C197" s="239" t="s">
        <v>309</v>
      </c>
      <c r="D197" s="239" t="s">
        <v>188</v>
      </c>
      <c r="E197" s="240" t="s">
        <v>295</v>
      </c>
      <c r="F197" s="241" t="s">
        <v>296</v>
      </c>
      <c r="G197" s="242" t="s">
        <v>207</v>
      </c>
      <c r="H197" s="243">
        <v>1</v>
      </c>
      <c r="I197" s="244"/>
      <c r="J197" s="245">
        <f>ROUND(I197*H197,2)</f>
        <v>0</v>
      </c>
      <c r="K197" s="246"/>
      <c r="L197" s="41"/>
      <c r="M197" s="247" t="s">
        <v>1</v>
      </c>
      <c r="N197" s="248" t="s">
        <v>42</v>
      </c>
      <c r="O197" s="88"/>
      <c r="P197" s="249">
        <f>O197*H197</f>
        <v>0</v>
      </c>
      <c r="Q197" s="249">
        <v>0</v>
      </c>
      <c r="R197" s="249">
        <f>Q197*H197</f>
        <v>0</v>
      </c>
      <c r="S197" s="249">
        <v>0</v>
      </c>
      <c r="T197" s="250">
        <f>S197*H197</f>
        <v>0</v>
      </c>
      <c r="U197" s="35"/>
      <c r="V197" s="35"/>
      <c r="W197" s="35"/>
      <c r="X197" s="35"/>
      <c r="Y197" s="35"/>
      <c r="Z197" s="35"/>
      <c r="AA197" s="35"/>
      <c r="AB197" s="35"/>
      <c r="AC197" s="35"/>
      <c r="AD197" s="35"/>
      <c r="AE197" s="35"/>
      <c r="AR197" s="251" t="s">
        <v>208</v>
      </c>
      <c r="AT197" s="251" t="s">
        <v>188</v>
      </c>
      <c r="AU197" s="251" t="s">
        <v>86</v>
      </c>
      <c r="AY197" s="14" t="s">
        <v>185</v>
      </c>
      <c r="BE197" s="252">
        <f>IF(N197="základní",J197,0)</f>
        <v>0</v>
      </c>
      <c r="BF197" s="252">
        <f>IF(N197="snížená",J197,0)</f>
        <v>0</v>
      </c>
      <c r="BG197" s="252">
        <f>IF(N197="zákl. přenesená",J197,0)</f>
        <v>0</v>
      </c>
      <c r="BH197" s="252">
        <f>IF(N197="sníž. přenesená",J197,0)</f>
        <v>0</v>
      </c>
      <c r="BI197" s="252">
        <f>IF(N197="nulová",J197,0)</f>
        <v>0</v>
      </c>
      <c r="BJ197" s="14" t="s">
        <v>84</v>
      </c>
      <c r="BK197" s="252">
        <f>ROUND(I197*H197,2)</f>
        <v>0</v>
      </c>
      <c r="BL197" s="14" t="s">
        <v>208</v>
      </c>
      <c r="BM197" s="251" t="s">
        <v>297</v>
      </c>
    </row>
    <row r="198" s="2" customFormat="1">
      <c r="A198" s="35"/>
      <c r="B198" s="36"/>
      <c r="C198" s="37"/>
      <c r="D198" s="253" t="s">
        <v>194</v>
      </c>
      <c r="E198" s="37"/>
      <c r="F198" s="254" t="s">
        <v>1316</v>
      </c>
      <c r="G198" s="37"/>
      <c r="H198" s="37"/>
      <c r="I198" s="206"/>
      <c r="J198" s="37"/>
      <c r="K198" s="37"/>
      <c r="L198" s="41"/>
      <c r="M198" s="255"/>
      <c r="N198" s="256"/>
      <c r="O198" s="88"/>
      <c r="P198" s="88"/>
      <c r="Q198" s="88"/>
      <c r="R198" s="88"/>
      <c r="S198" s="88"/>
      <c r="T198" s="89"/>
      <c r="U198" s="35"/>
      <c r="V198" s="35"/>
      <c r="W198" s="35"/>
      <c r="X198" s="35"/>
      <c r="Y198" s="35"/>
      <c r="Z198" s="35"/>
      <c r="AA198" s="35"/>
      <c r="AB198" s="35"/>
      <c r="AC198" s="35"/>
      <c r="AD198" s="35"/>
      <c r="AE198" s="35"/>
      <c r="AT198" s="14" t="s">
        <v>194</v>
      </c>
      <c r="AU198" s="14" t="s">
        <v>86</v>
      </c>
    </row>
    <row r="199" s="12" customFormat="1" ht="22.8" customHeight="1">
      <c r="A199" s="12"/>
      <c r="B199" s="223"/>
      <c r="C199" s="224"/>
      <c r="D199" s="225" t="s">
        <v>76</v>
      </c>
      <c r="E199" s="237" t="s">
        <v>299</v>
      </c>
      <c r="F199" s="237" t="s">
        <v>300</v>
      </c>
      <c r="G199" s="224"/>
      <c r="H199" s="224"/>
      <c r="I199" s="227"/>
      <c r="J199" s="238">
        <f>BK199</f>
        <v>0</v>
      </c>
      <c r="K199" s="224"/>
      <c r="L199" s="229"/>
      <c r="M199" s="230"/>
      <c r="N199" s="231"/>
      <c r="O199" s="231"/>
      <c r="P199" s="232">
        <f>SUM(P200:P207)</f>
        <v>0</v>
      </c>
      <c r="Q199" s="231"/>
      <c r="R199" s="232">
        <f>SUM(R200:R207)</f>
        <v>0</v>
      </c>
      <c r="S199" s="231"/>
      <c r="T199" s="233">
        <f>SUM(T200:T207)</f>
        <v>0</v>
      </c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R199" s="234" t="s">
        <v>86</v>
      </c>
      <c r="AT199" s="235" t="s">
        <v>76</v>
      </c>
      <c r="AU199" s="235" t="s">
        <v>84</v>
      </c>
      <c r="AY199" s="234" t="s">
        <v>185</v>
      </c>
      <c r="BK199" s="236">
        <f>SUM(BK200:BK207)</f>
        <v>0</v>
      </c>
    </row>
    <row r="200" s="2" customFormat="1" ht="16.5" customHeight="1">
      <c r="A200" s="35"/>
      <c r="B200" s="36"/>
      <c r="C200" s="239" t="s">
        <v>315</v>
      </c>
      <c r="D200" s="239" t="s">
        <v>188</v>
      </c>
      <c r="E200" s="240" t="s">
        <v>301</v>
      </c>
      <c r="F200" s="241" t="s">
        <v>302</v>
      </c>
      <c r="G200" s="242" t="s">
        <v>191</v>
      </c>
      <c r="H200" s="243">
        <v>2</v>
      </c>
      <c r="I200" s="244"/>
      <c r="J200" s="245">
        <f>ROUND(I200*H200,2)</f>
        <v>0</v>
      </c>
      <c r="K200" s="246"/>
      <c r="L200" s="41"/>
      <c r="M200" s="247" t="s">
        <v>1</v>
      </c>
      <c r="N200" s="248" t="s">
        <v>42</v>
      </c>
      <c r="O200" s="88"/>
      <c r="P200" s="249">
        <f>O200*H200</f>
        <v>0</v>
      </c>
      <c r="Q200" s="249">
        <v>0</v>
      </c>
      <c r="R200" s="249">
        <f>Q200*H200</f>
        <v>0</v>
      </c>
      <c r="S200" s="249">
        <v>0</v>
      </c>
      <c r="T200" s="250">
        <f>S200*H200</f>
        <v>0</v>
      </c>
      <c r="U200" s="35"/>
      <c r="V200" s="35"/>
      <c r="W200" s="35"/>
      <c r="X200" s="35"/>
      <c r="Y200" s="35"/>
      <c r="Z200" s="35"/>
      <c r="AA200" s="35"/>
      <c r="AB200" s="35"/>
      <c r="AC200" s="35"/>
      <c r="AD200" s="35"/>
      <c r="AE200" s="35"/>
      <c r="AR200" s="251" t="s">
        <v>272</v>
      </c>
      <c r="AT200" s="251" t="s">
        <v>188</v>
      </c>
      <c r="AU200" s="251" t="s">
        <v>86</v>
      </c>
      <c r="AY200" s="14" t="s">
        <v>185</v>
      </c>
      <c r="BE200" s="252">
        <f>IF(N200="základní",J200,0)</f>
        <v>0</v>
      </c>
      <c r="BF200" s="252">
        <f>IF(N200="snížená",J200,0)</f>
        <v>0</v>
      </c>
      <c r="BG200" s="252">
        <f>IF(N200="zákl. přenesená",J200,0)</f>
        <v>0</v>
      </c>
      <c r="BH200" s="252">
        <f>IF(N200="sníž. přenesená",J200,0)</f>
        <v>0</v>
      </c>
      <c r="BI200" s="252">
        <f>IF(N200="nulová",J200,0)</f>
        <v>0</v>
      </c>
      <c r="BJ200" s="14" t="s">
        <v>84</v>
      </c>
      <c r="BK200" s="252">
        <f>ROUND(I200*H200,2)</f>
        <v>0</v>
      </c>
      <c r="BL200" s="14" t="s">
        <v>272</v>
      </c>
      <c r="BM200" s="251" t="s">
        <v>1524</v>
      </c>
    </row>
    <row r="201" s="2" customFormat="1">
      <c r="A201" s="35"/>
      <c r="B201" s="36"/>
      <c r="C201" s="37"/>
      <c r="D201" s="253" t="s">
        <v>194</v>
      </c>
      <c r="E201" s="37"/>
      <c r="F201" s="254" t="s">
        <v>302</v>
      </c>
      <c r="G201" s="37"/>
      <c r="H201" s="37"/>
      <c r="I201" s="206"/>
      <c r="J201" s="37"/>
      <c r="K201" s="37"/>
      <c r="L201" s="41"/>
      <c r="M201" s="255"/>
      <c r="N201" s="256"/>
      <c r="O201" s="88"/>
      <c r="P201" s="88"/>
      <c r="Q201" s="88"/>
      <c r="R201" s="88"/>
      <c r="S201" s="88"/>
      <c r="T201" s="89"/>
      <c r="U201" s="35"/>
      <c r="V201" s="35"/>
      <c r="W201" s="35"/>
      <c r="X201" s="35"/>
      <c r="Y201" s="35"/>
      <c r="Z201" s="35"/>
      <c r="AA201" s="35"/>
      <c r="AB201" s="35"/>
      <c r="AC201" s="35"/>
      <c r="AD201" s="35"/>
      <c r="AE201" s="35"/>
      <c r="AT201" s="14" t="s">
        <v>194</v>
      </c>
      <c r="AU201" s="14" t="s">
        <v>86</v>
      </c>
    </row>
    <row r="202" s="2" customFormat="1" ht="21.75" customHeight="1">
      <c r="A202" s="35"/>
      <c r="B202" s="36"/>
      <c r="C202" s="239" t="s">
        <v>320</v>
      </c>
      <c r="D202" s="239" t="s">
        <v>188</v>
      </c>
      <c r="E202" s="240" t="s">
        <v>1525</v>
      </c>
      <c r="F202" s="241" t="s">
        <v>1526</v>
      </c>
      <c r="G202" s="242" t="s">
        <v>307</v>
      </c>
      <c r="H202" s="243">
        <v>1</v>
      </c>
      <c r="I202" s="244"/>
      <c r="J202" s="245">
        <f>ROUND(I202*H202,2)</f>
        <v>0</v>
      </c>
      <c r="K202" s="246"/>
      <c r="L202" s="41"/>
      <c r="M202" s="247" t="s">
        <v>1</v>
      </c>
      <c r="N202" s="248" t="s">
        <v>42</v>
      </c>
      <c r="O202" s="88"/>
      <c r="P202" s="249">
        <f>O202*H202</f>
        <v>0</v>
      </c>
      <c r="Q202" s="249">
        <v>0</v>
      </c>
      <c r="R202" s="249">
        <f>Q202*H202</f>
        <v>0</v>
      </c>
      <c r="S202" s="249">
        <v>0</v>
      </c>
      <c r="T202" s="250">
        <f>S202*H202</f>
        <v>0</v>
      </c>
      <c r="U202" s="35"/>
      <c r="V202" s="35"/>
      <c r="W202" s="35"/>
      <c r="X202" s="35"/>
      <c r="Y202" s="35"/>
      <c r="Z202" s="35"/>
      <c r="AA202" s="35"/>
      <c r="AB202" s="35"/>
      <c r="AC202" s="35"/>
      <c r="AD202" s="35"/>
      <c r="AE202" s="35"/>
      <c r="AR202" s="251" t="s">
        <v>208</v>
      </c>
      <c r="AT202" s="251" t="s">
        <v>188</v>
      </c>
      <c r="AU202" s="251" t="s">
        <v>86</v>
      </c>
      <c r="AY202" s="14" t="s">
        <v>185</v>
      </c>
      <c r="BE202" s="252">
        <f>IF(N202="základní",J202,0)</f>
        <v>0</v>
      </c>
      <c r="BF202" s="252">
        <f>IF(N202="snížená",J202,0)</f>
        <v>0</v>
      </c>
      <c r="BG202" s="252">
        <f>IF(N202="zákl. přenesená",J202,0)</f>
        <v>0</v>
      </c>
      <c r="BH202" s="252">
        <f>IF(N202="sníž. přenesená",J202,0)</f>
        <v>0</v>
      </c>
      <c r="BI202" s="252">
        <f>IF(N202="nulová",J202,0)</f>
        <v>0</v>
      </c>
      <c r="BJ202" s="14" t="s">
        <v>84</v>
      </c>
      <c r="BK202" s="252">
        <f>ROUND(I202*H202,2)</f>
        <v>0</v>
      </c>
      <c r="BL202" s="14" t="s">
        <v>208</v>
      </c>
      <c r="BM202" s="251" t="s">
        <v>1527</v>
      </c>
    </row>
    <row r="203" s="2" customFormat="1">
      <c r="A203" s="35"/>
      <c r="B203" s="36"/>
      <c r="C203" s="37"/>
      <c r="D203" s="253" t="s">
        <v>194</v>
      </c>
      <c r="E203" s="37"/>
      <c r="F203" s="254" t="s">
        <v>1528</v>
      </c>
      <c r="G203" s="37"/>
      <c r="H203" s="37"/>
      <c r="I203" s="206"/>
      <c r="J203" s="37"/>
      <c r="K203" s="37"/>
      <c r="L203" s="41"/>
      <c r="M203" s="255"/>
      <c r="N203" s="256"/>
      <c r="O203" s="88"/>
      <c r="P203" s="88"/>
      <c r="Q203" s="88"/>
      <c r="R203" s="88"/>
      <c r="S203" s="88"/>
      <c r="T203" s="89"/>
      <c r="U203" s="35"/>
      <c r="V203" s="35"/>
      <c r="W203" s="35"/>
      <c r="X203" s="35"/>
      <c r="Y203" s="35"/>
      <c r="Z203" s="35"/>
      <c r="AA203" s="35"/>
      <c r="AB203" s="35"/>
      <c r="AC203" s="35"/>
      <c r="AD203" s="35"/>
      <c r="AE203" s="35"/>
      <c r="AT203" s="14" t="s">
        <v>194</v>
      </c>
      <c r="AU203" s="14" t="s">
        <v>86</v>
      </c>
    </row>
    <row r="204" s="2" customFormat="1" ht="24.15" customHeight="1">
      <c r="A204" s="35"/>
      <c r="B204" s="36"/>
      <c r="C204" s="239" t="s">
        <v>326</v>
      </c>
      <c r="D204" s="239" t="s">
        <v>188</v>
      </c>
      <c r="E204" s="240" t="s">
        <v>1317</v>
      </c>
      <c r="F204" s="241" t="s">
        <v>1318</v>
      </c>
      <c r="G204" s="242" t="s">
        <v>307</v>
      </c>
      <c r="H204" s="243">
        <v>1</v>
      </c>
      <c r="I204" s="244"/>
      <c r="J204" s="245">
        <f>ROUND(I204*H204,2)</f>
        <v>0</v>
      </c>
      <c r="K204" s="246"/>
      <c r="L204" s="41"/>
      <c r="M204" s="247" t="s">
        <v>1</v>
      </c>
      <c r="N204" s="248" t="s">
        <v>42</v>
      </c>
      <c r="O204" s="88"/>
      <c r="P204" s="249">
        <f>O204*H204</f>
        <v>0</v>
      </c>
      <c r="Q204" s="249">
        <v>0</v>
      </c>
      <c r="R204" s="249">
        <f>Q204*H204</f>
        <v>0</v>
      </c>
      <c r="S204" s="249">
        <v>0</v>
      </c>
      <c r="T204" s="250">
        <f>S204*H204</f>
        <v>0</v>
      </c>
      <c r="U204" s="35"/>
      <c r="V204" s="35"/>
      <c r="W204" s="35"/>
      <c r="X204" s="35"/>
      <c r="Y204" s="35"/>
      <c r="Z204" s="35"/>
      <c r="AA204" s="35"/>
      <c r="AB204" s="35"/>
      <c r="AC204" s="35"/>
      <c r="AD204" s="35"/>
      <c r="AE204" s="35"/>
      <c r="AR204" s="251" t="s">
        <v>208</v>
      </c>
      <c r="AT204" s="251" t="s">
        <v>188</v>
      </c>
      <c r="AU204" s="251" t="s">
        <v>86</v>
      </c>
      <c r="AY204" s="14" t="s">
        <v>185</v>
      </c>
      <c r="BE204" s="252">
        <f>IF(N204="základní",J204,0)</f>
        <v>0</v>
      </c>
      <c r="BF204" s="252">
        <f>IF(N204="snížená",J204,0)</f>
        <v>0</v>
      </c>
      <c r="BG204" s="252">
        <f>IF(N204="zákl. přenesená",J204,0)</f>
        <v>0</v>
      </c>
      <c r="BH204" s="252">
        <f>IF(N204="sníž. přenesená",J204,0)</f>
        <v>0</v>
      </c>
      <c r="BI204" s="252">
        <f>IF(N204="nulová",J204,0)</f>
        <v>0</v>
      </c>
      <c r="BJ204" s="14" t="s">
        <v>84</v>
      </c>
      <c r="BK204" s="252">
        <f>ROUND(I204*H204,2)</f>
        <v>0</v>
      </c>
      <c r="BL204" s="14" t="s">
        <v>208</v>
      </c>
      <c r="BM204" s="251" t="s">
        <v>308</v>
      </c>
    </row>
    <row r="205" s="2" customFormat="1">
      <c r="A205" s="35"/>
      <c r="B205" s="36"/>
      <c r="C205" s="37"/>
      <c r="D205" s="253" t="s">
        <v>194</v>
      </c>
      <c r="E205" s="37"/>
      <c r="F205" s="254" t="s">
        <v>1319</v>
      </c>
      <c r="G205" s="37"/>
      <c r="H205" s="37"/>
      <c r="I205" s="206"/>
      <c r="J205" s="37"/>
      <c r="K205" s="37"/>
      <c r="L205" s="41"/>
      <c r="M205" s="255"/>
      <c r="N205" s="256"/>
      <c r="O205" s="88"/>
      <c r="P205" s="88"/>
      <c r="Q205" s="88"/>
      <c r="R205" s="88"/>
      <c r="S205" s="88"/>
      <c r="T205" s="89"/>
      <c r="U205" s="35"/>
      <c r="V205" s="35"/>
      <c r="W205" s="35"/>
      <c r="X205" s="35"/>
      <c r="Y205" s="35"/>
      <c r="Z205" s="35"/>
      <c r="AA205" s="35"/>
      <c r="AB205" s="35"/>
      <c r="AC205" s="35"/>
      <c r="AD205" s="35"/>
      <c r="AE205" s="35"/>
      <c r="AT205" s="14" t="s">
        <v>194</v>
      </c>
      <c r="AU205" s="14" t="s">
        <v>86</v>
      </c>
    </row>
    <row r="206" s="2" customFormat="1" ht="16.5" customHeight="1">
      <c r="A206" s="35"/>
      <c r="B206" s="36"/>
      <c r="C206" s="239" t="s">
        <v>331</v>
      </c>
      <c r="D206" s="239" t="s">
        <v>188</v>
      </c>
      <c r="E206" s="240" t="s">
        <v>1320</v>
      </c>
      <c r="F206" s="241" t="s">
        <v>1321</v>
      </c>
      <c r="G206" s="242" t="s">
        <v>307</v>
      </c>
      <c r="H206" s="243">
        <v>1</v>
      </c>
      <c r="I206" s="244"/>
      <c r="J206" s="245">
        <f>ROUND(I206*H206,2)</f>
        <v>0</v>
      </c>
      <c r="K206" s="246"/>
      <c r="L206" s="41"/>
      <c r="M206" s="247" t="s">
        <v>1</v>
      </c>
      <c r="N206" s="248" t="s">
        <v>42</v>
      </c>
      <c r="O206" s="88"/>
      <c r="P206" s="249">
        <f>O206*H206</f>
        <v>0</v>
      </c>
      <c r="Q206" s="249">
        <v>0</v>
      </c>
      <c r="R206" s="249">
        <f>Q206*H206</f>
        <v>0</v>
      </c>
      <c r="S206" s="249">
        <v>0</v>
      </c>
      <c r="T206" s="250">
        <f>S206*H206</f>
        <v>0</v>
      </c>
      <c r="U206" s="35"/>
      <c r="V206" s="35"/>
      <c r="W206" s="35"/>
      <c r="X206" s="35"/>
      <c r="Y206" s="35"/>
      <c r="Z206" s="35"/>
      <c r="AA206" s="35"/>
      <c r="AB206" s="35"/>
      <c r="AC206" s="35"/>
      <c r="AD206" s="35"/>
      <c r="AE206" s="35"/>
      <c r="AR206" s="251" t="s">
        <v>208</v>
      </c>
      <c r="AT206" s="251" t="s">
        <v>188</v>
      </c>
      <c r="AU206" s="251" t="s">
        <v>86</v>
      </c>
      <c r="AY206" s="14" t="s">
        <v>185</v>
      </c>
      <c r="BE206" s="252">
        <f>IF(N206="základní",J206,0)</f>
        <v>0</v>
      </c>
      <c r="BF206" s="252">
        <f>IF(N206="snížená",J206,0)</f>
        <v>0</v>
      </c>
      <c r="BG206" s="252">
        <f>IF(N206="zákl. přenesená",J206,0)</f>
        <v>0</v>
      </c>
      <c r="BH206" s="252">
        <f>IF(N206="sníž. přenesená",J206,0)</f>
        <v>0</v>
      </c>
      <c r="BI206" s="252">
        <f>IF(N206="nulová",J206,0)</f>
        <v>0</v>
      </c>
      <c r="BJ206" s="14" t="s">
        <v>84</v>
      </c>
      <c r="BK206" s="252">
        <f>ROUND(I206*H206,2)</f>
        <v>0</v>
      </c>
      <c r="BL206" s="14" t="s">
        <v>208</v>
      </c>
      <c r="BM206" s="251" t="s">
        <v>312</v>
      </c>
    </row>
    <row r="207" s="2" customFormat="1">
      <c r="A207" s="35"/>
      <c r="B207" s="36"/>
      <c r="C207" s="37"/>
      <c r="D207" s="253" t="s">
        <v>194</v>
      </c>
      <c r="E207" s="37"/>
      <c r="F207" s="254" t="s">
        <v>1321</v>
      </c>
      <c r="G207" s="37"/>
      <c r="H207" s="37"/>
      <c r="I207" s="206"/>
      <c r="J207" s="37"/>
      <c r="K207" s="37"/>
      <c r="L207" s="41"/>
      <c r="M207" s="255"/>
      <c r="N207" s="256"/>
      <c r="O207" s="88"/>
      <c r="P207" s="88"/>
      <c r="Q207" s="88"/>
      <c r="R207" s="88"/>
      <c r="S207" s="88"/>
      <c r="T207" s="89"/>
      <c r="U207" s="35"/>
      <c r="V207" s="35"/>
      <c r="W207" s="35"/>
      <c r="X207" s="35"/>
      <c r="Y207" s="35"/>
      <c r="Z207" s="35"/>
      <c r="AA207" s="35"/>
      <c r="AB207" s="35"/>
      <c r="AC207" s="35"/>
      <c r="AD207" s="35"/>
      <c r="AE207" s="35"/>
      <c r="AT207" s="14" t="s">
        <v>194</v>
      </c>
      <c r="AU207" s="14" t="s">
        <v>86</v>
      </c>
    </row>
    <row r="208" s="12" customFormat="1" ht="22.8" customHeight="1">
      <c r="A208" s="12"/>
      <c r="B208" s="223"/>
      <c r="C208" s="224"/>
      <c r="D208" s="225" t="s">
        <v>76</v>
      </c>
      <c r="E208" s="237" t="s">
        <v>313</v>
      </c>
      <c r="F208" s="237" t="s">
        <v>314</v>
      </c>
      <c r="G208" s="224"/>
      <c r="H208" s="224"/>
      <c r="I208" s="227"/>
      <c r="J208" s="238">
        <f>BK208</f>
        <v>0</v>
      </c>
      <c r="K208" s="224"/>
      <c r="L208" s="229"/>
      <c r="M208" s="230"/>
      <c r="N208" s="231"/>
      <c r="O208" s="231"/>
      <c r="P208" s="232">
        <f>SUM(P209:P227)</f>
        <v>0</v>
      </c>
      <c r="Q208" s="231"/>
      <c r="R208" s="232">
        <f>SUM(R209:R227)</f>
        <v>4.7588240199999996</v>
      </c>
      <c r="S208" s="231"/>
      <c r="T208" s="233">
        <f>SUM(T209:T227)</f>
        <v>0</v>
      </c>
      <c r="U208" s="12"/>
      <c r="V208" s="12"/>
      <c r="W208" s="12"/>
      <c r="X208" s="12"/>
      <c r="Y208" s="12"/>
      <c r="Z208" s="12"/>
      <c r="AA208" s="12"/>
      <c r="AB208" s="12"/>
      <c r="AC208" s="12"/>
      <c r="AD208" s="12"/>
      <c r="AE208" s="12"/>
      <c r="AR208" s="234" t="s">
        <v>86</v>
      </c>
      <c r="AT208" s="235" t="s">
        <v>76</v>
      </c>
      <c r="AU208" s="235" t="s">
        <v>84</v>
      </c>
      <c r="AY208" s="234" t="s">
        <v>185</v>
      </c>
      <c r="BK208" s="236">
        <f>SUM(BK209:BK227)</f>
        <v>0</v>
      </c>
    </row>
    <row r="209" s="2" customFormat="1" ht="33" customHeight="1">
      <c r="A209" s="35"/>
      <c r="B209" s="36"/>
      <c r="C209" s="239" t="s">
        <v>335</v>
      </c>
      <c r="D209" s="239" t="s">
        <v>188</v>
      </c>
      <c r="E209" s="240" t="s">
        <v>316</v>
      </c>
      <c r="F209" s="241" t="s">
        <v>317</v>
      </c>
      <c r="G209" s="242" t="s">
        <v>191</v>
      </c>
      <c r="H209" s="243">
        <v>68</v>
      </c>
      <c r="I209" s="244"/>
      <c r="J209" s="245">
        <f>ROUND(I209*H209,2)</f>
        <v>0</v>
      </c>
      <c r="K209" s="246"/>
      <c r="L209" s="41"/>
      <c r="M209" s="247" t="s">
        <v>1</v>
      </c>
      <c r="N209" s="248" t="s">
        <v>42</v>
      </c>
      <c r="O209" s="88"/>
      <c r="P209" s="249">
        <f>O209*H209</f>
        <v>0</v>
      </c>
      <c r="Q209" s="249">
        <v>0.00125</v>
      </c>
      <c r="R209" s="249">
        <f>Q209*H209</f>
        <v>0.085000000000000006</v>
      </c>
      <c r="S209" s="249">
        <v>0</v>
      </c>
      <c r="T209" s="250">
        <f>S209*H209</f>
        <v>0</v>
      </c>
      <c r="U209" s="35"/>
      <c r="V209" s="35"/>
      <c r="W209" s="35"/>
      <c r="X209" s="35"/>
      <c r="Y209" s="35"/>
      <c r="Z209" s="35"/>
      <c r="AA209" s="35"/>
      <c r="AB209" s="35"/>
      <c r="AC209" s="35"/>
      <c r="AD209" s="35"/>
      <c r="AE209" s="35"/>
      <c r="AR209" s="251" t="s">
        <v>272</v>
      </c>
      <c r="AT209" s="251" t="s">
        <v>188</v>
      </c>
      <c r="AU209" s="251" t="s">
        <v>86</v>
      </c>
      <c r="AY209" s="14" t="s">
        <v>185</v>
      </c>
      <c r="BE209" s="252">
        <f>IF(N209="základní",J209,0)</f>
        <v>0</v>
      </c>
      <c r="BF209" s="252">
        <f>IF(N209="snížená",J209,0)</f>
        <v>0</v>
      </c>
      <c r="BG209" s="252">
        <f>IF(N209="zákl. přenesená",J209,0)</f>
        <v>0</v>
      </c>
      <c r="BH209" s="252">
        <f>IF(N209="sníž. přenesená",J209,0)</f>
        <v>0</v>
      </c>
      <c r="BI209" s="252">
        <f>IF(N209="nulová",J209,0)</f>
        <v>0</v>
      </c>
      <c r="BJ209" s="14" t="s">
        <v>84</v>
      </c>
      <c r="BK209" s="252">
        <f>ROUND(I209*H209,2)</f>
        <v>0</v>
      </c>
      <c r="BL209" s="14" t="s">
        <v>272</v>
      </c>
      <c r="BM209" s="251" t="s">
        <v>318</v>
      </c>
    </row>
    <row r="210" s="2" customFormat="1">
      <c r="A210" s="35"/>
      <c r="B210" s="36"/>
      <c r="C210" s="37"/>
      <c r="D210" s="253" t="s">
        <v>194</v>
      </c>
      <c r="E210" s="37"/>
      <c r="F210" s="254" t="s">
        <v>319</v>
      </c>
      <c r="G210" s="37"/>
      <c r="H210" s="37"/>
      <c r="I210" s="206"/>
      <c r="J210" s="37"/>
      <c r="K210" s="37"/>
      <c r="L210" s="41"/>
      <c r="M210" s="255"/>
      <c r="N210" s="256"/>
      <c r="O210" s="88"/>
      <c r="P210" s="88"/>
      <c r="Q210" s="88"/>
      <c r="R210" s="88"/>
      <c r="S210" s="88"/>
      <c r="T210" s="89"/>
      <c r="U210" s="35"/>
      <c r="V210" s="35"/>
      <c r="W210" s="35"/>
      <c r="X210" s="35"/>
      <c r="Y210" s="35"/>
      <c r="Z210" s="35"/>
      <c r="AA210" s="35"/>
      <c r="AB210" s="35"/>
      <c r="AC210" s="35"/>
      <c r="AD210" s="35"/>
      <c r="AE210" s="35"/>
      <c r="AT210" s="14" t="s">
        <v>194</v>
      </c>
      <c r="AU210" s="14" t="s">
        <v>86</v>
      </c>
    </row>
    <row r="211" s="2" customFormat="1" ht="16.5" customHeight="1">
      <c r="A211" s="35"/>
      <c r="B211" s="36"/>
      <c r="C211" s="257" t="s">
        <v>340</v>
      </c>
      <c r="D211" s="257" t="s">
        <v>260</v>
      </c>
      <c r="E211" s="258" t="s">
        <v>321</v>
      </c>
      <c r="F211" s="259" t="s">
        <v>322</v>
      </c>
      <c r="G211" s="260" t="s">
        <v>191</v>
      </c>
      <c r="H211" s="261">
        <v>91.180000000000007</v>
      </c>
      <c r="I211" s="262"/>
      <c r="J211" s="263">
        <f>ROUND(I211*H211,2)</f>
        <v>0</v>
      </c>
      <c r="K211" s="264"/>
      <c r="L211" s="265"/>
      <c r="M211" s="266" t="s">
        <v>1</v>
      </c>
      <c r="N211" s="267" t="s">
        <v>42</v>
      </c>
      <c r="O211" s="88"/>
      <c r="P211" s="249">
        <f>O211*H211</f>
        <v>0</v>
      </c>
      <c r="Q211" s="249">
        <v>0.0060000000000000001</v>
      </c>
      <c r="R211" s="249">
        <f>Q211*H211</f>
        <v>0.54708000000000001</v>
      </c>
      <c r="S211" s="249">
        <v>0</v>
      </c>
      <c r="T211" s="250">
        <f>S211*H211</f>
        <v>0</v>
      </c>
      <c r="U211" s="35"/>
      <c r="V211" s="35"/>
      <c r="W211" s="35"/>
      <c r="X211" s="35"/>
      <c r="Y211" s="35"/>
      <c r="Z211" s="35"/>
      <c r="AA211" s="35"/>
      <c r="AB211" s="35"/>
      <c r="AC211" s="35"/>
      <c r="AD211" s="35"/>
      <c r="AE211" s="35"/>
      <c r="AR211" s="251" t="s">
        <v>323</v>
      </c>
      <c r="AT211" s="251" t="s">
        <v>260</v>
      </c>
      <c r="AU211" s="251" t="s">
        <v>86</v>
      </c>
      <c r="AY211" s="14" t="s">
        <v>185</v>
      </c>
      <c r="BE211" s="252">
        <f>IF(N211="základní",J211,0)</f>
        <v>0</v>
      </c>
      <c r="BF211" s="252">
        <f>IF(N211="snížená",J211,0)</f>
        <v>0</v>
      </c>
      <c r="BG211" s="252">
        <f>IF(N211="zákl. přenesená",J211,0)</f>
        <v>0</v>
      </c>
      <c r="BH211" s="252">
        <f>IF(N211="sníž. přenesená",J211,0)</f>
        <v>0</v>
      </c>
      <c r="BI211" s="252">
        <f>IF(N211="nulová",J211,0)</f>
        <v>0</v>
      </c>
      <c r="BJ211" s="14" t="s">
        <v>84</v>
      </c>
      <c r="BK211" s="252">
        <f>ROUND(I211*H211,2)</f>
        <v>0</v>
      </c>
      <c r="BL211" s="14" t="s">
        <v>272</v>
      </c>
      <c r="BM211" s="251" t="s">
        <v>324</v>
      </c>
    </row>
    <row r="212" s="2" customFormat="1">
      <c r="A212" s="35"/>
      <c r="B212" s="36"/>
      <c r="C212" s="37"/>
      <c r="D212" s="253" t="s">
        <v>194</v>
      </c>
      <c r="E212" s="37"/>
      <c r="F212" s="254" t="s">
        <v>325</v>
      </c>
      <c r="G212" s="37"/>
      <c r="H212" s="37"/>
      <c r="I212" s="206"/>
      <c r="J212" s="37"/>
      <c r="K212" s="37"/>
      <c r="L212" s="41"/>
      <c r="M212" s="255"/>
      <c r="N212" s="256"/>
      <c r="O212" s="88"/>
      <c r="P212" s="88"/>
      <c r="Q212" s="88"/>
      <c r="R212" s="88"/>
      <c r="S212" s="88"/>
      <c r="T212" s="89"/>
      <c r="U212" s="35"/>
      <c r="V212" s="35"/>
      <c r="W212" s="35"/>
      <c r="X212" s="35"/>
      <c r="Y212" s="35"/>
      <c r="Z212" s="35"/>
      <c r="AA212" s="35"/>
      <c r="AB212" s="35"/>
      <c r="AC212" s="35"/>
      <c r="AD212" s="35"/>
      <c r="AE212" s="35"/>
      <c r="AT212" s="14" t="s">
        <v>194</v>
      </c>
      <c r="AU212" s="14" t="s">
        <v>86</v>
      </c>
    </row>
    <row r="213" s="2" customFormat="1" ht="16.5" customHeight="1">
      <c r="A213" s="35"/>
      <c r="B213" s="36"/>
      <c r="C213" s="257" t="s">
        <v>344</v>
      </c>
      <c r="D213" s="257" t="s">
        <v>260</v>
      </c>
      <c r="E213" s="258" t="s">
        <v>327</v>
      </c>
      <c r="F213" s="259" t="s">
        <v>328</v>
      </c>
      <c r="G213" s="260" t="s">
        <v>329</v>
      </c>
      <c r="H213" s="261">
        <v>68.891999999999996</v>
      </c>
      <c r="I213" s="262"/>
      <c r="J213" s="263">
        <f>ROUND(I213*H213,2)</f>
        <v>0</v>
      </c>
      <c r="K213" s="264"/>
      <c r="L213" s="265"/>
      <c r="M213" s="266" t="s">
        <v>1</v>
      </c>
      <c r="N213" s="267" t="s">
        <v>42</v>
      </c>
      <c r="O213" s="88"/>
      <c r="P213" s="249">
        <f>O213*H213</f>
        <v>0</v>
      </c>
      <c r="Q213" s="249">
        <v>0.00038000000000000002</v>
      </c>
      <c r="R213" s="249">
        <f>Q213*H213</f>
        <v>0.026178960000000001</v>
      </c>
      <c r="S213" s="249">
        <v>0</v>
      </c>
      <c r="T213" s="250">
        <f>S213*H213</f>
        <v>0</v>
      </c>
      <c r="U213" s="35"/>
      <c r="V213" s="35"/>
      <c r="W213" s="35"/>
      <c r="X213" s="35"/>
      <c r="Y213" s="35"/>
      <c r="Z213" s="35"/>
      <c r="AA213" s="35"/>
      <c r="AB213" s="35"/>
      <c r="AC213" s="35"/>
      <c r="AD213" s="35"/>
      <c r="AE213" s="35"/>
      <c r="AR213" s="251" t="s">
        <v>323</v>
      </c>
      <c r="AT213" s="251" t="s">
        <v>260</v>
      </c>
      <c r="AU213" s="251" t="s">
        <v>86</v>
      </c>
      <c r="AY213" s="14" t="s">
        <v>185</v>
      </c>
      <c r="BE213" s="252">
        <f>IF(N213="základní",J213,0)</f>
        <v>0</v>
      </c>
      <c r="BF213" s="252">
        <f>IF(N213="snížená",J213,0)</f>
        <v>0</v>
      </c>
      <c r="BG213" s="252">
        <f>IF(N213="zákl. přenesená",J213,0)</f>
        <v>0</v>
      </c>
      <c r="BH213" s="252">
        <f>IF(N213="sníž. přenesená",J213,0)</f>
        <v>0</v>
      </c>
      <c r="BI213" s="252">
        <f>IF(N213="nulová",J213,0)</f>
        <v>0</v>
      </c>
      <c r="BJ213" s="14" t="s">
        <v>84</v>
      </c>
      <c r="BK213" s="252">
        <f>ROUND(I213*H213,2)</f>
        <v>0</v>
      </c>
      <c r="BL213" s="14" t="s">
        <v>272</v>
      </c>
      <c r="BM213" s="251" t="s">
        <v>330</v>
      </c>
    </row>
    <row r="214" s="2" customFormat="1">
      <c r="A214" s="35"/>
      <c r="B214" s="36"/>
      <c r="C214" s="37"/>
      <c r="D214" s="253" t="s">
        <v>194</v>
      </c>
      <c r="E214" s="37"/>
      <c r="F214" s="254" t="s">
        <v>328</v>
      </c>
      <c r="G214" s="37"/>
      <c r="H214" s="37"/>
      <c r="I214" s="206"/>
      <c r="J214" s="37"/>
      <c r="K214" s="37"/>
      <c r="L214" s="41"/>
      <c r="M214" s="255"/>
      <c r="N214" s="256"/>
      <c r="O214" s="88"/>
      <c r="P214" s="88"/>
      <c r="Q214" s="88"/>
      <c r="R214" s="88"/>
      <c r="S214" s="88"/>
      <c r="T214" s="89"/>
      <c r="U214" s="35"/>
      <c r="V214" s="35"/>
      <c r="W214" s="35"/>
      <c r="X214" s="35"/>
      <c r="Y214" s="35"/>
      <c r="Z214" s="35"/>
      <c r="AA214" s="35"/>
      <c r="AB214" s="35"/>
      <c r="AC214" s="35"/>
      <c r="AD214" s="35"/>
      <c r="AE214" s="35"/>
      <c r="AT214" s="14" t="s">
        <v>194</v>
      </c>
      <c r="AU214" s="14" t="s">
        <v>86</v>
      </c>
    </row>
    <row r="215" s="2" customFormat="1" ht="16.5" customHeight="1">
      <c r="A215" s="35"/>
      <c r="B215" s="36"/>
      <c r="C215" s="257" t="s">
        <v>348</v>
      </c>
      <c r="D215" s="257" t="s">
        <v>260</v>
      </c>
      <c r="E215" s="258" t="s">
        <v>332</v>
      </c>
      <c r="F215" s="259" t="s">
        <v>333</v>
      </c>
      <c r="G215" s="260" t="s">
        <v>329</v>
      </c>
      <c r="H215" s="261">
        <v>141.83600000000001</v>
      </c>
      <c r="I215" s="262"/>
      <c r="J215" s="263">
        <f>ROUND(I215*H215,2)</f>
        <v>0</v>
      </c>
      <c r="K215" s="264"/>
      <c r="L215" s="265"/>
      <c r="M215" s="266" t="s">
        <v>1</v>
      </c>
      <c r="N215" s="267" t="s">
        <v>42</v>
      </c>
      <c r="O215" s="88"/>
      <c r="P215" s="249">
        <f>O215*H215</f>
        <v>0</v>
      </c>
      <c r="Q215" s="249">
        <v>0.00035</v>
      </c>
      <c r="R215" s="249">
        <f>Q215*H215</f>
        <v>0.049642600000000002</v>
      </c>
      <c r="S215" s="249">
        <v>0</v>
      </c>
      <c r="T215" s="250">
        <f>S215*H215</f>
        <v>0</v>
      </c>
      <c r="U215" s="35"/>
      <c r="V215" s="35"/>
      <c r="W215" s="35"/>
      <c r="X215" s="35"/>
      <c r="Y215" s="35"/>
      <c r="Z215" s="35"/>
      <c r="AA215" s="35"/>
      <c r="AB215" s="35"/>
      <c r="AC215" s="35"/>
      <c r="AD215" s="35"/>
      <c r="AE215" s="35"/>
      <c r="AR215" s="251" t="s">
        <v>323</v>
      </c>
      <c r="AT215" s="251" t="s">
        <v>260</v>
      </c>
      <c r="AU215" s="251" t="s">
        <v>86</v>
      </c>
      <c r="AY215" s="14" t="s">
        <v>185</v>
      </c>
      <c r="BE215" s="252">
        <f>IF(N215="základní",J215,0)</f>
        <v>0</v>
      </c>
      <c r="BF215" s="252">
        <f>IF(N215="snížená",J215,0)</f>
        <v>0</v>
      </c>
      <c r="BG215" s="252">
        <f>IF(N215="zákl. přenesená",J215,0)</f>
        <v>0</v>
      </c>
      <c r="BH215" s="252">
        <f>IF(N215="sníž. přenesená",J215,0)</f>
        <v>0</v>
      </c>
      <c r="BI215" s="252">
        <f>IF(N215="nulová",J215,0)</f>
        <v>0</v>
      </c>
      <c r="BJ215" s="14" t="s">
        <v>84</v>
      </c>
      <c r="BK215" s="252">
        <f>ROUND(I215*H215,2)</f>
        <v>0</v>
      </c>
      <c r="BL215" s="14" t="s">
        <v>272</v>
      </c>
      <c r="BM215" s="251" t="s">
        <v>334</v>
      </c>
    </row>
    <row r="216" s="2" customFormat="1">
      <c r="A216" s="35"/>
      <c r="B216" s="36"/>
      <c r="C216" s="37"/>
      <c r="D216" s="253" t="s">
        <v>194</v>
      </c>
      <c r="E216" s="37"/>
      <c r="F216" s="254" t="s">
        <v>333</v>
      </c>
      <c r="G216" s="37"/>
      <c r="H216" s="37"/>
      <c r="I216" s="206"/>
      <c r="J216" s="37"/>
      <c r="K216" s="37"/>
      <c r="L216" s="41"/>
      <c r="M216" s="255"/>
      <c r="N216" s="256"/>
      <c r="O216" s="88"/>
      <c r="P216" s="88"/>
      <c r="Q216" s="88"/>
      <c r="R216" s="88"/>
      <c r="S216" s="88"/>
      <c r="T216" s="89"/>
      <c r="U216" s="35"/>
      <c r="V216" s="35"/>
      <c r="W216" s="35"/>
      <c r="X216" s="35"/>
      <c r="Y216" s="35"/>
      <c r="Z216" s="35"/>
      <c r="AA216" s="35"/>
      <c r="AB216" s="35"/>
      <c r="AC216" s="35"/>
      <c r="AD216" s="35"/>
      <c r="AE216" s="35"/>
      <c r="AT216" s="14" t="s">
        <v>194</v>
      </c>
      <c r="AU216" s="14" t="s">
        <v>86</v>
      </c>
    </row>
    <row r="217" s="2" customFormat="1" ht="16.5" customHeight="1">
      <c r="A217" s="35"/>
      <c r="B217" s="36"/>
      <c r="C217" s="257" t="s">
        <v>323</v>
      </c>
      <c r="D217" s="257" t="s">
        <v>260</v>
      </c>
      <c r="E217" s="258" t="s">
        <v>336</v>
      </c>
      <c r="F217" s="259" t="s">
        <v>337</v>
      </c>
      <c r="G217" s="260" t="s">
        <v>329</v>
      </c>
      <c r="H217" s="261">
        <v>70.918000000000006</v>
      </c>
      <c r="I217" s="262"/>
      <c r="J217" s="263">
        <f>ROUND(I217*H217,2)</f>
        <v>0</v>
      </c>
      <c r="K217" s="264"/>
      <c r="L217" s="265"/>
      <c r="M217" s="266" t="s">
        <v>1</v>
      </c>
      <c r="N217" s="267" t="s">
        <v>42</v>
      </c>
      <c r="O217" s="88"/>
      <c r="P217" s="249">
        <f>O217*H217</f>
        <v>0</v>
      </c>
      <c r="Q217" s="249">
        <v>0.00035</v>
      </c>
      <c r="R217" s="249">
        <f>Q217*H217</f>
        <v>0.024821300000000001</v>
      </c>
      <c r="S217" s="249">
        <v>0</v>
      </c>
      <c r="T217" s="250">
        <f>S217*H217</f>
        <v>0</v>
      </c>
      <c r="U217" s="35"/>
      <c r="V217" s="35"/>
      <c r="W217" s="35"/>
      <c r="X217" s="35"/>
      <c r="Y217" s="35"/>
      <c r="Z217" s="35"/>
      <c r="AA217" s="35"/>
      <c r="AB217" s="35"/>
      <c r="AC217" s="35"/>
      <c r="AD217" s="35"/>
      <c r="AE217" s="35"/>
      <c r="AR217" s="251" t="s">
        <v>323</v>
      </c>
      <c r="AT217" s="251" t="s">
        <v>260</v>
      </c>
      <c r="AU217" s="251" t="s">
        <v>86</v>
      </c>
      <c r="AY217" s="14" t="s">
        <v>185</v>
      </c>
      <c r="BE217" s="252">
        <f>IF(N217="základní",J217,0)</f>
        <v>0</v>
      </c>
      <c r="BF217" s="252">
        <f>IF(N217="snížená",J217,0)</f>
        <v>0</v>
      </c>
      <c r="BG217" s="252">
        <f>IF(N217="zákl. přenesená",J217,0)</f>
        <v>0</v>
      </c>
      <c r="BH217" s="252">
        <f>IF(N217="sníž. přenesená",J217,0)</f>
        <v>0</v>
      </c>
      <c r="BI217" s="252">
        <f>IF(N217="nulová",J217,0)</f>
        <v>0</v>
      </c>
      <c r="BJ217" s="14" t="s">
        <v>84</v>
      </c>
      <c r="BK217" s="252">
        <f>ROUND(I217*H217,2)</f>
        <v>0</v>
      </c>
      <c r="BL217" s="14" t="s">
        <v>272</v>
      </c>
      <c r="BM217" s="251" t="s">
        <v>338</v>
      </c>
    </row>
    <row r="218" s="2" customFormat="1">
      <c r="A218" s="35"/>
      <c r="B218" s="36"/>
      <c r="C218" s="37"/>
      <c r="D218" s="253" t="s">
        <v>194</v>
      </c>
      <c r="E218" s="37"/>
      <c r="F218" s="254" t="s">
        <v>339</v>
      </c>
      <c r="G218" s="37"/>
      <c r="H218" s="37"/>
      <c r="I218" s="206"/>
      <c r="J218" s="37"/>
      <c r="K218" s="37"/>
      <c r="L218" s="41"/>
      <c r="M218" s="255"/>
      <c r="N218" s="256"/>
      <c r="O218" s="88"/>
      <c r="P218" s="88"/>
      <c r="Q218" s="88"/>
      <c r="R218" s="88"/>
      <c r="S218" s="88"/>
      <c r="T218" s="89"/>
      <c r="U218" s="35"/>
      <c r="V218" s="35"/>
      <c r="W218" s="35"/>
      <c r="X218" s="35"/>
      <c r="Y218" s="35"/>
      <c r="Z218" s="35"/>
      <c r="AA218" s="35"/>
      <c r="AB218" s="35"/>
      <c r="AC218" s="35"/>
      <c r="AD218" s="35"/>
      <c r="AE218" s="35"/>
      <c r="AT218" s="14" t="s">
        <v>194</v>
      </c>
      <c r="AU218" s="14" t="s">
        <v>86</v>
      </c>
    </row>
    <row r="219" s="2" customFormat="1" ht="16.5" customHeight="1">
      <c r="A219" s="35"/>
      <c r="B219" s="36"/>
      <c r="C219" s="257" t="s">
        <v>358</v>
      </c>
      <c r="D219" s="257" t="s">
        <v>260</v>
      </c>
      <c r="E219" s="258" t="s">
        <v>341</v>
      </c>
      <c r="F219" s="259" t="s">
        <v>342</v>
      </c>
      <c r="G219" s="260" t="s">
        <v>329</v>
      </c>
      <c r="H219" s="261">
        <v>40.524999999999999</v>
      </c>
      <c r="I219" s="262"/>
      <c r="J219" s="263">
        <f>ROUND(I219*H219,2)</f>
        <v>0</v>
      </c>
      <c r="K219" s="264"/>
      <c r="L219" s="265"/>
      <c r="M219" s="266" t="s">
        <v>1</v>
      </c>
      <c r="N219" s="267" t="s">
        <v>42</v>
      </c>
      <c r="O219" s="88"/>
      <c r="P219" s="249">
        <f>O219*H219</f>
        <v>0</v>
      </c>
      <c r="Q219" s="249">
        <v>0.00050000000000000001</v>
      </c>
      <c r="R219" s="249">
        <f>Q219*H219</f>
        <v>0.020262499999999999</v>
      </c>
      <c r="S219" s="249">
        <v>0</v>
      </c>
      <c r="T219" s="250">
        <f>S219*H219</f>
        <v>0</v>
      </c>
      <c r="U219" s="35"/>
      <c r="V219" s="35"/>
      <c r="W219" s="35"/>
      <c r="X219" s="35"/>
      <c r="Y219" s="35"/>
      <c r="Z219" s="35"/>
      <c r="AA219" s="35"/>
      <c r="AB219" s="35"/>
      <c r="AC219" s="35"/>
      <c r="AD219" s="35"/>
      <c r="AE219" s="35"/>
      <c r="AR219" s="251" t="s">
        <v>323</v>
      </c>
      <c r="AT219" s="251" t="s">
        <v>260</v>
      </c>
      <c r="AU219" s="251" t="s">
        <v>86</v>
      </c>
      <c r="AY219" s="14" t="s">
        <v>185</v>
      </c>
      <c r="BE219" s="252">
        <f>IF(N219="základní",J219,0)</f>
        <v>0</v>
      </c>
      <c r="BF219" s="252">
        <f>IF(N219="snížená",J219,0)</f>
        <v>0</v>
      </c>
      <c r="BG219" s="252">
        <f>IF(N219="zákl. přenesená",J219,0)</f>
        <v>0</v>
      </c>
      <c r="BH219" s="252">
        <f>IF(N219="sníž. přenesená",J219,0)</f>
        <v>0</v>
      </c>
      <c r="BI219" s="252">
        <f>IF(N219="nulová",J219,0)</f>
        <v>0</v>
      </c>
      <c r="BJ219" s="14" t="s">
        <v>84</v>
      </c>
      <c r="BK219" s="252">
        <f>ROUND(I219*H219,2)</f>
        <v>0</v>
      </c>
      <c r="BL219" s="14" t="s">
        <v>272</v>
      </c>
      <c r="BM219" s="251" t="s">
        <v>343</v>
      </c>
    </row>
    <row r="220" s="2" customFormat="1">
      <c r="A220" s="35"/>
      <c r="B220" s="36"/>
      <c r="C220" s="37"/>
      <c r="D220" s="253" t="s">
        <v>194</v>
      </c>
      <c r="E220" s="37"/>
      <c r="F220" s="254" t="s">
        <v>342</v>
      </c>
      <c r="G220" s="37"/>
      <c r="H220" s="37"/>
      <c r="I220" s="206"/>
      <c r="J220" s="37"/>
      <c r="K220" s="37"/>
      <c r="L220" s="41"/>
      <c r="M220" s="255"/>
      <c r="N220" s="256"/>
      <c r="O220" s="88"/>
      <c r="P220" s="88"/>
      <c r="Q220" s="88"/>
      <c r="R220" s="88"/>
      <c r="S220" s="88"/>
      <c r="T220" s="89"/>
      <c r="U220" s="35"/>
      <c r="V220" s="35"/>
      <c r="W220" s="35"/>
      <c r="X220" s="35"/>
      <c r="Y220" s="35"/>
      <c r="Z220" s="35"/>
      <c r="AA220" s="35"/>
      <c r="AB220" s="35"/>
      <c r="AC220" s="35"/>
      <c r="AD220" s="35"/>
      <c r="AE220" s="35"/>
      <c r="AT220" s="14" t="s">
        <v>194</v>
      </c>
      <c r="AU220" s="14" t="s">
        <v>86</v>
      </c>
    </row>
    <row r="221" s="2" customFormat="1" ht="16.5" customHeight="1">
      <c r="A221" s="35"/>
      <c r="B221" s="36"/>
      <c r="C221" s="257" t="s">
        <v>363</v>
      </c>
      <c r="D221" s="257" t="s">
        <v>260</v>
      </c>
      <c r="E221" s="258" t="s">
        <v>345</v>
      </c>
      <c r="F221" s="259" t="s">
        <v>346</v>
      </c>
      <c r="G221" s="260" t="s">
        <v>263</v>
      </c>
      <c r="H221" s="261">
        <v>101.31100000000001</v>
      </c>
      <c r="I221" s="262"/>
      <c r="J221" s="263">
        <f>ROUND(I221*H221,2)</f>
        <v>0</v>
      </c>
      <c r="K221" s="264"/>
      <c r="L221" s="265"/>
      <c r="M221" s="266" t="s">
        <v>1</v>
      </c>
      <c r="N221" s="267" t="s">
        <v>42</v>
      </c>
      <c r="O221" s="88"/>
      <c r="P221" s="249">
        <f>O221*H221</f>
        <v>0</v>
      </c>
      <c r="Q221" s="249">
        <v>4.0000000000000003E-05</v>
      </c>
      <c r="R221" s="249">
        <f>Q221*H221</f>
        <v>0.0040524400000000009</v>
      </c>
      <c r="S221" s="249">
        <v>0</v>
      </c>
      <c r="T221" s="250">
        <f>S221*H221</f>
        <v>0</v>
      </c>
      <c r="U221" s="35"/>
      <c r="V221" s="35"/>
      <c r="W221" s="35"/>
      <c r="X221" s="35"/>
      <c r="Y221" s="35"/>
      <c r="Z221" s="35"/>
      <c r="AA221" s="35"/>
      <c r="AB221" s="35"/>
      <c r="AC221" s="35"/>
      <c r="AD221" s="35"/>
      <c r="AE221" s="35"/>
      <c r="AR221" s="251" t="s">
        <v>323</v>
      </c>
      <c r="AT221" s="251" t="s">
        <v>260</v>
      </c>
      <c r="AU221" s="251" t="s">
        <v>86</v>
      </c>
      <c r="AY221" s="14" t="s">
        <v>185</v>
      </c>
      <c r="BE221" s="252">
        <f>IF(N221="základní",J221,0)</f>
        <v>0</v>
      </c>
      <c r="BF221" s="252">
        <f>IF(N221="snížená",J221,0)</f>
        <v>0</v>
      </c>
      <c r="BG221" s="252">
        <f>IF(N221="zákl. přenesená",J221,0)</f>
        <v>0</v>
      </c>
      <c r="BH221" s="252">
        <f>IF(N221="sníž. přenesená",J221,0)</f>
        <v>0</v>
      </c>
      <c r="BI221" s="252">
        <f>IF(N221="nulová",J221,0)</f>
        <v>0</v>
      </c>
      <c r="BJ221" s="14" t="s">
        <v>84</v>
      </c>
      <c r="BK221" s="252">
        <f>ROUND(I221*H221,2)</f>
        <v>0</v>
      </c>
      <c r="BL221" s="14" t="s">
        <v>272</v>
      </c>
      <c r="BM221" s="251" t="s">
        <v>347</v>
      </c>
    </row>
    <row r="222" s="2" customFormat="1" ht="16.5" customHeight="1">
      <c r="A222" s="35"/>
      <c r="B222" s="36"/>
      <c r="C222" s="257" t="s">
        <v>368</v>
      </c>
      <c r="D222" s="257" t="s">
        <v>260</v>
      </c>
      <c r="E222" s="258" t="s">
        <v>349</v>
      </c>
      <c r="F222" s="259" t="s">
        <v>350</v>
      </c>
      <c r="G222" s="260" t="s">
        <v>263</v>
      </c>
      <c r="H222" s="261">
        <v>101.31100000000001</v>
      </c>
      <c r="I222" s="262"/>
      <c r="J222" s="263">
        <f>ROUND(I222*H222,2)</f>
        <v>0</v>
      </c>
      <c r="K222" s="264"/>
      <c r="L222" s="265"/>
      <c r="M222" s="266" t="s">
        <v>1</v>
      </c>
      <c r="N222" s="267" t="s">
        <v>42</v>
      </c>
      <c r="O222" s="88"/>
      <c r="P222" s="249">
        <f>O222*H222</f>
        <v>0</v>
      </c>
      <c r="Q222" s="249">
        <v>2.0000000000000002E-05</v>
      </c>
      <c r="R222" s="249">
        <f>Q222*H222</f>
        <v>0.0020262200000000005</v>
      </c>
      <c r="S222" s="249">
        <v>0</v>
      </c>
      <c r="T222" s="250">
        <f>S222*H222</f>
        <v>0</v>
      </c>
      <c r="U222" s="35"/>
      <c r="V222" s="35"/>
      <c r="W222" s="35"/>
      <c r="X222" s="35"/>
      <c r="Y222" s="35"/>
      <c r="Z222" s="35"/>
      <c r="AA222" s="35"/>
      <c r="AB222" s="35"/>
      <c r="AC222" s="35"/>
      <c r="AD222" s="35"/>
      <c r="AE222" s="35"/>
      <c r="AR222" s="251" t="s">
        <v>323</v>
      </c>
      <c r="AT222" s="251" t="s">
        <v>260</v>
      </c>
      <c r="AU222" s="251" t="s">
        <v>86</v>
      </c>
      <c r="AY222" s="14" t="s">
        <v>185</v>
      </c>
      <c r="BE222" s="252">
        <f>IF(N222="základní",J222,0)</f>
        <v>0</v>
      </c>
      <c r="BF222" s="252">
        <f>IF(N222="snížená",J222,0)</f>
        <v>0</v>
      </c>
      <c r="BG222" s="252">
        <f>IF(N222="zákl. přenesená",J222,0)</f>
        <v>0</v>
      </c>
      <c r="BH222" s="252">
        <f>IF(N222="sníž. přenesená",J222,0)</f>
        <v>0</v>
      </c>
      <c r="BI222" s="252">
        <f>IF(N222="nulová",J222,0)</f>
        <v>0</v>
      </c>
      <c r="BJ222" s="14" t="s">
        <v>84</v>
      </c>
      <c r="BK222" s="252">
        <f>ROUND(I222*H222,2)</f>
        <v>0</v>
      </c>
      <c r="BL222" s="14" t="s">
        <v>272</v>
      </c>
      <c r="BM222" s="251" t="s">
        <v>351</v>
      </c>
    </row>
    <row r="223" s="2" customFormat="1">
      <c r="A223" s="35"/>
      <c r="B223" s="36"/>
      <c r="C223" s="37"/>
      <c r="D223" s="253" t="s">
        <v>194</v>
      </c>
      <c r="E223" s="37"/>
      <c r="F223" s="254" t="s">
        <v>350</v>
      </c>
      <c r="G223" s="37"/>
      <c r="H223" s="37"/>
      <c r="I223" s="206"/>
      <c r="J223" s="37"/>
      <c r="K223" s="37"/>
      <c r="L223" s="41"/>
      <c r="M223" s="255"/>
      <c r="N223" s="256"/>
      <c r="O223" s="88"/>
      <c r="P223" s="88"/>
      <c r="Q223" s="88"/>
      <c r="R223" s="88"/>
      <c r="S223" s="88"/>
      <c r="T223" s="89"/>
      <c r="U223" s="35"/>
      <c r="V223" s="35"/>
      <c r="W223" s="35"/>
      <c r="X223" s="35"/>
      <c r="Y223" s="35"/>
      <c r="Z223" s="35"/>
      <c r="AA223" s="35"/>
      <c r="AB223" s="35"/>
      <c r="AC223" s="35"/>
      <c r="AD223" s="35"/>
      <c r="AE223" s="35"/>
      <c r="AT223" s="14" t="s">
        <v>194</v>
      </c>
      <c r="AU223" s="14" t="s">
        <v>86</v>
      </c>
    </row>
    <row r="224" s="2" customFormat="1" ht="33" customHeight="1">
      <c r="A224" s="35"/>
      <c r="B224" s="36"/>
      <c r="C224" s="239" t="s">
        <v>373</v>
      </c>
      <c r="D224" s="239" t="s">
        <v>188</v>
      </c>
      <c r="E224" s="240" t="s">
        <v>1322</v>
      </c>
      <c r="F224" s="241" t="s">
        <v>1323</v>
      </c>
      <c r="G224" s="242" t="s">
        <v>191</v>
      </c>
      <c r="H224" s="243">
        <v>68</v>
      </c>
      <c r="I224" s="244"/>
      <c r="J224" s="245">
        <f>ROUND(I224*H224,2)</f>
        <v>0</v>
      </c>
      <c r="K224" s="246"/>
      <c r="L224" s="41"/>
      <c r="M224" s="247" t="s">
        <v>1</v>
      </c>
      <c r="N224" s="248" t="s">
        <v>42</v>
      </c>
      <c r="O224" s="88"/>
      <c r="P224" s="249">
        <f>O224*H224</f>
        <v>0</v>
      </c>
      <c r="Q224" s="249">
        <v>0.028819999999999998</v>
      </c>
      <c r="R224" s="249">
        <f>Q224*H224</f>
        <v>1.95976</v>
      </c>
      <c r="S224" s="249">
        <v>0</v>
      </c>
      <c r="T224" s="250">
        <f>S224*H224</f>
        <v>0</v>
      </c>
      <c r="U224" s="35"/>
      <c r="V224" s="35"/>
      <c r="W224" s="35"/>
      <c r="X224" s="35"/>
      <c r="Y224" s="35"/>
      <c r="Z224" s="35"/>
      <c r="AA224" s="35"/>
      <c r="AB224" s="35"/>
      <c r="AC224" s="35"/>
      <c r="AD224" s="35"/>
      <c r="AE224" s="35"/>
      <c r="AR224" s="251" t="s">
        <v>272</v>
      </c>
      <c r="AT224" s="251" t="s">
        <v>188</v>
      </c>
      <c r="AU224" s="251" t="s">
        <v>86</v>
      </c>
      <c r="AY224" s="14" t="s">
        <v>185</v>
      </c>
      <c r="BE224" s="252">
        <f>IF(N224="základní",J224,0)</f>
        <v>0</v>
      </c>
      <c r="BF224" s="252">
        <f>IF(N224="snížená",J224,0)</f>
        <v>0</v>
      </c>
      <c r="BG224" s="252">
        <f>IF(N224="zákl. přenesená",J224,0)</f>
        <v>0</v>
      </c>
      <c r="BH224" s="252">
        <f>IF(N224="sníž. přenesená",J224,0)</f>
        <v>0</v>
      </c>
      <c r="BI224" s="252">
        <f>IF(N224="nulová",J224,0)</f>
        <v>0</v>
      </c>
      <c r="BJ224" s="14" t="s">
        <v>84</v>
      </c>
      <c r="BK224" s="252">
        <f>ROUND(I224*H224,2)</f>
        <v>0</v>
      </c>
      <c r="BL224" s="14" t="s">
        <v>272</v>
      </c>
      <c r="BM224" s="251" t="s">
        <v>1529</v>
      </c>
    </row>
    <row r="225" s="2" customFormat="1">
      <c r="A225" s="35"/>
      <c r="B225" s="36"/>
      <c r="C225" s="37"/>
      <c r="D225" s="253" t="s">
        <v>194</v>
      </c>
      <c r="E225" s="37"/>
      <c r="F225" s="254" t="s">
        <v>1325</v>
      </c>
      <c r="G225" s="37"/>
      <c r="H225" s="37"/>
      <c r="I225" s="206"/>
      <c r="J225" s="37"/>
      <c r="K225" s="37"/>
      <c r="L225" s="41"/>
      <c r="M225" s="255"/>
      <c r="N225" s="256"/>
      <c r="O225" s="88"/>
      <c r="P225" s="88"/>
      <c r="Q225" s="88"/>
      <c r="R225" s="88"/>
      <c r="S225" s="88"/>
      <c r="T225" s="89"/>
      <c r="U225" s="35"/>
      <c r="V225" s="35"/>
      <c r="W225" s="35"/>
      <c r="X225" s="35"/>
      <c r="Y225" s="35"/>
      <c r="Z225" s="35"/>
      <c r="AA225" s="35"/>
      <c r="AB225" s="35"/>
      <c r="AC225" s="35"/>
      <c r="AD225" s="35"/>
      <c r="AE225" s="35"/>
      <c r="AT225" s="14" t="s">
        <v>194</v>
      </c>
      <c r="AU225" s="14" t="s">
        <v>86</v>
      </c>
    </row>
    <row r="226" s="2" customFormat="1" ht="24.15" customHeight="1">
      <c r="A226" s="35"/>
      <c r="B226" s="36"/>
      <c r="C226" s="239" t="s">
        <v>378</v>
      </c>
      <c r="D226" s="239" t="s">
        <v>188</v>
      </c>
      <c r="E226" s="240" t="s">
        <v>1326</v>
      </c>
      <c r="F226" s="241" t="s">
        <v>1327</v>
      </c>
      <c r="G226" s="242" t="s">
        <v>191</v>
      </c>
      <c r="H226" s="243">
        <v>408</v>
      </c>
      <c r="I226" s="244"/>
      <c r="J226" s="245">
        <f>ROUND(I226*H226,2)</f>
        <v>0</v>
      </c>
      <c r="K226" s="246"/>
      <c r="L226" s="41"/>
      <c r="M226" s="247" t="s">
        <v>1</v>
      </c>
      <c r="N226" s="248" t="s">
        <v>42</v>
      </c>
      <c r="O226" s="88"/>
      <c r="P226" s="249">
        <f>O226*H226</f>
        <v>0</v>
      </c>
      <c r="Q226" s="249">
        <v>0.0050000000000000001</v>
      </c>
      <c r="R226" s="249">
        <f>Q226*H226</f>
        <v>2.04</v>
      </c>
      <c r="S226" s="249">
        <v>0</v>
      </c>
      <c r="T226" s="250">
        <f>S226*H226</f>
        <v>0</v>
      </c>
      <c r="U226" s="35"/>
      <c r="V226" s="35"/>
      <c r="W226" s="35"/>
      <c r="X226" s="35"/>
      <c r="Y226" s="35"/>
      <c r="Z226" s="35"/>
      <c r="AA226" s="35"/>
      <c r="AB226" s="35"/>
      <c r="AC226" s="35"/>
      <c r="AD226" s="35"/>
      <c r="AE226" s="35"/>
      <c r="AR226" s="251" t="s">
        <v>272</v>
      </c>
      <c r="AT226" s="251" t="s">
        <v>188</v>
      </c>
      <c r="AU226" s="251" t="s">
        <v>86</v>
      </c>
      <c r="AY226" s="14" t="s">
        <v>185</v>
      </c>
      <c r="BE226" s="252">
        <f>IF(N226="základní",J226,0)</f>
        <v>0</v>
      </c>
      <c r="BF226" s="252">
        <f>IF(N226="snížená",J226,0)</f>
        <v>0</v>
      </c>
      <c r="BG226" s="252">
        <f>IF(N226="zákl. přenesená",J226,0)</f>
        <v>0</v>
      </c>
      <c r="BH226" s="252">
        <f>IF(N226="sníž. přenesená",J226,0)</f>
        <v>0</v>
      </c>
      <c r="BI226" s="252">
        <f>IF(N226="nulová",J226,0)</f>
        <v>0</v>
      </c>
      <c r="BJ226" s="14" t="s">
        <v>84</v>
      </c>
      <c r="BK226" s="252">
        <f>ROUND(I226*H226,2)</f>
        <v>0</v>
      </c>
      <c r="BL226" s="14" t="s">
        <v>272</v>
      </c>
      <c r="BM226" s="251" t="s">
        <v>1530</v>
      </c>
    </row>
    <row r="227" s="2" customFormat="1">
      <c r="A227" s="35"/>
      <c r="B227" s="36"/>
      <c r="C227" s="37"/>
      <c r="D227" s="253" t="s">
        <v>194</v>
      </c>
      <c r="E227" s="37"/>
      <c r="F227" s="254" t="s">
        <v>1329</v>
      </c>
      <c r="G227" s="37"/>
      <c r="H227" s="37"/>
      <c r="I227" s="206"/>
      <c r="J227" s="37"/>
      <c r="K227" s="37"/>
      <c r="L227" s="41"/>
      <c r="M227" s="255"/>
      <c r="N227" s="256"/>
      <c r="O227" s="88"/>
      <c r="P227" s="88"/>
      <c r="Q227" s="88"/>
      <c r="R227" s="88"/>
      <c r="S227" s="88"/>
      <c r="T227" s="89"/>
      <c r="U227" s="35"/>
      <c r="V227" s="35"/>
      <c r="W227" s="35"/>
      <c r="X227" s="35"/>
      <c r="Y227" s="35"/>
      <c r="Z227" s="35"/>
      <c r="AA227" s="35"/>
      <c r="AB227" s="35"/>
      <c r="AC227" s="35"/>
      <c r="AD227" s="35"/>
      <c r="AE227" s="35"/>
      <c r="AT227" s="14" t="s">
        <v>194</v>
      </c>
      <c r="AU227" s="14" t="s">
        <v>86</v>
      </c>
    </row>
    <row r="228" s="12" customFormat="1" ht="22.8" customHeight="1">
      <c r="A228" s="12"/>
      <c r="B228" s="223"/>
      <c r="C228" s="224"/>
      <c r="D228" s="225" t="s">
        <v>76</v>
      </c>
      <c r="E228" s="237" t="s">
        <v>352</v>
      </c>
      <c r="F228" s="237" t="s">
        <v>353</v>
      </c>
      <c r="G228" s="224"/>
      <c r="H228" s="224"/>
      <c r="I228" s="227"/>
      <c r="J228" s="238">
        <f>BK228</f>
        <v>0</v>
      </c>
      <c r="K228" s="224"/>
      <c r="L228" s="229"/>
      <c r="M228" s="230"/>
      <c r="N228" s="231"/>
      <c r="O228" s="231"/>
      <c r="P228" s="232">
        <f>SUM(P229:P254)</f>
        <v>0</v>
      </c>
      <c r="Q228" s="231"/>
      <c r="R228" s="232">
        <f>SUM(R229:R254)</f>
        <v>1.06182</v>
      </c>
      <c r="S228" s="231"/>
      <c r="T228" s="233">
        <f>SUM(T229:T254)</f>
        <v>0.1802</v>
      </c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R228" s="234" t="s">
        <v>86</v>
      </c>
      <c r="AT228" s="235" t="s">
        <v>76</v>
      </c>
      <c r="AU228" s="235" t="s">
        <v>84</v>
      </c>
      <c r="AY228" s="234" t="s">
        <v>185</v>
      </c>
      <c r="BK228" s="236">
        <f>SUM(BK229:BK254)</f>
        <v>0</v>
      </c>
    </row>
    <row r="229" s="2" customFormat="1" ht="24.15" customHeight="1">
      <c r="A229" s="35"/>
      <c r="B229" s="36"/>
      <c r="C229" s="239" t="s">
        <v>383</v>
      </c>
      <c r="D229" s="239" t="s">
        <v>188</v>
      </c>
      <c r="E229" s="240" t="s">
        <v>364</v>
      </c>
      <c r="F229" s="241" t="s">
        <v>365</v>
      </c>
      <c r="G229" s="242" t="s">
        <v>191</v>
      </c>
      <c r="H229" s="243">
        <v>68</v>
      </c>
      <c r="I229" s="244"/>
      <c r="J229" s="245">
        <f>ROUND(I229*H229,2)</f>
        <v>0</v>
      </c>
      <c r="K229" s="246"/>
      <c r="L229" s="41"/>
      <c r="M229" s="247" t="s">
        <v>1</v>
      </c>
      <c r="N229" s="248" t="s">
        <v>42</v>
      </c>
      <c r="O229" s="88"/>
      <c r="P229" s="249">
        <f>O229*H229</f>
        <v>0</v>
      </c>
      <c r="Q229" s="249">
        <v>0.00020000000000000001</v>
      </c>
      <c r="R229" s="249">
        <f>Q229*H229</f>
        <v>0.013600000000000001</v>
      </c>
      <c r="S229" s="249">
        <v>0</v>
      </c>
      <c r="T229" s="250">
        <f>S229*H229</f>
        <v>0</v>
      </c>
      <c r="U229" s="35"/>
      <c r="V229" s="35"/>
      <c r="W229" s="35"/>
      <c r="X229" s="35"/>
      <c r="Y229" s="35"/>
      <c r="Z229" s="35"/>
      <c r="AA229" s="35"/>
      <c r="AB229" s="35"/>
      <c r="AC229" s="35"/>
      <c r="AD229" s="35"/>
      <c r="AE229" s="35"/>
      <c r="AR229" s="251" t="s">
        <v>272</v>
      </c>
      <c r="AT229" s="251" t="s">
        <v>188</v>
      </c>
      <c r="AU229" s="251" t="s">
        <v>86</v>
      </c>
      <c r="AY229" s="14" t="s">
        <v>185</v>
      </c>
      <c r="BE229" s="252">
        <f>IF(N229="základní",J229,0)</f>
        <v>0</v>
      </c>
      <c r="BF229" s="252">
        <f>IF(N229="snížená",J229,0)</f>
        <v>0</v>
      </c>
      <c r="BG229" s="252">
        <f>IF(N229="zákl. přenesená",J229,0)</f>
        <v>0</v>
      </c>
      <c r="BH229" s="252">
        <f>IF(N229="sníž. přenesená",J229,0)</f>
        <v>0</v>
      </c>
      <c r="BI229" s="252">
        <f>IF(N229="nulová",J229,0)</f>
        <v>0</v>
      </c>
      <c r="BJ229" s="14" t="s">
        <v>84</v>
      </c>
      <c r="BK229" s="252">
        <f>ROUND(I229*H229,2)</f>
        <v>0</v>
      </c>
      <c r="BL229" s="14" t="s">
        <v>272</v>
      </c>
      <c r="BM229" s="251" t="s">
        <v>366</v>
      </c>
    </row>
    <row r="230" s="2" customFormat="1">
      <c r="A230" s="35"/>
      <c r="B230" s="36"/>
      <c r="C230" s="37"/>
      <c r="D230" s="253" t="s">
        <v>194</v>
      </c>
      <c r="E230" s="37"/>
      <c r="F230" s="254" t="s">
        <v>367</v>
      </c>
      <c r="G230" s="37"/>
      <c r="H230" s="37"/>
      <c r="I230" s="206"/>
      <c r="J230" s="37"/>
      <c r="K230" s="37"/>
      <c r="L230" s="41"/>
      <c r="M230" s="255"/>
      <c r="N230" s="256"/>
      <c r="O230" s="88"/>
      <c r="P230" s="88"/>
      <c r="Q230" s="88"/>
      <c r="R230" s="88"/>
      <c r="S230" s="88"/>
      <c r="T230" s="89"/>
      <c r="U230" s="35"/>
      <c r="V230" s="35"/>
      <c r="W230" s="35"/>
      <c r="X230" s="35"/>
      <c r="Y230" s="35"/>
      <c r="Z230" s="35"/>
      <c r="AA230" s="35"/>
      <c r="AB230" s="35"/>
      <c r="AC230" s="35"/>
      <c r="AD230" s="35"/>
      <c r="AE230" s="35"/>
      <c r="AT230" s="14" t="s">
        <v>194</v>
      </c>
      <c r="AU230" s="14" t="s">
        <v>86</v>
      </c>
    </row>
    <row r="231" s="2" customFormat="1" ht="24.15" customHeight="1">
      <c r="A231" s="35"/>
      <c r="B231" s="36"/>
      <c r="C231" s="239" t="s">
        <v>388</v>
      </c>
      <c r="D231" s="239" t="s">
        <v>188</v>
      </c>
      <c r="E231" s="240" t="s">
        <v>369</v>
      </c>
      <c r="F231" s="241" t="s">
        <v>370</v>
      </c>
      <c r="G231" s="242" t="s">
        <v>191</v>
      </c>
      <c r="H231" s="243">
        <v>68</v>
      </c>
      <c r="I231" s="244"/>
      <c r="J231" s="245">
        <f>ROUND(I231*H231,2)</f>
        <v>0</v>
      </c>
      <c r="K231" s="246"/>
      <c r="L231" s="41"/>
      <c r="M231" s="247" t="s">
        <v>1</v>
      </c>
      <c r="N231" s="248" t="s">
        <v>42</v>
      </c>
      <c r="O231" s="88"/>
      <c r="P231" s="249">
        <f>O231*H231</f>
        <v>0</v>
      </c>
      <c r="Q231" s="249">
        <v>0.014999999999999999</v>
      </c>
      <c r="R231" s="249">
        <f>Q231*H231</f>
        <v>1.02</v>
      </c>
      <c r="S231" s="249">
        <v>0</v>
      </c>
      <c r="T231" s="250">
        <f>S231*H231</f>
        <v>0</v>
      </c>
      <c r="U231" s="35"/>
      <c r="V231" s="35"/>
      <c r="W231" s="35"/>
      <c r="X231" s="35"/>
      <c r="Y231" s="35"/>
      <c r="Z231" s="35"/>
      <c r="AA231" s="35"/>
      <c r="AB231" s="35"/>
      <c r="AC231" s="35"/>
      <c r="AD231" s="35"/>
      <c r="AE231" s="35"/>
      <c r="AR231" s="251" t="s">
        <v>272</v>
      </c>
      <c r="AT231" s="251" t="s">
        <v>188</v>
      </c>
      <c r="AU231" s="251" t="s">
        <v>86</v>
      </c>
      <c r="AY231" s="14" t="s">
        <v>185</v>
      </c>
      <c r="BE231" s="252">
        <f>IF(N231="základní",J231,0)</f>
        <v>0</v>
      </c>
      <c r="BF231" s="252">
        <f>IF(N231="snížená",J231,0)</f>
        <v>0</v>
      </c>
      <c r="BG231" s="252">
        <f>IF(N231="zákl. přenesená",J231,0)</f>
        <v>0</v>
      </c>
      <c r="BH231" s="252">
        <f>IF(N231="sníž. přenesená",J231,0)</f>
        <v>0</v>
      </c>
      <c r="BI231" s="252">
        <f>IF(N231="nulová",J231,0)</f>
        <v>0</v>
      </c>
      <c r="BJ231" s="14" t="s">
        <v>84</v>
      </c>
      <c r="BK231" s="252">
        <f>ROUND(I231*H231,2)</f>
        <v>0</v>
      </c>
      <c r="BL231" s="14" t="s">
        <v>272</v>
      </c>
      <c r="BM231" s="251" t="s">
        <v>371</v>
      </c>
    </row>
    <row r="232" s="2" customFormat="1">
      <c r="A232" s="35"/>
      <c r="B232" s="36"/>
      <c r="C232" s="37"/>
      <c r="D232" s="253" t="s">
        <v>194</v>
      </c>
      <c r="E232" s="37"/>
      <c r="F232" s="254" t="s">
        <v>372</v>
      </c>
      <c r="G232" s="37"/>
      <c r="H232" s="37"/>
      <c r="I232" s="206"/>
      <c r="J232" s="37"/>
      <c r="K232" s="37"/>
      <c r="L232" s="41"/>
      <c r="M232" s="255"/>
      <c r="N232" s="256"/>
      <c r="O232" s="88"/>
      <c r="P232" s="88"/>
      <c r="Q232" s="88"/>
      <c r="R232" s="88"/>
      <c r="S232" s="88"/>
      <c r="T232" s="89"/>
      <c r="U232" s="35"/>
      <c r="V232" s="35"/>
      <c r="W232" s="35"/>
      <c r="X232" s="35"/>
      <c r="Y232" s="35"/>
      <c r="Z232" s="35"/>
      <c r="AA232" s="35"/>
      <c r="AB232" s="35"/>
      <c r="AC232" s="35"/>
      <c r="AD232" s="35"/>
      <c r="AE232" s="35"/>
      <c r="AT232" s="14" t="s">
        <v>194</v>
      </c>
      <c r="AU232" s="14" t="s">
        <v>86</v>
      </c>
    </row>
    <row r="233" s="2" customFormat="1" ht="16.5" customHeight="1">
      <c r="A233" s="35"/>
      <c r="B233" s="36"/>
      <c r="C233" s="239" t="s">
        <v>393</v>
      </c>
      <c r="D233" s="239" t="s">
        <v>188</v>
      </c>
      <c r="E233" s="240" t="s">
        <v>1330</v>
      </c>
      <c r="F233" s="241" t="s">
        <v>1331</v>
      </c>
      <c r="G233" s="242" t="s">
        <v>191</v>
      </c>
      <c r="H233" s="243">
        <v>68</v>
      </c>
      <c r="I233" s="244"/>
      <c r="J233" s="245">
        <f>ROUND(I233*H233,2)</f>
        <v>0</v>
      </c>
      <c r="K233" s="246"/>
      <c r="L233" s="41"/>
      <c r="M233" s="247" t="s">
        <v>1</v>
      </c>
      <c r="N233" s="248" t="s">
        <v>42</v>
      </c>
      <c r="O233" s="88"/>
      <c r="P233" s="249">
        <f>O233*H233</f>
        <v>0</v>
      </c>
      <c r="Q233" s="249">
        <v>0</v>
      </c>
      <c r="R233" s="249">
        <f>Q233*H233</f>
        <v>0</v>
      </c>
      <c r="S233" s="249">
        <v>0</v>
      </c>
      <c r="T233" s="250">
        <f>S233*H233</f>
        <v>0</v>
      </c>
      <c r="U233" s="35"/>
      <c r="V233" s="35"/>
      <c r="W233" s="35"/>
      <c r="X233" s="35"/>
      <c r="Y233" s="35"/>
      <c r="Z233" s="35"/>
      <c r="AA233" s="35"/>
      <c r="AB233" s="35"/>
      <c r="AC233" s="35"/>
      <c r="AD233" s="35"/>
      <c r="AE233" s="35"/>
      <c r="AR233" s="251" t="s">
        <v>208</v>
      </c>
      <c r="AT233" s="251" t="s">
        <v>188</v>
      </c>
      <c r="AU233" s="251" t="s">
        <v>86</v>
      </c>
      <c r="AY233" s="14" t="s">
        <v>185</v>
      </c>
      <c r="BE233" s="252">
        <f>IF(N233="základní",J233,0)</f>
        <v>0</v>
      </c>
      <c r="BF233" s="252">
        <f>IF(N233="snížená",J233,0)</f>
        <v>0</v>
      </c>
      <c r="BG233" s="252">
        <f>IF(N233="zákl. přenesená",J233,0)</f>
        <v>0</v>
      </c>
      <c r="BH233" s="252">
        <f>IF(N233="sníž. přenesená",J233,0)</f>
        <v>0</v>
      </c>
      <c r="BI233" s="252">
        <f>IF(N233="nulová",J233,0)</f>
        <v>0</v>
      </c>
      <c r="BJ233" s="14" t="s">
        <v>84</v>
      </c>
      <c r="BK233" s="252">
        <f>ROUND(I233*H233,2)</f>
        <v>0</v>
      </c>
      <c r="BL233" s="14" t="s">
        <v>208</v>
      </c>
      <c r="BM233" s="251" t="s">
        <v>1332</v>
      </c>
    </row>
    <row r="234" s="2" customFormat="1">
      <c r="A234" s="35"/>
      <c r="B234" s="36"/>
      <c r="C234" s="37"/>
      <c r="D234" s="253" t="s">
        <v>194</v>
      </c>
      <c r="E234" s="37"/>
      <c r="F234" s="254" t="s">
        <v>1331</v>
      </c>
      <c r="G234" s="37"/>
      <c r="H234" s="37"/>
      <c r="I234" s="206"/>
      <c r="J234" s="37"/>
      <c r="K234" s="37"/>
      <c r="L234" s="41"/>
      <c r="M234" s="255"/>
      <c r="N234" s="256"/>
      <c r="O234" s="88"/>
      <c r="P234" s="88"/>
      <c r="Q234" s="88"/>
      <c r="R234" s="88"/>
      <c r="S234" s="88"/>
      <c r="T234" s="89"/>
      <c r="U234" s="35"/>
      <c r="V234" s="35"/>
      <c r="W234" s="35"/>
      <c r="X234" s="35"/>
      <c r="Y234" s="35"/>
      <c r="Z234" s="35"/>
      <c r="AA234" s="35"/>
      <c r="AB234" s="35"/>
      <c r="AC234" s="35"/>
      <c r="AD234" s="35"/>
      <c r="AE234" s="35"/>
      <c r="AT234" s="14" t="s">
        <v>194</v>
      </c>
      <c r="AU234" s="14" t="s">
        <v>86</v>
      </c>
    </row>
    <row r="235" s="2" customFormat="1" ht="16.5" customHeight="1">
      <c r="A235" s="35"/>
      <c r="B235" s="36"/>
      <c r="C235" s="239" t="s">
        <v>397</v>
      </c>
      <c r="D235" s="239" t="s">
        <v>188</v>
      </c>
      <c r="E235" s="240" t="s">
        <v>1333</v>
      </c>
      <c r="F235" s="241" t="s">
        <v>1334</v>
      </c>
      <c r="G235" s="242" t="s">
        <v>191</v>
      </c>
      <c r="H235" s="243">
        <v>68</v>
      </c>
      <c r="I235" s="244"/>
      <c r="J235" s="245">
        <f>ROUND(I235*H235,2)</f>
        <v>0</v>
      </c>
      <c r="K235" s="246"/>
      <c r="L235" s="41"/>
      <c r="M235" s="247" t="s">
        <v>1</v>
      </c>
      <c r="N235" s="248" t="s">
        <v>42</v>
      </c>
      <c r="O235" s="88"/>
      <c r="P235" s="249">
        <f>O235*H235</f>
        <v>0</v>
      </c>
      <c r="Q235" s="249">
        <v>0</v>
      </c>
      <c r="R235" s="249">
        <f>Q235*H235</f>
        <v>0</v>
      </c>
      <c r="S235" s="249">
        <v>0</v>
      </c>
      <c r="T235" s="250">
        <f>S235*H235</f>
        <v>0</v>
      </c>
      <c r="U235" s="35"/>
      <c r="V235" s="35"/>
      <c r="W235" s="35"/>
      <c r="X235" s="35"/>
      <c r="Y235" s="35"/>
      <c r="Z235" s="35"/>
      <c r="AA235" s="35"/>
      <c r="AB235" s="35"/>
      <c r="AC235" s="35"/>
      <c r="AD235" s="35"/>
      <c r="AE235" s="35"/>
      <c r="AR235" s="251" t="s">
        <v>208</v>
      </c>
      <c r="AT235" s="251" t="s">
        <v>188</v>
      </c>
      <c r="AU235" s="251" t="s">
        <v>86</v>
      </c>
      <c r="AY235" s="14" t="s">
        <v>185</v>
      </c>
      <c r="BE235" s="252">
        <f>IF(N235="základní",J235,0)</f>
        <v>0</v>
      </c>
      <c r="BF235" s="252">
        <f>IF(N235="snížená",J235,0)</f>
        <v>0</v>
      </c>
      <c r="BG235" s="252">
        <f>IF(N235="zákl. přenesená",J235,0)</f>
        <v>0</v>
      </c>
      <c r="BH235" s="252">
        <f>IF(N235="sníž. přenesená",J235,0)</f>
        <v>0</v>
      </c>
      <c r="BI235" s="252">
        <f>IF(N235="nulová",J235,0)</f>
        <v>0</v>
      </c>
      <c r="BJ235" s="14" t="s">
        <v>84</v>
      </c>
      <c r="BK235" s="252">
        <f>ROUND(I235*H235,2)</f>
        <v>0</v>
      </c>
      <c r="BL235" s="14" t="s">
        <v>208</v>
      </c>
      <c r="BM235" s="251" t="s">
        <v>1335</v>
      </c>
    </row>
    <row r="236" s="2" customFormat="1">
      <c r="A236" s="35"/>
      <c r="B236" s="36"/>
      <c r="C236" s="37"/>
      <c r="D236" s="253" t="s">
        <v>194</v>
      </c>
      <c r="E236" s="37"/>
      <c r="F236" s="254" t="s">
        <v>1334</v>
      </c>
      <c r="G236" s="37"/>
      <c r="H236" s="37"/>
      <c r="I236" s="206"/>
      <c r="J236" s="37"/>
      <c r="K236" s="37"/>
      <c r="L236" s="41"/>
      <c r="M236" s="255"/>
      <c r="N236" s="256"/>
      <c r="O236" s="88"/>
      <c r="P236" s="88"/>
      <c r="Q236" s="88"/>
      <c r="R236" s="88"/>
      <c r="S236" s="88"/>
      <c r="T236" s="89"/>
      <c r="U236" s="35"/>
      <c r="V236" s="35"/>
      <c r="W236" s="35"/>
      <c r="X236" s="35"/>
      <c r="Y236" s="35"/>
      <c r="Z236" s="35"/>
      <c r="AA236" s="35"/>
      <c r="AB236" s="35"/>
      <c r="AC236" s="35"/>
      <c r="AD236" s="35"/>
      <c r="AE236" s="35"/>
      <c r="AT236" s="14" t="s">
        <v>194</v>
      </c>
      <c r="AU236" s="14" t="s">
        <v>86</v>
      </c>
    </row>
    <row r="237" s="2" customFormat="1" ht="21.75" customHeight="1">
      <c r="A237" s="35"/>
      <c r="B237" s="36"/>
      <c r="C237" s="239" t="s">
        <v>402</v>
      </c>
      <c r="D237" s="239" t="s">
        <v>188</v>
      </c>
      <c r="E237" s="240" t="s">
        <v>374</v>
      </c>
      <c r="F237" s="241" t="s">
        <v>375</v>
      </c>
      <c r="G237" s="242" t="s">
        <v>329</v>
      </c>
      <c r="H237" s="243">
        <v>34</v>
      </c>
      <c r="I237" s="244"/>
      <c r="J237" s="245">
        <f>ROUND(I237*H237,2)</f>
        <v>0</v>
      </c>
      <c r="K237" s="246"/>
      <c r="L237" s="41"/>
      <c r="M237" s="247" t="s">
        <v>1</v>
      </c>
      <c r="N237" s="248" t="s">
        <v>42</v>
      </c>
      <c r="O237" s="88"/>
      <c r="P237" s="249">
        <f>O237*H237</f>
        <v>0</v>
      </c>
      <c r="Q237" s="249">
        <v>0</v>
      </c>
      <c r="R237" s="249">
        <f>Q237*H237</f>
        <v>0</v>
      </c>
      <c r="S237" s="249">
        <v>0.00029999999999999997</v>
      </c>
      <c r="T237" s="250">
        <f>S237*H237</f>
        <v>0.010199999999999999</v>
      </c>
      <c r="U237" s="35"/>
      <c r="V237" s="35"/>
      <c r="W237" s="35"/>
      <c r="X237" s="35"/>
      <c r="Y237" s="35"/>
      <c r="Z237" s="35"/>
      <c r="AA237" s="35"/>
      <c r="AB237" s="35"/>
      <c r="AC237" s="35"/>
      <c r="AD237" s="35"/>
      <c r="AE237" s="35"/>
      <c r="AR237" s="251" t="s">
        <v>272</v>
      </c>
      <c r="AT237" s="251" t="s">
        <v>188</v>
      </c>
      <c r="AU237" s="251" t="s">
        <v>86</v>
      </c>
      <c r="AY237" s="14" t="s">
        <v>185</v>
      </c>
      <c r="BE237" s="252">
        <f>IF(N237="základní",J237,0)</f>
        <v>0</v>
      </c>
      <c r="BF237" s="252">
        <f>IF(N237="snížená",J237,0)</f>
        <v>0</v>
      </c>
      <c r="BG237" s="252">
        <f>IF(N237="zákl. přenesená",J237,0)</f>
        <v>0</v>
      </c>
      <c r="BH237" s="252">
        <f>IF(N237="sníž. přenesená",J237,0)</f>
        <v>0</v>
      </c>
      <c r="BI237" s="252">
        <f>IF(N237="nulová",J237,0)</f>
        <v>0</v>
      </c>
      <c r="BJ237" s="14" t="s">
        <v>84</v>
      </c>
      <c r="BK237" s="252">
        <f>ROUND(I237*H237,2)</f>
        <v>0</v>
      </c>
      <c r="BL237" s="14" t="s">
        <v>272</v>
      </c>
      <c r="BM237" s="251" t="s">
        <v>376</v>
      </c>
    </row>
    <row r="238" s="2" customFormat="1">
      <c r="A238" s="35"/>
      <c r="B238" s="36"/>
      <c r="C238" s="37"/>
      <c r="D238" s="253" t="s">
        <v>194</v>
      </c>
      <c r="E238" s="37"/>
      <c r="F238" s="254" t="s">
        <v>377</v>
      </c>
      <c r="G238" s="37"/>
      <c r="H238" s="37"/>
      <c r="I238" s="206"/>
      <c r="J238" s="37"/>
      <c r="K238" s="37"/>
      <c r="L238" s="41"/>
      <c r="M238" s="255"/>
      <c r="N238" s="256"/>
      <c r="O238" s="88"/>
      <c r="P238" s="88"/>
      <c r="Q238" s="88"/>
      <c r="R238" s="88"/>
      <c r="S238" s="88"/>
      <c r="T238" s="89"/>
      <c r="U238" s="35"/>
      <c r="V238" s="35"/>
      <c r="W238" s="35"/>
      <c r="X238" s="35"/>
      <c r="Y238" s="35"/>
      <c r="Z238" s="35"/>
      <c r="AA238" s="35"/>
      <c r="AB238" s="35"/>
      <c r="AC238" s="35"/>
      <c r="AD238" s="35"/>
      <c r="AE238" s="35"/>
      <c r="AT238" s="14" t="s">
        <v>194</v>
      </c>
      <c r="AU238" s="14" t="s">
        <v>86</v>
      </c>
    </row>
    <row r="239" s="2" customFormat="1" ht="62.7" customHeight="1">
      <c r="A239" s="35"/>
      <c r="B239" s="36"/>
      <c r="C239" s="257" t="s">
        <v>407</v>
      </c>
      <c r="D239" s="257" t="s">
        <v>260</v>
      </c>
      <c r="E239" s="258" t="s">
        <v>379</v>
      </c>
      <c r="F239" s="259" t="s">
        <v>380</v>
      </c>
      <c r="G239" s="260" t="s">
        <v>191</v>
      </c>
      <c r="H239" s="261">
        <v>74</v>
      </c>
      <c r="I239" s="262"/>
      <c r="J239" s="263">
        <f>ROUND(I239*H239,2)</f>
        <v>0</v>
      </c>
      <c r="K239" s="264"/>
      <c r="L239" s="265"/>
      <c r="M239" s="266" t="s">
        <v>1</v>
      </c>
      <c r="N239" s="267" t="s">
        <v>42</v>
      </c>
      <c r="O239" s="88"/>
      <c r="P239" s="249">
        <f>O239*H239</f>
        <v>0</v>
      </c>
      <c r="Q239" s="249">
        <v>0</v>
      </c>
      <c r="R239" s="249">
        <f>Q239*H239</f>
        <v>0</v>
      </c>
      <c r="S239" s="249">
        <v>0</v>
      </c>
      <c r="T239" s="250">
        <f>S239*H239</f>
        <v>0</v>
      </c>
      <c r="U239" s="35"/>
      <c r="V239" s="35"/>
      <c r="W239" s="35"/>
      <c r="X239" s="35"/>
      <c r="Y239" s="35"/>
      <c r="Z239" s="35"/>
      <c r="AA239" s="35"/>
      <c r="AB239" s="35"/>
      <c r="AC239" s="35"/>
      <c r="AD239" s="35"/>
      <c r="AE239" s="35"/>
      <c r="AR239" s="251" t="s">
        <v>208</v>
      </c>
      <c r="AT239" s="251" t="s">
        <v>260</v>
      </c>
      <c r="AU239" s="251" t="s">
        <v>86</v>
      </c>
      <c r="AY239" s="14" t="s">
        <v>185</v>
      </c>
      <c r="BE239" s="252">
        <f>IF(N239="základní",J239,0)</f>
        <v>0</v>
      </c>
      <c r="BF239" s="252">
        <f>IF(N239="snížená",J239,0)</f>
        <v>0</v>
      </c>
      <c r="BG239" s="252">
        <f>IF(N239="zákl. přenesená",J239,0)</f>
        <v>0</v>
      </c>
      <c r="BH239" s="252">
        <f>IF(N239="sníž. přenesená",J239,0)</f>
        <v>0</v>
      </c>
      <c r="BI239" s="252">
        <f>IF(N239="nulová",J239,0)</f>
        <v>0</v>
      </c>
      <c r="BJ239" s="14" t="s">
        <v>84</v>
      </c>
      <c r="BK239" s="252">
        <f>ROUND(I239*H239,2)</f>
        <v>0</v>
      </c>
      <c r="BL239" s="14" t="s">
        <v>208</v>
      </c>
      <c r="BM239" s="251" t="s">
        <v>381</v>
      </c>
    </row>
    <row r="240" s="2" customFormat="1">
      <c r="A240" s="35"/>
      <c r="B240" s="36"/>
      <c r="C240" s="37"/>
      <c r="D240" s="253" t="s">
        <v>194</v>
      </c>
      <c r="E240" s="37"/>
      <c r="F240" s="254" t="s">
        <v>382</v>
      </c>
      <c r="G240" s="37"/>
      <c r="H240" s="37"/>
      <c r="I240" s="206"/>
      <c r="J240" s="37"/>
      <c r="K240" s="37"/>
      <c r="L240" s="41"/>
      <c r="M240" s="255"/>
      <c r="N240" s="256"/>
      <c r="O240" s="88"/>
      <c r="P240" s="88"/>
      <c r="Q240" s="88"/>
      <c r="R240" s="88"/>
      <c r="S240" s="88"/>
      <c r="T240" s="89"/>
      <c r="U240" s="35"/>
      <c r="V240" s="35"/>
      <c r="W240" s="35"/>
      <c r="X240" s="35"/>
      <c r="Y240" s="35"/>
      <c r="Z240" s="35"/>
      <c r="AA240" s="35"/>
      <c r="AB240" s="35"/>
      <c r="AC240" s="35"/>
      <c r="AD240" s="35"/>
      <c r="AE240" s="35"/>
      <c r="AT240" s="14" t="s">
        <v>194</v>
      </c>
      <c r="AU240" s="14" t="s">
        <v>86</v>
      </c>
    </row>
    <row r="241" s="2" customFormat="1" ht="24.15" customHeight="1">
      <c r="A241" s="35"/>
      <c r="B241" s="36"/>
      <c r="C241" s="239" t="s">
        <v>414</v>
      </c>
      <c r="D241" s="239" t="s">
        <v>188</v>
      </c>
      <c r="E241" s="240" t="s">
        <v>384</v>
      </c>
      <c r="F241" s="241" t="s">
        <v>385</v>
      </c>
      <c r="G241" s="242" t="s">
        <v>191</v>
      </c>
      <c r="H241" s="243">
        <v>68</v>
      </c>
      <c r="I241" s="244"/>
      <c r="J241" s="245">
        <f>ROUND(I241*H241,2)</f>
        <v>0</v>
      </c>
      <c r="K241" s="246"/>
      <c r="L241" s="41"/>
      <c r="M241" s="247" t="s">
        <v>1</v>
      </c>
      <c r="N241" s="248" t="s">
        <v>42</v>
      </c>
      <c r="O241" s="88"/>
      <c r="P241" s="249">
        <f>O241*H241</f>
        <v>0</v>
      </c>
      <c r="Q241" s="249">
        <v>0</v>
      </c>
      <c r="R241" s="249">
        <f>Q241*H241</f>
        <v>0</v>
      </c>
      <c r="S241" s="249">
        <v>0.0025000000000000001</v>
      </c>
      <c r="T241" s="250">
        <f>S241*H241</f>
        <v>0.17000000000000001</v>
      </c>
      <c r="U241" s="35"/>
      <c r="V241" s="35"/>
      <c r="W241" s="35"/>
      <c r="X241" s="35"/>
      <c r="Y241" s="35"/>
      <c r="Z241" s="35"/>
      <c r="AA241" s="35"/>
      <c r="AB241" s="35"/>
      <c r="AC241" s="35"/>
      <c r="AD241" s="35"/>
      <c r="AE241" s="35"/>
      <c r="AR241" s="251" t="s">
        <v>272</v>
      </c>
      <c r="AT241" s="251" t="s">
        <v>188</v>
      </c>
      <c r="AU241" s="251" t="s">
        <v>86</v>
      </c>
      <c r="AY241" s="14" t="s">
        <v>185</v>
      </c>
      <c r="BE241" s="252">
        <f>IF(N241="základní",J241,0)</f>
        <v>0</v>
      </c>
      <c r="BF241" s="252">
        <f>IF(N241="snížená",J241,0)</f>
        <v>0</v>
      </c>
      <c r="BG241" s="252">
        <f>IF(N241="zákl. přenesená",J241,0)</f>
        <v>0</v>
      </c>
      <c r="BH241" s="252">
        <f>IF(N241="sníž. přenesená",J241,0)</f>
        <v>0</v>
      </c>
      <c r="BI241" s="252">
        <f>IF(N241="nulová",J241,0)</f>
        <v>0</v>
      </c>
      <c r="BJ241" s="14" t="s">
        <v>84</v>
      </c>
      <c r="BK241" s="252">
        <f>ROUND(I241*H241,2)</f>
        <v>0</v>
      </c>
      <c r="BL241" s="14" t="s">
        <v>272</v>
      </c>
      <c r="BM241" s="251" t="s">
        <v>386</v>
      </c>
    </row>
    <row r="242" s="2" customFormat="1">
      <c r="A242" s="35"/>
      <c r="B242" s="36"/>
      <c r="C242" s="37"/>
      <c r="D242" s="253" t="s">
        <v>194</v>
      </c>
      <c r="E242" s="37"/>
      <c r="F242" s="254" t="s">
        <v>387</v>
      </c>
      <c r="G242" s="37"/>
      <c r="H242" s="37"/>
      <c r="I242" s="206"/>
      <c r="J242" s="37"/>
      <c r="K242" s="37"/>
      <c r="L242" s="41"/>
      <c r="M242" s="255"/>
      <c r="N242" s="256"/>
      <c r="O242" s="88"/>
      <c r="P242" s="88"/>
      <c r="Q242" s="88"/>
      <c r="R242" s="88"/>
      <c r="S242" s="88"/>
      <c r="T242" s="89"/>
      <c r="U242" s="35"/>
      <c r="V242" s="35"/>
      <c r="W242" s="35"/>
      <c r="X242" s="35"/>
      <c r="Y242" s="35"/>
      <c r="Z242" s="35"/>
      <c r="AA242" s="35"/>
      <c r="AB242" s="35"/>
      <c r="AC242" s="35"/>
      <c r="AD242" s="35"/>
      <c r="AE242" s="35"/>
      <c r="AT242" s="14" t="s">
        <v>194</v>
      </c>
      <c r="AU242" s="14" t="s">
        <v>86</v>
      </c>
    </row>
    <row r="243" s="2" customFormat="1" ht="16.5" customHeight="1">
      <c r="A243" s="35"/>
      <c r="B243" s="36"/>
      <c r="C243" s="239" t="s">
        <v>419</v>
      </c>
      <c r="D243" s="239" t="s">
        <v>188</v>
      </c>
      <c r="E243" s="240" t="s">
        <v>389</v>
      </c>
      <c r="F243" s="241" t="s">
        <v>390</v>
      </c>
      <c r="G243" s="242" t="s">
        <v>191</v>
      </c>
      <c r="H243" s="243">
        <v>68</v>
      </c>
      <c r="I243" s="244"/>
      <c r="J243" s="245">
        <f>ROUND(I243*H243,2)</f>
        <v>0</v>
      </c>
      <c r="K243" s="246"/>
      <c r="L243" s="41"/>
      <c r="M243" s="247" t="s">
        <v>1</v>
      </c>
      <c r="N243" s="248" t="s">
        <v>42</v>
      </c>
      <c r="O243" s="88"/>
      <c r="P243" s="249">
        <f>O243*H243</f>
        <v>0</v>
      </c>
      <c r="Q243" s="249">
        <v>0.00029999999999999997</v>
      </c>
      <c r="R243" s="249">
        <f>Q243*H243</f>
        <v>0.020399999999999998</v>
      </c>
      <c r="S243" s="249">
        <v>0</v>
      </c>
      <c r="T243" s="250">
        <f>S243*H243</f>
        <v>0</v>
      </c>
      <c r="U243" s="35"/>
      <c r="V243" s="35"/>
      <c r="W243" s="35"/>
      <c r="X243" s="35"/>
      <c r="Y243" s="35"/>
      <c r="Z243" s="35"/>
      <c r="AA243" s="35"/>
      <c r="AB243" s="35"/>
      <c r="AC243" s="35"/>
      <c r="AD243" s="35"/>
      <c r="AE243" s="35"/>
      <c r="AR243" s="251" t="s">
        <v>272</v>
      </c>
      <c r="AT243" s="251" t="s">
        <v>188</v>
      </c>
      <c r="AU243" s="251" t="s">
        <v>86</v>
      </c>
      <c r="AY243" s="14" t="s">
        <v>185</v>
      </c>
      <c r="BE243" s="252">
        <f>IF(N243="základní",J243,0)</f>
        <v>0</v>
      </c>
      <c r="BF243" s="252">
        <f>IF(N243="snížená",J243,0)</f>
        <v>0</v>
      </c>
      <c r="BG243" s="252">
        <f>IF(N243="zákl. přenesená",J243,0)</f>
        <v>0</v>
      </c>
      <c r="BH243" s="252">
        <f>IF(N243="sníž. přenesená",J243,0)</f>
        <v>0</v>
      </c>
      <c r="BI243" s="252">
        <f>IF(N243="nulová",J243,0)</f>
        <v>0</v>
      </c>
      <c r="BJ243" s="14" t="s">
        <v>84</v>
      </c>
      <c r="BK243" s="252">
        <f>ROUND(I243*H243,2)</f>
        <v>0</v>
      </c>
      <c r="BL243" s="14" t="s">
        <v>272</v>
      </c>
      <c r="BM243" s="251" t="s">
        <v>391</v>
      </c>
    </row>
    <row r="244" s="2" customFormat="1">
      <c r="A244" s="35"/>
      <c r="B244" s="36"/>
      <c r="C244" s="37"/>
      <c r="D244" s="253" t="s">
        <v>194</v>
      </c>
      <c r="E244" s="37"/>
      <c r="F244" s="254" t="s">
        <v>392</v>
      </c>
      <c r="G244" s="37"/>
      <c r="H244" s="37"/>
      <c r="I244" s="206"/>
      <c r="J244" s="37"/>
      <c r="K244" s="37"/>
      <c r="L244" s="41"/>
      <c r="M244" s="255"/>
      <c r="N244" s="256"/>
      <c r="O244" s="88"/>
      <c r="P244" s="88"/>
      <c r="Q244" s="88"/>
      <c r="R244" s="88"/>
      <c r="S244" s="88"/>
      <c r="T244" s="89"/>
      <c r="U244" s="35"/>
      <c r="V244" s="35"/>
      <c r="W244" s="35"/>
      <c r="X244" s="35"/>
      <c r="Y244" s="35"/>
      <c r="Z244" s="35"/>
      <c r="AA244" s="35"/>
      <c r="AB244" s="35"/>
      <c r="AC244" s="35"/>
      <c r="AD244" s="35"/>
      <c r="AE244" s="35"/>
      <c r="AT244" s="14" t="s">
        <v>194</v>
      </c>
      <c r="AU244" s="14" t="s">
        <v>86</v>
      </c>
    </row>
    <row r="245" s="2" customFormat="1" ht="16.5" customHeight="1">
      <c r="A245" s="35"/>
      <c r="B245" s="36"/>
      <c r="C245" s="257" t="s">
        <v>424</v>
      </c>
      <c r="D245" s="257" t="s">
        <v>260</v>
      </c>
      <c r="E245" s="258" t="s">
        <v>394</v>
      </c>
      <c r="F245" s="259" t="s">
        <v>395</v>
      </c>
      <c r="G245" s="260" t="s">
        <v>329</v>
      </c>
      <c r="H245" s="261">
        <v>34</v>
      </c>
      <c r="I245" s="262"/>
      <c r="J245" s="263">
        <f>ROUND(I245*H245,2)</f>
        <v>0</v>
      </c>
      <c r="K245" s="264"/>
      <c r="L245" s="265"/>
      <c r="M245" s="266" t="s">
        <v>1</v>
      </c>
      <c r="N245" s="267" t="s">
        <v>42</v>
      </c>
      <c r="O245" s="88"/>
      <c r="P245" s="249">
        <f>O245*H245</f>
        <v>0</v>
      </c>
      <c r="Q245" s="249">
        <v>0.00022000000000000001</v>
      </c>
      <c r="R245" s="249">
        <f>Q245*H245</f>
        <v>0.0074800000000000005</v>
      </c>
      <c r="S245" s="249">
        <v>0</v>
      </c>
      <c r="T245" s="250">
        <f>S245*H245</f>
        <v>0</v>
      </c>
      <c r="U245" s="35"/>
      <c r="V245" s="35"/>
      <c r="W245" s="35"/>
      <c r="X245" s="35"/>
      <c r="Y245" s="35"/>
      <c r="Z245" s="35"/>
      <c r="AA245" s="35"/>
      <c r="AB245" s="35"/>
      <c r="AC245" s="35"/>
      <c r="AD245" s="35"/>
      <c r="AE245" s="35"/>
      <c r="AR245" s="251" t="s">
        <v>323</v>
      </c>
      <c r="AT245" s="251" t="s">
        <v>260</v>
      </c>
      <c r="AU245" s="251" t="s">
        <v>86</v>
      </c>
      <c r="AY245" s="14" t="s">
        <v>185</v>
      </c>
      <c r="BE245" s="252">
        <f>IF(N245="základní",J245,0)</f>
        <v>0</v>
      </c>
      <c r="BF245" s="252">
        <f>IF(N245="snížená",J245,0)</f>
        <v>0</v>
      </c>
      <c r="BG245" s="252">
        <f>IF(N245="zákl. přenesená",J245,0)</f>
        <v>0</v>
      </c>
      <c r="BH245" s="252">
        <f>IF(N245="sníž. přenesená",J245,0)</f>
        <v>0</v>
      </c>
      <c r="BI245" s="252">
        <f>IF(N245="nulová",J245,0)</f>
        <v>0</v>
      </c>
      <c r="BJ245" s="14" t="s">
        <v>84</v>
      </c>
      <c r="BK245" s="252">
        <f>ROUND(I245*H245,2)</f>
        <v>0</v>
      </c>
      <c r="BL245" s="14" t="s">
        <v>272</v>
      </c>
      <c r="BM245" s="251" t="s">
        <v>396</v>
      </c>
    </row>
    <row r="246" s="2" customFormat="1">
      <c r="A246" s="35"/>
      <c r="B246" s="36"/>
      <c r="C246" s="37"/>
      <c r="D246" s="253" t="s">
        <v>194</v>
      </c>
      <c r="E246" s="37"/>
      <c r="F246" s="254" t="s">
        <v>395</v>
      </c>
      <c r="G246" s="37"/>
      <c r="H246" s="37"/>
      <c r="I246" s="206"/>
      <c r="J246" s="37"/>
      <c r="K246" s="37"/>
      <c r="L246" s="41"/>
      <c r="M246" s="255"/>
      <c r="N246" s="256"/>
      <c r="O246" s="88"/>
      <c r="P246" s="88"/>
      <c r="Q246" s="88"/>
      <c r="R246" s="88"/>
      <c r="S246" s="88"/>
      <c r="T246" s="89"/>
      <c r="U246" s="35"/>
      <c r="V246" s="35"/>
      <c r="W246" s="35"/>
      <c r="X246" s="35"/>
      <c r="Y246" s="35"/>
      <c r="Z246" s="35"/>
      <c r="AA246" s="35"/>
      <c r="AB246" s="35"/>
      <c r="AC246" s="35"/>
      <c r="AD246" s="35"/>
      <c r="AE246" s="35"/>
      <c r="AT246" s="14" t="s">
        <v>194</v>
      </c>
      <c r="AU246" s="14" t="s">
        <v>86</v>
      </c>
    </row>
    <row r="247" s="2" customFormat="1" ht="24.15" customHeight="1">
      <c r="A247" s="35"/>
      <c r="B247" s="36"/>
      <c r="C247" s="239" t="s">
        <v>429</v>
      </c>
      <c r="D247" s="239" t="s">
        <v>188</v>
      </c>
      <c r="E247" s="240" t="s">
        <v>398</v>
      </c>
      <c r="F247" s="241" t="s">
        <v>399</v>
      </c>
      <c r="G247" s="242" t="s">
        <v>329</v>
      </c>
      <c r="H247" s="243">
        <v>38</v>
      </c>
      <c r="I247" s="244"/>
      <c r="J247" s="245">
        <f>ROUND(I247*H247,2)</f>
        <v>0</v>
      </c>
      <c r="K247" s="246"/>
      <c r="L247" s="41"/>
      <c r="M247" s="247" t="s">
        <v>1</v>
      </c>
      <c r="N247" s="248" t="s">
        <v>42</v>
      </c>
      <c r="O247" s="88"/>
      <c r="P247" s="249">
        <f>O247*H247</f>
        <v>0</v>
      </c>
      <c r="Q247" s="249">
        <v>0</v>
      </c>
      <c r="R247" s="249">
        <f>Q247*H247</f>
        <v>0</v>
      </c>
      <c r="S247" s="249">
        <v>0</v>
      </c>
      <c r="T247" s="250">
        <f>S247*H247</f>
        <v>0</v>
      </c>
      <c r="U247" s="35"/>
      <c r="V247" s="35"/>
      <c r="W247" s="35"/>
      <c r="X247" s="35"/>
      <c r="Y247" s="35"/>
      <c r="Z247" s="35"/>
      <c r="AA247" s="35"/>
      <c r="AB247" s="35"/>
      <c r="AC247" s="35"/>
      <c r="AD247" s="35"/>
      <c r="AE247" s="35"/>
      <c r="AR247" s="251" t="s">
        <v>272</v>
      </c>
      <c r="AT247" s="251" t="s">
        <v>188</v>
      </c>
      <c r="AU247" s="251" t="s">
        <v>86</v>
      </c>
      <c r="AY247" s="14" t="s">
        <v>185</v>
      </c>
      <c r="BE247" s="252">
        <f>IF(N247="základní",J247,0)</f>
        <v>0</v>
      </c>
      <c r="BF247" s="252">
        <f>IF(N247="snížená",J247,0)</f>
        <v>0</v>
      </c>
      <c r="BG247" s="252">
        <f>IF(N247="zákl. přenesená",J247,0)</f>
        <v>0</v>
      </c>
      <c r="BH247" s="252">
        <f>IF(N247="sníž. přenesená",J247,0)</f>
        <v>0</v>
      </c>
      <c r="BI247" s="252">
        <f>IF(N247="nulová",J247,0)</f>
        <v>0</v>
      </c>
      <c r="BJ247" s="14" t="s">
        <v>84</v>
      </c>
      <c r="BK247" s="252">
        <f>ROUND(I247*H247,2)</f>
        <v>0</v>
      </c>
      <c r="BL247" s="14" t="s">
        <v>272</v>
      </c>
      <c r="BM247" s="251" t="s">
        <v>400</v>
      </c>
    </row>
    <row r="248" s="2" customFormat="1">
      <c r="A248" s="35"/>
      <c r="B248" s="36"/>
      <c r="C248" s="37"/>
      <c r="D248" s="253" t="s">
        <v>194</v>
      </c>
      <c r="E248" s="37"/>
      <c r="F248" s="254" t="s">
        <v>401</v>
      </c>
      <c r="G248" s="37"/>
      <c r="H248" s="37"/>
      <c r="I248" s="206"/>
      <c r="J248" s="37"/>
      <c r="K248" s="37"/>
      <c r="L248" s="41"/>
      <c r="M248" s="255"/>
      <c r="N248" s="256"/>
      <c r="O248" s="88"/>
      <c r="P248" s="88"/>
      <c r="Q248" s="88"/>
      <c r="R248" s="88"/>
      <c r="S248" s="88"/>
      <c r="T248" s="89"/>
      <c r="U248" s="35"/>
      <c r="V248" s="35"/>
      <c r="W248" s="35"/>
      <c r="X248" s="35"/>
      <c r="Y248" s="35"/>
      <c r="Z248" s="35"/>
      <c r="AA248" s="35"/>
      <c r="AB248" s="35"/>
      <c r="AC248" s="35"/>
      <c r="AD248" s="35"/>
      <c r="AE248" s="35"/>
      <c r="AT248" s="14" t="s">
        <v>194</v>
      </c>
      <c r="AU248" s="14" t="s">
        <v>86</v>
      </c>
    </row>
    <row r="249" s="2" customFormat="1" ht="16.5" customHeight="1">
      <c r="A249" s="35"/>
      <c r="B249" s="36"/>
      <c r="C249" s="239" t="s">
        <v>433</v>
      </c>
      <c r="D249" s="239" t="s">
        <v>188</v>
      </c>
      <c r="E249" s="240" t="s">
        <v>403</v>
      </c>
      <c r="F249" s="241" t="s">
        <v>404</v>
      </c>
      <c r="G249" s="242" t="s">
        <v>329</v>
      </c>
      <c r="H249" s="243">
        <v>34</v>
      </c>
      <c r="I249" s="244"/>
      <c r="J249" s="245">
        <f>ROUND(I249*H249,2)</f>
        <v>0</v>
      </c>
      <c r="K249" s="246"/>
      <c r="L249" s="41"/>
      <c r="M249" s="247" t="s">
        <v>1</v>
      </c>
      <c r="N249" s="248" t="s">
        <v>42</v>
      </c>
      <c r="O249" s="88"/>
      <c r="P249" s="249">
        <f>O249*H249</f>
        <v>0</v>
      </c>
      <c r="Q249" s="249">
        <v>1.0000000000000001E-05</v>
      </c>
      <c r="R249" s="249">
        <f>Q249*H249</f>
        <v>0.00034000000000000002</v>
      </c>
      <c r="S249" s="249">
        <v>0</v>
      </c>
      <c r="T249" s="250">
        <f>S249*H249</f>
        <v>0</v>
      </c>
      <c r="U249" s="35"/>
      <c r="V249" s="35"/>
      <c r="W249" s="35"/>
      <c r="X249" s="35"/>
      <c r="Y249" s="35"/>
      <c r="Z249" s="35"/>
      <c r="AA249" s="35"/>
      <c r="AB249" s="35"/>
      <c r="AC249" s="35"/>
      <c r="AD249" s="35"/>
      <c r="AE249" s="35"/>
      <c r="AR249" s="251" t="s">
        <v>272</v>
      </c>
      <c r="AT249" s="251" t="s">
        <v>188</v>
      </c>
      <c r="AU249" s="251" t="s">
        <v>86</v>
      </c>
      <c r="AY249" s="14" t="s">
        <v>185</v>
      </c>
      <c r="BE249" s="252">
        <f>IF(N249="základní",J249,0)</f>
        <v>0</v>
      </c>
      <c r="BF249" s="252">
        <f>IF(N249="snížená",J249,0)</f>
        <v>0</v>
      </c>
      <c r="BG249" s="252">
        <f>IF(N249="zákl. přenesená",J249,0)</f>
        <v>0</v>
      </c>
      <c r="BH249" s="252">
        <f>IF(N249="sníž. přenesená",J249,0)</f>
        <v>0</v>
      </c>
      <c r="BI249" s="252">
        <f>IF(N249="nulová",J249,0)</f>
        <v>0</v>
      </c>
      <c r="BJ249" s="14" t="s">
        <v>84</v>
      </c>
      <c r="BK249" s="252">
        <f>ROUND(I249*H249,2)</f>
        <v>0</v>
      </c>
      <c r="BL249" s="14" t="s">
        <v>272</v>
      </c>
      <c r="BM249" s="251" t="s">
        <v>405</v>
      </c>
    </row>
    <row r="250" s="2" customFormat="1">
      <c r="A250" s="35"/>
      <c r="B250" s="36"/>
      <c r="C250" s="37"/>
      <c r="D250" s="253" t="s">
        <v>194</v>
      </c>
      <c r="E250" s="37"/>
      <c r="F250" s="254" t="s">
        <v>406</v>
      </c>
      <c r="G250" s="37"/>
      <c r="H250" s="37"/>
      <c r="I250" s="206"/>
      <c r="J250" s="37"/>
      <c r="K250" s="37"/>
      <c r="L250" s="41"/>
      <c r="M250" s="255"/>
      <c r="N250" s="256"/>
      <c r="O250" s="88"/>
      <c r="P250" s="88"/>
      <c r="Q250" s="88"/>
      <c r="R250" s="88"/>
      <c r="S250" s="88"/>
      <c r="T250" s="89"/>
      <c r="U250" s="35"/>
      <c r="V250" s="35"/>
      <c r="W250" s="35"/>
      <c r="X250" s="35"/>
      <c r="Y250" s="35"/>
      <c r="Z250" s="35"/>
      <c r="AA250" s="35"/>
      <c r="AB250" s="35"/>
      <c r="AC250" s="35"/>
      <c r="AD250" s="35"/>
      <c r="AE250" s="35"/>
      <c r="AT250" s="14" t="s">
        <v>194</v>
      </c>
      <c r="AU250" s="14" t="s">
        <v>86</v>
      </c>
    </row>
    <row r="251" s="2" customFormat="1" ht="24.15" customHeight="1">
      <c r="A251" s="35"/>
      <c r="B251" s="36"/>
      <c r="C251" s="239" t="s">
        <v>438</v>
      </c>
      <c r="D251" s="239" t="s">
        <v>188</v>
      </c>
      <c r="E251" s="240" t="s">
        <v>408</v>
      </c>
      <c r="F251" s="241" t="s">
        <v>409</v>
      </c>
      <c r="G251" s="242" t="s">
        <v>191</v>
      </c>
      <c r="H251" s="243">
        <v>68</v>
      </c>
      <c r="I251" s="244"/>
      <c r="J251" s="245">
        <f>ROUND(I251*H251,2)</f>
        <v>0</v>
      </c>
      <c r="K251" s="246"/>
      <c r="L251" s="41"/>
      <c r="M251" s="247" t="s">
        <v>1</v>
      </c>
      <c r="N251" s="248" t="s">
        <v>42</v>
      </c>
      <c r="O251" s="88"/>
      <c r="P251" s="249">
        <f>O251*H251</f>
        <v>0</v>
      </c>
      <c r="Q251" s="249">
        <v>0</v>
      </c>
      <c r="R251" s="249">
        <f>Q251*H251</f>
        <v>0</v>
      </c>
      <c r="S251" s="249">
        <v>0</v>
      </c>
      <c r="T251" s="250">
        <f>S251*H251</f>
        <v>0</v>
      </c>
      <c r="U251" s="35"/>
      <c r="V251" s="35"/>
      <c r="W251" s="35"/>
      <c r="X251" s="35"/>
      <c r="Y251" s="35"/>
      <c r="Z251" s="35"/>
      <c r="AA251" s="35"/>
      <c r="AB251" s="35"/>
      <c r="AC251" s="35"/>
      <c r="AD251" s="35"/>
      <c r="AE251" s="35"/>
      <c r="AR251" s="251" t="s">
        <v>272</v>
      </c>
      <c r="AT251" s="251" t="s">
        <v>188</v>
      </c>
      <c r="AU251" s="251" t="s">
        <v>86</v>
      </c>
      <c r="AY251" s="14" t="s">
        <v>185</v>
      </c>
      <c r="BE251" s="252">
        <f>IF(N251="základní",J251,0)</f>
        <v>0</v>
      </c>
      <c r="BF251" s="252">
        <f>IF(N251="snížená",J251,0)</f>
        <v>0</v>
      </c>
      <c r="BG251" s="252">
        <f>IF(N251="zákl. přenesená",J251,0)</f>
        <v>0</v>
      </c>
      <c r="BH251" s="252">
        <f>IF(N251="sníž. přenesená",J251,0)</f>
        <v>0</v>
      </c>
      <c r="BI251" s="252">
        <f>IF(N251="nulová",J251,0)</f>
        <v>0</v>
      </c>
      <c r="BJ251" s="14" t="s">
        <v>84</v>
      </c>
      <c r="BK251" s="252">
        <f>ROUND(I251*H251,2)</f>
        <v>0</v>
      </c>
      <c r="BL251" s="14" t="s">
        <v>272</v>
      </c>
      <c r="BM251" s="251" t="s">
        <v>410</v>
      </c>
    </row>
    <row r="252" s="2" customFormat="1">
      <c r="A252" s="35"/>
      <c r="B252" s="36"/>
      <c r="C252" s="37"/>
      <c r="D252" s="253" t="s">
        <v>194</v>
      </c>
      <c r="E252" s="37"/>
      <c r="F252" s="254" t="s">
        <v>411</v>
      </c>
      <c r="G252" s="37"/>
      <c r="H252" s="37"/>
      <c r="I252" s="206"/>
      <c r="J252" s="37"/>
      <c r="K252" s="37"/>
      <c r="L252" s="41"/>
      <c r="M252" s="255"/>
      <c r="N252" s="256"/>
      <c r="O252" s="88"/>
      <c r="P252" s="88"/>
      <c r="Q252" s="88"/>
      <c r="R252" s="88"/>
      <c r="S252" s="88"/>
      <c r="T252" s="89"/>
      <c r="U252" s="35"/>
      <c r="V252" s="35"/>
      <c r="W252" s="35"/>
      <c r="X252" s="35"/>
      <c r="Y252" s="35"/>
      <c r="Z252" s="35"/>
      <c r="AA252" s="35"/>
      <c r="AB252" s="35"/>
      <c r="AC252" s="35"/>
      <c r="AD252" s="35"/>
      <c r="AE252" s="35"/>
      <c r="AT252" s="14" t="s">
        <v>194</v>
      </c>
      <c r="AU252" s="14" t="s">
        <v>86</v>
      </c>
    </row>
    <row r="253" s="2" customFormat="1" ht="16.5" customHeight="1">
      <c r="A253" s="35"/>
      <c r="B253" s="36"/>
      <c r="C253" s="239" t="s">
        <v>444</v>
      </c>
      <c r="D253" s="239" t="s">
        <v>188</v>
      </c>
      <c r="E253" s="240" t="s">
        <v>1531</v>
      </c>
      <c r="F253" s="241" t="s">
        <v>1532</v>
      </c>
      <c r="G253" s="242" t="s">
        <v>191</v>
      </c>
      <c r="H253" s="243">
        <v>68</v>
      </c>
      <c r="I253" s="244"/>
      <c r="J253" s="245">
        <f>ROUND(I253*H253,2)</f>
        <v>0</v>
      </c>
      <c r="K253" s="246"/>
      <c r="L253" s="41"/>
      <c r="M253" s="247" t="s">
        <v>1</v>
      </c>
      <c r="N253" s="248" t="s">
        <v>42</v>
      </c>
      <c r="O253" s="88"/>
      <c r="P253" s="249">
        <f>O253*H253</f>
        <v>0</v>
      </c>
      <c r="Q253" s="249">
        <v>0</v>
      </c>
      <c r="R253" s="249">
        <f>Q253*H253</f>
        <v>0</v>
      </c>
      <c r="S253" s="249">
        <v>0</v>
      </c>
      <c r="T253" s="250">
        <f>S253*H253</f>
        <v>0</v>
      </c>
      <c r="U253" s="35"/>
      <c r="V253" s="35"/>
      <c r="W253" s="35"/>
      <c r="X253" s="35"/>
      <c r="Y253" s="35"/>
      <c r="Z253" s="35"/>
      <c r="AA253" s="35"/>
      <c r="AB253" s="35"/>
      <c r="AC253" s="35"/>
      <c r="AD253" s="35"/>
      <c r="AE253" s="35"/>
      <c r="AR253" s="251" t="s">
        <v>208</v>
      </c>
      <c r="AT253" s="251" t="s">
        <v>188</v>
      </c>
      <c r="AU253" s="251" t="s">
        <v>86</v>
      </c>
      <c r="AY253" s="14" t="s">
        <v>185</v>
      </c>
      <c r="BE253" s="252">
        <f>IF(N253="základní",J253,0)</f>
        <v>0</v>
      </c>
      <c r="BF253" s="252">
        <f>IF(N253="snížená",J253,0)</f>
        <v>0</v>
      </c>
      <c r="BG253" s="252">
        <f>IF(N253="zákl. přenesená",J253,0)</f>
        <v>0</v>
      </c>
      <c r="BH253" s="252">
        <f>IF(N253="sníž. přenesená",J253,0)</f>
        <v>0</v>
      </c>
      <c r="BI253" s="252">
        <f>IF(N253="nulová",J253,0)</f>
        <v>0</v>
      </c>
      <c r="BJ253" s="14" t="s">
        <v>84</v>
      </c>
      <c r="BK253" s="252">
        <f>ROUND(I253*H253,2)</f>
        <v>0</v>
      </c>
      <c r="BL253" s="14" t="s">
        <v>208</v>
      </c>
      <c r="BM253" s="251" t="s">
        <v>1533</v>
      </c>
    </row>
    <row r="254" s="2" customFormat="1">
      <c r="A254" s="35"/>
      <c r="B254" s="36"/>
      <c r="C254" s="37"/>
      <c r="D254" s="253" t="s">
        <v>194</v>
      </c>
      <c r="E254" s="37"/>
      <c r="F254" s="254" t="s">
        <v>1532</v>
      </c>
      <c r="G254" s="37"/>
      <c r="H254" s="37"/>
      <c r="I254" s="206"/>
      <c r="J254" s="37"/>
      <c r="K254" s="37"/>
      <c r="L254" s="41"/>
      <c r="M254" s="255"/>
      <c r="N254" s="256"/>
      <c r="O254" s="88"/>
      <c r="P254" s="88"/>
      <c r="Q254" s="88"/>
      <c r="R254" s="88"/>
      <c r="S254" s="88"/>
      <c r="T254" s="89"/>
      <c r="U254" s="35"/>
      <c r="V254" s="35"/>
      <c r="W254" s="35"/>
      <c r="X254" s="35"/>
      <c r="Y254" s="35"/>
      <c r="Z254" s="35"/>
      <c r="AA254" s="35"/>
      <c r="AB254" s="35"/>
      <c r="AC254" s="35"/>
      <c r="AD254" s="35"/>
      <c r="AE254" s="35"/>
      <c r="AT254" s="14" t="s">
        <v>194</v>
      </c>
      <c r="AU254" s="14" t="s">
        <v>86</v>
      </c>
    </row>
    <row r="255" s="12" customFormat="1" ht="22.8" customHeight="1">
      <c r="A255" s="12"/>
      <c r="B255" s="223"/>
      <c r="C255" s="224"/>
      <c r="D255" s="225" t="s">
        <v>76</v>
      </c>
      <c r="E255" s="237" t="s">
        <v>412</v>
      </c>
      <c r="F255" s="237" t="s">
        <v>413</v>
      </c>
      <c r="G255" s="224"/>
      <c r="H255" s="224"/>
      <c r="I255" s="227"/>
      <c r="J255" s="238">
        <f>BK255</f>
        <v>0</v>
      </c>
      <c r="K255" s="224"/>
      <c r="L255" s="229"/>
      <c r="M255" s="230"/>
      <c r="N255" s="231"/>
      <c r="O255" s="231"/>
      <c r="P255" s="232">
        <f>SUM(P256:P267)</f>
        <v>0</v>
      </c>
      <c r="Q255" s="231"/>
      <c r="R255" s="232">
        <f>SUM(R256:R267)</f>
        <v>0.032959999999999996</v>
      </c>
      <c r="S255" s="231"/>
      <c r="T255" s="233">
        <f>SUM(T256:T267)</f>
        <v>0.1467</v>
      </c>
      <c r="U255" s="12"/>
      <c r="V255" s="12"/>
      <c r="W255" s="12"/>
      <c r="X255" s="12"/>
      <c r="Y255" s="12"/>
      <c r="Z255" s="12"/>
      <c r="AA255" s="12"/>
      <c r="AB255" s="12"/>
      <c r="AC255" s="12"/>
      <c r="AD255" s="12"/>
      <c r="AE255" s="12"/>
      <c r="AR255" s="234" t="s">
        <v>86</v>
      </c>
      <c r="AT255" s="235" t="s">
        <v>76</v>
      </c>
      <c r="AU255" s="235" t="s">
        <v>84</v>
      </c>
      <c r="AY255" s="234" t="s">
        <v>185</v>
      </c>
      <c r="BK255" s="236">
        <f>SUM(BK256:BK267)</f>
        <v>0</v>
      </c>
    </row>
    <row r="256" s="2" customFormat="1" ht="16.5" customHeight="1">
      <c r="A256" s="35"/>
      <c r="B256" s="36"/>
      <c r="C256" s="239" t="s">
        <v>448</v>
      </c>
      <c r="D256" s="239" t="s">
        <v>188</v>
      </c>
      <c r="E256" s="240" t="s">
        <v>415</v>
      </c>
      <c r="F256" s="241" t="s">
        <v>416</v>
      </c>
      <c r="G256" s="242" t="s">
        <v>191</v>
      </c>
      <c r="H256" s="243">
        <v>1.8</v>
      </c>
      <c r="I256" s="244"/>
      <c r="J256" s="245">
        <f>ROUND(I256*H256,2)</f>
        <v>0</v>
      </c>
      <c r="K256" s="246"/>
      <c r="L256" s="41"/>
      <c r="M256" s="247" t="s">
        <v>1</v>
      </c>
      <c r="N256" s="248" t="s">
        <v>42</v>
      </c>
      <c r="O256" s="88"/>
      <c r="P256" s="249">
        <f>O256*H256</f>
        <v>0</v>
      </c>
      <c r="Q256" s="249">
        <v>0.00029999999999999997</v>
      </c>
      <c r="R256" s="249">
        <f>Q256*H256</f>
        <v>0.00054000000000000001</v>
      </c>
      <c r="S256" s="249">
        <v>0</v>
      </c>
      <c r="T256" s="250">
        <f>S256*H256</f>
        <v>0</v>
      </c>
      <c r="U256" s="35"/>
      <c r="V256" s="35"/>
      <c r="W256" s="35"/>
      <c r="X256" s="35"/>
      <c r="Y256" s="35"/>
      <c r="Z256" s="35"/>
      <c r="AA256" s="35"/>
      <c r="AB256" s="35"/>
      <c r="AC256" s="35"/>
      <c r="AD256" s="35"/>
      <c r="AE256" s="35"/>
      <c r="AR256" s="251" t="s">
        <v>272</v>
      </c>
      <c r="AT256" s="251" t="s">
        <v>188</v>
      </c>
      <c r="AU256" s="251" t="s">
        <v>86</v>
      </c>
      <c r="AY256" s="14" t="s">
        <v>185</v>
      </c>
      <c r="BE256" s="252">
        <f>IF(N256="základní",J256,0)</f>
        <v>0</v>
      </c>
      <c r="BF256" s="252">
        <f>IF(N256="snížená",J256,0)</f>
        <v>0</v>
      </c>
      <c r="BG256" s="252">
        <f>IF(N256="zákl. přenesená",J256,0)</f>
        <v>0</v>
      </c>
      <c r="BH256" s="252">
        <f>IF(N256="sníž. přenesená",J256,0)</f>
        <v>0</v>
      </c>
      <c r="BI256" s="252">
        <f>IF(N256="nulová",J256,0)</f>
        <v>0</v>
      </c>
      <c r="BJ256" s="14" t="s">
        <v>84</v>
      </c>
      <c r="BK256" s="252">
        <f>ROUND(I256*H256,2)</f>
        <v>0</v>
      </c>
      <c r="BL256" s="14" t="s">
        <v>272</v>
      </c>
      <c r="BM256" s="251" t="s">
        <v>417</v>
      </c>
    </row>
    <row r="257" s="2" customFormat="1">
      <c r="A257" s="35"/>
      <c r="B257" s="36"/>
      <c r="C257" s="37"/>
      <c r="D257" s="253" t="s">
        <v>194</v>
      </c>
      <c r="E257" s="37"/>
      <c r="F257" s="254" t="s">
        <v>418</v>
      </c>
      <c r="G257" s="37"/>
      <c r="H257" s="37"/>
      <c r="I257" s="206"/>
      <c r="J257" s="37"/>
      <c r="K257" s="37"/>
      <c r="L257" s="41"/>
      <c r="M257" s="255"/>
      <c r="N257" s="256"/>
      <c r="O257" s="88"/>
      <c r="P257" s="88"/>
      <c r="Q257" s="88"/>
      <c r="R257" s="88"/>
      <c r="S257" s="88"/>
      <c r="T257" s="89"/>
      <c r="U257" s="35"/>
      <c r="V257" s="35"/>
      <c r="W257" s="35"/>
      <c r="X257" s="35"/>
      <c r="Y257" s="35"/>
      <c r="Z257" s="35"/>
      <c r="AA257" s="35"/>
      <c r="AB257" s="35"/>
      <c r="AC257" s="35"/>
      <c r="AD257" s="35"/>
      <c r="AE257" s="35"/>
      <c r="AT257" s="14" t="s">
        <v>194</v>
      </c>
      <c r="AU257" s="14" t="s">
        <v>86</v>
      </c>
    </row>
    <row r="258" s="2" customFormat="1" ht="24.15" customHeight="1">
      <c r="A258" s="35"/>
      <c r="B258" s="36"/>
      <c r="C258" s="239" t="s">
        <v>454</v>
      </c>
      <c r="D258" s="239" t="s">
        <v>188</v>
      </c>
      <c r="E258" s="240" t="s">
        <v>420</v>
      </c>
      <c r="F258" s="241" t="s">
        <v>421</v>
      </c>
      <c r="G258" s="242" t="s">
        <v>191</v>
      </c>
      <c r="H258" s="243">
        <v>1.8</v>
      </c>
      <c r="I258" s="244"/>
      <c r="J258" s="245">
        <f>ROUND(I258*H258,2)</f>
        <v>0</v>
      </c>
      <c r="K258" s="246"/>
      <c r="L258" s="41"/>
      <c r="M258" s="247" t="s">
        <v>1</v>
      </c>
      <c r="N258" s="248" t="s">
        <v>42</v>
      </c>
      <c r="O258" s="88"/>
      <c r="P258" s="249">
        <f>O258*H258</f>
        <v>0</v>
      </c>
      <c r="Q258" s="249">
        <v>0</v>
      </c>
      <c r="R258" s="249">
        <f>Q258*H258</f>
        <v>0</v>
      </c>
      <c r="S258" s="249">
        <v>0.081500000000000003</v>
      </c>
      <c r="T258" s="250">
        <f>S258*H258</f>
        <v>0.1467</v>
      </c>
      <c r="U258" s="35"/>
      <c r="V258" s="35"/>
      <c r="W258" s="35"/>
      <c r="X258" s="35"/>
      <c r="Y258" s="35"/>
      <c r="Z258" s="35"/>
      <c r="AA258" s="35"/>
      <c r="AB258" s="35"/>
      <c r="AC258" s="35"/>
      <c r="AD258" s="35"/>
      <c r="AE258" s="35"/>
      <c r="AR258" s="251" t="s">
        <v>272</v>
      </c>
      <c r="AT258" s="251" t="s">
        <v>188</v>
      </c>
      <c r="AU258" s="251" t="s">
        <v>86</v>
      </c>
      <c r="AY258" s="14" t="s">
        <v>185</v>
      </c>
      <c r="BE258" s="252">
        <f>IF(N258="základní",J258,0)</f>
        <v>0</v>
      </c>
      <c r="BF258" s="252">
        <f>IF(N258="snížená",J258,0)</f>
        <v>0</v>
      </c>
      <c r="BG258" s="252">
        <f>IF(N258="zákl. přenesená",J258,0)</f>
        <v>0</v>
      </c>
      <c r="BH258" s="252">
        <f>IF(N258="sníž. přenesená",J258,0)</f>
        <v>0</v>
      </c>
      <c r="BI258" s="252">
        <f>IF(N258="nulová",J258,0)</f>
        <v>0</v>
      </c>
      <c r="BJ258" s="14" t="s">
        <v>84</v>
      </c>
      <c r="BK258" s="252">
        <f>ROUND(I258*H258,2)</f>
        <v>0</v>
      </c>
      <c r="BL258" s="14" t="s">
        <v>272</v>
      </c>
      <c r="BM258" s="251" t="s">
        <v>422</v>
      </c>
    </row>
    <row r="259" s="2" customFormat="1">
      <c r="A259" s="35"/>
      <c r="B259" s="36"/>
      <c r="C259" s="37"/>
      <c r="D259" s="253" t="s">
        <v>194</v>
      </c>
      <c r="E259" s="37"/>
      <c r="F259" s="254" t="s">
        <v>423</v>
      </c>
      <c r="G259" s="37"/>
      <c r="H259" s="37"/>
      <c r="I259" s="206"/>
      <c r="J259" s="37"/>
      <c r="K259" s="37"/>
      <c r="L259" s="41"/>
      <c r="M259" s="255"/>
      <c r="N259" s="256"/>
      <c r="O259" s="88"/>
      <c r="P259" s="88"/>
      <c r="Q259" s="88"/>
      <c r="R259" s="88"/>
      <c r="S259" s="88"/>
      <c r="T259" s="89"/>
      <c r="U259" s="35"/>
      <c r="V259" s="35"/>
      <c r="W259" s="35"/>
      <c r="X259" s="35"/>
      <c r="Y259" s="35"/>
      <c r="Z259" s="35"/>
      <c r="AA259" s="35"/>
      <c r="AB259" s="35"/>
      <c r="AC259" s="35"/>
      <c r="AD259" s="35"/>
      <c r="AE259" s="35"/>
      <c r="AT259" s="14" t="s">
        <v>194</v>
      </c>
      <c r="AU259" s="14" t="s">
        <v>86</v>
      </c>
    </row>
    <row r="260" s="2" customFormat="1" ht="24.15" customHeight="1">
      <c r="A260" s="35"/>
      <c r="B260" s="36"/>
      <c r="C260" s="239" t="s">
        <v>459</v>
      </c>
      <c r="D260" s="239" t="s">
        <v>188</v>
      </c>
      <c r="E260" s="240" t="s">
        <v>425</v>
      </c>
      <c r="F260" s="241" t="s">
        <v>426</v>
      </c>
      <c r="G260" s="242" t="s">
        <v>191</v>
      </c>
      <c r="H260" s="243">
        <v>1.8</v>
      </c>
      <c r="I260" s="244"/>
      <c r="J260" s="245">
        <f>ROUND(I260*H260,2)</f>
        <v>0</v>
      </c>
      <c r="K260" s="246"/>
      <c r="L260" s="41"/>
      <c r="M260" s="247" t="s">
        <v>1</v>
      </c>
      <c r="N260" s="248" t="s">
        <v>42</v>
      </c>
      <c r="O260" s="88"/>
      <c r="P260" s="249">
        <f>O260*H260</f>
        <v>0</v>
      </c>
      <c r="Q260" s="249">
        <v>0.0048999999999999998</v>
      </c>
      <c r="R260" s="249">
        <f>Q260*H260</f>
        <v>0.0088199999999999997</v>
      </c>
      <c r="S260" s="249">
        <v>0</v>
      </c>
      <c r="T260" s="250">
        <f>S260*H260</f>
        <v>0</v>
      </c>
      <c r="U260" s="35"/>
      <c r="V260" s="35"/>
      <c r="W260" s="35"/>
      <c r="X260" s="35"/>
      <c r="Y260" s="35"/>
      <c r="Z260" s="35"/>
      <c r="AA260" s="35"/>
      <c r="AB260" s="35"/>
      <c r="AC260" s="35"/>
      <c r="AD260" s="35"/>
      <c r="AE260" s="35"/>
      <c r="AR260" s="251" t="s">
        <v>272</v>
      </c>
      <c r="AT260" s="251" t="s">
        <v>188</v>
      </c>
      <c r="AU260" s="251" t="s">
        <v>86</v>
      </c>
      <c r="AY260" s="14" t="s">
        <v>185</v>
      </c>
      <c r="BE260" s="252">
        <f>IF(N260="základní",J260,0)</f>
        <v>0</v>
      </c>
      <c r="BF260" s="252">
        <f>IF(N260="snížená",J260,0)</f>
        <v>0</v>
      </c>
      <c r="BG260" s="252">
        <f>IF(N260="zákl. přenesená",J260,0)</f>
        <v>0</v>
      </c>
      <c r="BH260" s="252">
        <f>IF(N260="sníž. přenesená",J260,0)</f>
        <v>0</v>
      </c>
      <c r="BI260" s="252">
        <f>IF(N260="nulová",J260,0)</f>
        <v>0</v>
      </c>
      <c r="BJ260" s="14" t="s">
        <v>84</v>
      </c>
      <c r="BK260" s="252">
        <f>ROUND(I260*H260,2)</f>
        <v>0</v>
      </c>
      <c r="BL260" s="14" t="s">
        <v>272</v>
      </c>
      <c r="BM260" s="251" t="s">
        <v>427</v>
      </c>
    </row>
    <row r="261" s="2" customFormat="1">
      <c r="A261" s="35"/>
      <c r="B261" s="36"/>
      <c r="C261" s="37"/>
      <c r="D261" s="253" t="s">
        <v>194</v>
      </c>
      <c r="E261" s="37"/>
      <c r="F261" s="254" t="s">
        <v>428</v>
      </c>
      <c r="G261" s="37"/>
      <c r="H261" s="37"/>
      <c r="I261" s="206"/>
      <c r="J261" s="37"/>
      <c r="K261" s="37"/>
      <c r="L261" s="41"/>
      <c r="M261" s="255"/>
      <c r="N261" s="256"/>
      <c r="O261" s="88"/>
      <c r="P261" s="88"/>
      <c r="Q261" s="88"/>
      <c r="R261" s="88"/>
      <c r="S261" s="88"/>
      <c r="T261" s="89"/>
      <c r="U261" s="35"/>
      <c r="V261" s="35"/>
      <c r="W261" s="35"/>
      <c r="X261" s="35"/>
      <c r="Y261" s="35"/>
      <c r="Z261" s="35"/>
      <c r="AA261" s="35"/>
      <c r="AB261" s="35"/>
      <c r="AC261" s="35"/>
      <c r="AD261" s="35"/>
      <c r="AE261" s="35"/>
      <c r="AT261" s="14" t="s">
        <v>194</v>
      </c>
      <c r="AU261" s="14" t="s">
        <v>86</v>
      </c>
    </row>
    <row r="262" s="2" customFormat="1" ht="16.5" customHeight="1">
      <c r="A262" s="35"/>
      <c r="B262" s="36"/>
      <c r="C262" s="257" t="s">
        <v>463</v>
      </c>
      <c r="D262" s="257" t="s">
        <v>260</v>
      </c>
      <c r="E262" s="258" t="s">
        <v>430</v>
      </c>
      <c r="F262" s="259" t="s">
        <v>431</v>
      </c>
      <c r="G262" s="260" t="s">
        <v>191</v>
      </c>
      <c r="H262" s="261">
        <v>2</v>
      </c>
      <c r="I262" s="262"/>
      <c r="J262" s="263">
        <f>ROUND(I262*H262,2)</f>
        <v>0</v>
      </c>
      <c r="K262" s="264"/>
      <c r="L262" s="265"/>
      <c r="M262" s="266" t="s">
        <v>1</v>
      </c>
      <c r="N262" s="267" t="s">
        <v>42</v>
      </c>
      <c r="O262" s="88"/>
      <c r="P262" s="249">
        <f>O262*H262</f>
        <v>0</v>
      </c>
      <c r="Q262" s="249">
        <v>0.0118</v>
      </c>
      <c r="R262" s="249">
        <f>Q262*H262</f>
        <v>0.023599999999999999</v>
      </c>
      <c r="S262" s="249">
        <v>0</v>
      </c>
      <c r="T262" s="250">
        <f>S262*H262</f>
        <v>0</v>
      </c>
      <c r="U262" s="35"/>
      <c r="V262" s="35"/>
      <c r="W262" s="35"/>
      <c r="X262" s="35"/>
      <c r="Y262" s="35"/>
      <c r="Z262" s="35"/>
      <c r="AA262" s="35"/>
      <c r="AB262" s="35"/>
      <c r="AC262" s="35"/>
      <c r="AD262" s="35"/>
      <c r="AE262" s="35"/>
      <c r="AR262" s="251" t="s">
        <v>323</v>
      </c>
      <c r="AT262" s="251" t="s">
        <v>260</v>
      </c>
      <c r="AU262" s="251" t="s">
        <v>86</v>
      </c>
      <c r="AY262" s="14" t="s">
        <v>185</v>
      </c>
      <c r="BE262" s="252">
        <f>IF(N262="základní",J262,0)</f>
        <v>0</v>
      </c>
      <c r="BF262" s="252">
        <f>IF(N262="snížená",J262,0)</f>
        <v>0</v>
      </c>
      <c r="BG262" s="252">
        <f>IF(N262="zákl. přenesená",J262,0)</f>
        <v>0</v>
      </c>
      <c r="BH262" s="252">
        <f>IF(N262="sníž. přenesená",J262,0)</f>
        <v>0</v>
      </c>
      <c r="BI262" s="252">
        <f>IF(N262="nulová",J262,0)</f>
        <v>0</v>
      </c>
      <c r="BJ262" s="14" t="s">
        <v>84</v>
      </c>
      <c r="BK262" s="252">
        <f>ROUND(I262*H262,2)</f>
        <v>0</v>
      </c>
      <c r="BL262" s="14" t="s">
        <v>272</v>
      </c>
      <c r="BM262" s="251" t="s">
        <v>432</v>
      </c>
    </row>
    <row r="263" s="2" customFormat="1">
      <c r="A263" s="35"/>
      <c r="B263" s="36"/>
      <c r="C263" s="37"/>
      <c r="D263" s="253" t="s">
        <v>194</v>
      </c>
      <c r="E263" s="37"/>
      <c r="F263" s="254" t="s">
        <v>431</v>
      </c>
      <c r="G263" s="37"/>
      <c r="H263" s="37"/>
      <c r="I263" s="206"/>
      <c r="J263" s="37"/>
      <c r="K263" s="37"/>
      <c r="L263" s="41"/>
      <c r="M263" s="255"/>
      <c r="N263" s="256"/>
      <c r="O263" s="88"/>
      <c r="P263" s="88"/>
      <c r="Q263" s="88"/>
      <c r="R263" s="88"/>
      <c r="S263" s="88"/>
      <c r="T263" s="89"/>
      <c r="U263" s="35"/>
      <c r="V263" s="35"/>
      <c r="W263" s="35"/>
      <c r="X263" s="35"/>
      <c r="Y263" s="35"/>
      <c r="Z263" s="35"/>
      <c r="AA263" s="35"/>
      <c r="AB263" s="35"/>
      <c r="AC263" s="35"/>
      <c r="AD263" s="35"/>
      <c r="AE263" s="35"/>
      <c r="AT263" s="14" t="s">
        <v>194</v>
      </c>
      <c r="AU263" s="14" t="s">
        <v>86</v>
      </c>
    </row>
    <row r="264" s="2" customFormat="1" ht="24.15" customHeight="1">
      <c r="A264" s="35"/>
      <c r="B264" s="36"/>
      <c r="C264" s="239" t="s">
        <v>468</v>
      </c>
      <c r="D264" s="239" t="s">
        <v>188</v>
      </c>
      <c r="E264" s="240" t="s">
        <v>434</v>
      </c>
      <c r="F264" s="241" t="s">
        <v>435</v>
      </c>
      <c r="G264" s="242" t="s">
        <v>191</v>
      </c>
      <c r="H264" s="243">
        <v>1.8</v>
      </c>
      <c r="I264" s="244"/>
      <c r="J264" s="245">
        <f>ROUND(I264*H264,2)</f>
        <v>0</v>
      </c>
      <c r="K264" s="246"/>
      <c r="L264" s="41"/>
      <c r="M264" s="247" t="s">
        <v>1</v>
      </c>
      <c r="N264" s="248" t="s">
        <v>42</v>
      </c>
      <c r="O264" s="88"/>
      <c r="P264" s="249">
        <f>O264*H264</f>
        <v>0</v>
      </c>
      <c r="Q264" s="249">
        <v>0</v>
      </c>
      <c r="R264" s="249">
        <f>Q264*H264</f>
        <v>0</v>
      </c>
      <c r="S264" s="249">
        <v>0</v>
      </c>
      <c r="T264" s="250">
        <f>S264*H264</f>
        <v>0</v>
      </c>
      <c r="U264" s="35"/>
      <c r="V264" s="35"/>
      <c r="W264" s="35"/>
      <c r="X264" s="35"/>
      <c r="Y264" s="35"/>
      <c r="Z264" s="35"/>
      <c r="AA264" s="35"/>
      <c r="AB264" s="35"/>
      <c r="AC264" s="35"/>
      <c r="AD264" s="35"/>
      <c r="AE264" s="35"/>
      <c r="AR264" s="251" t="s">
        <v>272</v>
      </c>
      <c r="AT264" s="251" t="s">
        <v>188</v>
      </c>
      <c r="AU264" s="251" t="s">
        <v>86</v>
      </c>
      <c r="AY264" s="14" t="s">
        <v>185</v>
      </c>
      <c r="BE264" s="252">
        <f>IF(N264="základní",J264,0)</f>
        <v>0</v>
      </c>
      <c r="BF264" s="252">
        <f>IF(N264="snížená",J264,0)</f>
        <v>0</v>
      </c>
      <c r="BG264" s="252">
        <f>IF(N264="zákl. přenesená",J264,0)</f>
        <v>0</v>
      </c>
      <c r="BH264" s="252">
        <f>IF(N264="sníž. přenesená",J264,0)</f>
        <v>0</v>
      </c>
      <c r="BI264" s="252">
        <f>IF(N264="nulová",J264,0)</f>
        <v>0</v>
      </c>
      <c r="BJ264" s="14" t="s">
        <v>84</v>
      </c>
      <c r="BK264" s="252">
        <f>ROUND(I264*H264,2)</f>
        <v>0</v>
      </c>
      <c r="BL264" s="14" t="s">
        <v>272</v>
      </c>
      <c r="BM264" s="251" t="s">
        <v>436</v>
      </c>
    </row>
    <row r="265" s="2" customFormat="1">
      <c r="A265" s="35"/>
      <c r="B265" s="36"/>
      <c r="C265" s="37"/>
      <c r="D265" s="253" t="s">
        <v>194</v>
      </c>
      <c r="E265" s="37"/>
      <c r="F265" s="254" t="s">
        <v>437</v>
      </c>
      <c r="G265" s="37"/>
      <c r="H265" s="37"/>
      <c r="I265" s="206"/>
      <c r="J265" s="37"/>
      <c r="K265" s="37"/>
      <c r="L265" s="41"/>
      <c r="M265" s="255"/>
      <c r="N265" s="256"/>
      <c r="O265" s="88"/>
      <c r="P265" s="88"/>
      <c r="Q265" s="88"/>
      <c r="R265" s="88"/>
      <c r="S265" s="88"/>
      <c r="T265" s="89"/>
      <c r="U265" s="35"/>
      <c r="V265" s="35"/>
      <c r="W265" s="35"/>
      <c r="X265" s="35"/>
      <c r="Y265" s="35"/>
      <c r="Z265" s="35"/>
      <c r="AA265" s="35"/>
      <c r="AB265" s="35"/>
      <c r="AC265" s="35"/>
      <c r="AD265" s="35"/>
      <c r="AE265" s="35"/>
      <c r="AT265" s="14" t="s">
        <v>194</v>
      </c>
      <c r="AU265" s="14" t="s">
        <v>86</v>
      </c>
    </row>
    <row r="266" s="2" customFormat="1" ht="16.5" customHeight="1">
      <c r="A266" s="35"/>
      <c r="B266" s="36"/>
      <c r="C266" s="239" t="s">
        <v>14</v>
      </c>
      <c r="D266" s="239" t="s">
        <v>188</v>
      </c>
      <c r="E266" s="240" t="s">
        <v>439</v>
      </c>
      <c r="F266" s="241" t="s">
        <v>440</v>
      </c>
      <c r="G266" s="242" t="s">
        <v>191</v>
      </c>
      <c r="H266" s="243">
        <v>1.8</v>
      </c>
      <c r="I266" s="244"/>
      <c r="J266" s="245">
        <f>ROUND(I266*H266,2)</f>
        <v>0</v>
      </c>
      <c r="K266" s="246"/>
      <c r="L266" s="41"/>
      <c r="M266" s="247" t="s">
        <v>1</v>
      </c>
      <c r="N266" s="248" t="s">
        <v>42</v>
      </c>
      <c r="O266" s="88"/>
      <c r="P266" s="249">
        <f>O266*H266</f>
        <v>0</v>
      </c>
      <c r="Q266" s="249">
        <v>0</v>
      </c>
      <c r="R266" s="249">
        <f>Q266*H266</f>
        <v>0</v>
      </c>
      <c r="S266" s="249">
        <v>0</v>
      </c>
      <c r="T266" s="250">
        <f>S266*H266</f>
        <v>0</v>
      </c>
      <c r="U266" s="35"/>
      <c r="V266" s="35"/>
      <c r="W266" s="35"/>
      <c r="X266" s="35"/>
      <c r="Y266" s="35"/>
      <c r="Z266" s="35"/>
      <c r="AA266" s="35"/>
      <c r="AB266" s="35"/>
      <c r="AC266" s="35"/>
      <c r="AD266" s="35"/>
      <c r="AE266" s="35"/>
      <c r="AR266" s="251" t="s">
        <v>208</v>
      </c>
      <c r="AT266" s="251" t="s">
        <v>188</v>
      </c>
      <c r="AU266" s="251" t="s">
        <v>86</v>
      </c>
      <c r="AY266" s="14" t="s">
        <v>185</v>
      </c>
      <c r="BE266" s="252">
        <f>IF(N266="základní",J266,0)</f>
        <v>0</v>
      </c>
      <c r="BF266" s="252">
        <f>IF(N266="snížená",J266,0)</f>
        <v>0</v>
      </c>
      <c r="BG266" s="252">
        <f>IF(N266="zákl. přenesená",J266,0)</f>
        <v>0</v>
      </c>
      <c r="BH266" s="252">
        <f>IF(N266="sníž. přenesená",J266,0)</f>
        <v>0</v>
      </c>
      <c r="BI266" s="252">
        <f>IF(N266="nulová",J266,0)</f>
        <v>0</v>
      </c>
      <c r="BJ266" s="14" t="s">
        <v>84</v>
      </c>
      <c r="BK266" s="252">
        <f>ROUND(I266*H266,2)</f>
        <v>0</v>
      </c>
      <c r="BL266" s="14" t="s">
        <v>208</v>
      </c>
      <c r="BM266" s="251" t="s">
        <v>441</v>
      </c>
    </row>
    <row r="267" s="2" customFormat="1">
      <c r="A267" s="35"/>
      <c r="B267" s="36"/>
      <c r="C267" s="37"/>
      <c r="D267" s="253" t="s">
        <v>194</v>
      </c>
      <c r="E267" s="37"/>
      <c r="F267" s="254" t="s">
        <v>440</v>
      </c>
      <c r="G267" s="37"/>
      <c r="H267" s="37"/>
      <c r="I267" s="206"/>
      <c r="J267" s="37"/>
      <c r="K267" s="37"/>
      <c r="L267" s="41"/>
      <c r="M267" s="255"/>
      <c r="N267" s="256"/>
      <c r="O267" s="88"/>
      <c r="P267" s="88"/>
      <c r="Q267" s="88"/>
      <c r="R267" s="88"/>
      <c r="S267" s="88"/>
      <c r="T267" s="89"/>
      <c r="U267" s="35"/>
      <c r="V267" s="35"/>
      <c r="W267" s="35"/>
      <c r="X267" s="35"/>
      <c r="Y267" s="35"/>
      <c r="Z267" s="35"/>
      <c r="AA267" s="35"/>
      <c r="AB267" s="35"/>
      <c r="AC267" s="35"/>
      <c r="AD267" s="35"/>
      <c r="AE267" s="35"/>
      <c r="AT267" s="14" t="s">
        <v>194</v>
      </c>
      <c r="AU267" s="14" t="s">
        <v>86</v>
      </c>
    </row>
    <row r="268" s="12" customFormat="1" ht="22.8" customHeight="1">
      <c r="A268" s="12"/>
      <c r="B268" s="223"/>
      <c r="C268" s="224"/>
      <c r="D268" s="225" t="s">
        <v>76</v>
      </c>
      <c r="E268" s="237" t="s">
        <v>442</v>
      </c>
      <c r="F268" s="237" t="s">
        <v>443</v>
      </c>
      <c r="G268" s="224"/>
      <c r="H268" s="224"/>
      <c r="I268" s="227"/>
      <c r="J268" s="238">
        <f>BK268</f>
        <v>0</v>
      </c>
      <c r="K268" s="224"/>
      <c r="L268" s="229"/>
      <c r="M268" s="230"/>
      <c r="N268" s="231"/>
      <c r="O268" s="231"/>
      <c r="P268" s="232">
        <f>SUM(P269:P272)</f>
        <v>0</v>
      </c>
      <c r="Q268" s="231"/>
      <c r="R268" s="232">
        <f>SUM(R269:R272)</f>
        <v>0</v>
      </c>
      <c r="S268" s="231"/>
      <c r="T268" s="233">
        <f>SUM(T269:T272)</f>
        <v>0</v>
      </c>
      <c r="U268" s="12"/>
      <c r="V268" s="12"/>
      <c r="W268" s="12"/>
      <c r="X268" s="12"/>
      <c r="Y268" s="12"/>
      <c r="Z268" s="12"/>
      <c r="AA268" s="12"/>
      <c r="AB268" s="12"/>
      <c r="AC268" s="12"/>
      <c r="AD268" s="12"/>
      <c r="AE268" s="12"/>
      <c r="AR268" s="234" t="s">
        <v>86</v>
      </c>
      <c r="AT268" s="235" t="s">
        <v>76</v>
      </c>
      <c r="AU268" s="235" t="s">
        <v>84</v>
      </c>
      <c r="AY268" s="234" t="s">
        <v>185</v>
      </c>
      <c r="BK268" s="236">
        <f>SUM(BK269:BK272)</f>
        <v>0</v>
      </c>
    </row>
    <row r="269" s="2" customFormat="1" ht="16.5" customHeight="1">
      <c r="A269" s="35"/>
      <c r="B269" s="36"/>
      <c r="C269" s="239" t="s">
        <v>477</v>
      </c>
      <c r="D269" s="239" t="s">
        <v>188</v>
      </c>
      <c r="E269" s="240" t="s">
        <v>445</v>
      </c>
      <c r="F269" s="241" t="s">
        <v>446</v>
      </c>
      <c r="G269" s="242" t="s">
        <v>191</v>
      </c>
      <c r="H269" s="243">
        <v>51</v>
      </c>
      <c r="I269" s="244"/>
      <c r="J269" s="245">
        <f>ROUND(I269*H269,2)</f>
        <v>0</v>
      </c>
      <c r="K269" s="246"/>
      <c r="L269" s="41"/>
      <c r="M269" s="247" t="s">
        <v>1</v>
      </c>
      <c r="N269" s="248" t="s">
        <v>42</v>
      </c>
      <c r="O269" s="88"/>
      <c r="P269" s="249">
        <f>O269*H269</f>
        <v>0</v>
      </c>
      <c r="Q269" s="249">
        <v>0</v>
      </c>
      <c r="R269" s="249">
        <f>Q269*H269</f>
        <v>0</v>
      </c>
      <c r="S269" s="249">
        <v>0</v>
      </c>
      <c r="T269" s="250">
        <f>S269*H269</f>
        <v>0</v>
      </c>
      <c r="U269" s="35"/>
      <c r="V269" s="35"/>
      <c r="W269" s="35"/>
      <c r="X269" s="35"/>
      <c r="Y269" s="35"/>
      <c r="Z269" s="35"/>
      <c r="AA269" s="35"/>
      <c r="AB269" s="35"/>
      <c r="AC269" s="35"/>
      <c r="AD269" s="35"/>
      <c r="AE269" s="35"/>
      <c r="AR269" s="251" t="s">
        <v>208</v>
      </c>
      <c r="AT269" s="251" t="s">
        <v>188</v>
      </c>
      <c r="AU269" s="251" t="s">
        <v>86</v>
      </c>
      <c r="AY269" s="14" t="s">
        <v>185</v>
      </c>
      <c r="BE269" s="252">
        <f>IF(N269="základní",J269,0)</f>
        <v>0</v>
      </c>
      <c r="BF269" s="252">
        <f>IF(N269="snížená",J269,0)</f>
        <v>0</v>
      </c>
      <c r="BG269" s="252">
        <f>IF(N269="zákl. přenesená",J269,0)</f>
        <v>0</v>
      </c>
      <c r="BH269" s="252">
        <f>IF(N269="sníž. přenesená",J269,0)</f>
        <v>0</v>
      </c>
      <c r="BI269" s="252">
        <f>IF(N269="nulová",J269,0)</f>
        <v>0</v>
      </c>
      <c r="BJ269" s="14" t="s">
        <v>84</v>
      </c>
      <c r="BK269" s="252">
        <f>ROUND(I269*H269,2)</f>
        <v>0</v>
      </c>
      <c r="BL269" s="14" t="s">
        <v>208</v>
      </c>
      <c r="BM269" s="251" t="s">
        <v>1534</v>
      </c>
    </row>
    <row r="270" s="2" customFormat="1">
      <c r="A270" s="35"/>
      <c r="B270" s="36"/>
      <c r="C270" s="37"/>
      <c r="D270" s="253" t="s">
        <v>194</v>
      </c>
      <c r="E270" s="37"/>
      <c r="F270" s="254" t="s">
        <v>446</v>
      </c>
      <c r="G270" s="37"/>
      <c r="H270" s="37"/>
      <c r="I270" s="206"/>
      <c r="J270" s="37"/>
      <c r="K270" s="37"/>
      <c r="L270" s="41"/>
      <c r="M270" s="255"/>
      <c r="N270" s="256"/>
      <c r="O270" s="88"/>
      <c r="P270" s="88"/>
      <c r="Q270" s="88"/>
      <c r="R270" s="88"/>
      <c r="S270" s="88"/>
      <c r="T270" s="89"/>
      <c r="U270" s="35"/>
      <c r="V270" s="35"/>
      <c r="W270" s="35"/>
      <c r="X270" s="35"/>
      <c r="Y270" s="35"/>
      <c r="Z270" s="35"/>
      <c r="AA270" s="35"/>
      <c r="AB270" s="35"/>
      <c r="AC270" s="35"/>
      <c r="AD270" s="35"/>
      <c r="AE270" s="35"/>
      <c r="AT270" s="14" t="s">
        <v>194</v>
      </c>
      <c r="AU270" s="14" t="s">
        <v>86</v>
      </c>
    </row>
    <row r="271" s="2" customFormat="1" ht="16.5" customHeight="1">
      <c r="A271" s="35"/>
      <c r="B271" s="36"/>
      <c r="C271" s="239" t="s">
        <v>484</v>
      </c>
      <c r="D271" s="239" t="s">
        <v>188</v>
      </c>
      <c r="E271" s="240" t="s">
        <v>449</v>
      </c>
      <c r="F271" s="241" t="s">
        <v>450</v>
      </c>
      <c r="G271" s="242" t="s">
        <v>263</v>
      </c>
      <c r="H271" s="243">
        <v>1</v>
      </c>
      <c r="I271" s="244"/>
      <c r="J271" s="245">
        <f>ROUND(I271*H271,2)</f>
        <v>0</v>
      </c>
      <c r="K271" s="246"/>
      <c r="L271" s="41"/>
      <c r="M271" s="247" t="s">
        <v>1</v>
      </c>
      <c r="N271" s="248" t="s">
        <v>42</v>
      </c>
      <c r="O271" s="88"/>
      <c r="P271" s="249">
        <f>O271*H271</f>
        <v>0</v>
      </c>
      <c r="Q271" s="249">
        <v>0</v>
      </c>
      <c r="R271" s="249">
        <f>Q271*H271</f>
        <v>0</v>
      </c>
      <c r="S271" s="249">
        <v>0</v>
      </c>
      <c r="T271" s="250">
        <f>S271*H271</f>
        <v>0</v>
      </c>
      <c r="U271" s="35"/>
      <c r="V271" s="35"/>
      <c r="W271" s="35"/>
      <c r="X271" s="35"/>
      <c r="Y271" s="35"/>
      <c r="Z271" s="35"/>
      <c r="AA271" s="35"/>
      <c r="AB271" s="35"/>
      <c r="AC271" s="35"/>
      <c r="AD271" s="35"/>
      <c r="AE271" s="35"/>
      <c r="AR271" s="251" t="s">
        <v>208</v>
      </c>
      <c r="AT271" s="251" t="s">
        <v>188</v>
      </c>
      <c r="AU271" s="251" t="s">
        <v>86</v>
      </c>
      <c r="AY271" s="14" t="s">
        <v>185</v>
      </c>
      <c r="BE271" s="252">
        <f>IF(N271="základní",J271,0)</f>
        <v>0</v>
      </c>
      <c r="BF271" s="252">
        <f>IF(N271="snížená",J271,0)</f>
        <v>0</v>
      </c>
      <c r="BG271" s="252">
        <f>IF(N271="zákl. přenesená",J271,0)</f>
        <v>0</v>
      </c>
      <c r="BH271" s="252">
        <f>IF(N271="sníž. přenesená",J271,0)</f>
        <v>0</v>
      </c>
      <c r="BI271" s="252">
        <f>IF(N271="nulová",J271,0)</f>
        <v>0</v>
      </c>
      <c r="BJ271" s="14" t="s">
        <v>84</v>
      </c>
      <c r="BK271" s="252">
        <f>ROUND(I271*H271,2)</f>
        <v>0</v>
      </c>
      <c r="BL271" s="14" t="s">
        <v>208</v>
      </c>
      <c r="BM271" s="251" t="s">
        <v>451</v>
      </c>
    </row>
    <row r="272" s="2" customFormat="1">
      <c r="A272" s="35"/>
      <c r="B272" s="36"/>
      <c r="C272" s="37"/>
      <c r="D272" s="253" t="s">
        <v>194</v>
      </c>
      <c r="E272" s="37"/>
      <c r="F272" s="254" t="s">
        <v>450</v>
      </c>
      <c r="G272" s="37"/>
      <c r="H272" s="37"/>
      <c r="I272" s="206"/>
      <c r="J272" s="37"/>
      <c r="K272" s="37"/>
      <c r="L272" s="41"/>
      <c r="M272" s="255"/>
      <c r="N272" s="256"/>
      <c r="O272" s="88"/>
      <c r="P272" s="88"/>
      <c r="Q272" s="88"/>
      <c r="R272" s="88"/>
      <c r="S272" s="88"/>
      <c r="T272" s="89"/>
      <c r="U272" s="35"/>
      <c r="V272" s="35"/>
      <c r="W272" s="35"/>
      <c r="X272" s="35"/>
      <c r="Y272" s="35"/>
      <c r="Z272" s="35"/>
      <c r="AA272" s="35"/>
      <c r="AB272" s="35"/>
      <c r="AC272" s="35"/>
      <c r="AD272" s="35"/>
      <c r="AE272" s="35"/>
      <c r="AT272" s="14" t="s">
        <v>194</v>
      </c>
      <c r="AU272" s="14" t="s">
        <v>86</v>
      </c>
    </row>
    <row r="273" s="12" customFormat="1" ht="22.8" customHeight="1">
      <c r="A273" s="12"/>
      <c r="B273" s="223"/>
      <c r="C273" s="224"/>
      <c r="D273" s="225" t="s">
        <v>76</v>
      </c>
      <c r="E273" s="237" t="s">
        <v>452</v>
      </c>
      <c r="F273" s="237" t="s">
        <v>453</v>
      </c>
      <c r="G273" s="224"/>
      <c r="H273" s="224"/>
      <c r="I273" s="227"/>
      <c r="J273" s="238">
        <f>BK273</f>
        <v>0</v>
      </c>
      <c r="K273" s="224"/>
      <c r="L273" s="229"/>
      <c r="M273" s="230"/>
      <c r="N273" s="231"/>
      <c r="O273" s="231"/>
      <c r="P273" s="232">
        <f>SUM(P274:P285)</f>
        <v>0</v>
      </c>
      <c r="Q273" s="231"/>
      <c r="R273" s="232">
        <f>SUM(R274:R285)</f>
        <v>0.14269999999999999</v>
      </c>
      <c r="S273" s="231"/>
      <c r="T273" s="233">
        <f>SUM(T274:T285)</f>
        <v>0.024490000000000001</v>
      </c>
      <c r="U273" s="12"/>
      <c r="V273" s="12"/>
      <c r="W273" s="12"/>
      <c r="X273" s="12"/>
      <c r="Y273" s="12"/>
      <c r="Z273" s="12"/>
      <c r="AA273" s="12"/>
      <c r="AB273" s="12"/>
      <c r="AC273" s="12"/>
      <c r="AD273" s="12"/>
      <c r="AE273" s="12"/>
      <c r="AR273" s="234" t="s">
        <v>86</v>
      </c>
      <c r="AT273" s="235" t="s">
        <v>76</v>
      </c>
      <c r="AU273" s="235" t="s">
        <v>84</v>
      </c>
      <c r="AY273" s="234" t="s">
        <v>185</v>
      </c>
      <c r="BK273" s="236">
        <f>SUM(BK274:BK285)</f>
        <v>0</v>
      </c>
    </row>
    <row r="274" s="2" customFormat="1" ht="24.15" customHeight="1">
      <c r="A274" s="35"/>
      <c r="B274" s="36"/>
      <c r="C274" s="239" t="s">
        <v>489</v>
      </c>
      <c r="D274" s="239" t="s">
        <v>188</v>
      </c>
      <c r="E274" s="240" t="s">
        <v>455</v>
      </c>
      <c r="F274" s="241" t="s">
        <v>456</v>
      </c>
      <c r="G274" s="242" t="s">
        <v>191</v>
      </c>
      <c r="H274" s="243">
        <v>130</v>
      </c>
      <c r="I274" s="244"/>
      <c r="J274" s="245">
        <f>ROUND(I274*H274,2)</f>
        <v>0</v>
      </c>
      <c r="K274" s="246"/>
      <c r="L274" s="41"/>
      <c r="M274" s="247" t="s">
        <v>1</v>
      </c>
      <c r="N274" s="248" t="s">
        <v>42</v>
      </c>
      <c r="O274" s="88"/>
      <c r="P274" s="249">
        <f>O274*H274</f>
        <v>0</v>
      </c>
      <c r="Q274" s="249">
        <v>0</v>
      </c>
      <c r="R274" s="249">
        <f>Q274*H274</f>
        <v>0</v>
      </c>
      <c r="S274" s="249">
        <v>0</v>
      </c>
      <c r="T274" s="250">
        <f>S274*H274</f>
        <v>0</v>
      </c>
      <c r="U274" s="35"/>
      <c r="V274" s="35"/>
      <c r="W274" s="35"/>
      <c r="X274" s="35"/>
      <c r="Y274" s="35"/>
      <c r="Z274" s="35"/>
      <c r="AA274" s="35"/>
      <c r="AB274" s="35"/>
      <c r="AC274" s="35"/>
      <c r="AD274" s="35"/>
      <c r="AE274" s="35"/>
      <c r="AR274" s="251" t="s">
        <v>272</v>
      </c>
      <c r="AT274" s="251" t="s">
        <v>188</v>
      </c>
      <c r="AU274" s="251" t="s">
        <v>86</v>
      </c>
      <c r="AY274" s="14" t="s">
        <v>185</v>
      </c>
      <c r="BE274" s="252">
        <f>IF(N274="základní",J274,0)</f>
        <v>0</v>
      </c>
      <c r="BF274" s="252">
        <f>IF(N274="snížená",J274,0)</f>
        <v>0</v>
      </c>
      <c r="BG274" s="252">
        <f>IF(N274="zákl. přenesená",J274,0)</f>
        <v>0</v>
      </c>
      <c r="BH274" s="252">
        <f>IF(N274="sníž. přenesená",J274,0)</f>
        <v>0</v>
      </c>
      <c r="BI274" s="252">
        <f>IF(N274="nulová",J274,0)</f>
        <v>0</v>
      </c>
      <c r="BJ274" s="14" t="s">
        <v>84</v>
      </c>
      <c r="BK274" s="252">
        <f>ROUND(I274*H274,2)</f>
        <v>0</v>
      </c>
      <c r="BL274" s="14" t="s">
        <v>272</v>
      </c>
      <c r="BM274" s="251" t="s">
        <v>457</v>
      </c>
    </row>
    <row r="275" s="2" customFormat="1">
      <c r="A275" s="35"/>
      <c r="B275" s="36"/>
      <c r="C275" s="37"/>
      <c r="D275" s="253" t="s">
        <v>194</v>
      </c>
      <c r="E275" s="37"/>
      <c r="F275" s="254" t="s">
        <v>458</v>
      </c>
      <c r="G275" s="37"/>
      <c r="H275" s="37"/>
      <c r="I275" s="206"/>
      <c r="J275" s="37"/>
      <c r="K275" s="37"/>
      <c r="L275" s="41"/>
      <c r="M275" s="255"/>
      <c r="N275" s="256"/>
      <c r="O275" s="88"/>
      <c r="P275" s="88"/>
      <c r="Q275" s="88"/>
      <c r="R275" s="88"/>
      <c r="S275" s="88"/>
      <c r="T275" s="89"/>
      <c r="U275" s="35"/>
      <c r="V275" s="35"/>
      <c r="W275" s="35"/>
      <c r="X275" s="35"/>
      <c r="Y275" s="35"/>
      <c r="Z275" s="35"/>
      <c r="AA275" s="35"/>
      <c r="AB275" s="35"/>
      <c r="AC275" s="35"/>
      <c r="AD275" s="35"/>
      <c r="AE275" s="35"/>
      <c r="AT275" s="14" t="s">
        <v>194</v>
      </c>
      <c r="AU275" s="14" t="s">
        <v>86</v>
      </c>
    </row>
    <row r="276" s="2" customFormat="1" ht="16.5" customHeight="1">
      <c r="A276" s="35"/>
      <c r="B276" s="36"/>
      <c r="C276" s="239" t="s">
        <v>494</v>
      </c>
      <c r="D276" s="239" t="s">
        <v>188</v>
      </c>
      <c r="E276" s="240" t="s">
        <v>460</v>
      </c>
      <c r="F276" s="241" t="s">
        <v>461</v>
      </c>
      <c r="G276" s="242" t="s">
        <v>191</v>
      </c>
      <c r="H276" s="243">
        <v>79</v>
      </c>
      <c r="I276" s="244"/>
      <c r="J276" s="245">
        <f>ROUND(I276*H276,2)</f>
        <v>0</v>
      </c>
      <c r="K276" s="246"/>
      <c r="L276" s="41"/>
      <c r="M276" s="247" t="s">
        <v>1</v>
      </c>
      <c r="N276" s="248" t="s">
        <v>42</v>
      </c>
      <c r="O276" s="88"/>
      <c r="P276" s="249">
        <f>O276*H276</f>
        <v>0</v>
      </c>
      <c r="Q276" s="249">
        <v>0</v>
      </c>
      <c r="R276" s="249">
        <f>Q276*H276</f>
        <v>0</v>
      </c>
      <c r="S276" s="249">
        <v>0</v>
      </c>
      <c r="T276" s="250">
        <f>S276*H276</f>
        <v>0</v>
      </c>
      <c r="U276" s="35"/>
      <c r="V276" s="35"/>
      <c r="W276" s="35"/>
      <c r="X276" s="35"/>
      <c r="Y276" s="35"/>
      <c r="Z276" s="35"/>
      <c r="AA276" s="35"/>
      <c r="AB276" s="35"/>
      <c r="AC276" s="35"/>
      <c r="AD276" s="35"/>
      <c r="AE276" s="35"/>
      <c r="AR276" s="251" t="s">
        <v>272</v>
      </c>
      <c r="AT276" s="251" t="s">
        <v>188</v>
      </c>
      <c r="AU276" s="251" t="s">
        <v>86</v>
      </c>
      <c r="AY276" s="14" t="s">
        <v>185</v>
      </c>
      <c r="BE276" s="252">
        <f>IF(N276="základní",J276,0)</f>
        <v>0</v>
      </c>
      <c r="BF276" s="252">
        <f>IF(N276="snížená",J276,0)</f>
        <v>0</v>
      </c>
      <c r="BG276" s="252">
        <f>IF(N276="zákl. přenesená",J276,0)</f>
        <v>0</v>
      </c>
      <c r="BH276" s="252">
        <f>IF(N276="sníž. přenesená",J276,0)</f>
        <v>0</v>
      </c>
      <c r="BI276" s="252">
        <f>IF(N276="nulová",J276,0)</f>
        <v>0</v>
      </c>
      <c r="BJ276" s="14" t="s">
        <v>84</v>
      </c>
      <c r="BK276" s="252">
        <f>ROUND(I276*H276,2)</f>
        <v>0</v>
      </c>
      <c r="BL276" s="14" t="s">
        <v>272</v>
      </c>
      <c r="BM276" s="251" t="s">
        <v>462</v>
      </c>
    </row>
    <row r="277" s="2" customFormat="1">
      <c r="A277" s="35"/>
      <c r="B277" s="36"/>
      <c r="C277" s="37"/>
      <c r="D277" s="253" t="s">
        <v>194</v>
      </c>
      <c r="E277" s="37"/>
      <c r="F277" s="254" t="s">
        <v>461</v>
      </c>
      <c r="G277" s="37"/>
      <c r="H277" s="37"/>
      <c r="I277" s="206"/>
      <c r="J277" s="37"/>
      <c r="K277" s="37"/>
      <c r="L277" s="41"/>
      <c r="M277" s="255"/>
      <c r="N277" s="256"/>
      <c r="O277" s="88"/>
      <c r="P277" s="88"/>
      <c r="Q277" s="88"/>
      <c r="R277" s="88"/>
      <c r="S277" s="88"/>
      <c r="T277" s="89"/>
      <c r="U277" s="35"/>
      <c r="V277" s="35"/>
      <c r="W277" s="35"/>
      <c r="X277" s="35"/>
      <c r="Y277" s="35"/>
      <c r="Z277" s="35"/>
      <c r="AA277" s="35"/>
      <c r="AB277" s="35"/>
      <c r="AC277" s="35"/>
      <c r="AD277" s="35"/>
      <c r="AE277" s="35"/>
      <c r="AT277" s="14" t="s">
        <v>194</v>
      </c>
      <c r="AU277" s="14" t="s">
        <v>86</v>
      </c>
    </row>
    <row r="278" s="2" customFormat="1" ht="16.5" customHeight="1">
      <c r="A278" s="35"/>
      <c r="B278" s="36"/>
      <c r="C278" s="239" t="s">
        <v>499</v>
      </c>
      <c r="D278" s="239" t="s">
        <v>188</v>
      </c>
      <c r="E278" s="240" t="s">
        <v>464</v>
      </c>
      <c r="F278" s="241" t="s">
        <v>465</v>
      </c>
      <c r="G278" s="242" t="s">
        <v>191</v>
      </c>
      <c r="H278" s="243">
        <v>79</v>
      </c>
      <c r="I278" s="244"/>
      <c r="J278" s="245">
        <f>ROUND(I278*H278,2)</f>
        <v>0</v>
      </c>
      <c r="K278" s="246"/>
      <c r="L278" s="41"/>
      <c r="M278" s="247" t="s">
        <v>1</v>
      </c>
      <c r="N278" s="248" t="s">
        <v>42</v>
      </c>
      <c r="O278" s="88"/>
      <c r="P278" s="249">
        <f>O278*H278</f>
        <v>0</v>
      </c>
      <c r="Q278" s="249">
        <v>0.001</v>
      </c>
      <c r="R278" s="249">
        <f>Q278*H278</f>
        <v>0.079000000000000001</v>
      </c>
      <c r="S278" s="249">
        <v>0.00031</v>
      </c>
      <c r="T278" s="250">
        <f>S278*H278</f>
        <v>0.024490000000000001</v>
      </c>
      <c r="U278" s="35"/>
      <c r="V278" s="35"/>
      <c r="W278" s="35"/>
      <c r="X278" s="35"/>
      <c r="Y278" s="35"/>
      <c r="Z278" s="35"/>
      <c r="AA278" s="35"/>
      <c r="AB278" s="35"/>
      <c r="AC278" s="35"/>
      <c r="AD278" s="35"/>
      <c r="AE278" s="35"/>
      <c r="AR278" s="251" t="s">
        <v>272</v>
      </c>
      <c r="AT278" s="251" t="s">
        <v>188</v>
      </c>
      <c r="AU278" s="251" t="s">
        <v>86</v>
      </c>
      <c r="AY278" s="14" t="s">
        <v>185</v>
      </c>
      <c r="BE278" s="252">
        <f>IF(N278="základní",J278,0)</f>
        <v>0</v>
      </c>
      <c r="BF278" s="252">
        <f>IF(N278="snížená",J278,0)</f>
        <v>0</v>
      </c>
      <c r="BG278" s="252">
        <f>IF(N278="zákl. přenesená",J278,0)</f>
        <v>0</v>
      </c>
      <c r="BH278" s="252">
        <f>IF(N278="sníž. přenesená",J278,0)</f>
        <v>0</v>
      </c>
      <c r="BI278" s="252">
        <f>IF(N278="nulová",J278,0)</f>
        <v>0</v>
      </c>
      <c r="BJ278" s="14" t="s">
        <v>84</v>
      </c>
      <c r="BK278" s="252">
        <f>ROUND(I278*H278,2)</f>
        <v>0</v>
      </c>
      <c r="BL278" s="14" t="s">
        <v>272</v>
      </c>
      <c r="BM278" s="251" t="s">
        <v>466</v>
      </c>
    </row>
    <row r="279" s="2" customFormat="1">
      <c r="A279" s="35"/>
      <c r="B279" s="36"/>
      <c r="C279" s="37"/>
      <c r="D279" s="253" t="s">
        <v>194</v>
      </c>
      <c r="E279" s="37"/>
      <c r="F279" s="254" t="s">
        <v>467</v>
      </c>
      <c r="G279" s="37"/>
      <c r="H279" s="37"/>
      <c r="I279" s="206"/>
      <c r="J279" s="37"/>
      <c r="K279" s="37"/>
      <c r="L279" s="41"/>
      <c r="M279" s="255"/>
      <c r="N279" s="256"/>
      <c r="O279" s="88"/>
      <c r="P279" s="88"/>
      <c r="Q279" s="88"/>
      <c r="R279" s="88"/>
      <c r="S279" s="88"/>
      <c r="T279" s="89"/>
      <c r="U279" s="35"/>
      <c r="V279" s="35"/>
      <c r="W279" s="35"/>
      <c r="X279" s="35"/>
      <c r="Y279" s="35"/>
      <c r="Z279" s="35"/>
      <c r="AA279" s="35"/>
      <c r="AB279" s="35"/>
      <c r="AC279" s="35"/>
      <c r="AD279" s="35"/>
      <c r="AE279" s="35"/>
      <c r="AT279" s="14" t="s">
        <v>194</v>
      </c>
      <c r="AU279" s="14" t="s">
        <v>86</v>
      </c>
    </row>
    <row r="280" s="2" customFormat="1" ht="24.15" customHeight="1">
      <c r="A280" s="35"/>
      <c r="B280" s="36"/>
      <c r="C280" s="239" t="s">
        <v>504</v>
      </c>
      <c r="D280" s="239" t="s">
        <v>188</v>
      </c>
      <c r="E280" s="240" t="s">
        <v>469</v>
      </c>
      <c r="F280" s="241" t="s">
        <v>470</v>
      </c>
      <c r="G280" s="242" t="s">
        <v>191</v>
      </c>
      <c r="H280" s="243">
        <v>130</v>
      </c>
      <c r="I280" s="244"/>
      <c r="J280" s="245">
        <f>ROUND(I280*H280,2)</f>
        <v>0</v>
      </c>
      <c r="K280" s="246"/>
      <c r="L280" s="41"/>
      <c r="M280" s="247" t="s">
        <v>1</v>
      </c>
      <c r="N280" s="248" t="s">
        <v>42</v>
      </c>
      <c r="O280" s="88"/>
      <c r="P280" s="249">
        <f>O280*H280</f>
        <v>0</v>
      </c>
      <c r="Q280" s="249">
        <v>0.00020000000000000001</v>
      </c>
      <c r="R280" s="249">
        <f>Q280*H280</f>
        <v>0.026000000000000002</v>
      </c>
      <c r="S280" s="249">
        <v>0</v>
      </c>
      <c r="T280" s="250">
        <f>S280*H280</f>
        <v>0</v>
      </c>
      <c r="U280" s="35"/>
      <c r="V280" s="35"/>
      <c r="W280" s="35"/>
      <c r="X280" s="35"/>
      <c r="Y280" s="35"/>
      <c r="Z280" s="35"/>
      <c r="AA280" s="35"/>
      <c r="AB280" s="35"/>
      <c r="AC280" s="35"/>
      <c r="AD280" s="35"/>
      <c r="AE280" s="35"/>
      <c r="AR280" s="251" t="s">
        <v>272</v>
      </c>
      <c r="AT280" s="251" t="s">
        <v>188</v>
      </c>
      <c r="AU280" s="251" t="s">
        <v>86</v>
      </c>
      <c r="AY280" s="14" t="s">
        <v>185</v>
      </c>
      <c r="BE280" s="252">
        <f>IF(N280="základní",J280,0)</f>
        <v>0</v>
      </c>
      <c r="BF280" s="252">
        <f>IF(N280="snížená",J280,0)</f>
        <v>0</v>
      </c>
      <c r="BG280" s="252">
        <f>IF(N280="zákl. přenesená",J280,0)</f>
        <v>0</v>
      </c>
      <c r="BH280" s="252">
        <f>IF(N280="sníž. přenesená",J280,0)</f>
        <v>0</v>
      </c>
      <c r="BI280" s="252">
        <f>IF(N280="nulová",J280,0)</f>
        <v>0</v>
      </c>
      <c r="BJ280" s="14" t="s">
        <v>84</v>
      </c>
      <c r="BK280" s="252">
        <f>ROUND(I280*H280,2)</f>
        <v>0</v>
      </c>
      <c r="BL280" s="14" t="s">
        <v>272</v>
      </c>
      <c r="BM280" s="251" t="s">
        <v>471</v>
      </c>
    </row>
    <row r="281" s="2" customFormat="1">
      <c r="A281" s="35"/>
      <c r="B281" s="36"/>
      <c r="C281" s="37"/>
      <c r="D281" s="253" t="s">
        <v>194</v>
      </c>
      <c r="E281" s="37"/>
      <c r="F281" s="254" t="s">
        <v>472</v>
      </c>
      <c r="G281" s="37"/>
      <c r="H281" s="37"/>
      <c r="I281" s="206"/>
      <c r="J281" s="37"/>
      <c r="K281" s="37"/>
      <c r="L281" s="41"/>
      <c r="M281" s="255"/>
      <c r="N281" s="256"/>
      <c r="O281" s="88"/>
      <c r="P281" s="88"/>
      <c r="Q281" s="88"/>
      <c r="R281" s="88"/>
      <c r="S281" s="88"/>
      <c r="T281" s="89"/>
      <c r="U281" s="35"/>
      <c r="V281" s="35"/>
      <c r="W281" s="35"/>
      <c r="X281" s="35"/>
      <c r="Y281" s="35"/>
      <c r="Z281" s="35"/>
      <c r="AA281" s="35"/>
      <c r="AB281" s="35"/>
      <c r="AC281" s="35"/>
      <c r="AD281" s="35"/>
      <c r="AE281" s="35"/>
      <c r="AT281" s="14" t="s">
        <v>194</v>
      </c>
      <c r="AU281" s="14" t="s">
        <v>86</v>
      </c>
    </row>
    <row r="282" s="2" customFormat="1" ht="24.15" customHeight="1">
      <c r="A282" s="35"/>
      <c r="B282" s="36"/>
      <c r="C282" s="239" t="s">
        <v>509</v>
      </c>
      <c r="D282" s="239" t="s">
        <v>188</v>
      </c>
      <c r="E282" s="240" t="s">
        <v>473</v>
      </c>
      <c r="F282" s="241" t="s">
        <v>474</v>
      </c>
      <c r="G282" s="242" t="s">
        <v>191</v>
      </c>
      <c r="H282" s="243">
        <v>130</v>
      </c>
      <c r="I282" s="244"/>
      <c r="J282" s="245">
        <f>ROUND(I282*H282,2)</f>
        <v>0</v>
      </c>
      <c r="K282" s="246"/>
      <c r="L282" s="41"/>
      <c r="M282" s="247" t="s">
        <v>1</v>
      </c>
      <c r="N282" s="248" t="s">
        <v>42</v>
      </c>
      <c r="O282" s="88"/>
      <c r="P282" s="249">
        <f>O282*H282</f>
        <v>0</v>
      </c>
      <c r="Q282" s="249">
        <v>0.00029</v>
      </c>
      <c r="R282" s="249">
        <f>Q282*H282</f>
        <v>0.037699999999999997</v>
      </c>
      <c r="S282" s="249">
        <v>0</v>
      </c>
      <c r="T282" s="250">
        <f>S282*H282</f>
        <v>0</v>
      </c>
      <c r="U282" s="35"/>
      <c r="V282" s="35"/>
      <c r="W282" s="35"/>
      <c r="X282" s="35"/>
      <c r="Y282" s="35"/>
      <c r="Z282" s="35"/>
      <c r="AA282" s="35"/>
      <c r="AB282" s="35"/>
      <c r="AC282" s="35"/>
      <c r="AD282" s="35"/>
      <c r="AE282" s="35"/>
      <c r="AR282" s="251" t="s">
        <v>272</v>
      </c>
      <c r="AT282" s="251" t="s">
        <v>188</v>
      </c>
      <c r="AU282" s="251" t="s">
        <v>86</v>
      </c>
      <c r="AY282" s="14" t="s">
        <v>185</v>
      </c>
      <c r="BE282" s="252">
        <f>IF(N282="základní",J282,0)</f>
        <v>0</v>
      </c>
      <c r="BF282" s="252">
        <f>IF(N282="snížená",J282,0)</f>
        <v>0</v>
      </c>
      <c r="BG282" s="252">
        <f>IF(N282="zákl. přenesená",J282,0)</f>
        <v>0</v>
      </c>
      <c r="BH282" s="252">
        <f>IF(N282="sníž. přenesená",J282,0)</f>
        <v>0</v>
      </c>
      <c r="BI282" s="252">
        <f>IF(N282="nulová",J282,0)</f>
        <v>0</v>
      </c>
      <c r="BJ282" s="14" t="s">
        <v>84</v>
      </c>
      <c r="BK282" s="252">
        <f>ROUND(I282*H282,2)</f>
        <v>0</v>
      </c>
      <c r="BL282" s="14" t="s">
        <v>272</v>
      </c>
      <c r="BM282" s="251" t="s">
        <v>475</v>
      </c>
    </row>
    <row r="283" s="2" customFormat="1">
      <c r="A283" s="35"/>
      <c r="B283" s="36"/>
      <c r="C283" s="37"/>
      <c r="D283" s="253" t="s">
        <v>194</v>
      </c>
      <c r="E283" s="37"/>
      <c r="F283" s="254" t="s">
        <v>476</v>
      </c>
      <c r="G283" s="37"/>
      <c r="H283" s="37"/>
      <c r="I283" s="206"/>
      <c r="J283" s="37"/>
      <c r="K283" s="37"/>
      <c r="L283" s="41"/>
      <c r="M283" s="255"/>
      <c r="N283" s="256"/>
      <c r="O283" s="88"/>
      <c r="P283" s="88"/>
      <c r="Q283" s="88"/>
      <c r="R283" s="88"/>
      <c r="S283" s="88"/>
      <c r="T283" s="89"/>
      <c r="U283" s="35"/>
      <c r="V283" s="35"/>
      <c r="W283" s="35"/>
      <c r="X283" s="35"/>
      <c r="Y283" s="35"/>
      <c r="Z283" s="35"/>
      <c r="AA283" s="35"/>
      <c r="AB283" s="35"/>
      <c r="AC283" s="35"/>
      <c r="AD283" s="35"/>
      <c r="AE283" s="35"/>
      <c r="AT283" s="14" t="s">
        <v>194</v>
      </c>
      <c r="AU283" s="14" t="s">
        <v>86</v>
      </c>
    </row>
    <row r="284" s="2" customFormat="1" ht="16.5" customHeight="1">
      <c r="A284" s="35"/>
      <c r="B284" s="36"/>
      <c r="C284" s="239" t="s">
        <v>741</v>
      </c>
      <c r="D284" s="239" t="s">
        <v>188</v>
      </c>
      <c r="E284" s="240" t="s">
        <v>478</v>
      </c>
      <c r="F284" s="241" t="s">
        <v>479</v>
      </c>
      <c r="G284" s="242" t="s">
        <v>207</v>
      </c>
      <c r="H284" s="243">
        <v>1</v>
      </c>
      <c r="I284" s="244"/>
      <c r="J284" s="245">
        <f>ROUND(I284*H284,2)</f>
        <v>0</v>
      </c>
      <c r="K284" s="246"/>
      <c r="L284" s="41"/>
      <c r="M284" s="247" t="s">
        <v>1</v>
      </c>
      <c r="N284" s="248" t="s">
        <v>42</v>
      </c>
      <c r="O284" s="88"/>
      <c r="P284" s="249">
        <f>O284*H284</f>
        <v>0</v>
      </c>
      <c r="Q284" s="249">
        <v>0</v>
      </c>
      <c r="R284" s="249">
        <f>Q284*H284</f>
        <v>0</v>
      </c>
      <c r="S284" s="249">
        <v>0</v>
      </c>
      <c r="T284" s="250">
        <f>S284*H284</f>
        <v>0</v>
      </c>
      <c r="U284" s="35"/>
      <c r="V284" s="35"/>
      <c r="W284" s="35"/>
      <c r="X284" s="35"/>
      <c r="Y284" s="35"/>
      <c r="Z284" s="35"/>
      <c r="AA284" s="35"/>
      <c r="AB284" s="35"/>
      <c r="AC284" s="35"/>
      <c r="AD284" s="35"/>
      <c r="AE284" s="35"/>
      <c r="AR284" s="251" t="s">
        <v>208</v>
      </c>
      <c r="AT284" s="251" t="s">
        <v>188</v>
      </c>
      <c r="AU284" s="251" t="s">
        <v>86</v>
      </c>
      <c r="AY284" s="14" t="s">
        <v>185</v>
      </c>
      <c r="BE284" s="252">
        <f>IF(N284="základní",J284,0)</f>
        <v>0</v>
      </c>
      <c r="BF284" s="252">
        <f>IF(N284="snížená",J284,0)</f>
        <v>0</v>
      </c>
      <c r="BG284" s="252">
        <f>IF(N284="zákl. přenesená",J284,0)</f>
        <v>0</v>
      </c>
      <c r="BH284" s="252">
        <f>IF(N284="sníž. přenesená",J284,0)</f>
        <v>0</v>
      </c>
      <c r="BI284" s="252">
        <f>IF(N284="nulová",J284,0)</f>
        <v>0</v>
      </c>
      <c r="BJ284" s="14" t="s">
        <v>84</v>
      </c>
      <c r="BK284" s="252">
        <f>ROUND(I284*H284,2)</f>
        <v>0</v>
      </c>
      <c r="BL284" s="14" t="s">
        <v>208</v>
      </c>
      <c r="BM284" s="251" t="s">
        <v>480</v>
      </c>
    </row>
    <row r="285" s="2" customFormat="1">
      <c r="A285" s="35"/>
      <c r="B285" s="36"/>
      <c r="C285" s="37"/>
      <c r="D285" s="253" t="s">
        <v>194</v>
      </c>
      <c r="E285" s="37"/>
      <c r="F285" s="254" t="s">
        <v>479</v>
      </c>
      <c r="G285" s="37"/>
      <c r="H285" s="37"/>
      <c r="I285" s="206"/>
      <c r="J285" s="37"/>
      <c r="K285" s="37"/>
      <c r="L285" s="41"/>
      <c r="M285" s="255"/>
      <c r="N285" s="256"/>
      <c r="O285" s="88"/>
      <c r="P285" s="88"/>
      <c r="Q285" s="88"/>
      <c r="R285" s="88"/>
      <c r="S285" s="88"/>
      <c r="T285" s="89"/>
      <c r="U285" s="35"/>
      <c r="V285" s="35"/>
      <c r="W285" s="35"/>
      <c r="X285" s="35"/>
      <c r="Y285" s="35"/>
      <c r="Z285" s="35"/>
      <c r="AA285" s="35"/>
      <c r="AB285" s="35"/>
      <c r="AC285" s="35"/>
      <c r="AD285" s="35"/>
      <c r="AE285" s="35"/>
      <c r="AT285" s="14" t="s">
        <v>194</v>
      </c>
      <c r="AU285" s="14" t="s">
        <v>86</v>
      </c>
    </row>
    <row r="286" s="12" customFormat="1" ht="25.92" customHeight="1">
      <c r="A286" s="12"/>
      <c r="B286" s="223"/>
      <c r="C286" s="224"/>
      <c r="D286" s="225" t="s">
        <v>76</v>
      </c>
      <c r="E286" s="226" t="s">
        <v>481</v>
      </c>
      <c r="F286" s="226" t="s">
        <v>482</v>
      </c>
      <c r="G286" s="224"/>
      <c r="H286" s="224"/>
      <c r="I286" s="227"/>
      <c r="J286" s="228">
        <f>BK286</f>
        <v>0</v>
      </c>
      <c r="K286" s="224"/>
      <c r="L286" s="229"/>
      <c r="M286" s="230"/>
      <c r="N286" s="231"/>
      <c r="O286" s="231"/>
      <c r="P286" s="232">
        <f>P287</f>
        <v>0</v>
      </c>
      <c r="Q286" s="231"/>
      <c r="R286" s="232">
        <f>R287</f>
        <v>0</v>
      </c>
      <c r="S286" s="231"/>
      <c r="T286" s="233">
        <f>T287</f>
        <v>0</v>
      </c>
      <c r="U286" s="12"/>
      <c r="V286" s="12"/>
      <c r="W286" s="12"/>
      <c r="X286" s="12"/>
      <c r="Y286" s="12"/>
      <c r="Z286" s="12"/>
      <c r="AA286" s="12"/>
      <c r="AB286" s="12"/>
      <c r="AC286" s="12"/>
      <c r="AD286" s="12"/>
      <c r="AE286" s="12"/>
      <c r="AR286" s="234" t="s">
        <v>192</v>
      </c>
      <c r="AT286" s="235" t="s">
        <v>76</v>
      </c>
      <c r="AU286" s="235" t="s">
        <v>77</v>
      </c>
      <c r="AY286" s="234" t="s">
        <v>185</v>
      </c>
      <c r="BK286" s="236">
        <f>BK287</f>
        <v>0</v>
      </c>
    </row>
    <row r="287" s="12" customFormat="1" ht="22.8" customHeight="1">
      <c r="A287" s="12"/>
      <c r="B287" s="223"/>
      <c r="C287" s="224"/>
      <c r="D287" s="225" t="s">
        <v>76</v>
      </c>
      <c r="E287" s="237" t="s">
        <v>483</v>
      </c>
      <c r="F287" s="237" t="s">
        <v>482</v>
      </c>
      <c r="G287" s="224"/>
      <c r="H287" s="224"/>
      <c r="I287" s="227"/>
      <c r="J287" s="238">
        <f>BK287</f>
        <v>0</v>
      </c>
      <c r="K287" s="224"/>
      <c r="L287" s="229"/>
      <c r="M287" s="230"/>
      <c r="N287" s="231"/>
      <c r="O287" s="231"/>
      <c r="P287" s="232">
        <f>SUM(P288:P296)</f>
        <v>0</v>
      </c>
      <c r="Q287" s="231"/>
      <c r="R287" s="232">
        <f>SUM(R288:R296)</f>
        <v>0</v>
      </c>
      <c r="S287" s="231"/>
      <c r="T287" s="233">
        <f>SUM(T288:T296)</f>
        <v>0</v>
      </c>
      <c r="U287" s="12"/>
      <c r="V287" s="12"/>
      <c r="W287" s="12"/>
      <c r="X287" s="12"/>
      <c r="Y287" s="12"/>
      <c r="Z287" s="12"/>
      <c r="AA287" s="12"/>
      <c r="AB287" s="12"/>
      <c r="AC287" s="12"/>
      <c r="AD287" s="12"/>
      <c r="AE287" s="12"/>
      <c r="AR287" s="234" t="s">
        <v>192</v>
      </c>
      <c r="AT287" s="235" t="s">
        <v>76</v>
      </c>
      <c r="AU287" s="235" t="s">
        <v>84</v>
      </c>
      <c r="AY287" s="234" t="s">
        <v>185</v>
      </c>
      <c r="BK287" s="236">
        <f>SUM(BK288:BK296)</f>
        <v>0</v>
      </c>
    </row>
    <row r="288" s="2" customFormat="1" ht="55.5" customHeight="1">
      <c r="A288" s="35"/>
      <c r="B288" s="36"/>
      <c r="C288" s="239" t="s">
        <v>745</v>
      </c>
      <c r="D288" s="239" t="s">
        <v>188</v>
      </c>
      <c r="E288" s="240" t="s">
        <v>1535</v>
      </c>
      <c r="F288" s="241" t="s">
        <v>1536</v>
      </c>
      <c r="G288" s="242" t="s">
        <v>207</v>
      </c>
      <c r="H288" s="243">
        <v>1</v>
      </c>
      <c r="I288" s="244"/>
      <c r="J288" s="245">
        <f>ROUND(I288*H288,2)</f>
        <v>0</v>
      </c>
      <c r="K288" s="246"/>
      <c r="L288" s="41"/>
      <c r="M288" s="247" t="s">
        <v>1</v>
      </c>
      <c r="N288" s="248" t="s">
        <v>42</v>
      </c>
      <c r="O288" s="88"/>
      <c r="P288" s="249">
        <f>O288*H288</f>
        <v>0</v>
      </c>
      <c r="Q288" s="249">
        <v>0</v>
      </c>
      <c r="R288" s="249">
        <f>Q288*H288</f>
        <v>0</v>
      </c>
      <c r="S288" s="249">
        <v>0</v>
      </c>
      <c r="T288" s="250">
        <f>S288*H288</f>
        <v>0</v>
      </c>
      <c r="U288" s="35"/>
      <c r="V288" s="35"/>
      <c r="W288" s="35"/>
      <c r="X288" s="35"/>
      <c r="Y288" s="35"/>
      <c r="Z288" s="35"/>
      <c r="AA288" s="35"/>
      <c r="AB288" s="35"/>
      <c r="AC288" s="35"/>
      <c r="AD288" s="35"/>
      <c r="AE288" s="35"/>
      <c r="AR288" s="251" t="s">
        <v>208</v>
      </c>
      <c r="AT288" s="251" t="s">
        <v>188</v>
      </c>
      <c r="AU288" s="251" t="s">
        <v>86</v>
      </c>
      <c r="AY288" s="14" t="s">
        <v>185</v>
      </c>
      <c r="BE288" s="252">
        <f>IF(N288="základní",J288,0)</f>
        <v>0</v>
      </c>
      <c r="BF288" s="252">
        <f>IF(N288="snížená",J288,0)</f>
        <v>0</v>
      </c>
      <c r="BG288" s="252">
        <f>IF(N288="zákl. přenesená",J288,0)</f>
        <v>0</v>
      </c>
      <c r="BH288" s="252">
        <f>IF(N288="sníž. přenesená",J288,0)</f>
        <v>0</v>
      </c>
      <c r="BI288" s="252">
        <f>IF(N288="nulová",J288,0)</f>
        <v>0</v>
      </c>
      <c r="BJ288" s="14" t="s">
        <v>84</v>
      </c>
      <c r="BK288" s="252">
        <f>ROUND(I288*H288,2)</f>
        <v>0</v>
      </c>
      <c r="BL288" s="14" t="s">
        <v>208</v>
      </c>
      <c r="BM288" s="251" t="s">
        <v>1537</v>
      </c>
    </row>
    <row r="289" s="2" customFormat="1">
      <c r="A289" s="35"/>
      <c r="B289" s="36"/>
      <c r="C289" s="37"/>
      <c r="D289" s="253" t="s">
        <v>194</v>
      </c>
      <c r="E289" s="37"/>
      <c r="F289" s="254" t="s">
        <v>1538</v>
      </c>
      <c r="G289" s="37"/>
      <c r="H289" s="37"/>
      <c r="I289" s="206"/>
      <c r="J289" s="37"/>
      <c r="K289" s="37"/>
      <c r="L289" s="41"/>
      <c r="M289" s="255"/>
      <c r="N289" s="256"/>
      <c r="O289" s="88"/>
      <c r="P289" s="88"/>
      <c r="Q289" s="88"/>
      <c r="R289" s="88"/>
      <c r="S289" s="88"/>
      <c r="T289" s="89"/>
      <c r="U289" s="35"/>
      <c r="V289" s="35"/>
      <c r="W289" s="35"/>
      <c r="X289" s="35"/>
      <c r="Y289" s="35"/>
      <c r="Z289" s="35"/>
      <c r="AA289" s="35"/>
      <c r="AB289" s="35"/>
      <c r="AC289" s="35"/>
      <c r="AD289" s="35"/>
      <c r="AE289" s="35"/>
      <c r="AT289" s="14" t="s">
        <v>194</v>
      </c>
      <c r="AU289" s="14" t="s">
        <v>86</v>
      </c>
    </row>
    <row r="290" s="2" customFormat="1" ht="16.5" customHeight="1">
      <c r="A290" s="35"/>
      <c r="B290" s="36"/>
      <c r="C290" s="239" t="s">
        <v>750</v>
      </c>
      <c r="D290" s="239" t="s">
        <v>188</v>
      </c>
      <c r="E290" s="240" t="s">
        <v>1539</v>
      </c>
      <c r="F290" s="241" t="s">
        <v>496</v>
      </c>
      <c r="G290" s="242" t="s">
        <v>207</v>
      </c>
      <c r="H290" s="243">
        <v>4</v>
      </c>
      <c r="I290" s="244"/>
      <c r="J290" s="245">
        <f>ROUND(I290*H290,2)</f>
        <v>0</v>
      </c>
      <c r="K290" s="246"/>
      <c r="L290" s="41"/>
      <c r="M290" s="247" t="s">
        <v>1</v>
      </c>
      <c r="N290" s="248" t="s">
        <v>42</v>
      </c>
      <c r="O290" s="88"/>
      <c r="P290" s="249">
        <f>O290*H290</f>
        <v>0</v>
      </c>
      <c r="Q290" s="249">
        <v>0</v>
      </c>
      <c r="R290" s="249">
        <f>Q290*H290</f>
        <v>0</v>
      </c>
      <c r="S290" s="249">
        <v>0</v>
      </c>
      <c r="T290" s="250">
        <f>S290*H290</f>
        <v>0</v>
      </c>
      <c r="U290" s="35"/>
      <c r="V290" s="35"/>
      <c r="W290" s="35"/>
      <c r="X290" s="35"/>
      <c r="Y290" s="35"/>
      <c r="Z290" s="35"/>
      <c r="AA290" s="35"/>
      <c r="AB290" s="35"/>
      <c r="AC290" s="35"/>
      <c r="AD290" s="35"/>
      <c r="AE290" s="35"/>
      <c r="AR290" s="251" t="s">
        <v>208</v>
      </c>
      <c r="AT290" s="251" t="s">
        <v>188</v>
      </c>
      <c r="AU290" s="251" t="s">
        <v>86</v>
      </c>
      <c r="AY290" s="14" t="s">
        <v>185</v>
      </c>
      <c r="BE290" s="252">
        <f>IF(N290="základní",J290,0)</f>
        <v>0</v>
      </c>
      <c r="BF290" s="252">
        <f>IF(N290="snížená",J290,0)</f>
        <v>0</v>
      </c>
      <c r="BG290" s="252">
        <f>IF(N290="zákl. přenesená",J290,0)</f>
        <v>0</v>
      </c>
      <c r="BH290" s="252">
        <f>IF(N290="sníž. přenesená",J290,0)</f>
        <v>0</v>
      </c>
      <c r="BI290" s="252">
        <f>IF(N290="nulová",J290,0)</f>
        <v>0</v>
      </c>
      <c r="BJ290" s="14" t="s">
        <v>84</v>
      </c>
      <c r="BK290" s="252">
        <f>ROUND(I290*H290,2)</f>
        <v>0</v>
      </c>
      <c r="BL290" s="14" t="s">
        <v>208</v>
      </c>
      <c r="BM290" s="251" t="s">
        <v>497</v>
      </c>
    </row>
    <row r="291" s="2" customFormat="1">
      <c r="A291" s="35"/>
      <c r="B291" s="36"/>
      <c r="C291" s="37"/>
      <c r="D291" s="253" t="s">
        <v>194</v>
      </c>
      <c r="E291" s="37"/>
      <c r="F291" s="254" t="s">
        <v>498</v>
      </c>
      <c r="G291" s="37"/>
      <c r="H291" s="37"/>
      <c r="I291" s="206"/>
      <c r="J291" s="37"/>
      <c r="K291" s="37"/>
      <c r="L291" s="41"/>
      <c r="M291" s="255"/>
      <c r="N291" s="256"/>
      <c r="O291" s="88"/>
      <c r="P291" s="88"/>
      <c r="Q291" s="88"/>
      <c r="R291" s="88"/>
      <c r="S291" s="88"/>
      <c r="T291" s="89"/>
      <c r="U291" s="35"/>
      <c r="V291" s="35"/>
      <c r="W291" s="35"/>
      <c r="X291" s="35"/>
      <c r="Y291" s="35"/>
      <c r="Z291" s="35"/>
      <c r="AA291" s="35"/>
      <c r="AB291" s="35"/>
      <c r="AC291" s="35"/>
      <c r="AD291" s="35"/>
      <c r="AE291" s="35"/>
      <c r="AT291" s="14" t="s">
        <v>194</v>
      </c>
      <c r="AU291" s="14" t="s">
        <v>86</v>
      </c>
    </row>
    <row r="292" s="2" customFormat="1" ht="16.5" customHeight="1">
      <c r="A292" s="35"/>
      <c r="B292" s="36"/>
      <c r="C292" s="239" t="s">
        <v>754</v>
      </c>
      <c r="D292" s="239" t="s">
        <v>188</v>
      </c>
      <c r="E292" s="240" t="s">
        <v>1540</v>
      </c>
      <c r="F292" s="241" t="s">
        <v>501</v>
      </c>
      <c r="G292" s="242" t="s">
        <v>307</v>
      </c>
      <c r="H292" s="243">
        <v>4</v>
      </c>
      <c r="I292" s="244"/>
      <c r="J292" s="245">
        <f>ROUND(I292*H292,2)</f>
        <v>0</v>
      </c>
      <c r="K292" s="246"/>
      <c r="L292" s="41"/>
      <c r="M292" s="247" t="s">
        <v>1</v>
      </c>
      <c r="N292" s="248" t="s">
        <v>42</v>
      </c>
      <c r="O292" s="88"/>
      <c r="P292" s="249">
        <f>O292*H292</f>
        <v>0</v>
      </c>
      <c r="Q292" s="249">
        <v>0</v>
      </c>
      <c r="R292" s="249">
        <f>Q292*H292</f>
        <v>0</v>
      </c>
      <c r="S292" s="249">
        <v>0</v>
      </c>
      <c r="T292" s="250">
        <f>S292*H292</f>
        <v>0</v>
      </c>
      <c r="U292" s="35"/>
      <c r="V292" s="35"/>
      <c r="W292" s="35"/>
      <c r="X292" s="35"/>
      <c r="Y292" s="35"/>
      <c r="Z292" s="35"/>
      <c r="AA292" s="35"/>
      <c r="AB292" s="35"/>
      <c r="AC292" s="35"/>
      <c r="AD292" s="35"/>
      <c r="AE292" s="35"/>
      <c r="AR292" s="251" t="s">
        <v>208</v>
      </c>
      <c r="AT292" s="251" t="s">
        <v>188</v>
      </c>
      <c r="AU292" s="251" t="s">
        <v>86</v>
      </c>
      <c r="AY292" s="14" t="s">
        <v>185</v>
      </c>
      <c r="BE292" s="252">
        <f>IF(N292="základní",J292,0)</f>
        <v>0</v>
      </c>
      <c r="BF292" s="252">
        <f>IF(N292="snížená",J292,0)</f>
        <v>0</v>
      </c>
      <c r="BG292" s="252">
        <f>IF(N292="zákl. přenesená",J292,0)</f>
        <v>0</v>
      </c>
      <c r="BH292" s="252">
        <f>IF(N292="sníž. přenesená",J292,0)</f>
        <v>0</v>
      </c>
      <c r="BI292" s="252">
        <f>IF(N292="nulová",J292,0)</f>
        <v>0</v>
      </c>
      <c r="BJ292" s="14" t="s">
        <v>84</v>
      </c>
      <c r="BK292" s="252">
        <f>ROUND(I292*H292,2)</f>
        <v>0</v>
      </c>
      <c r="BL292" s="14" t="s">
        <v>208</v>
      </c>
      <c r="BM292" s="251" t="s">
        <v>1541</v>
      </c>
    </row>
    <row r="293" s="2" customFormat="1">
      <c r="A293" s="35"/>
      <c r="B293" s="36"/>
      <c r="C293" s="37"/>
      <c r="D293" s="253" t="s">
        <v>194</v>
      </c>
      <c r="E293" s="37"/>
      <c r="F293" s="254" t="s">
        <v>503</v>
      </c>
      <c r="G293" s="37"/>
      <c r="H293" s="37"/>
      <c r="I293" s="206"/>
      <c r="J293" s="37"/>
      <c r="K293" s="37"/>
      <c r="L293" s="41"/>
      <c r="M293" s="255"/>
      <c r="N293" s="256"/>
      <c r="O293" s="88"/>
      <c r="P293" s="88"/>
      <c r="Q293" s="88"/>
      <c r="R293" s="88"/>
      <c r="S293" s="88"/>
      <c r="T293" s="89"/>
      <c r="U293" s="35"/>
      <c r="V293" s="35"/>
      <c r="W293" s="35"/>
      <c r="X293" s="35"/>
      <c r="Y293" s="35"/>
      <c r="Z293" s="35"/>
      <c r="AA293" s="35"/>
      <c r="AB293" s="35"/>
      <c r="AC293" s="35"/>
      <c r="AD293" s="35"/>
      <c r="AE293" s="35"/>
      <c r="AT293" s="14" t="s">
        <v>194</v>
      </c>
      <c r="AU293" s="14" t="s">
        <v>86</v>
      </c>
    </row>
    <row r="294" s="2" customFormat="1" ht="16.5" customHeight="1">
      <c r="A294" s="35"/>
      <c r="B294" s="36"/>
      <c r="C294" s="239" t="s">
        <v>758</v>
      </c>
      <c r="D294" s="239" t="s">
        <v>188</v>
      </c>
      <c r="E294" s="240" t="s">
        <v>1542</v>
      </c>
      <c r="F294" s="241" t="s">
        <v>506</v>
      </c>
      <c r="G294" s="242" t="s">
        <v>307</v>
      </c>
      <c r="H294" s="243">
        <v>4</v>
      </c>
      <c r="I294" s="244"/>
      <c r="J294" s="245">
        <f>ROUND(I294*H294,2)</f>
        <v>0</v>
      </c>
      <c r="K294" s="246"/>
      <c r="L294" s="41"/>
      <c r="M294" s="247" t="s">
        <v>1</v>
      </c>
      <c r="N294" s="248" t="s">
        <v>42</v>
      </c>
      <c r="O294" s="88"/>
      <c r="P294" s="249">
        <f>O294*H294</f>
        <v>0</v>
      </c>
      <c r="Q294" s="249">
        <v>0</v>
      </c>
      <c r="R294" s="249">
        <f>Q294*H294</f>
        <v>0</v>
      </c>
      <c r="S294" s="249">
        <v>0</v>
      </c>
      <c r="T294" s="250">
        <f>S294*H294</f>
        <v>0</v>
      </c>
      <c r="U294" s="35"/>
      <c r="V294" s="35"/>
      <c r="W294" s="35"/>
      <c r="X294" s="35"/>
      <c r="Y294" s="35"/>
      <c r="Z294" s="35"/>
      <c r="AA294" s="35"/>
      <c r="AB294" s="35"/>
      <c r="AC294" s="35"/>
      <c r="AD294" s="35"/>
      <c r="AE294" s="35"/>
      <c r="AR294" s="251" t="s">
        <v>208</v>
      </c>
      <c r="AT294" s="251" t="s">
        <v>188</v>
      </c>
      <c r="AU294" s="251" t="s">
        <v>86</v>
      </c>
      <c r="AY294" s="14" t="s">
        <v>185</v>
      </c>
      <c r="BE294" s="252">
        <f>IF(N294="základní",J294,0)</f>
        <v>0</v>
      </c>
      <c r="BF294" s="252">
        <f>IF(N294="snížená",J294,0)</f>
        <v>0</v>
      </c>
      <c r="BG294" s="252">
        <f>IF(N294="zákl. přenesená",J294,0)</f>
        <v>0</v>
      </c>
      <c r="BH294" s="252">
        <f>IF(N294="sníž. přenesená",J294,0)</f>
        <v>0</v>
      </c>
      <c r="BI294" s="252">
        <f>IF(N294="nulová",J294,0)</f>
        <v>0</v>
      </c>
      <c r="BJ294" s="14" t="s">
        <v>84</v>
      </c>
      <c r="BK294" s="252">
        <f>ROUND(I294*H294,2)</f>
        <v>0</v>
      </c>
      <c r="BL294" s="14" t="s">
        <v>208</v>
      </c>
      <c r="BM294" s="251" t="s">
        <v>507</v>
      </c>
    </row>
    <row r="295" s="2" customFormat="1">
      <c r="A295" s="35"/>
      <c r="B295" s="36"/>
      <c r="C295" s="37"/>
      <c r="D295" s="253" t="s">
        <v>194</v>
      </c>
      <c r="E295" s="37"/>
      <c r="F295" s="254" t="s">
        <v>508</v>
      </c>
      <c r="G295" s="37"/>
      <c r="H295" s="37"/>
      <c r="I295" s="206"/>
      <c r="J295" s="37"/>
      <c r="K295" s="37"/>
      <c r="L295" s="41"/>
      <c r="M295" s="255"/>
      <c r="N295" s="256"/>
      <c r="O295" s="88"/>
      <c r="P295" s="88"/>
      <c r="Q295" s="88"/>
      <c r="R295" s="88"/>
      <c r="S295" s="88"/>
      <c r="T295" s="89"/>
      <c r="U295" s="35"/>
      <c r="V295" s="35"/>
      <c r="W295" s="35"/>
      <c r="X295" s="35"/>
      <c r="Y295" s="35"/>
      <c r="Z295" s="35"/>
      <c r="AA295" s="35"/>
      <c r="AB295" s="35"/>
      <c r="AC295" s="35"/>
      <c r="AD295" s="35"/>
      <c r="AE295" s="35"/>
      <c r="AT295" s="14" t="s">
        <v>194</v>
      </c>
      <c r="AU295" s="14" t="s">
        <v>86</v>
      </c>
    </row>
    <row r="296" s="2" customFormat="1" ht="24.15" customHeight="1">
      <c r="A296" s="35"/>
      <c r="B296" s="36"/>
      <c r="C296" s="239" t="s">
        <v>762</v>
      </c>
      <c r="D296" s="239" t="s">
        <v>188</v>
      </c>
      <c r="E296" s="240" t="s">
        <v>1543</v>
      </c>
      <c r="F296" s="241" t="s">
        <v>511</v>
      </c>
      <c r="G296" s="242" t="s">
        <v>207</v>
      </c>
      <c r="H296" s="243">
        <v>1</v>
      </c>
      <c r="I296" s="244"/>
      <c r="J296" s="245">
        <f>ROUND(I296*H296,2)</f>
        <v>0</v>
      </c>
      <c r="K296" s="246"/>
      <c r="L296" s="41"/>
      <c r="M296" s="268" t="s">
        <v>1</v>
      </c>
      <c r="N296" s="269" t="s">
        <v>42</v>
      </c>
      <c r="O296" s="270"/>
      <c r="P296" s="271">
        <f>O296*H296</f>
        <v>0</v>
      </c>
      <c r="Q296" s="271">
        <v>0</v>
      </c>
      <c r="R296" s="271">
        <f>Q296*H296</f>
        <v>0</v>
      </c>
      <c r="S296" s="271">
        <v>0</v>
      </c>
      <c r="T296" s="272">
        <f>S296*H296</f>
        <v>0</v>
      </c>
      <c r="U296" s="35"/>
      <c r="V296" s="35"/>
      <c r="W296" s="35"/>
      <c r="X296" s="35"/>
      <c r="Y296" s="35"/>
      <c r="Z296" s="35"/>
      <c r="AA296" s="35"/>
      <c r="AB296" s="35"/>
      <c r="AC296" s="35"/>
      <c r="AD296" s="35"/>
      <c r="AE296" s="35"/>
      <c r="AR296" s="251" t="s">
        <v>208</v>
      </c>
      <c r="AT296" s="251" t="s">
        <v>188</v>
      </c>
      <c r="AU296" s="251" t="s">
        <v>86</v>
      </c>
      <c r="AY296" s="14" t="s">
        <v>185</v>
      </c>
      <c r="BE296" s="252">
        <f>IF(N296="základní",J296,0)</f>
        <v>0</v>
      </c>
      <c r="BF296" s="252">
        <f>IF(N296="snížená",J296,0)</f>
        <v>0</v>
      </c>
      <c r="BG296" s="252">
        <f>IF(N296="zákl. přenesená",J296,0)</f>
        <v>0</v>
      </c>
      <c r="BH296" s="252">
        <f>IF(N296="sníž. přenesená",J296,0)</f>
        <v>0</v>
      </c>
      <c r="BI296" s="252">
        <f>IF(N296="nulová",J296,0)</f>
        <v>0</v>
      </c>
      <c r="BJ296" s="14" t="s">
        <v>84</v>
      </c>
      <c r="BK296" s="252">
        <f>ROUND(I296*H296,2)</f>
        <v>0</v>
      </c>
      <c r="BL296" s="14" t="s">
        <v>208</v>
      </c>
      <c r="BM296" s="251" t="s">
        <v>1544</v>
      </c>
    </row>
    <row r="297" s="2" customFormat="1" ht="6.96" customHeight="1">
      <c r="A297" s="35"/>
      <c r="B297" s="63"/>
      <c r="C297" s="64"/>
      <c r="D297" s="64"/>
      <c r="E297" s="64"/>
      <c r="F297" s="64"/>
      <c r="G297" s="64"/>
      <c r="H297" s="64"/>
      <c r="I297" s="64"/>
      <c r="J297" s="64"/>
      <c r="K297" s="64"/>
      <c r="L297" s="41"/>
      <c r="M297" s="35"/>
      <c r="O297" s="35"/>
      <c r="P297" s="35"/>
      <c r="Q297" s="35"/>
      <c r="R297" s="35"/>
      <c r="S297" s="35"/>
      <c r="T297" s="35"/>
      <c r="U297" s="35"/>
      <c r="V297" s="35"/>
      <c r="W297" s="35"/>
      <c r="X297" s="35"/>
      <c r="Y297" s="35"/>
      <c r="Z297" s="35"/>
      <c r="AA297" s="35"/>
      <c r="AB297" s="35"/>
      <c r="AC297" s="35"/>
      <c r="AD297" s="35"/>
      <c r="AE297" s="35"/>
    </row>
  </sheetData>
  <sheetProtection sheet="1" autoFilter="0" formatColumns="0" formatRows="0" objects="1" scenarios="1" spinCount="100000" saltValue="pzWenPDXMKz1kFn8lEP8r7FyOiP06u1zCLtQy/HzbQ9Q8NfEjSKe1wII8E1B0IVDvGRfxoB3LkVdXnVeo9AP7g==" hashValue="Aaq7+wBgwVbe3gniIolTWw1CkW+PaEf2Yv7CFM8zN+M5QHQAFq+jpTJCW1FUmnCa/EWIUSJE1Kwpdfgvz6fQfg==" algorithmName="SHA-512" password="C6F1"/>
  <autoFilter ref="C144:K296"/>
  <mergeCells count="17">
    <mergeCell ref="E7:H7"/>
    <mergeCell ref="E9:H9"/>
    <mergeCell ref="E11:H11"/>
    <mergeCell ref="E20:H20"/>
    <mergeCell ref="E29:H29"/>
    <mergeCell ref="E85:H85"/>
    <mergeCell ref="E87:H87"/>
    <mergeCell ref="E89:H89"/>
    <mergeCell ref="D117:F117"/>
    <mergeCell ref="D118:F118"/>
    <mergeCell ref="D119:F119"/>
    <mergeCell ref="D120:F120"/>
    <mergeCell ref="D121:F121"/>
    <mergeCell ref="E133:H133"/>
    <mergeCell ref="E135:H135"/>
    <mergeCell ref="E137:H137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9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4" t="s">
        <v>121</v>
      </c>
    </row>
    <row r="3" s="1" customFormat="1" ht="6.96" customHeight="1">
      <c r="B3" s="143"/>
      <c r="C3" s="144"/>
      <c r="D3" s="144"/>
      <c r="E3" s="144"/>
      <c r="F3" s="144"/>
      <c r="G3" s="144"/>
      <c r="H3" s="144"/>
      <c r="I3" s="144"/>
      <c r="J3" s="144"/>
      <c r="K3" s="144"/>
      <c r="L3" s="17"/>
      <c r="AT3" s="14" t="s">
        <v>86</v>
      </c>
    </row>
    <row r="4" s="1" customFormat="1" ht="24.96" customHeight="1">
      <c r="B4" s="17"/>
      <c r="D4" s="145" t="s">
        <v>134</v>
      </c>
      <c r="L4" s="17"/>
      <c r="M4" s="146" t="s">
        <v>10</v>
      </c>
      <c r="AT4" s="14" t="s">
        <v>4</v>
      </c>
    </row>
    <row r="5" s="1" customFormat="1" ht="6.96" customHeight="1">
      <c r="B5" s="17"/>
      <c r="L5" s="17"/>
    </row>
    <row r="6" s="1" customFormat="1" ht="12" customHeight="1">
      <c r="B6" s="17"/>
      <c r="D6" s="147" t="s">
        <v>16</v>
      </c>
      <c r="L6" s="17"/>
    </row>
    <row r="7" s="1" customFormat="1" ht="26.25" customHeight="1">
      <c r="B7" s="17"/>
      <c r="E7" s="148" t="str">
        <f>'Rekapitulace stavby'!K6</f>
        <v>Zlepšování kvality a dostupnosti vzdělávání ZŠ Sokolovská ve Velkém Meziříčí</v>
      </c>
      <c r="F7" s="147"/>
      <c r="G7" s="147"/>
      <c r="H7" s="147"/>
      <c r="L7" s="17"/>
    </row>
    <row r="8" s="1" customFormat="1" ht="12" customHeight="1">
      <c r="B8" s="17"/>
      <c r="D8" s="147" t="s">
        <v>135</v>
      </c>
      <c r="L8" s="17"/>
    </row>
    <row r="9" s="2" customFormat="1" ht="23.25" customHeight="1">
      <c r="A9" s="35"/>
      <c r="B9" s="41"/>
      <c r="C9" s="35"/>
      <c r="D9" s="35"/>
      <c r="E9" s="148" t="s">
        <v>1508</v>
      </c>
      <c r="F9" s="35"/>
      <c r="G9" s="35"/>
      <c r="H9" s="35"/>
      <c r="I9" s="35"/>
      <c r="J9" s="35"/>
      <c r="K9" s="35"/>
      <c r="L9" s="60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="2" customFormat="1" ht="12" customHeight="1">
      <c r="A10" s="35"/>
      <c r="B10" s="41"/>
      <c r="C10" s="35"/>
      <c r="D10" s="147" t="s">
        <v>137</v>
      </c>
      <c r="E10" s="35"/>
      <c r="F10" s="35"/>
      <c r="G10" s="35"/>
      <c r="H10" s="35"/>
      <c r="I10" s="35"/>
      <c r="J10" s="35"/>
      <c r="K10" s="35"/>
      <c r="L10" s="60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="2" customFormat="1" ht="16.5" customHeight="1">
      <c r="A11" s="35"/>
      <c r="B11" s="41"/>
      <c r="C11" s="35"/>
      <c r="D11" s="35"/>
      <c r="E11" s="149" t="s">
        <v>1545</v>
      </c>
      <c r="F11" s="35"/>
      <c r="G11" s="35"/>
      <c r="H11" s="35"/>
      <c r="I11" s="35"/>
      <c r="J11" s="35"/>
      <c r="K11" s="35"/>
      <c r="L11" s="60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="2" customFormat="1">
      <c r="A12" s="35"/>
      <c r="B12" s="41"/>
      <c r="C12" s="35"/>
      <c r="D12" s="35"/>
      <c r="E12" s="35"/>
      <c r="F12" s="35"/>
      <c r="G12" s="35"/>
      <c r="H12" s="35"/>
      <c r="I12" s="35"/>
      <c r="J12" s="35"/>
      <c r="K12" s="35"/>
      <c r="L12" s="60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="2" customFormat="1" ht="12" customHeight="1">
      <c r="A13" s="35"/>
      <c r="B13" s="41"/>
      <c r="C13" s="35"/>
      <c r="D13" s="147" t="s">
        <v>18</v>
      </c>
      <c r="E13" s="35"/>
      <c r="F13" s="138" t="s">
        <v>1</v>
      </c>
      <c r="G13" s="35"/>
      <c r="H13" s="35"/>
      <c r="I13" s="147" t="s">
        <v>19</v>
      </c>
      <c r="J13" s="138" t="s">
        <v>1</v>
      </c>
      <c r="K13" s="35"/>
      <c r="L13" s="60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="2" customFormat="1" ht="12" customHeight="1">
      <c r="A14" s="35"/>
      <c r="B14" s="41"/>
      <c r="C14" s="35"/>
      <c r="D14" s="147" t="s">
        <v>20</v>
      </c>
      <c r="E14" s="35"/>
      <c r="F14" s="138" t="s">
        <v>21</v>
      </c>
      <c r="G14" s="35"/>
      <c r="H14" s="35"/>
      <c r="I14" s="147" t="s">
        <v>22</v>
      </c>
      <c r="J14" s="150" t="str">
        <f>'Rekapitulace stavby'!AN8</f>
        <v>21. 1. 2025</v>
      </c>
      <c r="K14" s="35"/>
      <c r="L14" s="60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="2" customFormat="1" ht="10.8" customHeight="1">
      <c r="A15" s="35"/>
      <c r="B15" s="41"/>
      <c r="C15" s="35"/>
      <c r="D15" s="35"/>
      <c r="E15" s="35"/>
      <c r="F15" s="35"/>
      <c r="G15" s="35"/>
      <c r="H15" s="35"/>
      <c r="I15" s="35"/>
      <c r="J15" s="35"/>
      <c r="K15" s="35"/>
      <c r="L15" s="60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="2" customFormat="1" ht="12" customHeight="1">
      <c r="A16" s="35"/>
      <c r="B16" s="41"/>
      <c r="C16" s="35"/>
      <c r="D16" s="147" t="s">
        <v>24</v>
      </c>
      <c r="E16" s="35"/>
      <c r="F16" s="35"/>
      <c r="G16" s="35"/>
      <c r="H16" s="35"/>
      <c r="I16" s="147" t="s">
        <v>25</v>
      </c>
      <c r="J16" s="138" t="s">
        <v>26</v>
      </c>
      <c r="K16" s="35"/>
      <c r="L16" s="60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="2" customFormat="1" ht="18" customHeight="1">
      <c r="A17" s="35"/>
      <c r="B17" s="41"/>
      <c r="C17" s="35"/>
      <c r="D17" s="35"/>
      <c r="E17" s="138" t="s">
        <v>27</v>
      </c>
      <c r="F17" s="35"/>
      <c r="G17" s="35"/>
      <c r="H17" s="35"/>
      <c r="I17" s="147" t="s">
        <v>28</v>
      </c>
      <c r="J17" s="138" t="s">
        <v>29</v>
      </c>
      <c r="K17" s="35"/>
      <c r="L17" s="60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="2" customFormat="1" ht="6.96" customHeight="1">
      <c r="A18" s="35"/>
      <c r="B18" s="41"/>
      <c r="C18" s="35"/>
      <c r="D18" s="35"/>
      <c r="E18" s="35"/>
      <c r="F18" s="35"/>
      <c r="G18" s="35"/>
      <c r="H18" s="35"/>
      <c r="I18" s="35"/>
      <c r="J18" s="35"/>
      <c r="K18" s="35"/>
      <c r="L18" s="60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="2" customFormat="1" ht="12" customHeight="1">
      <c r="A19" s="35"/>
      <c r="B19" s="41"/>
      <c r="C19" s="35"/>
      <c r="D19" s="147" t="s">
        <v>30</v>
      </c>
      <c r="E19" s="35"/>
      <c r="F19" s="35"/>
      <c r="G19" s="35"/>
      <c r="H19" s="35"/>
      <c r="I19" s="147" t="s">
        <v>25</v>
      </c>
      <c r="J19" s="30" t="str">
        <f>'Rekapitulace stavby'!AN13</f>
        <v>Vyplň údaj</v>
      </c>
      <c r="K19" s="35"/>
      <c r="L19" s="60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="2" customFormat="1" ht="18" customHeight="1">
      <c r="A20" s="35"/>
      <c r="B20" s="41"/>
      <c r="C20" s="35"/>
      <c r="D20" s="35"/>
      <c r="E20" s="30" t="str">
        <f>'Rekapitulace stavby'!E14</f>
        <v>Vyplň údaj</v>
      </c>
      <c r="F20" s="138"/>
      <c r="G20" s="138"/>
      <c r="H20" s="138"/>
      <c r="I20" s="147" t="s">
        <v>28</v>
      </c>
      <c r="J20" s="30" t="str">
        <f>'Rekapitulace stavby'!AN14</f>
        <v>Vyplň údaj</v>
      </c>
      <c r="K20" s="35"/>
      <c r="L20" s="60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="2" customFormat="1" ht="6.96" customHeight="1">
      <c r="A21" s="35"/>
      <c r="B21" s="41"/>
      <c r="C21" s="35"/>
      <c r="D21" s="35"/>
      <c r="E21" s="35"/>
      <c r="F21" s="35"/>
      <c r="G21" s="35"/>
      <c r="H21" s="35"/>
      <c r="I21" s="35"/>
      <c r="J21" s="35"/>
      <c r="K21" s="35"/>
      <c r="L21" s="60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="2" customFormat="1" ht="12" customHeight="1">
      <c r="A22" s="35"/>
      <c r="B22" s="41"/>
      <c r="C22" s="35"/>
      <c r="D22" s="147" t="s">
        <v>32</v>
      </c>
      <c r="E22" s="35"/>
      <c r="F22" s="35"/>
      <c r="G22" s="35"/>
      <c r="H22" s="35"/>
      <c r="I22" s="147" t="s">
        <v>25</v>
      </c>
      <c r="J22" s="138" t="str">
        <f>IF('Rekapitulace stavby'!AN16="","",'Rekapitulace stavby'!AN16)</f>
        <v/>
      </c>
      <c r="K22" s="35"/>
      <c r="L22" s="60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="2" customFormat="1" ht="18" customHeight="1">
      <c r="A23" s="35"/>
      <c r="B23" s="41"/>
      <c r="C23" s="35"/>
      <c r="D23" s="35"/>
      <c r="E23" s="138" t="str">
        <f>IF('Rekapitulace stavby'!E17="","",'Rekapitulace stavby'!E17)</f>
        <v xml:space="preserve"> </v>
      </c>
      <c r="F23" s="35"/>
      <c r="G23" s="35"/>
      <c r="H23" s="35"/>
      <c r="I23" s="147" t="s">
        <v>28</v>
      </c>
      <c r="J23" s="138" t="str">
        <f>IF('Rekapitulace stavby'!AN17="","",'Rekapitulace stavby'!AN17)</f>
        <v/>
      </c>
      <c r="K23" s="35"/>
      <c r="L23" s="60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="2" customFormat="1" ht="6.96" customHeight="1">
      <c r="A24" s="35"/>
      <c r="B24" s="41"/>
      <c r="C24" s="35"/>
      <c r="D24" s="35"/>
      <c r="E24" s="35"/>
      <c r="F24" s="35"/>
      <c r="G24" s="35"/>
      <c r="H24" s="35"/>
      <c r="I24" s="35"/>
      <c r="J24" s="35"/>
      <c r="K24" s="35"/>
      <c r="L24" s="60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="2" customFormat="1" ht="12" customHeight="1">
      <c r="A25" s="35"/>
      <c r="B25" s="41"/>
      <c r="C25" s="35"/>
      <c r="D25" s="147" t="s">
        <v>35</v>
      </c>
      <c r="E25" s="35"/>
      <c r="F25" s="35"/>
      <c r="G25" s="35"/>
      <c r="H25" s="35"/>
      <c r="I25" s="147" t="s">
        <v>25</v>
      </c>
      <c r="J25" s="138" t="str">
        <f>IF('Rekapitulace stavby'!AN19="","",'Rekapitulace stavby'!AN19)</f>
        <v/>
      </c>
      <c r="K25" s="35"/>
      <c r="L25" s="60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="2" customFormat="1" ht="18" customHeight="1">
      <c r="A26" s="35"/>
      <c r="B26" s="41"/>
      <c r="C26" s="35"/>
      <c r="D26" s="35"/>
      <c r="E26" s="138" t="str">
        <f>IF('Rekapitulace stavby'!E20="","",'Rekapitulace stavby'!E20)</f>
        <v xml:space="preserve"> </v>
      </c>
      <c r="F26" s="35"/>
      <c r="G26" s="35"/>
      <c r="H26" s="35"/>
      <c r="I26" s="147" t="s">
        <v>28</v>
      </c>
      <c r="J26" s="138" t="str">
        <f>IF('Rekapitulace stavby'!AN20="","",'Rekapitulace stavby'!AN20)</f>
        <v/>
      </c>
      <c r="K26" s="35"/>
      <c r="L26" s="60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="2" customFormat="1" ht="6.96" customHeight="1">
      <c r="A27" s="35"/>
      <c r="B27" s="41"/>
      <c r="C27" s="35"/>
      <c r="D27" s="35"/>
      <c r="E27" s="35"/>
      <c r="F27" s="35"/>
      <c r="G27" s="35"/>
      <c r="H27" s="35"/>
      <c r="I27" s="35"/>
      <c r="J27" s="35"/>
      <c r="K27" s="35"/>
      <c r="L27" s="60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</row>
    <row r="28" s="2" customFormat="1" ht="12" customHeight="1">
      <c r="A28" s="35"/>
      <c r="B28" s="41"/>
      <c r="C28" s="35"/>
      <c r="D28" s="147" t="s">
        <v>36</v>
      </c>
      <c r="E28" s="35"/>
      <c r="F28" s="35"/>
      <c r="G28" s="35"/>
      <c r="H28" s="35"/>
      <c r="I28" s="35"/>
      <c r="J28" s="35"/>
      <c r="K28" s="35"/>
      <c r="L28" s="60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="8" customFormat="1" ht="16.5" customHeight="1">
      <c r="A29" s="151"/>
      <c r="B29" s="152"/>
      <c r="C29" s="151"/>
      <c r="D29" s="151"/>
      <c r="E29" s="153" t="s">
        <v>1</v>
      </c>
      <c r="F29" s="153"/>
      <c r="G29" s="153"/>
      <c r="H29" s="153"/>
      <c r="I29" s="151"/>
      <c r="J29" s="151"/>
      <c r="K29" s="151"/>
      <c r="L29" s="154"/>
      <c r="S29" s="151"/>
      <c r="T29" s="151"/>
      <c r="U29" s="151"/>
      <c r="V29" s="151"/>
      <c r="W29" s="151"/>
      <c r="X29" s="151"/>
      <c r="Y29" s="151"/>
      <c r="Z29" s="151"/>
      <c r="AA29" s="151"/>
      <c r="AB29" s="151"/>
      <c r="AC29" s="151"/>
      <c r="AD29" s="151"/>
      <c r="AE29" s="151"/>
    </row>
    <row r="30" s="2" customFormat="1" ht="6.96" customHeight="1">
      <c r="A30" s="35"/>
      <c r="B30" s="41"/>
      <c r="C30" s="35"/>
      <c r="D30" s="35"/>
      <c r="E30" s="35"/>
      <c r="F30" s="35"/>
      <c r="G30" s="35"/>
      <c r="H30" s="35"/>
      <c r="I30" s="35"/>
      <c r="J30" s="35"/>
      <c r="K30" s="35"/>
      <c r="L30" s="60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="2" customFormat="1" ht="6.96" customHeight="1">
      <c r="A31" s="35"/>
      <c r="B31" s="41"/>
      <c r="C31" s="35"/>
      <c r="D31" s="155"/>
      <c r="E31" s="155"/>
      <c r="F31" s="155"/>
      <c r="G31" s="155"/>
      <c r="H31" s="155"/>
      <c r="I31" s="155"/>
      <c r="J31" s="155"/>
      <c r="K31" s="155"/>
      <c r="L31" s="60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="2" customFormat="1" ht="14.4" customHeight="1">
      <c r="A32" s="35"/>
      <c r="B32" s="41"/>
      <c r="C32" s="35"/>
      <c r="D32" s="138" t="s">
        <v>139</v>
      </c>
      <c r="E32" s="35"/>
      <c r="F32" s="35"/>
      <c r="G32" s="35"/>
      <c r="H32" s="35"/>
      <c r="I32" s="35"/>
      <c r="J32" s="156">
        <f>J98</f>
        <v>0</v>
      </c>
      <c r="K32" s="35"/>
      <c r="L32" s="60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="2" customFormat="1" ht="14.4" customHeight="1">
      <c r="A33" s="35"/>
      <c r="B33" s="41"/>
      <c r="C33" s="35"/>
      <c r="D33" s="157" t="s">
        <v>140</v>
      </c>
      <c r="E33" s="35"/>
      <c r="F33" s="35"/>
      <c r="G33" s="35"/>
      <c r="H33" s="35"/>
      <c r="I33" s="35"/>
      <c r="J33" s="156">
        <f>J115</f>
        <v>0</v>
      </c>
      <c r="K33" s="35"/>
      <c r="L33" s="60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="2" customFormat="1" ht="25.44" customHeight="1">
      <c r="A34" s="35"/>
      <c r="B34" s="41"/>
      <c r="C34" s="35"/>
      <c r="D34" s="158" t="s">
        <v>37</v>
      </c>
      <c r="E34" s="35"/>
      <c r="F34" s="35"/>
      <c r="G34" s="35"/>
      <c r="H34" s="35"/>
      <c r="I34" s="35"/>
      <c r="J34" s="159">
        <f>ROUND(J32 + J33, 2)</f>
        <v>0</v>
      </c>
      <c r="K34" s="35"/>
      <c r="L34" s="60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="2" customFormat="1" ht="6.96" customHeight="1">
      <c r="A35" s="35"/>
      <c r="B35" s="41"/>
      <c r="C35" s="35"/>
      <c r="D35" s="155"/>
      <c r="E35" s="155"/>
      <c r="F35" s="155"/>
      <c r="G35" s="155"/>
      <c r="H35" s="155"/>
      <c r="I35" s="155"/>
      <c r="J35" s="155"/>
      <c r="K35" s="155"/>
      <c r="L35" s="60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="2" customFormat="1" ht="14.4" customHeight="1">
      <c r="A36" s="35"/>
      <c r="B36" s="41"/>
      <c r="C36" s="35"/>
      <c r="D36" s="35"/>
      <c r="E36" s="35"/>
      <c r="F36" s="160" t="s">
        <v>39</v>
      </c>
      <c r="G36" s="35"/>
      <c r="H36" s="35"/>
      <c r="I36" s="160" t="s">
        <v>38</v>
      </c>
      <c r="J36" s="160" t="s">
        <v>40</v>
      </c>
      <c r="K36" s="35"/>
      <c r="L36" s="60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="2" customFormat="1" ht="14.4" customHeight="1">
      <c r="A37" s="35"/>
      <c r="B37" s="41"/>
      <c r="C37" s="35"/>
      <c r="D37" s="161" t="s">
        <v>41</v>
      </c>
      <c r="E37" s="147" t="s">
        <v>42</v>
      </c>
      <c r="F37" s="162">
        <f>ROUND((SUM(BE115:BE122) + SUM(BE144:BE502)),  2)</f>
        <v>0</v>
      </c>
      <c r="G37" s="35"/>
      <c r="H37" s="35"/>
      <c r="I37" s="163">
        <v>0.20999999999999999</v>
      </c>
      <c r="J37" s="162">
        <f>ROUND(((SUM(BE115:BE122) + SUM(BE144:BE502))*I37),  2)</f>
        <v>0</v>
      </c>
      <c r="K37" s="35"/>
      <c r="L37" s="60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="2" customFormat="1" ht="14.4" customHeight="1">
      <c r="A38" s="35"/>
      <c r="B38" s="41"/>
      <c r="C38" s="35"/>
      <c r="D38" s="35"/>
      <c r="E38" s="147" t="s">
        <v>43</v>
      </c>
      <c r="F38" s="162">
        <f>ROUND((SUM(BF115:BF122) + SUM(BF144:BF502)),  2)</f>
        <v>0</v>
      </c>
      <c r="G38" s="35"/>
      <c r="H38" s="35"/>
      <c r="I38" s="163">
        <v>0.14999999999999999</v>
      </c>
      <c r="J38" s="162">
        <f>ROUND(((SUM(BF115:BF122) + SUM(BF144:BF502))*I38),  2)</f>
        <v>0</v>
      </c>
      <c r="K38" s="35"/>
      <c r="L38" s="60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hidden="1" s="2" customFormat="1" ht="14.4" customHeight="1">
      <c r="A39" s="35"/>
      <c r="B39" s="41"/>
      <c r="C39" s="35"/>
      <c r="D39" s="35"/>
      <c r="E39" s="147" t="s">
        <v>44</v>
      </c>
      <c r="F39" s="162">
        <f>ROUND((SUM(BG115:BG122) + SUM(BG144:BG502)),  2)</f>
        <v>0</v>
      </c>
      <c r="G39" s="35"/>
      <c r="H39" s="35"/>
      <c r="I39" s="163">
        <v>0.20999999999999999</v>
      </c>
      <c r="J39" s="162">
        <f>0</f>
        <v>0</v>
      </c>
      <c r="K39" s="35"/>
      <c r="L39" s="60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hidden="1" s="2" customFormat="1" ht="14.4" customHeight="1">
      <c r="A40" s="35"/>
      <c r="B40" s="41"/>
      <c r="C40" s="35"/>
      <c r="D40" s="35"/>
      <c r="E40" s="147" t="s">
        <v>45</v>
      </c>
      <c r="F40" s="162">
        <f>ROUND((SUM(BH115:BH122) + SUM(BH144:BH502)),  2)</f>
        <v>0</v>
      </c>
      <c r="G40" s="35"/>
      <c r="H40" s="35"/>
      <c r="I40" s="163">
        <v>0.14999999999999999</v>
      </c>
      <c r="J40" s="162">
        <f>0</f>
        <v>0</v>
      </c>
      <c r="K40" s="35"/>
      <c r="L40" s="60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hidden="1" s="2" customFormat="1" ht="14.4" customHeight="1">
      <c r="A41" s="35"/>
      <c r="B41" s="41"/>
      <c r="C41" s="35"/>
      <c r="D41" s="35"/>
      <c r="E41" s="147" t="s">
        <v>46</v>
      </c>
      <c r="F41" s="162">
        <f>ROUND((SUM(BI115:BI122) + SUM(BI144:BI502)),  2)</f>
        <v>0</v>
      </c>
      <c r="G41" s="35"/>
      <c r="H41" s="35"/>
      <c r="I41" s="163">
        <v>0</v>
      </c>
      <c r="J41" s="162">
        <f>0</f>
        <v>0</v>
      </c>
      <c r="K41" s="35"/>
      <c r="L41" s="60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</row>
    <row r="42" s="2" customFormat="1" ht="6.96" customHeight="1">
      <c r="A42" s="35"/>
      <c r="B42" s="41"/>
      <c r="C42" s="35"/>
      <c r="D42" s="35"/>
      <c r="E42" s="35"/>
      <c r="F42" s="35"/>
      <c r="G42" s="35"/>
      <c r="H42" s="35"/>
      <c r="I42" s="35"/>
      <c r="J42" s="35"/>
      <c r="K42" s="35"/>
      <c r="L42" s="60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</row>
    <row r="43" s="2" customFormat="1" ht="25.44" customHeight="1">
      <c r="A43" s="35"/>
      <c r="B43" s="41"/>
      <c r="C43" s="164"/>
      <c r="D43" s="165" t="s">
        <v>47</v>
      </c>
      <c r="E43" s="166"/>
      <c r="F43" s="166"/>
      <c r="G43" s="167" t="s">
        <v>48</v>
      </c>
      <c r="H43" s="168" t="s">
        <v>49</v>
      </c>
      <c r="I43" s="166"/>
      <c r="J43" s="169">
        <f>SUM(J34:J41)</f>
        <v>0</v>
      </c>
      <c r="K43" s="170"/>
      <c r="L43" s="60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</row>
    <row r="44" s="2" customFormat="1" ht="14.4" customHeight="1">
      <c r="A44" s="35"/>
      <c r="B44" s="41"/>
      <c r="C44" s="35"/>
      <c r="D44" s="35"/>
      <c r="E44" s="35"/>
      <c r="F44" s="35"/>
      <c r="G44" s="35"/>
      <c r="H44" s="35"/>
      <c r="I44" s="35"/>
      <c r="J44" s="35"/>
      <c r="K44" s="35"/>
      <c r="L44" s="60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</row>
    <row r="45" s="1" customFormat="1" ht="14.4" customHeight="1">
      <c r="B45" s="17"/>
      <c r="L45" s="17"/>
    </row>
    <row r="46" s="1" customFormat="1" ht="14.4" customHeight="1">
      <c r="B46" s="17"/>
      <c r="L46" s="17"/>
    </row>
    <row r="47" s="1" customFormat="1" ht="14.4" customHeight="1">
      <c r="B47" s="17"/>
      <c r="L47" s="17"/>
    </row>
    <row r="48" s="1" customFormat="1" ht="14.4" customHeight="1">
      <c r="B48" s="17"/>
      <c r="L48" s="17"/>
    </row>
    <row r="49" s="1" customFormat="1" ht="14.4" customHeight="1">
      <c r="B49" s="17"/>
      <c r="L49" s="17"/>
    </row>
    <row r="50" s="2" customFormat="1" ht="14.4" customHeight="1">
      <c r="B50" s="60"/>
      <c r="D50" s="171" t="s">
        <v>50</v>
      </c>
      <c r="E50" s="172"/>
      <c r="F50" s="172"/>
      <c r="G50" s="171" t="s">
        <v>51</v>
      </c>
      <c r="H50" s="172"/>
      <c r="I50" s="172"/>
      <c r="J50" s="172"/>
      <c r="K50" s="172"/>
      <c r="L50" s="60"/>
    </row>
    <row r="51">
      <c r="B51" s="17"/>
      <c r="L51" s="17"/>
    </row>
    <row r="52">
      <c r="B52" s="17"/>
      <c r="L52" s="17"/>
    </row>
    <row r="53">
      <c r="B53" s="17"/>
      <c r="L53" s="17"/>
    </row>
    <row r="54">
      <c r="B54" s="17"/>
      <c r="L54" s="17"/>
    </row>
    <row r="55">
      <c r="B55" s="17"/>
      <c r="L55" s="17"/>
    </row>
    <row r="56">
      <c r="B56" s="17"/>
      <c r="L56" s="17"/>
    </row>
    <row r="57">
      <c r="B57" s="17"/>
      <c r="L57" s="17"/>
    </row>
    <row r="58">
      <c r="B58" s="17"/>
      <c r="L58" s="17"/>
    </row>
    <row r="59">
      <c r="B59" s="17"/>
      <c r="L59" s="17"/>
    </row>
    <row r="60">
      <c r="B60" s="17"/>
      <c r="L60" s="17"/>
    </row>
    <row r="61" s="2" customFormat="1">
      <c r="A61" s="35"/>
      <c r="B61" s="41"/>
      <c r="C61" s="35"/>
      <c r="D61" s="173" t="s">
        <v>52</v>
      </c>
      <c r="E61" s="174"/>
      <c r="F61" s="175" t="s">
        <v>53</v>
      </c>
      <c r="G61" s="173" t="s">
        <v>52</v>
      </c>
      <c r="H61" s="174"/>
      <c r="I61" s="174"/>
      <c r="J61" s="176" t="s">
        <v>53</v>
      </c>
      <c r="K61" s="174"/>
      <c r="L61" s="60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>
      <c r="B62" s="17"/>
      <c r="L62" s="17"/>
    </row>
    <row r="63">
      <c r="B63" s="17"/>
      <c r="L63" s="17"/>
    </row>
    <row r="64">
      <c r="B64" s="17"/>
      <c r="L64" s="17"/>
    </row>
    <row r="65" s="2" customFormat="1">
      <c r="A65" s="35"/>
      <c r="B65" s="41"/>
      <c r="C65" s="35"/>
      <c r="D65" s="171" t="s">
        <v>54</v>
      </c>
      <c r="E65" s="177"/>
      <c r="F65" s="177"/>
      <c r="G65" s="171" t="s">
        <v>55</v>
      </c>
      <c r="H65" s="177"/>
      <c r="I65" s="177"/>
      <c r="J65" s="177"/>
      <c r="K65" s="177"/>
      <c r="L65" s="60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>
      <c r="B66" s="17"/>
      <c r="L66" s="17"/>
    </row>
    <row r="67">
      <c r="B67" s="17"/>
      <c r="L67" s="17"/>
    </row>
    <row r="68">
      <c r="B68" s="17"/>
      <c r="L68" s="17"/>
    </row>
    <row r="69">
      <c r="B69" s="17"/>
      <c r="L69" s="17"/>
    </row>
    <row r="70">
      <c r="B70" s="17"/>
      <c r="L70" s="17"/>
    </row>
    <row r="71">
      <c r="B71" s="17"/>
      <c r="L71" s="17"/>
    </row>
    <row r="72">
      <c r="B72" s="17"/>
      <c r="L72" s="17"/>
    </row>
    <row r="73">
      <c r="B73" s="17"/>
      <c r="L73" s="17"/>
    </row>
    <row r="74">
      <c r="B74" s="17"/>
      <c r="L74" s="17"/>
    </row>
    <row r="75">
      <c r="B75" s="17"/>
      <c r="L75" s="17"/>
    </row>
    <row r="76" s="2" customFormat="1">
      <c r="A76" s="35"/>
      <c r="B76" s="41"/>
      <c r="C76" s="35"/>
      <c r="D76" s="173" t="s">
        <v>52</v>
      </c>
      <c r="E76" s="174"/>
      <c r="F76" s="175" t="s">
        <v>53</v>
      </c>
      <c r="G76" s="173" t="s">
        <v>52</v>
      </c>
      <c r="H76" s="174"/>
      <c r="I76" s="174"/>
      <c r="J76" s="176" t="s">
        <v>53</v>
      </c>
      <c r="K76" s="174"/>
      <c r="L76" s="60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="2" customFormat="1" ht="14.4" customHeight="1">
      <c r="A77" s="35"/>
      <c r="B77" s="178"/>
      <c r="C77" s="179"/>
      <c r="D77" s="179"/>
      <c r="E77" s="179"/>
      <c r="F77" s="179"/>
      <c r="G77" s="179"/>
      <c r="H77" s="179"/>
      <c r="I77" s="179"/>
      <c r="J77" s="179"/>
      <c r="K77" s="179"/>
      <c r="L77" s="60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="2" customFormat="1" ht="6.96" customHeight="1">
      <c r="A81" s="35"/>
      <c r="B81" s="180"/>
      <c r="C81" s="181"/>
      <c r="D81" s="181"/>
      <c r="E81" s="181"/>
      <c r="F81" s="181"/>
      <c r="G81" s="181"/>
      <c r="H81" s="181"/>
      <c r="I81" s="181"/>
      <c r="J81" s="181"/>
      <c r="K81" s="181"/>
      <c r="L81" s="60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="2" customFormat="1" ht="24.96" customHeight="1">
      <c r="A82" s="35"/>
      <c r="B82" s="36"/>
      <c r="C82" s="20" t="s">
        <v>141</v>
      </c>
      <c r="D82" s="37"/>
      <c r="E82" s="37"/>
      <c r="F82" s="37"/>
      <c r="G82" s="37"/>
      <c r="H82" s="37"/>
      <c r="I82" s="37"/>
      <c r="J82" s="37"/>
      <c r="K82" s="37"/>
      <c r="L82" s="60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60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="2" customFormat="1" ht="12" customHeight="1">
      <c r="A84" s="35"/>
      <c r="B84" s="36"/>
      <c r="C84" s="29" t="s">
        <v>16</v>
      </c>
      <c r="D84" s="37"/>
      <c r="E84" s="37"/>
      <c r="F84" s="37"/>
      <c r="G84" s="37"/>
      <c r="H84" s="37"/>
      <c r="I84" s="37"/>
      <c r="J84" s="37"/>
      <c r="K84" s="37"/>
      <c r="L84" s="60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="2" customFormat="1" ht="26.25" customHeight="1">
      <c r="A85" s="35"/>
      <c r="B85" s="36"/>
      <c r="C85" s="37"/>
      <c r="D85" s="37"/>
      <c r="E85" s="182" t="str">
        <f>E7</f>
        <v>Zlepšování kvality a dostupnosti vzdělávání ZŠ Sokolovská ve Velkém Meziříčí</v>
      </c>
      <c r="F85" s="29"/>
      <c r="G85" s="29"/>
      <c r="H85" s="29"/>
      <c r="I85" s="37"/>
      <c r="J85" s="37"/>
      <c r="K85" s="37"/>
      <c r="L85" s="60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="1" customFormat="1" ht="12" customHeight="1">
      <c r="B86" s="18"/>
      <c r="C86" s="29" t="s">
        <v>135</v>
      </c>
      <c r="D86" s="19"/>
      <c r="E86" s="19"/>
      <c r="F86" s="19"/>
      <c r="G86" s="19"/>
      <c r="H86" s="19"/>
      <c r="I86" s="19"/>
      <c r="J86" s="19"/>
      <c r="K86" s="19"/>
      <c r="L86" s="17"/>
    </row>
    <row r="87" s="2" customFormat="1" ht="23.25" customHeight="1">
      <c r="A87" s="35"/>
      <c r="B87" s="36"/>
      <c r="C87" s="37"/>
      <c r="D87" s="37"/>
      <c r="E87" s="182" t="s">
        <v>1508</v>
      </c>
      <c r="F87" s="37"/>
      <c r="G87" s="37"/>
      <c r="H87" s="37"/>
      <c r="I87" s="37"/>
      <c r="J87" s="37"/>
      <c r="K87" s="37"/>
      <c r="L87" s="60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="2" customFormat="1" ht="12" customHeight="1">
      <c r="A88" s="35"/>
      <c r="B88" s="36"/>
      <c r="C88" s="29" t="s">
        <v>137</v>
      </c>
      <c r="D88" s="37"/>
      <c r="E88" s="37"/>
      <c r="F88" s="37"/>
      <c r="G88" s="37"/>
      <c r="H88" s="37"/>
      <c r="I88" s="37"/>
      <c r="J88" s="37"/>
      <c r="K88" s="37"/>
      <c r="L88" s="60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="2" customFormat="1" ht="16.5" customHeight="1">
      <c r="A89" s="35"/>
      <c r="B89" s="36"/>
      <c r="C89" s="37"/>
      <c r="D89" s="37"/>
      <c r="E89" s="73" t="str">
        <f>E11</f>
        <v>56.4.2 - PC učebna_jazyková učebna, dveře č.61 - elektro</v>
      </c>
      <c r="F89" s="37"/>
      <c r="G89" s="37"/>
      <c r="H89" s="37"/>
      <c r="I89" s="37"/>
      <c r="J89" s="37"/>
      <c r="K89" s="37"/>
      <c r="L89" s="60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="2" customFormat="1" ht="6.96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60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="2" customFormat="1" ht="12" customHeight="1">
      <c r="A91" s="35"/>
      <c r="B91" s="36"/>
      <c r="C91" s="29" t="s">
        <v>20</v>
      </c>
      <c r="D91" s="37"/>
      <c r="E91" s="37"/>
      <c r="F91" s="24" t="str">
        <f>F14</f>
        <v xml:space="preserve">ZŠ Sokolovská </v>
      </c>
      <c r="G91" s="37"/>
      <c r="H91" s="37"/>
      <c r="I91" s="29" t="s">
        <v>22</v>
      </c>
      <c r="J91" s="76" t="str">
        <f>IF(J14="","",J14)</f>
        <v>21. 1. 2025</v>
      </c>
      <c r="K91" s="37"/>
      <c r="L91" s="60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="2" customFormat="1" ht="6.96" customHeight="1">
      <c r="A92" s="35"/>
      <c r="B92" s="36"/>
      <c r="C92" s="37"/>
      <c r="D92" s="37"/>
      <c r="E92" s="37"/>
      <c r="F92" s="37"/>
      <c r="G92" s="37"/>
      <c r="H92" s="37"/>
      <c r="I92" s="37"/>
      <c r="J92" s="37"/>
      <c r="K92" s="37"/>
      <c r="L92" s="60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="2" customFormat="1" ht="15.15" customHeight="1">
      <c r="A93" s="35"/>
      <c r="B93" s="36"/>
      <c r="C93" s="29" t="s">
        <v>24</v>
      </c>
      <c r="D93" s="37"/>
      <c r="E93" s="37"/>
      <c r="F93" s="24" t="str">
        <f>E17</f>
        <v xml:space="preserve">Město Velké Meziříčí, Radnická 29/1, PSČ: 594 13 </v>
      </c>
      <c r="G93" s="37"/>
      <c r="H93" s="37"/>
      <c r="I93" s="29" t="s">
        <v>32</v>
      </c>
      <c r="J93" s="33" t="str">
        <f>E23</f>
        <v xml:space="preserve"> </v>
      </c>
      <c r="K93" s="37"/>
      <c r="L93" s="60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="2" customFormat="1" ht="15.15" customHeight="1">
      <c r="A94" s="35"/>
      <c r="B94" s="36"/>
      <c r="C94" s="29" t="s">
        <v>30</v>
      </c>
      <c r="D94" s="37"/>
      <c r="E94" s="37"/>
      <c r="F94" s="24" t="str">
        <f>IF(E20="","",E20)</f>
        <v>Vyplň údaj</v>
      </c>
      <c r="G94" s="37"/>
      <c r="H94" s="37"/>
      <c r="I94" s="29" t="s">
        <v>35</v>
      </c>
      <c r="J94" s="33" t="str">
        <f>E26</f>
        <v xml:space="preserve"> </v>
      </c>
      <c r="K94" s="37"/>
      <c r="L94" s="60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="2" customFormat="1" ht="10.32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60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="2" customFormat="1" ht="29.28" customHeight="1">
      <c r="A96" s="35"/>
      <c r="B96" s="36"/>
      <c r="C96" s="183" t="s">
        <v>142</v>
      </c>
      <c r="D96" s="184"/>
      <c r="E96" s="184"/>
      <c r="F96" s="184"/>
      <c r="G96" s="184"/>
      <c r="H96" s="184"/>
      <c r="I96" s="184"/>
      <c r="J96" s="185" t="s">
        <v>143</v>
      </c>
      <c r="K96" s="184"/>
      <c r="L96" s="60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</row>
    <row r="97" s="2" customFormat="1" ht="10.32" customHeight="1">
      <c r="A97" s="35"/>
      <c r="B97" s="36"/>
      <c r="C97" s="37"/>
      <c r="D97" s="37"/>
      <c r="E97" s="37"/>
      <c r="F97" s="37"/>
      <c r="G97" s="37"/>
      <c r="H97" s="37"/>
      <c r="I97" s="37"/>
      <c r="J97" s="37"/>
      <c r="K97" s="37"/>
      <c r="L97" s="60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</row>
    <row r="98" s="2" customFormat="1" ht="22.8" customHeight="1">
      <c r="A98" s="35"/>
      <c r="B98" s="36"/>
      <c r="C98" s="186" t="s">
        <v>144</v>
      </c>
      <c r="D98" s="37"/>
      <c r="E98" s="37"/>
      <c r="F98" s="37"/>
      <c r="G98" s="37"/>
      <c r="H98" s="37"/>
      <c r="I98" s="37"/>
      <c r="J98" s="107">
        <f>J144</f>
        <v>0</v>
      </c>
      <c r="K98" s="37"/>
      <c r="L98" s="60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U98" s="14" t="s">
        <v>145</v>
      </c>
    </row>
    <row r="99" s="9" customFormat="1" ht="24.96" customHeight="1">
      <c r="A99" s="9"/>
      <c r="B99" s="187"/>
      <c r="C99" s="188"/>
      <c r="D99" s="189" t="s">
        <v>146</v>
      </c>
      <c r="E99" s="190"/>
      <c r="F99" s="190"/>
      <c r="G99" s="190"/>
      <c r="H99" s="190"/>
      <c r="I99" s="190"/>
      <c r="J99" s="191">
        <f>J145</f>
        <v>0</v>
      </c>
      <c r="K99" s="188"/>
      <c r="L99" s="192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93"/>
      <c r="C100" s="130"/>
      <c r="D100" s="194" t="s">
        <v>514</v>
      </c>
      <c r="E100" s="195"/>
      <c r="F100" s="195"/>
      <c r="G100" s="195"/>
      <c r="H100" s="195"/>
      <c r="I100" s="195"/>
      <c r="J100" s="196">
        <f>J146</f>
        <v>0</v>
      </c>
      <c r="K100" s="130"/>
      <c r="L100" s="197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93"/>
      <c r="C101" s="130"/>
      <c r="D101" s="194" t="s">
        <v>148</v>
      </c>
      <c r="E101" s="195"/>
      <c r="F101" s="195"/>
      <c r="G101" s="195"/>
      <c r="H101" s="195"/>
      <c r="I101" s="195"/>
      <c r="J101" s="196">
        <f>J151</f>
        <v>0</v>
      </c>
      <c r="K101" s="130"/>
      <c r="L101" s="197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93"/>
      <c r="C102" s="130"/>
      <c r="D102" s="194" t="s">
        <v>149</v>
      </c>
      <c r="E102" s="195"/>
      <c r="F102" s="195"/>
      <c r="G102" s="195"/>
      <c r="H102" s="195"/>
      <c r="I102" s="195"/>
      <c r="J102" s="196">
        <f>J174</f>
        <v>0</v>
      </c>
      <c r="K102" s="130"/>
      <c r="L102" s="197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9" customFormat="1" ht="24.96" customHeight="1">
      <c r="A103" s="9"/>
      <c r="B103" s="187"/>
      <c r="C103" s="188"/>
      <c r="D103" s="189" t="s">
        <v>150</v>
      </c>
      <c r="E103" s="190"/>
      <c r="F103" s="190"/>
      <c r="G103" s="190"/>
      <c r="H103" s="190"/>
      <c r="I103" s="190"/>
      <c r="J103" s="191">
        <f>J183</f>
        <v>0</v>
      </c>
      <c r="K103" s="188"/>
      <c r="L103" s="192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</row>
    <row r="104" s="10" customFormat="1" ht="19.92" customHeight="1">
      <c r="A104" s="10"/>
      <c r="B104" s="193"/>
      <c r="C104" s="130"/>
      <c r="D104" s="194" t="s">
        <v>515</v>
      </c>
      <c r="E104" s="195"/>
      <c r="F104" s="195"/>
      <c r="G104" s="195"/>
      <c r="H104" s="195"/>
      <c r="I104" s="195"/>
      <c r="J104" s="196">
        <f>J184</f>
        <v>0</v>
      </c>
      <c r="K104" s="130"/>
      <c r="L104" s="197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4.88" customHeight="1">
      <c r="A105" s="10"/>
      <c r="B105" s="193"/>
      <c r="C105" s="130"/>
      <c r="D105" s="194" t="s">
        <v>516</v>
      </c>
      <c r="E105" s="195"/>
      <c r="F105" s="195"/>
      <c r="G105" s="195"/>
      <c r="H105" s="195"/>
      <c r="I105" s="195"/>
      <c r="J105" s="196">
        <f>J185</f>
        <v>0</v>
      </c>
      <c r="K105" s="130"/>
      <c r="L105" s="197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4.88" customHeight="1">
      <c r="A106" s="10"/>
      <c r="B106" s="193"/>
      <c r="C106" s="130"/>
      <c r="D106" s="194" t="s">
        <v>517</v>
      </c>
      <c r="E106" s="195"/>
      <c r="F106" s="195"/>
      <c r="G106" s="195"/>
      <c r="H106" s="195"/>
      <c r="I106" s="195"/>
      <c r="J106" s="196">
        <f>J324</f>
        <v>0</v>
      </c>
      <c r="K106" s="130"/>
      <c r="L106" s="197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4.88" customHeight="1">
      <c r="A107" s="10"/>
      <c r="B107" s="193"/>
      <c r="C107" s="130"/>
      <c r="D107" s="194" t="s">
        <v>518</v>
      </c>
      <c r="E107" s="195"/>
      <c r="F107" s="195"/>
      <c r="G107" s="195"/>
      <c r="H107" s="195"/>
      <c r="I107" s="195"/>
      <c r="J107" s="196">
        <f>J355</f>
        <v>0</v>
      </c>
      <c r="K107" s="130"/>
      <c r="L107" s="197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10" customFormat="1" ht="14.88" customHeight="1">
      <c r="A108" s="10"/>
      <c r="B108" s="193"/>
      <c r="C108" s="130"/>
      <c r="D108" s="194" t="s">
        <v>519</v>
      </c>
      <c r="E108" s="195"/>
      <c r="F108" s="195"/>
      <c r="G108" s="195"/>
      <c r="H108" s="195"/>
      <c r="I108" s="195"/>
      <c r="J108" s="196">
        <f>J376</f>
        <v>0</v>
      </c>
      <c r="K108" s="130"/>
      <c r="L108" s="197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10" customFormat="1" ht="19.92" customHeight="1">
      <c r="A109" s="10"/>
      <c r="B109" s="193"/>
      <c r="C109" s="130"/>
      <c r="D109" s="194" t="s">
        <v>520</v>
      </c>
      <c r="E109" s="195"/>
      <c r="F109" s="195"/>
      <c r="G109" s="195"/>
      <c r="H109" s="195"/>
      <c r="I109" s="195"/>
      <c r="J109" s="196">
        <f>J397</f>
        <v>0</v>
      </c>
      <c r="K109" s="130"/>
      <c r="L109" s="197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10" customFormat="1" ht="14.88" customHeight="1">
      <c r="A110" s="10"/>
      <c r="B110" s="193"/>
      <c r="C110" s="130"/>
      <c r="D110" s="194" t="s">
        <v>521</v>
      </c>
      <c r="E110" s="195"/>
      <c r="F110" s="195"/>
      <c r="G110" s="195"/>
      <c r="H110" s="195"/>
      <c r="I110" s="195"/>
      <c r="J110" s="196">
        <f>J398</f>
        <v>0</v>
      </c>
      <c r="K110" s="130"/>
      <c r="L110" s="197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</row>
    <row r="111" s="10" customFormat="1" ht="14.88" customHeight="1">
      <c r="A111" s="10"/>
      <c r="B111" s="193"/>
      <c r="C111" s="130"/>
      <c r="D111" s="194" t="s">
        <v>522</v>
      </c>
      <c r="E111" s="195"/>
      <c r="F111" s="195"/>
      <c r="G111" s="195"/>
      <c r="H111" s="195"/>
      <c r="I111" s="195"/>
      <c r="J111" s="196">
        <f>J491</f>
        <v>0</v>
      </c>
      <c r="K111" s="130"/>
      <c r="L111" s="197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</row>
    <row r="112" s="10" customFormat="1" ht="19.92" customHeight="1">
      <c r="A112" s="10"/>
      <c r="B112" s="193"/>
      <c r="C112" s="130"/>
      <c r="D112" s="194" t="s">
        <v>523</v>
      </c>
      <c r="E112" s="195"/>
      <c r="F112" s="195"/>
      <c r="G112" s="195"/>
      <c r="H112" s="195"/>
      <c r="I112" s="195"/>
      <c r="J112" s="196">
        <f>J500</f>
        <v>0</v>
      </c>
      <c r="K112" s="130"/>
      <c r="L112" s="197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</row>
    <row r="113" s="2" customFormat="1" ht="21.84" customHeight="1">
      <c r="A113" s="35"/>
      <c r="B113" s="36"/>
      <c r="C113" s="37"/>
      <c r="D113" s="37"/>
      <c r="E113" s="37"/>
      <c r="F113" s="37"/>
      <c r="G113" s="37"/>
      <c r="H113" s="37"/>
      <c r="I113" s="37"/>
      <c r="J113" s="37"/>
      <c r="K113" s="37"/>
      <c r="L113" s="60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="2" customFormat="1" ht="6.96" customHeight="1">
      <c r="A114" s="35"/>
      <c r="B114" s="36"/>
      <c r="C114" s="37"/>
      <c r="D114" s="37"/>
      <c r="E114" s="37"/>
      <c r="F114" s="37"/>
      <c r="G114" s="37"/>
      <c r="H114" s="37"/>
      <c r="I114" s="37"/>
      <c r="J114" s="37"/>
      <c r="K114" s="37"/>
      <c r="L114" s="60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="2" customFormat="1" ht="29.28" customHeight="1">
      <c r="A115" s="35"/>
      <c r="B115" s="36"/>
      <c r="C115" s="186" t="s">
        <v>160</v>
      </c>
      <c r="D115" s="37"/>
      <c r="E115" s="37"/>
      <c r="F115" s="37"/>
      <c r="G115" s="37"/>
      <c r="H115" s="37"/>
      <c r="I115" s="37"/>
      <c r="J115" s="198">
        <f>ROUND(J116 + J117 + J118 + J119 + J120 + J121,2)</f>
        <v>0</v>
      </c>
      <c r="K115" s="37"/>
      <c r="L115" s="60"/>
      <c r="N115" s="199" t="s">
        <v>41</v>
      </c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="2" customFormat="1" ht="18" customHeight="1">
      <c r="A116" s="35"/>
      <c r="B116" s="36"/>
      <c r="C116" s="37"/>
      <c r="D116" s="200" t="s">
        <v>161</v>
      </c>
      <c r="E116" s="201"/>
      <c r="F116" s="201"/>
      <c r="G116" s="37"/>
      <c r="H116" s="37"/>
      <c r="I116" s="37"/>
      <c r="J116" s="202">
        <v>0</v>
      </c>
      <c r="K116" s="37"/>
      <c r="L116" s="203"/>
      <c r="M116" s="204"/>
      <c r="N116" s="205" t="s">
        <v>42</v>
      </c>
      <c r="O116" s="204"/>
      <c r="P116" s="204"/>
      <c r="Q116" s="204"/>
      <c r="R116" s="204"/>
      <c r="S116" s="206"/>
      <c r="T116" s="206"/>
      <c r="U116" s="206"/>
      <c r="V116" s="206"/>
      <c r="W116" s="206"/>
      <c r="X116" s="206"/>
      <c r="Y116" s="206"/>
      <c r="Z116" s="206"/>
      <c r="AA116" s="206"/>
      <c r="AB116" s="206"/>
      <c r="AC116" s="206"/>
      <c r="AD116" s="206"/>
      <c r="AE116" s="206"/>
      <c r="AF116" s="204"/>
      <c r="AG116" s="204"/>
      <c r="AH116" s="204"/>
      <c r="AI116" s="204"/>
      <c r="AJ116" s="204"/>
      <c r="AK116" s="204"/>
      <c r="AL116" s="204"/>
      <c r="AM116" s="204"/>
      <c r="AN116" s="204"/>
      <c r="AO116" s="204"/>
      <c r="AP116" s="204"/>
      <c r="AQ116" s="204"/>
      <c r="AR116" s="204"/>
      <c r="AS116" s="204"/>
      <c r="AT116" s="204"/>
      <c r="AU116" s="204"/>
      <c r="AV116" s="204"/>
      <c r="AW116" s="204"/>
      <c r="AX116" s="204"/>
      <c r="AY116" s="207" t="s">
        <v>162</v>
      </c>
      <c r="AZ116" s="204"/>
      <c r="BA116" s="204"/>
      <c r="BB116" s="204"/>
      <c r="BC116" s="204"/>
      <c r="BD116" s="204"/>
      <c r="BE116" s="208">
        <f>IF(N116="základní",J116,0)</f>
        <v>0</v>
      </c>
      <c r="BF116" s="208">
        <f>IF(N116="snížená",J116,0)</f>
        <v>0</v>
      </c>
      <c r="BG116" s="208">
        <f>IF(N116="zákl. přenesená",J116,0)</f>
        <v>0</v>
      </c>
      <c r="BH116" s="208">
        <f>IF(N116="sníž. přenesená",J116,0)</f>
        <v>0</v>
      </c>
      <c r="BI116" s="208">
        <f>IF(N116="nulová",J116,0)</f>
        <v>0</v>
      </c>
      <c r="BJ116" s="207" t="s">
        <v>84</v>
      </c>
      <c r="BK116" s="204"/>
      <c r="BL116" s="204"/>
      <c r="BM116" s="204"/>
    </row>
    <row r="117" s="2" customFormat="1" ht="18" customHeight="1">
      <c r="A117" s="35"/>
      <c r="B117" s="36"/>
      <c r="C117" s="37"/>
      <c r="D117" s="200" t="s">
        <v>163</v>
      </c>
      <c r="E117" s="201"/>
      <c r="F117" s="201"/>
      <c r="G117" s="37"/>
      <c r="H117" s="37"/>
      <c r="I117" s="37"/>
      <c r="J117" s="202">
        <v>0</v>
      </c>
      <c r="K117" s="37"/>
      <c r="L117" s="203"/>
      <c r="M117" s="204"/>
      <c r="N117" s="205" t="s">
        <v>42</v>
      </c>
      <c r="O117" s="204"/>
      <c r="P117" s="204"/>
      <c r="Q117" s="204"/>
      <c r="R117" s="204"/>
      <c r="S117" s="206"/>
      <c r="T117" s="206"/>
      <c r="U117" s="206"/>
      <c r="V117" s="206"/>
      <c r="W117" s="206"/>
      <c r="X117" s="206"/>
      <c r="Y117" s="206"/>
      <c r="Z117" s="206"/>
      <c r="AA117" s="206"/>
      <c r="AB117" s="206"/>
      <c r="AC117" s="206"/>
      <c r="AD117" s="206"/>
      <c r="AE117" s="206"/>
      <c r="AF117" s="204"/>
      <c r="AG117" s="204"/>
      <c r="AH117" s="204"/>
      <c r="AI117" s="204"/>
      <c r="AJ117" s="204"/>
      <c r="AK117" s="204"/>
      <c r="AL117" s="204"/>
      <c r="AM117" s="204"/>
      <c r="AN117" s="204"/>
      <c r="AO117" s="204"/>
      <c r="AP117" s="204"/>
      <c r="AQ117" s="204"/>
      <c r="AR117" s="204"/>
      <c r="AS117" s="204"/>
      <c r="AT117" s="204"/>
      <c r="AU117" s="204"/>
      <c r="AV117" s="204"/>
      <c r="AW117" s="204"/>
      <c r="AX117" s="204"/>
      <c r="AY117" s="207" t="s">
        <v>162</v>
      </c>
      <c r="AZ117" s="204"/>
      <c r="BA117" s="204"/>
      <c r="BB117" s="204"/>
      <c r="BC117" s="204"/>
      <c r="BD117" s="204"/>
      <c r="BE117" s="208">
        <f>IF(N117="základní",J117,0)</f>
        <v>0</v>
      </c>
      <c r="BF117" s="208">
        <f>IF(N117="snížená",J117,0)</f>
        <v>0</v>
      </c>
      <c r="BG117" s="208">
        <f>IF(N117="zákl. přenesená",J117,0)</f>
        <v>0</v>
      </c>
      <c r="BH117" s="208">
        <f>IF(N117="sníž. přenesená",J117,0)</f>
        <v>0</v>
      </c>
      <c r="BI117" s="208">
        <f>IF(N117="nulová",J117,0)</f>
        <v>0</v>
      </c>
      <c r="BJ117" s="207" t="s">
        <v>84</v>
      </c>
      <c r="BK117" s="204"/>
      <c r="BL117" s="204"/>
      <c r="BM117" s="204"/>
    </row>
    <row r="118" s="2" customFormat="1" ht="18" customHeight="1">
      <c r="A118" s="35"/>
      <c r="B118" s="36"/>
      <c r="C118" s="37"/>
      <c r="D118" s="200" t="s">
        <v>164</v>
      </c>
      <c r="E118" s="201"/>
      <c r="F118" s="201"/>
      <c r="G118" s="37"/>
      <c r="H118" s="37"/>
      <c r="I118" s="37"/>
      <c r="J118" s="202">
        <v>0</v>
      </c>
      <c r="K118" s="37"/>
      <c r="L118" s="203"/>
      <c r="M118" s="204"/>
      <c r="N118" s="205" t="s">
        <v>42</v>
      </c>
      <c r="O118" s="204"/>
      <c r="P118" s="204"/>
      <c r="Q118" s="204"/>
      <c r="R118" s="204"/>
      <c r="S118" s="206"/>
      <c r="T118" s="206"/>
      <c r="U118" s="206"/>
      <c r="V118" s="206"/>
      <c r="W118" s="206"/>
      <c r="X118" s="206"/>
      <c r="Y118" s="206"/>
      <c r="Z118" s="206"/>
      <c r="AA118" s="206"/>
      <c r="AB118" s="206"/>
      <c r="AC118" s="206"/>
      <c r="AD118" s="206"/>
      <c r="AE118" s="206"/>
      <c r="AF118" s="204"/>
      <c r="AG118" s="204"/>
      <c r="AH118" s="204"/>
      <c r="AI118" s="204"/>
      <c r="AJ118" s="204"/>
      <c r="AK118" s="204"/>
      <c r="AL118" s="204"/>
      <c r="AM118" s="204"/>
      <c r="AN118" s="204"/>
      <c r="AO118" s="204"/>
      <c r="AP118" s="204"/>
      <c r="AQ118" s="204"/>
      <c r="AR118" s="204"/>
      <c r="AS118" s="204"/>
      <c r="AT118" s="204"/>
      <c r="AU118" s="204"/>
      <c r="AV118" s="204"/>
      <c r="AW118" s="204"/>
      <c r="AX118" s="204"/>
      <c r="AY118" s="207" t="s">
        <v>162</v>
      </c>
      <c r="AZ118" s="204"/>
      <c r="BA118" s="204"/>
      <c r="BB118" s="204"/>
      <c r="BC118" s="204"/>
      <c r="BD118" s="204"/>
      <c r="BE118" s="208">
        <f>IF(N118="základní",J118,0)</f>
        <v>0</v>
      </c>
      <c r="BF118" s="208">
        <f>IF(N118="snížená",J118,0)</f>
        <v>0</v>
      </c>
      <c r="BG118" s="208">
        <f>IF(N118="zákl. přenesená",J118,0)</f>
        <v>0</v>
      </c>
      <c r="BH118" s="208">
        <f>IF(N118="sníž. přenesená",J118,0)</f>
        <v>0</v>
      </c>
      <c r="BI118" s="208">
        <f>IF(N118="nulová",J118,0)</f>
        <v>0</v>
      </c>
      <c r="BJ118" s="207" t="s">
        <v>84</v>
      </c>
      <c r="BK118" s="204"/>
      <c r="BL118" s="204"/>
      <c r="BM118" s="204"/>
    </row>
    <row r="119" s="2" customFormat="1" ht="18" customHeight="1">
      <c r="A119" s="35"/>
      <c r="B119" s="36"/>
      <c r="C119" s="37"/>
      <c r="D119" s="200" t="s">
        <v>165</v>
      </c>
      <c r="E119" s="201"/>
      <c r="F119" s="201"/>
      <c r="G119" s="37"/>
      <c r="H119" s="37"/>
      <c r="I119" s="37"/>
      <c r="J119" s="202">
        <v>0</v>
      </c>
      <c r="K119" s="37"/>
      <c r="L119" s="203"/>
      <c r="M119" s="204"/>
      <c r="N119" s="205" t="s">
        <v>42</v>
      </c>
      <c r="O119" s="204"/>
      <c r="P119" s="204"/>
      <c r="Q119" s="204"/>
      <c r="R119" s="204"/>
      <c r="S119" s="206"/>
      <c r="T119" s="206"/>
      <c r="U119" s="206"/>
      <c r="V119" s="206"/>
      <c r="W119" s="206"/>
      <c r="X119" s="206"/>
      <c r="Y119" s="206"/>
      <c r="Z119" s="206"/>
      <c r="AA119" s="206"/>
      <c r="AB119" s="206"/>
      <c r="AC119" s="206"/>
      <c r="AD119" s="206"/>
      <c r="AE119" s="206"/>
      <c r="AF119" s="204"/>
      <c r="AG119" s="204"/>
      <c r="AH119" s="204"/>
      <c r="AI119" s="204"/>
      <c r="AJ119" s="204"/>
      <c r="AK119" s="204"/>
      <c r="AL119" s="204"/>
      <c r="AM119" s="204"/>
      <c r="AN119" s="204"/>
      <c r="AO119" s="204"/>
      <c r="AP119" s="204"/>
      <c r="AQ119" s="204"/>
      <c r="AR119" s="204"/>
      <c r="AS119" s="204"/>
      <c r="AT119" s="204"/>
      <c r="AU119" s="204"/>
      <c r="AV119" s="204"/>
      <c r="AW119" s="204"/>
      <c r="AX119" s="204"/>
      <c r="AY119" s="207" t="s">
        <v>162</v>
      </c>
      <c r="AZ119" s="204"/>
      <c r="BA119" s="204"/>
      <c r="BB119" s="204"/>
      <c r="BC119" s="204"/>
      <c r="BD119" s="204"/>
      <c r="BE119" s="208">
        <f>IF(N119="základní",J119,0)</f>
        <v>0</v>
      </c>
      <c r="BF119" s="208">
        <f>IF(N119="snížená",J119,0)</f>
        <v>0</v>
      </c>
      <c r="BG119" s="208">
        <f>IF(N119="zákl. přenesená",J119,0)</f>
        <v>0</v>
      </c>
      <c r="BH119" s="208">
        <f>IF(N119="sníž. přenesená",J119,0)</f>
        <v>0</v>
      </c>
      <c r="BI119" s="208">
        <f>IF(N119="nulová",J119,0)</f>
        <v>0</v>
      </c>
      <c r="BJ119" s="207" t="s">
        <v>84</v>
      </c>
      <c r="BK119" s="204"/>
      <c r="BL119" s="204"/>
      <c r="BM119" s="204"/>
    </row>
    <row r="120" s="2" customFormat="1" ht="18" customHeight="1">
      <c r="A120" s="35"/>
      <c r="B120" s="36"/>
      <c r="C120" s="37"/>
      <c r="D120" s="200" t="s">
        <v>166</v>
      </c>
      <c r="E120" s="201"/>
      <c r="F120" s="201"/>
      <c r="G120" s="37"/>
      <c r="H120" s="37"/>
      <c r="I120" s="37"/>
      <c r="J120" s="202">
        <v>0</v>
      </c>
      <c r="K120" s="37"/>
      <c r="L120" s="203"/>
      <c r="M120" s="204"/>
      <c r="N120" s="205" t="s">
        <v>42</v>
      </c>
      <c r="O120" s="204"/>
      <c r="P120" s="204"/>
      <c r="Q120" s="204"/>
      <c r="R120" s="204"/>
      <c r="S120" s="206"/>
      <c r="T120" s="206"/>
      <c r="U120" s="206"/>
      <c r="V120" s="206"/>
      <c r="W120" s="206"/>
      <c r="X120" s="206"/>
      <c r="Y120" s="206"/>
      <c r="Z120" s="206"/>
      <c r="AA120" s="206"/>
      <c r="AB120" s="206"/>
      <c r="AC120" s="206"/>
      <c r="AD120" s="206"/>
      <c r="AE120" s="206"/>
      <c r="AF120" s="204"/>
      <c r="AG120" s="204"/>
      <c r="AH120" s="204"/>
      <c r="AI120" s="204"/>
      <c r="AJ120" s="204"/>
      <c r="AK120" s="204"/>
      <c r="AL120" s="204"/>
      <c r="AM120" s="204"/>
      <c r="AN120" s="204"/>
      <c r="AO120" s="204"/>
      <c r="AP120" s="204"/>
      <c r="AQ120" s="204"/>
      <c r="AR120" s="204"/>
      <c r="AS120" s="204"/>
      <c r="AT120" s="204"/>
      <c r="AU120" s="204"/>
      <c r="AV120" s="204"/>
      <c r="AW120" s="204"/>
      <c r="AX120" s="204"/>
      <c r="AY120" s="207" t="s">
        <v>162</v>
      </c>
      <c r="AZ120" s="204"/>
      <c r="BA120" s="204"/>
      <c r="BB120" s="204"/>
      <c r="BC120" s="204"/>
      <c r="BD120" s="204"/>
      <c r="BE120" s="208">
        <f>IF(N120="základní",J120,0)</f>
        <v>0</v>
      </c>
      <c r="BF120" s="208">
        <f>IF(N120="snížená",J120,0)</f>
        <v>0</v>
      </c>
      <c r="BG120" s="208">
        <f>IF(N120="zákl. přenesená",J120,0)</f>
        <v>0</v>
      </c>
      <c r="BH120" s="208">
        <f>IF(N120="sníž. přenesená",J120,0)</f>
        <v>0</v>
      </c>
      <c r="BI120" s="208">
        <f>IF(N120="nulová",J120,0)</f>
        <v>0</v>
      </c>
      <c r="BJ120" s="207" t="s">
        <v>84</v>
      </c>
      <c r="BK120" s="204"/>
      <c r="BL120" s="204"/>
      <c r="BM120" s="204"/>
    </row>
    <row r="121" s="2" customFormat="1" ht="18" customHeight="1">
      <c r="A121" s="35"/>
      <c r="B121" s="36"/>
      <c r="C121" s="37"/>
      <c r="D121" s="201" t="s">
        <v>167</v>
      </c>
      <c r="E121" s="37"/>
      <c r="F121" s="37"/>
      <c r="G121" s="37"/>
      <c r="H121" s="37"/>
      <c r="I121" s="37"/>
      <c r="J121" s="202">
        <f>ROUND(J32*T121,2)</f>
        <v>0</v>
      </c>
      <c r="K121" s="37"/>
      <c r="L121" s="203"/>
      <c r="M121" s="204"/>
      <c r="N121" s="205" t="s">
        <v>42</v>
      </c>
      <c r="O121" s="204"/>
      <c r="P121" s="204"/>
      <c r="Q121" s="204"/>
      <c r="R121" s="204"/>
      <c r="S121" s="206"/>
      <c r="T121" s="206"/>
      <c r="U121" s="206"/>
      <c r="V121" s="206"/>
      <c r="W121" s="206"/>
      <c r="X121" s="206"/>
      <c r="Y121" s="206"/>
      <c r="Z121" s="206"/>
      <c r="AA121" s="206"/>
      <c r="AB121" s="206"/>
      <c r="AC121" s="206"/>
      <c r="AD121" s="206"/>
      <c r="AE121" s="206"/>
      <c r="AF121" s="204"/>
      <c r="AG121" s="204"/>
      <c r="AH121" s="204"/>
      <c r="AI121" s="204"/>
      <c r="AJ121" s="204"/>
      <c r="AK121" s="204"/>
      <c r="AL121" s="204"/>
      <c r="AM121" s="204"/>
      <c r="AN121" s="204"/>
      <c r="AO121" s="204"/>
      <c r="AP121" s="204"/>
      <c r="AQ121" s="204"/>
      <c r="AR121" s="204"/>
      <c r="AS121" s="204"/>
      <c r="AT121" s="204"/>
      <c r="AU121" s="204"/>
      <c r="AV121" s="204"/>
      <c r="AW121" s="204"/>
      <c r="AX121" s="204"/>
      <c r="AY121" s="207" t="s">
        <v>168</v>
      </c>
      <c r="AZ121" s="204"/>
      <c r="BA121" s="204"/>
      <c r="BB121" s="204"/>
      <c r="BC121" s="204"/>
      <c r="BD121" s="204"/>
      <c r="BE121" s="208">
        <f>IF(N121="základní",J121,0)</f>
        <v>0</v>
      </c>
      <c r="BF121" s="208">
        <f>IF(N121="snížená",J121,0)</f>
        <v>0</v>
      </c>
      <c r="BG121" s="208">
        <f>IF(N121="zákl. přenesená",J121,0)</f>
        <v>0</v>
      </c>
      <c r="BH121" s="208">
        <f>IF(N121="sníž. přenesená",J121,0)</f>
        <v>0</v>
      </c>
      <c r="BI121" s="208">
        <f>IF(N121="nulová",J121,0)</f>
        <v>0</v>
      </c>
      <c r="BJ121" s="207" t="s">
        <v>84</v>
      </c>
      <c r="BK121" s="204"/>
      <c r="BL121" s="204"/>
      <c r="BM121" s="204"/>
    </row>
    <row r="122" s="2" customFormat="1">
      <c r="A122" s="35"/>
      <c r="B122" s="36"/>
      <c r="C122" s="37"/>
      <c r="D122" s="37"/>
      <c r="E122" s="37"/>
      <c r="F122" s="37"/>
      <c r="G122" s="37"/>
      <c r="H122" s="37"/>
      <c r="I122" s="37"/>
      <c r="J122" s="37"/>
      <c r="K122" s="37"/>
      <c r="L122" s="60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</row>
    <row r="123" s="2" customFormat="1" ht="29.28" customHeight="1">
      <c r="A123" s="35"/>
      <c r="B123" s="36"/>
      <c r="C123" s="209" t="s">
        <v>169</v>
      </c>
      <c r="D123" s="184"/>
      <c r="E123" s="184"/>
      <c r="F123" s="184"/>
      <c r="G123" s="184"/>
      <c r="H123" s="184"/>
      <c r="I123" s="184"/>
      <c r="J123" s="210">
        <f>ROUND(J98+J115,2)</f>
        <v>0</v>
      </c>
      <c r="K123" s="184"/>
      <c r="L123" s="60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</row>
    <row r="124" s="2" customFormat="1" ht="6.96" customHeight="1">
      <c r="A124" s="35"/>
      <c r="B124" s="63"/>
      <c r="C124" s="64"/>
      <c r="D124" s="64"/>
      <c r="E124" s="64"/>
      <c r="F124" s="64"/>
      <c r="G124" s="64"/>
      <c r="H124" s="64"/>
      <c r="I124" s="64"/>
      <c r="J124" s="64"/>
      <c r="K124" s="64"/>
      <c r="L124" s="60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</row>
    <row r="128" s="2" customFormat="1" ht="6.96" customHeight="1">
      <c r="A128" s="35"/>
      <c r="B128" s="65"/>
      <c r="C128" s="66"/>
      <c r="D128" s="66"/>
      <c r="E128" s="66"/>
      <c r="F128" s="66"/>
      <c r="G128" s="66"/>
      <c r="H128" s="66"/>
      <c r="I128" s="66"/>
      <c r="J128" s="66"/>
      <c r="K128" s="66"/>
      <c r="L128" s="60"/>
      <c r="S128" s="35"/>
      <c r="T128" s="35"/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</row>
    <row r="129" s="2" customFormat="1" ht="24.96" customHeight="1">
      <c r="A129" s="35"/>
      <c r="B129" s="36"/>
      <c r="C129" s="20" t="s">
        <v>170</v>
      </c>
      <c r="D129" s="37"/>
      <c r="E129" s="37"/>
      <c r="F129" s="37"/>
      <c r="G129" s="37"/>
      <c r="H129" s="37"/>
      <c r="I129" s="37"/>
      <c r="J129" s="37"/>
      <c r="K129" s="37"/>
      <c r="L129" s="60"/>
      <c r="S129" s="35"/>
      <c r="T129" s="35"/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</row>
    <row r="130" s="2" customFormat="1" ht="6.96" customHeight="1">
      <c r="A130" s="35"/>
      <c r="B130" s="36"/>
      <c r="C130" s="37"/>
      <c r="D130" s="37"/>
      <c r="E130" s="37"/>
      <c r="F130" s="37"/>
      <c r="G130" s="37"/>
      <c r="H130" s="37"/>
      <c r="I130" s="37"/>
      <c r="J130" s="37"/>
      <c r="K130" s="37"/>
      <c r="L130" s="60"/>
      <c r="S130" s="35"/>
      <c r="T130" s="35"/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</row>
    <row r="131" s="2" customFormat="1" ht="12" customHeight="1">
      <c r="A131" s="35"/>
      <c r="B131" s="36"/>
      <c r="C131" s="29" t="s">
        <v>16</v>
      </c>
      <c r="D131" s="37"/>
      <c r="E131" s="37"/>
      <c r="F131" s="37"/>
      <c r="G131" s="37"/>
      <c r="H131" s="37"/>
      <c r="I131" s="37"/>
      <c r="J131" s="37"/>
      <c r="K131" s="37"/>
      <c r="L131" s="60"/>
      <c r="S131" s="35"/>
      <c r="T131" s="35"/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</row>
    <row r="132" s="2" customFormat="1" ht="26.25" customHeight="1">
      <c r="A132" s="35"/>
      <c r="B132" s="36"/>
      <c r="C132" s="37"/>
      <c r="D132" s="37"/>
      <c r="E132" s="182" t="str">
        <f>E7</f>
        <v>Zlepšování kvality a dostupnosti vzdělávání ZŠ Sokolovská ve Velkém Meziříčí</v>
      </c>
      <c r="F132" s="29"/>
      <c r="G132" s="29"/>
      <c r="H132" s="29"/>
      <c r="I132" s="37"/>
      <c r="J132" s="37"/>
      <c r="K132" s="37"/>
      <c r="L132" s="60"/>
      <c r="S132" s="35"/>
      <c r="T132" s="35"/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</row>
    <row r="133" s="1" customFormat="1" ht="12" customHeight="1">
      <c r="B133" s="18"/>
      <c r="C133" s="29" t="s">
        <v>135</v>
      </c>
      <c r="D133" s="19"/>
      <c r="E133" s="19"/>
      <c r="F133" s="19"/>
      <c r="G133" s="19"/>
      <c r="H133" s="19"/>
      <c r="I133" s="19"/>
      <c r="J133" s="19"/>
      <c r="K133" s="19"/>
      <c r="L133" s="17"/>
    </row>
    <row r="134" s="2" customFormat="1" ht="23.25" customHeight="1">
      <c r="A134" s="35"/>
      <c r="B134" s="36"/>
      <c r="C134" s="37"/>
      <c r="D134" s="37"/>
      <c r="E134" s="182" t="s">
        <v>1508</v>
      </c>
      <c r="F134" s="37"/>
      <c r="G134" s="37"/>
      <c r="H134" s="37"/>
      <c r="I134" s="37"/>
      <c r="J134" s="37"/>
      <c r="K134" s="37"/>
      <c r="L134" s="60"/>
      <c r="S134" s="35"/>
      <c r="T134" s="35"/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</row>
    <row r="135" s="2" customFormat="1" ht="12" customHeight="1">
      <c r="A135" s="35"/>
      <c r="B135" s="36"/>
      <c r="C135" s="29" t="s">
        <v>137</v>
      </c>
      <c r="D135" s="37"/>
      <c r="E135" s="37"/>
      <c r="F135" s="37"/>
      <c r="G135" s="37"/>
      <c r="H135" s="37"/>
      <c r="I135" s="37"/>
      <c r="J135" s="37"/>
      <c r="K135" s="37"/>
      <c r="L135" s="60"/>
      <c r="S135" s="35"/>
      <c r="T135" s="35"/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</row>
    <row r="136" s="2" customFormat="1" ht="16.5" customHeight="1">
      <c r="A136" s="35"/>
      <c r="B136" s="36"/>
      <c r="C136" s="37"/>
      <c r="D136" s="37"/>
      <c r="E136" s="73" t="str">
        <f>E11</f>
        <v>56.4.2 - PC učebna_jazyková učebna, dveře č.61 - elektro</v>
      </c>
      <c r="F136" s="37"/>
      <c r="G136" s="37"/>
      <c r="H136" s="37"/>
      <c r="I136" s="37"/>
      <c r="J136" s="37"/>
      <c r="K136" s="37"/>
      <c r="L136" s="60"/>
      <c r="S136" s="35"/>
      <c r="T136" s="35"/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</row>
    <row r="137" s="2" customFormat="1" ht="6.96" customHeight="1">
      <c r="A137" s="35"/>
      <c r="B137" s="36"/>
      <c r="C137" s="37"/>
      <c r="D137" s="37"/>
      <c r="E137" s="37"/>
      <c r="F137" s="37"/>
      <c r="G137" s="37"/>
      <c r="H137" s="37"/>
      <c r="I137" s="37"/>
      <c r="J137" s="37"/>
      <c r="K137" s="37"/>
      <c r="L137" s="60"/>
      <c r="S137" s="35"/>
      <c r="T137" s="35"/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</row>
    <row r="138" s="2" customFormat="1" ht="12" customHeight="1">
      <c r="A138" s="35"/>
      <c r="B138" s="36"/>
      <c r="C138" s="29" t="s">
        <v>20</v>
      </c>
      <c r="D138" s="37"/>
      <c r="E138" s="37"/>
      <c r="F138" s="24" t="str">
        <f>F14</f>
        <v xml:space="preserve">ZŠ Sokolovská </v>
      </c>
      <c r="G138" s="37"/>
      <c r="H138" s="37"/>
      <c r="I138" s="29" t="s">
        <v>22</v>
      </c>
      <c r="J138" s="76" t="str">
        <f>IF(J14="","",J14)</f>
        <v>21. 1. 2025</v>
      </c>
      <c r="K138" s="37"/>
      <c r="L138" s="60"/>
      <c r="S138" s="35"/>
      <c r="T138" s="35"/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</row>
    <row r="139" s="2" customFormat="1" ht="6.96" customHeight="1">
      <c r="A139" s="35"/>
      <c r="B139" s="36"/>
      <c r="C139" s="37"/>
      <c r="D139" s="37"/>
      <c r="E139" s="37"/>
      <c r="F139" s="37"/>
      <c r="G139" s="37"/>
      <c r="H139" s="37"/>
      <c r="I139" s="37"/>
      <c r="J139" s="37"/>
      <c r="K139" s="37"/>
      <c r="L139" s="60"/>
      <c r="S139" s="35"/>
      <c r="T139" s="35"/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</row>
    <row r="140" s="2" customFormat="1" ht="15.15" customHeight="1">
      <c r="A140" s="35"/>
      <c r="B140" s="36"/>
      <c r="C140" s="29" t="s">
        <v>24</v>
      </c>
      <c r="D140" s="37"/>
      <c r="E140" s="37"/>
      <c r="F140" s="24" t="str">
        <f>E17</f>
        <v xml:space="preserve">Město Velké Meziříčí, Radnická 29/1, PSČ: 594 13 </v>
      </c>
      <c r="G140" s="37"/>
      <c r="H140" s="37"/>
      <c r="I140" s="29" t="s">
        <v>32</v>
      </c>
      <c r="J140" s="33" t="str">
        <f>E23</f>
        <v xml:space="preserve"> </v>
      </c>
      <c r="K140" s="37"/>
      <c r="L140" s="60"/>
      <c r="S140" s="35"/>
      <c r="T140" s="35"/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</row>
    <row r="141" s="2" customFormat="1" ht="15.15" customHeight="1">
      <c r="A141" s="35"/>
      <c r="B141" s="36"/>
      <c r="C141" s="29" t="s">
        <v>30</v>
      </c>
      <c r="D141" s="37"/>
      <c r="E141" s="37"/>
      <c r="F141" s="24" t="str">
        <f>IF(E20="","",E20)</f>
        <v>Vyplň údaj</v>
      </c>
      <c r="G141" s="37"/>
      <c r="H141" s="37"/>
      <c r="I141" s="29" t="s">
        <v>35</v>
      </c>
      <c r="J141" s="33" t="str">
        <f>E26</f>
        <v xml:space="preserve"> </v>
      </c>
      <c r="K141" s="37"/>
      <c r="L141" s="60"/>
      <c r="S141" s="35"/>
      <c r="T141" s="35"/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</row>
    <row r="142" s="2" customFormat="1" ht="10.32" customHeight="1">
      <c r="A142" s="35"/>
      <c r="B142" s="36"/>
      <c r="C142" s="37"/>
      <c r="D142" s="37"/>
      <c r="E142" s="37"/>
      <c r="F142" s="37"/>
      <c r="G142" s="37"/>
      <c r="H142" s="37"/>
      <c r="I142" s="37"/>
      <c r="J142" s="37"/>
      <c r="K142" s="37"/>
      <c r="L142" s="60"/>
      <c r="S142" s="35"/>
      <c r="T142" s="35"/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</row>
    <row r="143" s="11" customFormat="1" ht="29.28" customHeight="1">
      <c r="A143" s="211"/>
      <c r="B143" s="212"/>
      <c r="C143" s="213" t="s">
        <v>171</v>
      </c>
      <c r="D143" s="214" t="s">
        <v>62</v>
      </c>
      <c r="E143" s="214" t="s">
        <v>58</v>
      </c>
      <c r="F143" s="214" t="s">
        <v>59</v>
      </c>
      <c r="G143" s="214" t="s">
        <v>172</v>
      </c>
      <c r="H143" s="214" t="s">
        <v>173</v>
      </c>
      <c r="I143" s="214" t="s">
        <v>174</v>
      </c>
      <c r="J143" s="215" t="s">
        <v>143</v>
      </c>
      <c r="K143" s="216" t="s">
        <v>175</v>
      </c>
      <c r="L143" s="217"/>
      <c r="M143" s="97" t="s">
        <v>1</v>
      </c>
      <c r="N143" s="98" t="s">
        <v>41</v>
      </c>
      <c r="O143" s="98" t="s">
        <v>176</v>
      </c>
      <c r="P143" s="98" t="s">
        <v>177</v>
      </c>
      <c r="Q143" s="98" t="s">
        <v>178</v>
      </c>
      <c r="R143" s="98" t="s">
        <v>179</v>
      </c>
      <c r="S143" s="98" t="s">
        <v>180</v>
      </c>
      <c r="T143" s="99" t="s">
        <v>181</v>
      </c>
      <c r="U143" s="211"/>
      <c r="V143" s="211"/>
      <c r="W143" s="211"/>
      <c r="X143" s="211"/>
      <c r="Y143" s="211"/>
      <c r="Z143" s="211"/>
      <c r="AA143" s="211"/>
      <c r="AB143" s="211"/>
      <c r="AC143" s="211"/>
      <c r="AD143" s="211"/>
      <c r="AE143" s="211"/>
    </row>
    <row r="144" s="2" customFormat="1" ht="22.8" customHeight="1">
      <c r="A144" s="35"/>
      <c r="B144" s="36"/>
      <c r="C144" s="104" t="s">
        <v>182</v>
      </c>
      <c r="D144" s="37"/>
      <c r="E144" s="37"/>
      <c r="F144" s="37"/>
      <c r="G144" s="37"/>
      <c r="H144" s="37"/>
      <c r="I144" s="37"/>
      <c r="J144" s="218">
        <f>BK144</f>
        <v>0</v>
      </c>
      <c r="K144" s="37"/>
      <c r="L144" s="41"/>
      <c r="M144" s="100"/>
      <c r="N144" s="219"/>
      <c r="O144" s="101"/>
      <c r="P144" s="220">
        <f>P145+P183</f>
        <v>0</v>
      </c>
      <c r="Q144" s="101"/>
      <c r="R144" s="220">
        <f>R145+R183</f>
        <v>0.3281</v>
      </c>
      <c r="S144" s="101"/>
      <c r="T144" s="221">
        <f>T145+T183</f>
        <v>1.1477000000000002</v>
      </c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T144" s="14" t="s">
        <v>76</v>
      </c>
      <c r="AU144" s="14" t="s">
        <v>145</v>
      </c>
      <c r="BK144" s="222">
        <f>BK145+BK183</f>
        <v>0</v>
      </c>
    </row>
    <row r="145" s="12" customFormat="1" ht="25.92" customHeight="1">
      <c r="A145" s="12"/>
      <c r="B145" s="223"/>
      <c r="C145" s="224"/>
      <c r="D145" s="225" t="s">
        <v>76</v>
      </c>
      <c r="E145" s="226" t="s">
        <v>183</v>
      </c>
      <c r="F145" s="226" t="s">
        <v>184</v>
      </c>
      <c r="G145" s="224"/>
      <c r="H145" s="224"/>
      <c r="I145" s="227"/>
      <c r="J145" s="228">
        <f>BK145</f>
        <v>0</v>
      </c>
      <c r="K145" s="224"/>
      <c r="L145" s="229"/>
      <c r="M145" s="230"/>
      <c r="N145" s="231"/>
      <c r="O145" s="231"/>
      <c r="P145" s="232">
        <f>P146+P151+P174</f>
        <v>0</v>
      </c>
      <c r="Q145" s="231"/>
      <c r="R145" s="232">
        <f>R146+R151+R174</f>
        <v>0</v>
      </c>
      <c r="S145" s="231"/>
      <c r="T145" s="233">
        <f>T146+T151+T174</f>
        <v>1.1040000000000001</v>
      </c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R145" s="234" t="s">
        <v>84</v>
      </c>
      <c r="AT145" s="235" t="s">
        <v>76</v>
      </c>
      <c r="AU145" s="235" t="s">
        <v>77</v>
      </c>
      <c r="AY145" s="234" t="s">
        <v>185</v>
      </c>
      <c r="BK145" s="236">
        <f>BK146+BK151+BK174</f>
        <v>0</v>
      </c>
    </row>
    <row r="146" s="12" customFormat="1" ht="22.8" customHeight="1">
      <c r="A146" s="12"/>
      <c r="B146" s="223"/>
      <c r="C146" s="224"/>
      <c r="D146" s="225" t="s">
        <v>76</v>
      </c>
      <c r="E146" s="237" t="s">
        <v>200</v>
      </c>
      <c r="F146" s="237" t="s">
        <v>524</v>
      </c>
      <c r="G146" s="224"/>
      <c r="H146" s="224"/>
      <c r="I146" s="227"/>
      <c r="J146" s="238">
        <f>BK146</f>
        <v>0</v>
      </c>
      <c r="K146" s="224"/>
      <c r="L146" s="229"/>
      <c r="M146" s="230"/>
      <c r="N146" s="231"/>
      <c r="O146" s="231"/>
      <c r="P146" s="232">
        <f>SUM(P147:P150)</f>
        <v>0</v>
      </c>
      <c r="Q146" s="231"/>
      <c r="R146" s="232">
        <f>SUM(R147:R150)</f>
        <v>0</v>
      </c>
      <c r="S146" s="231"/>
      <c r="T146" s="233">
        <f>SUM(T147:T150)</f>
        <v>0</v>
      </c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R146" s="234" t="s">
        <v>84</v>
      </c>
      <c r="AT146" s="235" t="s">
        <v>76</v>
      </c>
      <c r="AU146" s="235" t="s">
        <v>84</v>
      </c>
      <c r="AY146" s="234" t="s">
        <v>185</v>
      </c>
      <c r="BK146" s="236">
        <f>SUM(BK147:BK150)</f>
        <v>0</v>
      </c>
    </row>
    <row r="147" s="2" customFormat="1" ht="24.15" customHeight="1">
      <c r="A147" s="35"/>
      <c r="B147" s="36"/>
      <c r="C147" s="239" t="s">
        <v>84</v>
      </c>
      <c r="D147" s="239" t="s">
        <v>188</v>
      </c>
      <c r="E147" s="240" t="s">
        <v>525</v>
      </c>
      <c r="F147" s="241" t="s">
        <v>526</v>
      </c>
      <c r="G147" s="242" t="s">
        <v>527</v>
      </c>
      <c r="H147" s="243">
        <v>10</v>
      </c>
      <c r="I147" s="244"/>
      <c r="J147" s="245">
        <f>ROUND(I147*H147,2)</f>
        <v>0</v>
      </c>
      <c r="K147" s="246"/>
      <c r="L147" s="41"/>
      <c r="M147" s="247" t="s">
        <v>1</v>
      </c>
      <c r="N147" s="248" t="s">
        <v>42</v>
      </c>
      <c r="O147" s="88"/>
      <c r="P147" s="249">
        <f>O147*H147</f>
        <v>0</v>
      </c>
      <c r="Q147" s="249">
        <v>0</v>
      </c>
      <c r="R147" s="249">
        <f>Q147*H147</f>
        <v>0</v>
      </c>
      <c r="S147" s="249">
        <v>0</v>
      </c>
      <c r="T147" s="250">
        <f>S147*H147</f>
        <v>0</v>
      </c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R147" s="251" t="s">
        <v>192</v>
      </c>
      <c r="AT147" s="251" t="s">
        <v>188</v>
      </c>
      <c r="AU147" s="251" t="s">
        <v>86</v>
      </c>
      <c r="AY147" s="14" t="s">
        <v>185</v>
      </c>
      <c r="BE147" s="252">
        <f>IF(N147="základní",J147,0)</f>
        <v>0</v>
      </c>
      <c r="BF147" s="252">
        <f>IF(N147="snížená",J147,0)</f>
        <v>0</v>
      </c>
      <c r="BG147" s="252">
        <f>IF(N147="zákl. přenesená",J147,0)</f>
        <v>0</v>
      </c>
      <c r="BH147" s="252">
        <f>IF(N147="sníž. přenesená",J147,0)</f>
        <v>0</v>
      </c>
      <c r="BI147" s="252">
        <f>IF(N147="nulová",J147,0)</f>
        <v>0</v>
      </c>
      <c r="BJ147" s="14" t="s">
        <v>84</v>
      </c>
      <c r="BK147" s="252">
        <f>ROUND(I147*H147,2)</f>
        <v>0</v>
      </c>
      <c r="BL147" s="14" t="s">
        <v>192</v>
      </c>
      <c r="BM147" s="251" t="s">
        <v>528</v>
      </c>
    </row>
    <row r="148" s="2" customFormat="1">
      <c r="A148" s="35"/>
      <c r="B148" s="36"/>
      <c r="C148" s="37"/>
      <c r="D148" s="253" t="s">
        <v>194</v>
      </c>
      <c r="E148" s="37"/>
      <c r="F148" s="254" t="s">
        <v>529</v>
      </c>
      <c r="G148" s="37"/>
      <c r="H148" s="37"/>
      <c r="I148" s="206"/>
      <c r="J148" s="37"/>
      <c r="K148" s="37"/>
      <c r="L148" s="41"/>
      <c r="M148" s="255"/>
      <c r="N148" s="256"/>
      <c r="O148" s="88"/>
      <c r="P148" s="88"/>
      <c r="Q148" s="88"/>
      <c r="R148" s="88"/>
      <c r="S148" s="88"/>
      <c r="T148" s="89"/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T148" s="14" t="s">
        <v>194</v>
      </c>
      <c r="AU148" s="14" t="s">
        <v>86</v>
      </c>
    </row>
    <row r="149" s="2" customFormat="1" ht="24.15" customHeight="1">
      <c r="A149" s="35"/>
      <c r="B149" s="36"/>
      <c r="C149" s="239" t="s">
        <v>86</v>
      </c>
      <c r="D149" s="239" t="s">
        <v>188</v>
      </c>
      <c r="E149" s="240" t="s">
        <v>530</v>
      </c>
      <c r="F149" s="241" t="s">
        <v>531</v>
      </c>
      <c r="G149" s="242" t="s">
        <v>527</v>
      </c>
      <c r="H149" s="243">
        <v>90</v>
      </c>
      <c r="I149" s="244"/>
      <c r="J149" s="245">
        <f>ROUND(I149*H149,2)</f>
        <v>0</v>
      </c>
      <c r="K149" s="246"/>
      <c r="L149" s="41"/>
      <c r="M149" s="247" t="s">
        <v>1</v>
      </c>
      <c r="N149" s="248" t="s">
        <v>42</v>
      </c>
      <c r="O149" s="88"/>
      <c r="P149" s="249">
        <f>O149*H149</f>
        <v>0</v>
      </c>
      <c r="Q149" s="249">
        <v>0</v>
      </c>
      <c r="R149" s="249">
        <f>Q149*H149</f>
        <v>0</v>
      </c>
      <c r="S149" s="249">
        <v>0</v>
      </c>
      <c r="T149" s="250">
        <f>S149*H149</f>
        <v>0</v>
      </c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R149" s="251" t="s">
        <v>192</v>
      </c>
      <c r="AT149" s="251" t="s">
        <v>188</v>
      </c>
      <c r="AU149" s="251" t="s">
        <v>86</v>
      </c>
      <c r="AY149" s="14" t="s">
        <v>185</v>
      </c>
      <c r="BE149" s="252">
        <f>IF(N149="základní",J149,0)</f>
        <v>0</v>
      </c>
      <c r="BF149" s="252">
        <f>IF(N149="snížená",J149,0)</f>
        <v>0</v>
      </c>
      <c r="BG149" s="252">
        <f>IF(N149="zákl. přenesená",J149,0)</f>
        <v>0</v>
      </c>
      <c r="BH149" s="252">
        <f>IF(N149="sníž. přenesená",J149,0)</f>
        <v>0</v>
      </c>
      <c r="BI149" s="252">
        <f>IF(N149="nulová",J149,0)</f>
        <v>0</v>
      </c>
      <c r="BJ149" s="14" t="s">
        <v>84</v>
      </c>
      <c r="BK149" s="252">
        <f>ROUND(I149*H149,2)</f>
        <v>0</v>
      </c>
      <c r="BL149" s="14" t="s">
        <v>192</v>
      </c>
      <c r="BM149" s="251" t="s">
        <v>532</v>
      </c>
    </row>
    <row r="150" s="2" customFormat="1">
      <c r="A150" s="35"/>
      <c r="B150" s="36"/>
      <c r="C150" s="37"/>
      <c r="D150" s="253" t="s">
        <v>194</v>
      </c>
      <c r="E150" s="37"/>
      <c r="F150" s="254" t="s">
        <v>533</v>
      </c>
      <c r="G150" s="37"/>
      <c r="H150" s="37"/>
      <c r="I150" s="206"/>
      <c r="J150" s="37"/>
      <c r="K150" s="37"/>
      <c r="L150" s="41"/>
      <c r="M150" s="255"/>
      <c r="N150" s="256"/>
      <c r="O150" s="88"/>
      <c r="P150" s="88"/>
      <c r="Q150" s="88"/>
      <c r="R150" s="88"/>
      <c r="S150" s="88"/>
      <c r="T150" s="89"/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T150" s="14" t="s">
        <v>194</v>
      </c>
      <c r="AU150" s="14" t="s">
        <v>86</v>
      </c>
    </row>
    <row r="151" s="12" customFormat="1" ht="22.8" customHeight="1">
      <c r="A151" s="12"/>
      <c r="B151" s="223"/>
      <c r="C151" s="224"/>
      <c r="D151" s="225" t="s">
        <v>76</v>
      </c>
      <c r="E151" s="237" t="s">
        <v>211</v>
      </c>
      <c r="F151" s="237" t="s">
        <v>212</v>
      </c>
      <c r="G151" s="224"/>
      <c r="H151" s="224"/>
      <c r="I151" s="227"/>
      <c r="J151" s="238">
        <f>BK151</f>
        <v>0</v>
      </c>
      <c r="K151" s="224"/>
      <c r="L151" s="229"/>
      <c r="M151" s="230"/>
      <c r="N151" s="231"/>
      <c r="O151" s="231"/>
      <c r="P151" s="232">
        <f>SUM(P152:P173)</f>
        <v>0</v>
      </c>
      <c r="Q151" s="231"/>
      <c r="R151" s="232">
        <f>SUM(R152:R173)</f>
        <v>0</v>
      </c>
      <c r="S151" s="231"/>
      <c r="T151" s="233">
        <f>SUM(T152:T173)</f>
        <v>1.1040000000000001</v>
      </c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R151" s="234" t="s">
        <v>84</v>
      </c>
      <c r="AT151" s="235" t="s">
        <v>76</v>
      </c>
      <c r="AU151" s="235" t="s">
        <v>84</v>
      </c>
      <c r="AY151" s="234" t="s">
        <v>185</v>
      </c>
      <c r="BK151" s="236">
        <f>SUM(BK152:BK173)</f>
        <v>0</v>
      </c>
    </row>
    <row r="152" s="2" customFormat="1" ht="33" customHeight="1">
      <c r="A152" s="35"/>
      <c r="B152" s="36"/>
      <c r="C152" s="239" t="s">
        <v>200</v>
      </c>
      <c r="D152" s="239" t="s">
        <v>188</v>
      </c>
      <c r="E152" s="240" t="s">
        <v>534</v>
      </c>
      <c r="F152" s="241" t="s">
        <v>535</v>
      </c>
      <c r="G152" s="242" t="s">
        <v>263</v>
      </c>
      <c r="H152" s="243">
        <v>1</v>
      </c>
      <c r="I152" s="244"/>
      <c r="J152" s="245">
        <f>ROUND(I152*H152,2)</f>
        <v>0</v>
      </c>
      <c r="K152" s="246"/>
      <c r="L152" s="41"/>
      <c r="M152" s="247" t="s">
        <v>1</v>
      </c>
      <c r="N152" s="248" t="s">
        <v>42</v>
      </c>
      <c r="O152" s="88"/>
      <c r="P152" s="249">
        <f>O152*H152</f>
        <v>0</v>
      </c>
      <c r="Q152" s="249">
        <v>0</v>
      </c>
      <c r="R152" s="249">
        <f>Q152*H152</f>
        <v>0</v>
      </c>
      <c r="S152" s="249">
        <v>0</v>
      </c>
      <c r="T152" s="250">
        <f>S152*H152</f>
        <v>0</v>
      </c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R152" s="251" t="s">
        <v>192</v>
      </c>
      <c r="AT152" s="251" t="s">
        <v>188</v>
      </c>
      <c r="AU152" s="251" t="s">
        <v>86</v>
      </c>
      <c r="AY152" s="14" t="s">
        <v>185</v>
      </c>
      <c r="BE152" s="252">
        <f>IF(N152="základní",J152,0)</f>
        <v>0</v>
      </c>
      <c r="BF152" s="252">
        <f>IF(N152="snížená",J152,0)</f>
        <v>0</v>
      </c>
      <c r="BG152" s="252">
        <f>IF(N152="zákl. přenesená",J152,0)</f>
        <v>0</v>
      </c>
      <c r="BH152" s="252">
        <f>IF(N152="sníž. přenesená",J152,0)</f>
        <v>0</v>
      </c>
      <c r="BI152" s="252">
        <f>IF(N152="nulová",J152,0)</f>
        <v>0</v>
      </c>
      <c r="BJ152" s="14" t="s">
        <v>84</v>
      </c>
      <c r="BK152" s="252">
        <f>ROUND(I152*H152,2)</f>
        <v>0</v>
      </c>
      <c r="BL152" s="14" t="s">
        <v>192</v>
      </c>
      <c r="BM152" s="251" t="s">
        <v>536</v>
      </c>
    </row>
    <row r="153" s="2" customFormat="1">
      <c r="A153" s="35"/>
      <c r="B153" s="36"/>
      <c r="C153" s="37"/>
      <c r="D153" s="253" t="s">
        <v>194</v>
      </c>
      <c r="E153" s="37"/>
      <c r="F153" s="254" t="s">
        <v>537</v>
      </c>
      <c r="G153" s="37"/>
      <c r="H153" s="37"/>
      <c r="I153" s="206"/>
      <c r="J153" s="37"/>
      <c r="K153" s="37"/>
      <c r="L153" s="41"/>
      <c r="M153" s="255"/>
      <c r="N153" s="256"/>
      <c r="O153" s="88"/>
      <c r="P153" s="88"/>
      <c r="Q153" s="88"/>
      <c r="R153" s="88"/>
      <c r="S153" s="88"/>
      <c r="T153" s="89"/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T153" s="14" t="s">
        <v>194</v>
      </c>
      <c r="AU153" s="14" t="s">
        <v>86</v>
      </c>
    </row>
    <row r="154" s="2" customFormat="1" ht="33" customHeight="1">
      <c r="A154" s="35"/>
      <c r="B154" s="36"/>
      <c r="C154" s="239" t="s">
        <v>192</v>
      </c>
      <c r="D154" s="239" t="s">
        <v>188</v>
      </c>
      <c r="E154" s="240" t="s">
        <v>538</v>
      </c>
      <c r="F154" s="241" t="s">
        <v>539</v>
      </c>
      <c r="G154" s="242" t="s">
        <v>263</v>
      </c>
      <c r="H154" s="243">
        <v>3</v>
      </c>
      <c r="I154" s="244"/>
      <c r="J154" s="245">
        <f>ROUND(I154*H154,2)</f>
        <v>0</v>
      </c>
      <c r="K154" s="246"/>
      <c r="L154" s="41"/>
      <c r="M154" s="247" t="s">
        <v>1</v>
      </c>
      <c r="N154" s="248" t="s">
        <v>42</v>
      </c>
      <c r="O154" s="88"/>
      <c r="P154" s="249">
        <f>O154*H154</f>
        <v>0</v>
      </c>
      <c r="Q154" s="249">
        <v>0</v>
      </c>
      <c r="R154" s="249">
        <f>Q154*H154</f>
        <v>0</v>
      </c>
      <c r="S154" s="249">
        <v>0</v>
      </c>
      <c r="T154" s="250">
        <f>S154*H154</f>
        <v>0</v>
      </c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R154" s="251" t="s">
        <v>192</v>
      </c>
      <c r="AT154" s="251" t="s">
        <v>188</v>
      </c>
      <c r="AU154" s="251" t="s">
        <v>86</v>
      </c>
      <c r="AY154" s="14" t="s">
        <v>185</v>
      </c>
      <c r="BE154" s="252">
        <f>IF(N154="základní",J154,0)</f>
        <v>0</v>
      </c>
      <c r="BF154" s="252">
        <f>IF(N154="snížená",J154,0)</f>
        <v>0</v>
      </c>
      <c r="BG154" s="252">
        <f>IF(N154="zákl. přenesená",J154,0)</f>
        <v>0</v>
      </c>
      <c r="BH154" s="252">
        <f>IF(N154="sníž. přenesená",J154,0)</f>
        <v>0</v>
      </c>
      <c r="BI154" s="252">
        <f>IF(N154="nulová",J154,0)</f>
        <v>0</v>
      </c>
      <c r="BJ154" s="14" t="s">
        <v>84</v>
      </c>
      <c r="BK154" s="252">
        <f>ROUND(I154*H154,2)</f>
        <v>0</v>
      </c>
      <c r="BL154" s="14" t="s">
        <v>192</v>
      </c>
      <c r="BM154" s="251" t="s">
        <v>540</v>
      </c>
    </row>
    <row r="155" s="2" customFormat="1">
      <c r="A155" s="35"/>
      <c r="B155" s="36"/>
      <c r="C155" s="37"/>
      <c r="D155" s="253" t="s">
        <v>194</v>
      </c>
      <c r="E155" s="37"/>
      <c r="F155" s="254" t="s">
        <v>541</v>
      </c>
      <c r="G155" s="37"/>
      <c r="H155" s="37"/>
      <c r="I155" s="206"/>
      <c r="J155" s="37"/>
      <c r="K155" s="37"/>
      <c r="L155" s="41"/>
      <c r="M155" s="255"/>
      <c r="N155" s="256"/>
      <c r="O155" s="88"/>
      <c r="P155" s="88"/>
      <c r="Q155" s="88"/>
      <c r="R155" s="88"/>
      <c r="S155" s="88"/>
      <c r="T155" s="89"/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T155" s="14" t="s">
        <v>194</v>
      </c>
      <c r="AU155" s="14" t="s">
        <v>86</v>
      </c>
    </row>
    <row r="156" s="2" customFormat="1" ht="33" customHeight="1">
      <c r="A156" s="35"/>
      <c r="B156" s="36"/>
      <c r="C156" s="239" t="s">
        <v>213</v>
      </c>
      <c r="D156" s="239" t="s">
        <v>188</v>
      </c>
      <c r="E156" s="240" t="s">
        <v>542</v>
      </c>
      <c r="F156" s="241" t="s">
        <v>543</v>
      </c>
      <c r="G156" s="242" t="s">
        <v>263</v>
      </c>
      <c r="H156" s="243">
        <v>1</v>
      </c>
      <c r="I156" s="244"/>
      <c r="J156" s="245">
        <f>ROUND(I156*H156,2)</f>
        <v>0</v>
      </c>
      <c r="K156" s="246"/>
      <c r="L156" s="41"/>
      <c r="M156" s="247" t="s">
        <v>1</v>
      </c>
      <c r="N156" s="248" t="s">
        <v>42</v>
      </c>
      <c r="O156" s="88"/>
      <c r="P156" s="249">
        <f>O156*H156</f>
        <v>0</v>
      </c>
      <c r="Q156" s="249">
        <v>0</v>
      </c>
      <c r="R156" s="249">
        <f>Q156*H156</f>
        <v>0</v>
      </c>
      <c r="S156" s="249">
        <v>0</v>
      </c>
      <c r="T156" s="250">
        <f>S156*H156</f>
        <v>0</v>
      </c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R156" s="251" t="s">
        <v>192</v>
      </c>
      <c r="AT156" s="251" t="s">
        <v>188</v>
      </c>
      <c r="AU156" s="251" t="s">
        <v>86</v>
      </c>
      <c r="AY156" s="14" t="s">
        <v>185</v>
      </c>
      <c r="BE156" s="252">
        <f>IF(N156="základní",J156,0)</f>
        <v>0</v>
      </c>
      <c r="BF156" s="252">
        <f>IF(N156="snížená",J156,0)</f>
        <v>0</v>
      </c>
      <c r="BG156" s="252">
        <f>IF(N156="zákl. přenesená",J156,0)</f>
        <v>0</v>
      </c>
      <c r="BH156" s="252">
        <f>IF(N156="sníž. přenesená",J156,0)</f>
        <v>0</v>
      </c>
      <c r="BI156" s="252">
        <f>IF(N156="nulová",J156,0)</f>
        <v>0</v>
      </c>
      <c r="BJ156" s="14" t="s">
        <v>84</v>
      </c>
      <c r="BK156" s="252">
        <f>ROUND(I156*H156,2)</f>
        <v>0</v>
      </c>
      <c r="BL156" s="14" t="s">
        <v>192</v>
      </c>
      <c r="BM156" s="251" t="s">
        <v>544</v>
      </c>
    </row>
    <row r="157" s="2" customFormat="1">
      <c r="A157" s="35"/>
      <c r="B157" s="36"/>
      <c r="C157" s="37"/>
      <c r="D157" s="253" t="s">
        <v>194</v>
      </c>
      <c r="E157" s="37"/>
      <c r="F157" s="254" t="s">
        <v>545</v>
      </c>
      <c r="G157" s="37"/>
      <c r="H157" s="37"/>
      <c r="I157" s="206"/>
      <c r="J157" s="37"/>
      <c r="K157" s="37"/>
      <c r="L157" s="41"/>
      <c r="M157" s="255"/>
      <c r="N157" s="256"/>
      <c r="O157" s="88"/>
      <c r="P157" s="88"/>
      <c r="Q157" s="88"/>
      <c r="R157" s="88"/>
      <c r="S157" s="88"/>
      <c r="T157" s="89"/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T157" s="14" t="s">
        <v>194</v>
      </c>
      <c r="AU157" s="14" t="s">
        <v>86</v>
      </c>
    </row>
    <row r="158" s="2" customFormat="1" ht="24.15" customHeight="1">
      <c r="A158" s="35"/>
      <c r="B158" s="36"/>
      <c r="C158" s="239" t="s">
        <v>186</v>
      </c>
      <c r="D158" s="239" t="s">
        <v>188</v>
      </c>
      <c r="E158" s="240" t="s">
        <v>1358</v>
      </c>
      <c r="F158" s="241" t="s">
        <v>1359</v>
      </c>
      <c r="G158" s="242" t="s">
        <v>263</v>
      </c>
      <c r="H158" s="243">
        <v>3</v>
      </c>
      <c r="I158" s="244"/>
      <c r="J158" s="245">
        <f>ROUND(I158*H158,2)</f>
        <v>0</v>
      </c>
      <c r="K158" s="246"/>
      <c r="L158" s="41"/>
      <c r="M158" s="247" t="s">
        <v>1</v>
      </c>
      <c r="N158" s="248" t="s">
        <v>42</v>
      </c>
      <c r="O158" s="88"/>
      <c r="P158" s="249">
        <f>O158*H158</f>
        <v>0</v>
      </c>
      <c r="Q158" s="249">
        <v>0</v>
      </c>
      <c r="R158" s="249">
        <f>Q158*H158</f>
        <v>0</v>
      </c>
      <c r="S158" s="249">
        <v>0.017999999999999999</v>
      </c>
      <c r="T158" s="250">
        <f>S158*H158</f>
        <v>0.053999999999999992</v>
      </c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R158" s="251" t="s">
        <v>192</v>
      </c>
      <c r="AT158" s="251" t="s">
        <v>188</v>
      </c>
      <c r="AU158" s="251" t="s">
        <v>86</v>
      </c>
      <c r="AY158" s="14" t="s">
        <v>185</v>
      </c>
      <c r="BE158" s="252">
        <f>IF(N158="základní",J158,0)</f>
        <v>0</v>
      </c>
      <c r="BF158" s="252">
        <f>IF(N158="snížená",J158,0)</f>
        <v>0</v>
      </c>
      <c r="BG158" s="252">
        <f>IF(N158="zákl. přenesená",J158,0)</f>
        <v>0</v>
      </c>
      <c r="BH158" s="252">
        <f>IF(N158="sníž. přenesená",J158,0)</f>
        <v>0</v>
      </c>
      <c r="BI158" s="252">
        <f>IF(N158="nulová",J158,0)</f>
        <v>0</v>
      </c>
      <c r="BJ158" s="14" t="s">
        <v>84</v>
      </c>
      <c r="BK158" s="252">
        <f>ROUND(I158*H158,2)</f>
        <v>0</v>
      </c>
      <c r="BL158" s="14" t="s">
        <v>192</v>
      </c>
      <c r="BM158" s="251" t="s">
        <v>1360</v>
      </c>
    </row>
    <row r="159" s="2" customFormat="1">
      <c r="A159" s="35"/>
      <c r="B159" s="36"/>
      <c r="C159" s="37"/>
      <c r="D159" s="253" t="s">
        <v>194</v>
      </c>
      <c r="E159" s="37"/>
      <c r="F159" s="254" t="s">
        <v>1361</v>
      </c>
      <c r="G159" s="37"/>
      <c r="H159" s="37"/>
      <c r="I159" s="206"/>
      <c r="J159" s="37"/>
      <c r="K159" s="37"/>
      <c r="L159" s="41"/>
      <c r="M159" s="255"/>
      <c r="N159" s="256"/>
      <c r="O159" s="88"/>
      <c r="P159" s="88"/>
      <c r="Q159" s="88"/>
      <c r="R159" s="88"/>
      <c r="S159" s="88"/>
      <c r="T159" s="89"/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T159" s="14" t="s">
        <v>194</v>
      </c>
      <c r="AU159" s="14" t="s">
        <v>86</v>
      </c>
    </row>
    <row r="160" s="2" customFormat="1" ht="24.15" customHeight="1">
      <c r="A160" s="35"/>
      <c r="B160" s="36"/>
      <c r="C160" s="239" t="s">
        <v>222</v>
      </c>
      <c r="D160" s="239" t="s">
        <v>188</v>
      </c>
      <c r="E160" s="240" t="s">
        <v>546</v>
      </c>
      <c r="F160" s="241" t="s">
        <v>547</v>
      </c>
      <c r="G160" s="242" t="s">
        <v>263</v>
      </c>
      <c r="H160" s="243">
        <v>1</v>
      </c>
      <c r="I160" s="244"/>
      <c r="J160" s="245">
        <f>ROUND(I160*H160,2)</f>
        <v>0</v>
      </c>
      <c r="K160" s="246"/>
      <c r="L160" s="41"/>
      <c r="M160" s="247" t="s">
        <v>1</v>
      </c>
      <c r="N160" s="248" t="s">
        <v>42</v>
      </c>
      <c r="O160" s="88"/>
      <c r="P160" s="249">
        <f>O160*H160</f>
        <v>0</v>
      </c>
      <c r="Q160" s="249">
        <v>0</v>
      </c>
      <c r="R160" s="249">
        <f>Q160*H160</f>
        <v>0</v>
      </c>
      <c r="S160" s="249">
        <v>0.11600000000000001</v>
      </c>
      <c r="T160" s="250">
        <f>S160*H160</f>
        <v>0.11600000000000001</v>
      </c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R160" s="251" t="s">
        <v>192</v>
      </c>
      <c r="AT160" s="251" t="s">
        <v>188</v>
      </c>
      <c r="AU160" s="251" t="s">
        <v>86</v>
      </c>
      <c r="AY160" s="14" t="s">
        <v>185</v>
      </c>
      <c r="BE160" s="252">
        <f>IF(N160="základní",J160,0)</f>
        <v>0</v>
      </c>
      <c r="BF160" s="252">
        <f>IF(N160="snížená",J160,0)</f>
        <v>0</v>
      </c>
      <c r="BG160" s="252">
        <f>IF(N160="zákl. přenesená",J160,0)</f>
        <v>0</v>
      </c>
      <c r="BH160" s="252">
        <f>IF(N160="sníž. přenesená",J160,0)</f>
        <v>0</v>
      </c>
      <c r="BI160" s="252">
        <f>IF(N160="nulová",J160,0)</f>
        <v>0</v>
      </c>
      <c r="BJ160" s="14" t="s">
        <v>84</v>
      </c>
      <c r="BK160" s="252">
        <f>ROUND(I160*H160,2)</f>
        <v>0</v>
      </c>
      <c r="BL160" s="14" t="s">
        <v>192</v>
      </c>
      <c r="BM160" s="251" t="s">
        <v>548</v>
      </c>
    </row>
    <row r="161" s="2" customFormat="1">
      <c r="A161" s="35"/>
      <c r="B161" s="36"/>
      <c r="C161" s="37"/>
      <c r="D161" s="253" t="s">
        <v>194</v>
      </c>
      <c r="E161" s="37"/>
      <c r="F161" s="254" t="s">
        <v>549</v>
      </c>
      <c r="G161" s="37"/>
      <c r="H161" s="37"/>
      <c r="I161" s="206"/>
      <c r="J161" s="37"/>
      <c r="K161" s="37"/>
      <c r="L161" s="41"/>
      <c r="M161" s="255"/>
      <c r="N161" s="256"/>
      <c r="O161" s="88"/>
      <c r="P161" s="88"/>
      <c r="Q161" s="88"/>
      <c r="R161" s="88"/>
      <c r="S161" s="88"/>
      <c r="T161" s="89"/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T161" s="14" t="s">
        <v>194</v>
      </c>
      <c r="AU161" s="14" t="s">
        <v>86</v>
      </c>
    </row>
    <row r="162" s="2" customFormat="1" ht="24.15" customHeight="1">
      <c r="A162" s="35"/>
      <c r="B162" s="36"/>
      <c r="C162" s="239" t="s">
        <v>226</v>
      </c>
      <c r="D162" s="239" t="s">
        <v>188</v>
      </c>
      <c r="E162" s="240" t="s">
        <v>550</v>
      </c>
      <c r="F162" s="241" t="s">
        <v>551</v>
      </c>
      <c r="G162" s="242" t="s">
        <v>263</v>
      </c>
      <c r="H162" s="243">
        <v>26</v>
      </c>
      <c r="I162" s="244"/>
      <c r="J162" s="245">
        <f>ROUND(I162*H162,2)</f>
        <v>0</v>
      </c>
      <c r="K162" s="246"/>
      <c r="L162" s="41"/>
      <c r="M162" s="247" t="s">
        <v>1</v>
      </c>
      <c r="N162" s="248" t="s">
        <v>42</v>
      </c>
      <c r="O162" s="88"/>
      <c r="P162" s="249">
        <f>O162*H162</f>
        <v>0</v>
      </c>
      <c r="Q162" s="249">
        <v>0</v>
      </c>
      <c r="R162" s="249">
        <f>Q162*H162</f>
        <v>0</v>
      </c>
      <c r="S162" s="249">
        <v>0.001</v>
      </c>
      <c r="T162" s="250">
        <f>S162*H162</f>
        <v>0.026000000000000002</v>
      </c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R162" s="251" t="s">
        <v>192</v>
      </c>
      <c r="AT162" s="251" t="s">
        <v>188</v>
      </c>
      <c r="AU162" s="251" t="s">
        <v>86</v>
      </c>
      <c r="AY162" s="14" t="s">
        <v>185</v>
      </c>
      <c r="BE162" s="252">
        <f>IF(N162="základní",J162,0)</f>
        <v>0</v>
      </c>
      <c r="BF162" s="252">
        <f>IF(N162="snížená",J162,0)</f>
        <v>0</v>
      </c>
      <c r="BG162" s="252">
        <f>IF(N162="zákl. přenesená",J162,0)</f>
        <v>0</v>
      </c>
      <c r="BH162" s="252">
        <f>IF(N162="sníž. přenesená",J162,0)</f>
        <v>0</v>
      </c>
      <c r="BI162" s="252">
        <f>IF(N162="nulová",J162,0)</f>
        <v>0</v>
      </c>
      <c r="BJ162" s="14" t="s">
        <v>84</v>
      </c>
      <c r="BK162" s="252">
        <f>ROUND(I162*H162,2)</f>
        <v>0</v>
      </c>
      <c r="BL162" s="14" t="s">
        <v>192</v>
      </c>
      <c r="BM162" s="251" t="s">
        <v>552</v>
      </c>
    </row>
    <row r="163" s="2" customFormat="1">
      <c r="A163" s="35"/>
      <c r="B163" s="36"/>
      <c r="C163" s="37"/>
      <c r="D163" s="253" t="s">
        <v>194</v>
      </c>
      <c r="E163" s="37"/>
      <c r="F163" s="254" t="s">
        <v>553</v>
      </c>
      <c r="G163" s="37"/>
      <c r="H163" s="37"/>
      <c r="I163" s="206"/>
      <c r="J163" s="37"/>
      <c r="K163" s="37"/>
      <c r="L163" s="41"/>
      <c r="M163" s="255"/>
      <c r="N163" s="256"/>
      <c r="O163" s="88"/>
      <c r="P163" s="88"/>
      <c r="Q163" s="88"/>
      <c r="R163" s="88"/>
      <c r="S163" s="88"/>
      <c r="T163" s="89"/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T163" s="14" t="s">
        <v>194</v>
      </c>
      <c r="AU163" s="14" t="s">
        <v>86</v>
      </c>
    </row>
    <row r="164" s="2" customFormat="1" ht="33" customHeight="1">
      <c r="A164" s="35"/>
      <c r="B164" s="36"/>
      <c r="C164" s="239" t="s">
        <v>211</v>
      </c>
      <c r="D164" s="239" t="s">
        <v>188</v>
      </c>
      <c r="E164" s="240" t="s">
        <v>1362</v>
      </c>
      <c r="F164" s="241" t="s">
        <v>1363</v>
      </c>
      <c r="G164" s="242" t="s">
        <v>329</v>
      </c>
      <c r="H164" s="243">
        <v>35</v>
      </c>
      <c r="I164" s="244"/>
      <c r="J164" s="245">
        <f>ROUND(I164*H164,2)</f>
        <v>0</v>
      </c>
      <c r="K164" s="246"/>
      <c r="L164" s="41"/>
      <c r="M164" s="247" t="s">
        <v>1</v>
      </c>
      <c r="N164" s="248" t="s">
        <v>42</v>
      </c>
      <c r="O164" s="88"/>
      <c r="P164" s="249">
        <f>O164*H164</f>
        <v>0</v>
      </c>
      <c r="Q164" s="249">
        <v>0</v>
      </c>
      <c r="R164" s="249">
        <f>Q164*H164</f>
        <v>0</v>
      </c>
      <c r="S164" s="249">
        <v>0.016</v>
      </c>
      <c r="T164" s="250">
        <f>S164*H164</f>
        <v>0.56000000000000005</v>
      </c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R164" s="251" t="s">
        <v>192</v>
      </c>
      <c r="AT164" s="251" t="s">
        <v>188</v>
      </c>
      <c r="AU164" s="251" t="s">
        <v>86</v>
      </c>
      <c r="AY164" s="14" t="s">
        <v>185</v>
      </c>
      <c r="BE164" s="252">
        <f>IF(N164="základní",J164,0)</f>
        <v>0</v>
      </c>
      <c r="BF164" s="252">
        <f>IF(N164="snížená",J164,0)</f>
        <v>0</v>
      </c>
      <c r="BG164" s="252">
        <f>IF(N164="zákl. přenesená",J164,0)</f>
        <v>0</v>
      </c>
      <c r="BH164" s="252">
        <f>IF(N164="sníž. přenesená",J164,0)</f>
        <v>0</v>
      </c>
      <c r="BI164" s="252">
        <f>IF(N164="nulová",J164,0)</f>
        <v>0</v>
      </c>
      <c r="BJ164" s="14" t="s">
        <v>84</v>
      </c>
      <c r="BK164" s="252">
        <f>ROUND(I164*H164,2)</f>
        <v>0</v>
      </c>
      <c r="BL164" s="14" t="s">
        <v>192</v>
      </c>
      <c r="BM164" s="251" t="s">
        <v>1364</v>
      </c>
    </row>
    <row r="165" s="2" customFormat="1">
      <c r="A165" s="35"/>
      <c r="B165" s="36"/>
      <c r="C165" s="37"/>
      <c r="D165" s="253" t="s">
        <v>194</v>
      </c>
      <c r="E165" s="37"/>
      <c r="F165" s="254" t="s">
        <v>1363</v>
      </c>
      <c r="G165" s="37"/>
      <c r="H165" s="37"/>
      <c r="I165" s="206"/>
      <c r="J165" s="37"/>
      <c r="K165" s="37"/>
      <c r="L165" s="41"/>
      <c r="M165" s="255"/>
      <c r="N165" s="256"/>
      <c r="O165" s="88"/>
      <c r="P165" s="88"/>
      <c r="Q165" s="88"/>
      <c r="R165" s="88"/>
      <c r="S165" s="88"/>
      <c r="T165" s="89"/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T165" s="14" t="s">
        <v>194</v>
      </c>
      <c r="AU165" s="14" t="s">
        <v>86</v>
      </c>
    </row>
    <row r="166" s="2" customFormat="1" ht="24.15" customHeight="1">
      <c r="A166" s="35"/>
      <c r="B166" s="36"/>
      <c r="C166" s="239" t="s">
        <v>236</v>
      </c>
      <c r="D166" s="239" t="s">
        <v>188</v>
      </c>
      <c r="E166" s="240" t="s">
        <v>558</v>
      </c>
      <c r="F166" s="241" t="s">
        <v>559</v>
      </c>
      <c r="G166" s="242" t="s">
        <v>329</v>
      </c>
      <c r="H166" s="243">
        <v>36</v>
      </c>
      <c r="I166" s="244"/>
      <c r="J166" s="245">
        <f>ROUND(I166*H166,2)</f>
        <v>0</v>
      </c>
      <c r="K166" s="246"/>
      <c r="L166" s="41"/>
      <c r="M166" s="247" t="s">
        <v>1</v>
      </c>
      <c r="N166" s="248" t="s">
        <v>42</v>
      </c>
      <c r="O166" s="88"/>
      <c r="P166" s="249">
        <f>O166*H166</f>
        <v>0</v>
      </c>
      <c r="Q166" s="249">
        <v>0</v>
      </c>
      <c r="R166" s="249">
        <f>Q166*H166</f>
        <v>0</v>
      </c>
      <c r="S166" s="249">
        <v>0.002</v>
      </c>
      <c r="T166" s="250">
        <f>S166*H166</f>
        <v>0.072000000000000008</v>
      </c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R166" s="251" t="s">
        <v>192</v>
      </c>
      <c r="AT166" s="251" t="s">
        <v>188</v>
      </c>
      <c r="AU166" s="251" t="s">
        <v>86</v>
      </c>
      <c r="AY166" s="14" t="s">
        <v>185</v>
      </c>
      <c r="BE166" s="252">
        <f>IF(N166="základní",J166,0)</f>
        <v>0</v>
      </c>
      <c r="BF166" s="252">
        <f>IF(N166="snížená",J166,0)</f>
        <v>0</v>
      </c>
      <c r="BG166" s="252">
        <f>IF(N166="zákl. přenesená",J166,0)</f>
        <v>0</v>
      </c>
      <c r="BH166" s="252">
        <f>IF(N166="sníž. přenesená",J166,0)</f>
        <v>0</v>
      </c>
      <c r="BI166" s="252">
        <f>IF(N166="nulová",J166,0)</f>
        <v>0</v>
      </c>
      <c r="BJ166" s="14" t="s">
        <v>84</v>
      </c>
      <c r="BK166" s="252">
        <f>ROUND(I166*H166,2)</f>
        <v>0</v>
      </c>
      <c r="BL166" s="14" t="s">
        <v>192</v>
      </c>
      <c r="BM166" s="251" t="s">
        <v>560</v>
      </c>
    </row>
    <row r="167" s="2" customFormat="1">
      <c r="A167" s="35"/>
      <c r="B167" s="36"/>
      <c r="C167" s="37"/>
      <c r="D167" s="253" t="s">
        <v>194</v>
      </c>
      <c r="E167" s="37"/>
      <c r="F167" s="254" t="s">
        <v>561</v>
      </c>
      <c r="G167" s="37"/>
      <c r="H167" s="37"/>
      <c r="I167" s="206"/>
      <c r="J167" s="37"/>
      <c r="K167" s="37"/>
      <c r="L167" s="41"/>
      <c r="M167" s="255"/>
      <c r="N167" s="256"/>
      <c r="O167" s="88"/>
      <c r="P167" s="88"/>
      <c r="Q167" s="88"/>
      <c r="R167" s="88"/>
      <c r="S167" s="88"/>
      <c r="T167" s="89"/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T167" s="14" t="s">
        <v>194</v>
      </c>
      <c r="AU167" s="14" t="s">
        <v>86</v>
      </c>
    </row>
    <row r="168" s="2" customFormat="1" ht="24.15" customHeight="1">
      <c r="A168" s="35"/>
      <c r="B168" s="36"/>
      <c r="C168" s="239" t="s">
        <v>243</v>
      </c>
      <c r="D168" s="239" t="s">
        <v>188</v>
      </c>
      <c r="E168" s="240" t="s">
        <v>562</v>
      </c>
      <c r="F168" s="241" t="s">
        <v>563</v>
      </c>
      <c r="G168" s="242" t="s">
        <v>329</v>
      </c>
      <c r="H168" s="243">
        <v>22</v>
      </c>
      <c r="I168" s="244"/>
      <c r="J168" s="245">
        <f>ROUND(I168*H168,2)</f>
        <v>0</v>
      </c>
      <c r="K168" s="246"/>
      <c r="L168" s="41"/>
      <c r="M168" s="247" t="s">
        <v>1</v>
      </c>
      <c r="N168" s="248" t="s">
        <v>42</v>
      </c>
      <c r="O168" s="88"/>
      <c r="P168" s="249">
        <f>O168*H168</f>
        <v>0</v>
      </c>
      <c r="Q168" s="249">
        <v>0</v>
      </c>
      <c r="R168" s="249">
        <f>Q168*H168</f>
        <v>0</v>
      </c>
      <c r="S168" s="249">
        <v>0.010999999999999999</v>
      </c>
      <c r="T168" s="250">
        <f>S168*H168</f>
        <v>0.24199999999999999</v>
      </c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R168" s="251" t="s">
        <v>192</v>
      </c>
      <c r="AT168" s="251" t="s">
        <v>188</v>
      </c>
      <c r="AU168" s="251" t="s">
        <v>86</v>
      </c>
      <c r="AY168" s="14" t="s">
        <v>185</v>
      </c>
      <c r="BE168" s="252">
        <f>IF(N168="základní",J168,0)</f>
        <v>0</v>
      </c>
      <c r="BF168" s="252">
        <f>IF(N168="snížená",J168,0)</f>
        <v>0</v>
      </c>
      <c r="BG168" s="252">
        <f>IF(N168="zákl. přenesená",J168,0)</f>
        <v>0</v>
      </c>
      <c r="BH168" s="252">
        <f>IF(N168="sníž. přenesená",J168,0)</f>
        <v>0</v>
      </c>
      <c r="BI168" s="252">
        <f>IF(N168="nulová",J168,0)</f>
        <v>0</v>
      </c>
      <c r="BJ168" s="14" t="s">
        <v>84</v>
      </c>
      <c r="BK168" s="252">
        <f>ROUND(I168*H168,2)</f>
        <v>0</v>
      </c>
      <c r="BL168" s="14" t="s">
        <v>192</v>
      </c>
      <c r="BM168" s="251" t="s">
        <v>564</v>
      </c>
    </row>
    <row r="169" s="2" customFormat="1">
      <c r="A169" s="35"/>
      <c r="B169" s="36"/>
      <c r="C169" s="37"/>
      <c r="D169" s="253" t="s">
        <v>194</v>
      </c>
      <c r="E169" s="37"/>
      <c r="F169" s="254" t="s">
        <v>565</v>
      </c>
      <c r="G169" s="37"/>
      <c r="H169" s="37"/>
      <c r="I169" s="206"/>
      <c r="J169" s="37"/>
      <c r="K169" s="37"/>
      <c r="L169" s="41"/>
      <c r="M169" s="255"/>
      <c r="N169" s="256"/>
      <c r="O169" s="88"/>
      <c r="P169" s="88"/>
      <c r="Q169" s="88"/>
      <c r="R169" s="88"/>
      <c r="S169" s="88"/>
      <c r="T169" s="89"/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T169" s="14" t="s">
        <v>194</v>
      </c>
      <c r="AU169" s="14" t="s">
        <v>86</v>
      </c>
    </row>
    <row r="170" s="2" customFormat="1" ht="24.15" customHeight="1">
      <c r="A170" s="35"/>
      <c r="B170" s="36"/>
      <c r="C170" s="239" t="s">
        <v>248</v>
      </c>
      <c r="D170" s="239" t="s">
        <v>188</v>
      </c>
      <c r="E170" s="240" t="s">
        <v>566</v>
      </c>
      <c r="F170" s="241" t="s">
        <v>567</v>
      </c>
      <c r="G170" s="242" t="s">
        <v>263</v>
      </c>
      <c r="H170" s="243">
        <v>2</v>
      </c>
      <c r="I170" s="244"/>
      <c r="J170" s="245">
        <f>ROUND(I170*H170,2)</f>
        <v>0</v>
      </c>
      <c r="K170" s="246"/>
      <c r="L170" s="41"/>
      <c r="M170" s="247" t="s">
        <v>1</v>
      </c>
      <c r="N170" s="248" t="s">
        <v>42</v>
      </c>
      <c r="O170" s="88"/>
      <c r="P170" s="249">
        <f>O170*H170</f>
        <v>0</v>
      </c>
      <c r="Q170" s="249">
        <v>0</v>
      </c>
      <c r="R170" s="249">
        <f>Q170*H170</f>
        <v>0</v>
      </c>
      <c r="S170" s="249">
        <v>0.017000000000000001</v>
      </c>
      <c r="T170" s="250">
        <f>S170*H170</f>
        <v>0.034000000000000002</v>
      </c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R170" s="251" t="s">
        <v>192</v>
      </c>
      <c r="AT170" s="251" t="s">
        <v>188</v>
      </c>
      <c r="AU170" s="251" t="s">
        <v>86</v>
      </c>
      <c r="AY170" s="14" t="s">
        <v>185</v>
      </c>
      <c r="BE170" s="252">
        <f>IF(N170="základní",J170,0)</f>
        <v>0</v>
      </c>
      <c r="BF170" s="252">
        <f>IF(N170="snížená",J170,0)</f>
        <v>0</v>
      </c>
      <c r="BG170" s="252">
        <f>IF(N170="zákl. přenesená",J170,0)</f>
        <v>0</v>
      </c>
      <c r="BH170" s="252">
        <f>IF(N170="sníž. přenesená",J170,0)</f>
        <v>0</v>
      </c>
      <c r="BI170" s="252">
        <f>IF(N170="nulová",J170,0)</f>
        <v>0</v>
      </c>
      <c r="BJ170" s="14" t="s">
        <v>84</v>
      </c>
      <c r="BK170" s="252">
        <f>ROUND(I170*H170,2)</f>
        <v>0</v>
      </c>
      <c r="BL170" s="14" t="s">
        <v>192</v>
      </c>
      <c r="BM170" s="251" t="s">
        <v>568</v>
      </c>
    </row>
    <row r="171" s="2" customFormat="1">
      <c r="A171" s="35"/>
      <c r="B171" s="36"/>
      <c r="C171" s="37"/>
      <c r="D171" s="253" t="s">
        <v>194</v>
      </c>
      <c r="E171" s="37"/>
      <c r="F171" s="254" t="s">
        <v>569</v>
      </c>
      <c r="G171" s="37"/>
      <c r="H171" s="37"/>
      <c r="I171" s="206"/>
      <c r="J171" s="37"/>
      <c r="K171" s="37"/>
      <c r="L171" s="41"/>
      <c r="M171" s="255"/>
      <c r="N171" s="256"/>
      <c r="O171" s="88"/>
      <c r="P171" s="88"/>
      <c r="Q171" s="88"/>
      <c r="R171" s="88"/>
      <c r="S171" s="88"/>
      <c r="T171" s="89"/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T171" s="14" t="s">
        <v>194</v>
      </c>
      <c r="AU171" s="14" t="s">
        <v>86</v>
      </c>
    </row>
    <row r="172" s="2" customFormat="1" ht="33" customHeight="1">
      <c r="A172" s="35"/>
      <c r="B172" s="36"/>
      <c r="C172" s="239" t="s">
        <v>254</v>
      </c>
      <c r="D172" s="239" t="s">
        <v>188</v>
      </c>
      <c r="E172" s="240" t="s">
        <v>570</v>
      </c>
      <c r="F172" s="241" t="s">
        <v>1365</v>
      </c>
      <c r="G172" s="242" t="s">
        <v>307</v>
      </c>
      <c r="H172" s="243">
        <v>30</v>
      </c>
      <c r="I172" s="244"/>
      <c r="J172" s="245">
        <f>ROUND(I172*H172,2)</f>
        <v>0</v>
      </c>
      <c r="K172" s="246"/>
      <c r="L172" s="41"/>
      <c r="M172" s="247" t="s">
        <v>1</v>
      </c>
      <c r="N172" s="248" t="s">
        <v>42</v>
      </c>
      <c r="O172" s="88"/>
      <c r="P172" s="249">
        <f>O172*H172</f>
        <v>0</v>
      </c>
      <c r="Q172" s="249">
        <v>0</v>
      </c>
      <c r="R172" s="249">
        <f>Q172*H172</f>
        <v>0</v>
      </c>
      <c r="S172" s="249">
        <v>0</v>
      </c>
      <c r="T172" s="250">
        <f>S172*H172</f>
        <v>0</v>
      </c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R172" s="251" t="s">
        <v>192</v>
      </c>
      <c r="AT172" s="251" t="s">
        <v>188</v>
      </c>
      <c r="AU172" s="251" t="s">
        <v>86</v>
      </c>
      <c r="AY172" s="14" t="s">
        <v>185</v>
      </c>
      <c r="BE172" s="252">
        <f>IF(N172="základní",J172,0)</f>
        <v>0</v>
      </c>
      <c r="BF172" s="252">
        <f>IF(N172="snížená",J172,0)</f>
        <v>0</v>
      </c>
      <c r="BG172" s="252">
        <f>IF(N172="zákl. přenesená",J172,0)</f>
        <v>0</v>
      </c>
      <c r="BH172" s="252">
        <f>IF(N172="sníž. přenesená",J172,0)</f>
        <v>0</v>
      </c>
      <c r="BI172" s="252">
        <f>IF(N172="nulová",J172,0)</f>
        <v>0</v>
      </c>
      <c r="BJ172" s="14" t="s">
        <v>84</v>
      </c>
      <c r="BK172" s="252">
        <f>ROUND(I172*H172,2)</f>
        <v>0</v>
      </c>
      <c r="BL172" s="14" t="s">
        <v>192</v>
      </c>
      <c r="BM172" s="251" t="s">
        <v>572</v>
      </c>
    </row>
    <row r="173" s="2" customFormat="1">
      <c r="A173" s="35"/>
      <c r="B173" s="36"/>
      <c r="C173" s="37"/>
      <c r="D173" s="253" t="s">
        <v>194</v>
      </c>
      <c r="E173" s="37"/>
      <c r="F173" s="254" t="s">
        <v>1365</v>
      </c>
      <c r="G173" s="37"/>
      <c r="H173" s="37"/>
      <c r="I173" s="206"/>
      <c r="J173" s="37"/>
      <c r="K173" s="37"/>
      <c r="L173" s="41"/>
      <c r="M173" s="255"/>
      <c r="N173" s="256"/>
      <c r="O173" s="88"/>
      <c r="P173" s="88"/>
      <c r="Q173" s="88"/>
      <c r="R173" s="88"/>
      <c r="S173" s="88"/>
      <c r="T173" s="89"/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T173" s="14" t="s">
        <v>194</v>
      </c>
      <c r="AU173" s="14" t="s">
        <v>86</v>
      </c>
    </row>
    <row r="174" s="12" customFormat="1" ht="22.8" customHeight="1">
      <c r="A174" s="12"/>
      <c r="B174" s="223"/>
      <c r="C174" s="224"/>
      <c r="D174" s="225" t="s">
        <v>76</v>
      </c>
      <c r="E174" s="237" t="s">
        <v>241</v>
      </c>
      <c r="F174" s="237" t="s">
        <v>242</v>
      </c>
      <c r="G174" s="224"/>
      <c r="H174" s="224"/>
      <c r="I174" s="227"/>
      <c r="J174" s="238">
        <f>BK174</f>
        <v>0</v>
      </c>
      <c r="K174" s="224"/>
      <c r="L174" s="229"/>
      <c r="M174" s="230"/>
      <c r="N174" s="231"/>
      <c r="O174" s="231"/>
      <c r="P174" s="232">
        <f>SUM(P175:P182)</f>
        <v>0</v>
      </c>
      <c r="Q174" s="231"/>
      <c r="R174" s="232">
        <f>SUM(R175:R182)</f>
        <v>0</v>
      </c>
      <c r="S174" s="231"/>
      <c r="T174" s="233">
        <f>SUM(T175:T182)</f>
        <v>0</v>
      </c>
      <c r="U174" s="12"/>
      <c r="V174" s="12"/>
      <c r="W174" s="12"/>
      <c r="X174" s="12"/>
      <c r="Y174" s="12"/>
      <c r="Z174" s="12"/>
      <c r="AA174" s="12"/>
      <c r="AB174" s="12"/>
      <c r="AC174" s="12"/>
      <c r="AD174" s="12"/>
      <c r="AE174" s="12"/>
      <c r="AR174" s="234" t="s">
        <v>84</v>
      </c>
      <c r="AT174" s="235" t="s">
        <v>76</v>
      </c>
      <c r="AU174" s="235" t="s">
        <v>84</v>
      </c>
      <c r="AY174" s="234" t="s">
        <v>185</v>
      </c>
      <c r="BK174" s="236">
        <f>SUM(BK175:BK182)</f>
        <v>0</v>
      </c>
    </row>
    <row r="175" s="2" customFormat="1" ht="24.15" customHeight="1">
      <c r="A175" s="35"/>
      <c r="B175" s="36"/>
      <c r="C175" s="239" t="s">
        <v>259</v>
      </c>
      <c r="D175" s="239" t="s">
        <v>188</v>
      </c>
      <c r="E175" s="240" t="s">
        <v>574</v>
      </c>
      <c r="F175" s="241" t="s">
        <v>575</v>
      </c>
      <c r="G175" s="242" t="s">
        <v>251</v>
      </c>
      <c r="H175" s="243">
        <v>1.1479999999999999</v>
      </c>
      <c r="I175" s="244"/>
      <c r="J175" s="245">
        <f>ROUND(I175*H175,2)</f>
        <v>0</v>
      </c>
      <c r="K175" s="246"/>
      <c r="L175" s="41"/>
      <c r="M175" s="247" t="s">
        <v>1</v>
      </c>
      <c r="N175" s="248" t="s">
        <v>42</v>
      </c>
      <c r="O175" s="88"/>
      <c r="P175" s="249">
        <f>O175*H175</f>
        <v>0</v>
      </c>
      <c r="Q175" s="249">
        <v>0</v>
      </c>
      <c r="R175" s="249">
        <f>Q175*H175</f>
        <v>0</v>
      </c>
      <c r="S175" s="249">
        <v>0</v>
      </c>
      <c r="T175" s="250">
        <f>S175*H175</f>
        <v>0</v>
      </c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R175" s="251" t="s">
        <v>192</v>
      </c>
      <c r="AT175" s="251" t="s">
        <v>188</v>
      </c>
      <c r="AU175" s="251" t="s">
        <v>86</v>
      </c>
      <c r="AY175" s="14" t="s">
        <v>185</v>
      </c>
      <c r="BE175" s="252">
        <f>IF(N175="základní",J175,0)</f>
        <v>0</v>
      </c>
      <c r="BF175" s="252">
        <f>IF(N175="snížená",J175,0)</f>
        <v>0</v>
      </c>
      <c r="BG175" s="252">
        <f>IF(N175="zákl. přenesená",J175,0)</f>
        <v>0</v>
      </c>
      <c r="BH175" s="252">
        <f>IF(N175="sníž. přenesená",J175,0)</f>
        <v>0</v>
      </c>
      <c r="BI175" s="252">
        <f>IF(N175="nulová",J175,0)</f>
        <v>0</v>
      </c>
      <c r="BJ175" s="14" t="s">
        <v>84</v>
      </c>
      <c r="BK175" s="252">
        <f>ROUND(I175*H175,2)</f>
        <v>0</v>
      </c>
      <c r="BL175" s="14" t="s">
        <v>192</v>
      </c>
      <c r="BM175" s="251" t="s">
        <v>576</v>
      </c>
    </row>
    <row r="176" s="2" customFormat="1">
      <c r="A176" s="35"/>
      <c r="B176" s="36"/>
      <c r="C176" s="37"/>
      <c r="D176" s="253" t="s">
        <v>194</v>
      </c>
      <c r="E176" s="37"/>
      <c r="F176" s="254" t="s">
        <v>577</v>
      </c>
      <c r="G176" s="37"/>
      <c r="H176" s="37"/>
      <c r="I176" s="206"/>
      <c r="J176" s="37"/>
      <c r="K176" s="37"/>
      <c r="L176" s="41"/>
      <c r="M176" s="255"/>
      <c r="N176" s="256"/>
      <c r="O176" s="88"/>
      <c r="P176" s="88"/>
      <c r="Q176" s="88"/>
      <c r="R176" s="88"/>
      <c r="S176" s="88"/>
      <c r="T176" s="89"/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T176" s="14" t="s">
        <v>194</v>
      </c>
      <c r="AU176" s="14" t="s">
        <v>86</v>
      </c>
    </row>
    <row r="177" s="2" customFormat="1" ht="24.15" customHeight="1">
      <c r="A177" s="35"/>
      <c r="B177" s="36"/>
      <c r="C177" s="239" t="s">
        <v>8</v>
      </c>
      <c r="D177" s="239" t="s">
        <v>188</v>
      </c>
      <c r="E177" s="240" t="s">
        <v>249</v>
      </c>
      <c r="F177" s="241" t="s">
        <v>250</v>
      </c>
      <c r="G177" s="242" t="s">
        <v>251</v>
      </c>
      <c r="H177" s="243">
        <v>1.1479999999999999</v>
      </c>
      <c r="I177" s="244"/>
      <c r="J177" s="245">
        <f>ROUND(I177*H177,2)</f>
        <v>0</v>
      </c>
      <c r="K177" s="246"/>
      <c r="L177" s="41"/>
      <c r="M177" s="247" t="s">
        <v>1</v>
      </c>
      <c r="N177" s="248" t="s">
        <v>42</v>
      </c>
      <c r="O177" s="88"/>
      <c r="P177" s="249">
        <f>O177*H177</f>
        <v>0</v>
      </c>
      <c r="Q177" s="249">
        <v>0</v>
      </c>
      <c r="R177" s="249">
        <f>Q177*H177</f>
        <v>0</v>
      </c>
      <c r="S177" s="249">
        <v>0</v>
      </c>
      <c r="T177" s="250">
        <f>S177*H177</f>
        <v>0</v>
      </c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R177" s="251" t="s">
        <v>192</v>
      </c>
      <c r="AT177" s="251" t="s">
        <v>188</v>
      </c>
      <c r="AU177" s="251" t="s">
        <v>86</v>
      </c>
      <c r="AY177" s="14" t="s">
        <v>185</v>
      </c>
      <c r="BE177" s="252">
        <f>IF(N177="základní",J177,0)</f>
        <v>0</v>
      </c>
      <c r="BF177" s="252">
        <f>IF(N177="snížená",J177,0)</f>
        <v>0</v>
      </c>
      <c r="BG177" s="252">
        <f>IF(N177="zákl. přenesená",J177,0)</f>
        <v>0</v>
      </c>
      <c r="BH177" s="252">
        <f>IF(N177="sníž. přenesená",J177,0)</f>
        <v>0</v>
      </c>
      <c r="BI177" s="252">
        <f>IF(N177="nulová",J177,0)</f>
        <v>0</v>
      </c>
      <c r="BJ177" s="14" t="s">
        <v>84</v>
      </c>
      <c r="BK177" s="252">
        <f>ROUND(I177*H177,2)</f>
        <v>0</v>
      </c>
      <c r="BL177" s="14" t="s">
        <v>192</v>
      </c>
      <c r="BM177" s="251" t="s">
        <v>578</v>
      </c>
    </row>
    <row r="178" s="2" customFormat="1">
      <c r="A178" s="35"/>
      <c r="B178" s="36"/>
      <c r="C178" s="37"/>
      <c r="D178" s="253" t="s">
        <v>194</v>
      </c>
      <c r="E178" s="37"/>
      <c r="F178" s="254" t="s">
        <v>253</v>
      </c>
      <c r="G178" s="37"/>
      <c r="H178" s="37"/>
      <c r="I178" s="206"/>
      <c r="J178" s="37"/>
      <c r="K178" s="37"/>
      <c r="L178" s="41"/>
      <c r="M178" s="255"/>
      <c r="N178" s="256"/>
      <c r="O178" s="88"/>
      <c r="P178" s="88"/>
      <c r="Q178" s="88"/>
      <c r="R178" s="88"/>
      <c r="S178" s="88"/>
      <c r="T178" s="89"/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T178" s="14" t="s">
        <v>194</v>
      </c>
      <c r="AU178" s="14" t="s">
        <v>86</v>
      </c>
    </row>
    <row r="179" s="2" customFormat="1" ht="24.15" customHeight="1">
      <c r="A179" s="35"/>
      <c r="B179" s="36"/>
      <c r="C179" s="239" t="s">
        <v>272</v>
      </c>
      <c r="D179" s="239" t="s">
        <v>188</v>
      </c>
      <c r="E179" s="240" t="s">
        <v>579</v>
      </c>
      <c r="F179" s="241" t="s">
        <v>580</v>
      </c>
      <c r="G179" s="242" t="s">
        <v>251</v>
      </c>
      <c r="H179" s="243">
        <v>90</v>
      </c>
      <c r="I179" s="244"/>
      <c r="J179" s="245">
        <f>ROUND(I179*H179,2)</f>
        <v>0</v>
      </c>
      <c r="K179" s="246"/>
      <c r="L179" s="41"/>
      <c r="M179" s="247" t="s">
        <v>1</v>
      </c>
      <c r="N179" s="248" t="s">
        <v>42</v>
      </c>
      <c r="O179" s="88"/>
      <c r="P179" s="249">
        <f>O179*H179</f>
        <v>0</v>
      </c>
      <c r="Q179" s="249">
        <v>0</v>
      </c>
      <c r="R179" s="249">
        <f>Q179*H179</f>
        <v>0</v>
      </c>
      <c r="S179" s="249">
        <v>0</v>
      </c>
      <c r="T179" s="250">
        <f>S179*H179</f>
        <v>0</v>
      </c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  <c r="AR179" s="251" t="s">
        <v>192</v>
      </c>
      <c r="AT179" s="251" t="s">
        <v>188</v>
      </c>
      <c r="AU179" s="251" t="s">
        <v>86</v>
      </c>
      <c r="AY179" s="14" t="s">
        <v>185</v>
      </c>
      <c r="BE179" s="252">
        <f>IF(N179="základní",J179,0)</f>
        <v>0</v>
      </c>
      <c r="BF179" s="252">
        <f>IF(N179="snížená",J179,0)</f>
        <v>0</v>
      </c>
      <c r="BG179" s="252">
        <f>IF(N179="zákl. přenesená",J179,0)</f>
        <v>0</v>
      </c>
      <c r="BH179" s="252">
        <f>IF(N179="sníž. přenesená",J179,0)</f>
        <v>0</v>
      </c>
      <c r="BI179" s="252">
        <f>IF(N179="nulová",J179,0)</f>
        <v>0</v>
      </c>
      <c r="BJ179" s="14" t="s">
        <v>84</v>
      </c>
      <c r="BK179" s="252">
        <f>ROUND(I179*H179,2)</f>
        <v>0</v>
      </c>
      <c r="BL179" s="14" t="s">
        <v>192</v>
      </c>
      <c r="BM179" s="251" t="s">
        <v>581</v>
      </c>
    </row>
    <row r="180" s="2" customFormat="1">
      <c r="A180" s="35"/>
      <c r="B180" s="36"/>
      <c r="C180" s="37"/>
      <c r="D180" s="253" t="s">
        <v>194</v>
      </c>
      <c r="E180" s="37"/>
      <c r="F180" s="254" t="s">
        <v>582</v>
      </c>
      <c r="G180" s="37"/>
      <c r="H180" s="37"/>
      <c r="I180" s="206"/>
      <c r="J180" s="37"/>
      <c r="K180" s="37"/>
      <c r="L180" s="41"/>
      <c r="M180" s="255"/>
      <c r="N180" s="256"/>
      <c r="O180" s="88"/>
      <c r="P180" s="88"/>
      <c r="Q180" s="88"/>
      <c r="R180" s="88"/>
      <c r="S180" s="88"/>
      <c r="T180" s="89"/>
      <c r="U180" s="35"/>
      <c r="V180" s="35"/>
      <c r="W180" s="35"/>
      <c r="X180" s="35"/>
      <c r="Y180" s="35"/>
      <c r="Z180" s="35"/>
      <c r="AA180" s="35"/>
      <c r="AB180" s="35"/>
      <c r="AC180" s="35"/>
      <c r="AD180" s="35"/>
      <c r="AE180" s="35"/>
      <c r="AT180" s="14" t="s">
        <v>194</v>
      </c>
      <c r="AU180" s="14" t="s">
        <v>86</v>
      </c>
    </row>
    <row r="181" s="2" customFormat="1" ht="49.05" customHeight="1">
      <c r="A181" s="35"/>
      <c r="B181" s="36"/>
      <c r="C181" s="239" t="s">
        <v>279</v>
      </c>
      <c r="D181" s="239" t="s">
        <v>188</v>
      </c>
      <c r="E181" s="240" t="s">
        <v>583</v>
      </c>
      <c r="F181" s="241" t="s">
        <v>584</v>
      </c>
      <c r="G181" s="242" t="s">
        <v>251</v>
      </c>
      <c r="H181" s="243">
        <v>1.1479999999999999</v>
      </c>
      <c r="I181" s="244"/>
      <c r="J181" s="245">
        <f>ROUND(I181*H181,2)</f>
        <v>0</v>
      </c>
      <c r="K181" s="246"/>
      <c r="L181" s="41"/>
      <c r="M181" s="247" t="s">
        <v>1</v>
      </c>
      <c r="N181" s="248" t="s">
        <v>42</v>
      </c>
      <c r="O181" s="88"/>
      <c r="P181" s="249">
        <f>O181*H181</f>
        <v>0</v>
      </c>
      <c r="Q181" s="249">
        <v>0</v>
      </c>
      <c r="R181" s="249">
        <f>Q181*H181</f>
        <v>0</v>
      </c>
      <c r="S181" s="249">
        <v>0</v>
      </c>
      <c r="T181" s="250">
        <f>S181*H181</f>
        <v>0</v>
      </c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R181" s="251" t="s">
        <v>192</v>
      </c>
      <c r="AT181" s="251" t="s">
        <v>188</v>
      </c>
      <c r="AU181" s="251" t="s">
        <v>86</v>
      </c>
      <c r="AY181" s="14" t="s">
        <v>185</v>
      </c>
      <c r="BE181" s="252">
        <f>IF(N181="základní",J181,0)</f>
        <v>0</v>
      </c>
      <c r="BF181" s="252">
        <f>IF(N181="snížená",J181,0)</f>
        <v>0</v>
      </c>
      <c r="BG181" s="252">
        <f>IF(N181="zákl. přenesená",J181,0)</f>
        <v>0</v>
      </c>
      <c r="BH181" s="252">
        <f>IF(N181="sníž. přenesená",J181,0)</f>
        <v>0</v>
      </c>
      <c r="BI181" s="252">
        <f>IF(N181="nulová",J181,0)</f>
        <v>0</v>
      </c>
      <c r="BJ181" s="14" t="s">
        <v>84</v>
      </c>
      <c r="BK181" s="252">
        <f>ROUND(I181*H181,2)</f>
        <v>0</v>
      </c>
      <c r="BL181" s="14" t="s">
        <v>192</v>
      </c>
      <c r="BM181" s="251" t="s">
        <v>585</v>
      </c>
    </row>
    <row r="182" s="2" customFormat="1">
      <c r="A182" s="35"/>
      <c r="B182" s="36"/>
      <c r="C182" s="37"/>
      <c r="D182" s="253" t="s">
        <v>194</v>
      </c>
      <c r="E182" s="37"/>
      <c r="F182" s="254" t="s">
        <v>586</v>
      </c>
      <c r="G182" s="37"/>
      <c r="H182" s="37"/>
      <c r="I182" s="206"/>
      <c r="J182" s="37"/>
      <c r="K182" s="37"/>
      <c r="L182" s="41"/>
      <c r="M182" s="255"/>
      <c r="N182" s="256"/>
      <c r="O182" s="88"/>
      <c r="P182" s="88"/>
      <c r="Q182" s="88"/>
      <c r="R182" s="88"/>
      <c r="S182" s="88"/>
      <c r="T182" s="89"/>
      <c r="U182" s="35"/>
      <c r="V182" s="35"/>
      <c r="W182" s="35"/>
      <c r="X182" s="35"/>
      <c r="Y182" s="35"/>
      <c r="Z182" s="35"/>
      <c r="AA182" s="35"/>
      <c r="AB182" s="35"/>
      <c r="AC182" s="35"/>
      <c r="AD182" s="35"/>
      <c r="AE182" s="35"/>
      <c r="AT182" s="14" t="s">
        <v>194</v>
      </c>
      <c r="AU182" s="14" t="s">
        <v>86</v>
      </c>
    </row>
    <row r="183" s="12" customFormat="1" ht="25.92" customHeight="1">
      <c r="A183" s="12"/>
      <c r="B183" s="223"/>
      <c r="C183" s="224"/>
      <c r="D183" s="225" t="s">
        <v>76</v>
      </c>
      <c r="E183" s="226" t="s">
        <v>266</v>
      </c>
      <c r="F183" s="226" t="s">
        <v>267</v>
      </c>
      <c r="G183" s="224"/>
      <c r="H183" s="224"/>
      <c r="I183" s="227"/>
      <c r="J183" s="228">
        <f>BK183</f>
        <v>0</v>
      </c>
      <c r="K183" s="224"/>
      <c r="L183" s="229"/>
      <c r="M183" s="230"/>
      <c r="N183" s="231"/>
      <c r="O183" s="231"/>
      <c r="P183" s="232">
        <f>P184+P397+P500</f>
        <v>0</v>
      </c>
      <c r="Q183" s="231"/>
      <c r="R183" s="232">
        <f>R184+R397+R500</f>
        <v>0.3281</v>
      </c>
      <c r="S183" s="231"/>
      <c r="T183" s="233">
        <f>T184+T397+T500</f>
        <v>0.043700000000000003</v>
      </c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R183" s="234" t="s">
        <v>86</v>
      </c>
      <c r="AT183" s="235" t="s">
        <v>76</v>
      </c>
      <c r="AU183" s="235" t="s">
        <v>77</v>
      </c>
      <c r="AY183" s="234" t="s">
        <v>185</v>
      </c>
      <c r="BK183" s="236">
        <f>BK184+BK397+BK500</f>
        <v>0</v>
      </c>
    </row>
    <row r="184" s="12" customFormat="1" ht="22.8" customHeight="1">
      <c r="A184" s="12"/>
      <c r="B184" s="223"/>
      <c r="C184" s="224"/>
      <c r="D184" s="225" t="s">
        <v>76</v>
      </c>
      <c r="E184" s="237" t="s">
        <v>587</v>
      </c>
      <c r="F184" s="237" t="s">
        <v>588</v>
      </c>
      <c r="G184" s="224"/>
      <c r="H184" s="224"/>
      <c r="I184" s="227"/>
      <c r="J184" s="238">
        <f>BK184</f>
        <v>0</v>
      </c>
      <c r="K184" s="224"/>
      <c r="L184" s="229"/>
      <c r="M184" s="230"/>
      <c r="N184" s="231"/>
      <c r="O184" s="231"/>
      <c r="P184" s="232">
        <f>P185+P324+P355+P376</f>
        <v>0</v>
      </c>
      <c r="Q184" s="231"/>
      <c r="R184" s="232">
        <f>R185+R324+R355+R376</f>
        <v>0.18852000000000002</v>
      </c>
      <c r="S184" s="231"/>
      <c r="T184" s="233">
        <f>T185+T324+T355+T376</f>
        <v>0.036150000000000002</v>
      </c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/>
      <c r="AR184" s="234" t="s">
        <v>86</v>
      </c>
      <c r="AT184" s="235" t="s">
        <v>76</v>
      </c>
      <c r="AU184" s="235" t="s">
        <v>84</v>
      </c>
      <c r="AY184" s="234" t="s">
        <v>185</v>
      </c>
      <c r="BK184" s="236">
        <f>BK185+BK324+BK355+BK376</f>
        <v>0</v>
      </c>
    </row>
    <row r="185" s="12" customFormat="1" ht="20.88" customHeight="1">
      <c r="A185" s="12"/>
      <c r="B185" s="223"/>
      <c r="C185" s="224"/>
      <c r="D185" s="225" t="s">
        <v>76</v>
      </c>
      <c r="E185" s="237" t="s">
        <v>589</v>
      </c>
      <c r="F185" s="237" t="s">
        <v>590</v>
      </c>
      <c r="G185" s="224"/>
      <c r="H185" s="224"/>
      <c r="I185" s="227"/>
      <c r="J185" s="238">
        <f>BK185</f>
        <v>0</v>
      </c>
      <c r="K185" s="224"/>
      <c r="L185" s="229"/>
      <c r="M185" s="230"/>
      <c r="N185" s="231"/>
      <c r="O185" s="231"/>
      <c r="P185" s="232">
        <f>SUM(P186:P323)</f>
        <v>0</v>
      </c>
      <c r="Q185" s="231"/>
      <c r="R185" s="232">
        <f>SUM(R186:R323)</f>
        <v>0.10017000000000001</v>
      </c>
      <c r="S185" s="231"/>
      <c r="T185" s="233">
        <f>SUM(T186:T323)</f>
        <v>0.00015000000000000001</v>
      </c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R185" s="234" t="s">
        <v>86</v>
      </c>
      <c r="AT185" s="235" t="s">
        <v>76</v>
      </c>
      <c r="AU185" s="235" t="s">
        <v>86</v>
      </c>
      <c r="AY185" s="234" t="s">
        <v>185</v>
      </c>
      <c r="BK185" s="236">
        <f>SUM(BK186:BK323)</f>
        <v>0</v>
      </c>
    </row>
    <row r="186" s="2" customFormat="1" ht="24.15" customHeight="1">
      <c r="A186" s="35"/>
      <c r="B186" s="36"/>
      <c r="C186" s="239" t="s">
        <v>284</v>
      </c>
      <c r="D186" s="239" t="s">
        <v>188</v>
      </c>
      <c r="E186" s="240" t="s">
        <v>591</v>
      </c>
      <c r="F186" s="241" t="s">
        <v>592</v>
      </c>
      <c r="G186" s="242" t="s">
        <v>263</v>
      </c>
      <c r="H186" s="243">
        <v>1</v>
      </c>
      <c r="I186" s="244"/>
      <c r="J186" s="245">
        <f>ROUND(I186*H186,2)</f>
        <v>0</v>
      </c>
      <c r="K186" s="246"/>
      <c r="L186" s="41"/>
      <c r="M186" s="247" t="s">
        <v>1</v>
      </c>
      <c r="N186" s="248" t="s">
        <v>42</v>
      </c>
      <c r="O186" s="88"/>
      <c r="P186" s="249">
        <f>O186*H186</f>
        <v>0</v>
      </c>
      <c r="Q186" s="249">
        <v>0</v>
      </c>
      <c r="R186" s="249">
        <f>Q186*H186</f>
        <v>0</v>
      </c>
      <c r="S186" s="249">
        <v>0</v>
      </c>
      <c r="T186" s="250">
        <f>S186*H186</f>
        <v>0</v>
      </c>
      <c r="U186" s="35"/>
      <c r="V186" s="35"/>
      <c r="W186" s="35"/>
      <c r="X186" s="35"/>
      <c r="Y186" s="35"/>
      <c r="Z186" s="35"/>
      <c r="AA186" s="35"/>
      <c r="AB186" s="35"/>
      <c r="AC186" s="35"/>
      <c r="AD186" s="35"/>
      <c r="AE186" s="35"/>
      <c r="AR186" s="251" t="s">
        <v>272</v>
      </c>
      <c r="AT186" s="251" t="s">
        <v>188</v>
      </c>
      <c r="AU186" s="251" t="s">
        <v>200</v>
      </c>
      <c r="AY186" s="14" t="s">
        <v>185</v>
      </c>
      <c r="BE186" s="252">
        <f>IF(N186="základní",J186,0)</f>
        <v>0</v>
      </c>
      <c r="BF186" s="252">
        <f>IF(N186="snížená",J186,0)</f>
        <v>0</v>
      </c>
      <c r="BG186" s="252">
        <f>IF(N186="zákl. přenesená",J186,0)</f>
        <v>0</v>
      </c>
      <c r="BH186" s="252">
        <f>IF(N186="sníž. přenesená",J186,0)</f>
        <v>0</v>
      </c>
      <c r="BI186" s="252">
        <f>IF(N186="nulová",J186,0)</f>
        <v>0</v>
      </c>
      <c r="BJ186" s="14" t="s">
        <v>84</v>
      </c>
      <c r="BK186" s="252">
        <f>ROUND(I186*H186,2)</f>
        <v>0</v>
      </c>
      <c r="BL186" s="14" t="s">
        <v>272</v>
      </c>
      <c r="BM186" s="251" t="s">
        <v>593</v>
      </c>
    </row>
    <row r="187" s="2" customFormat="1">
      <c r="A187" s="35"/>
      <c r="B187" s="36"/>
      <c r="C187" s="37"/>
      <c r="D187" s="253" t="s">
        <v>194</v>
      </c>
      <c r="E187" s="37"/>
      <c r="F187" s="254" t="s">
        <v>594</v>
      </c>
      <c r="G187" s="37"/>
      <c r="H187" s="37"/>
      <c r="I187" s="206"/>
      <c r="J187" s="37"/>
      <c r="K187" s="37"/>
      <c r="L187" s="41"/>
      <c r="M187" s="255"/>
      <c r="N187" s="256"/>
      <c r="O187" s="88"/>
      <c r="P187" s="88"/>
      <c r="Q187" s="88"/>
      <c r="R187" s="88"/>
      <c r="S187" s="88"/>
      <c r="T187" s="89"/>
      <c r="U187" s="35"/>
      <c r="V187" s="35"/>
      <c r="W187" s="35"/>
      <c r="X187" s="35"/>
      <c r="Y187" s="35"/>
      <c r="Z187" s="35"/>
      <c r="AA187" s="35"/>
      <c r="AB187" s="35"/>
      <c r="AC187" s="35"/>
      <c r="AD187" s="35"/>
      <c r="AE187" s="35"/>
      <c r="AT187" s="14" t="s">
        <v>194</v>
      </c>
      <c r="AU187" s="14" t="s">
        <v>200</v>
      </c>
    </row>
    <row r="188" s="2" customFormat="1" ht="16.5" customHeight="1">
      <c r="A188" s="35"/>
      <c r="B188" s="36"/>
      <c r="C188" s="257" t="s">
        <v>289</v>
      </c>
      <c r="D188" s="257" t="s">
        <v>260</v>
      </c>
      <c r="E188" s="258" t="s">
        <v>595</v>
      </c>
      <c r="F188" s="259" t="s">
        <v>596</v>
      </c>
      <c r="G188" s="260" t="s">
        <v>263</v>
      </c>
      <c r="H188" s="261">
        <v>1</v>
      </c>
      <c r="I188" s="262"/>
      <c r="J188" s="263">
        <f>ROUND(I188*H188,2)</f>
        <v>0</v>
      </c>
      <c r="K188" s="264"/>
      <c r="L188" s="265"/>
      <c r="M188" s="266" t="s">
        <v>1</v>
      </c>
      <c r="N188" s="267" t="s">
        <v>42</v>
      </c>
      <c r="O188" s="88"/>
      <c r="P188" s="249">
        <f>O188*H188</f>
        <v>0</v>
      </c>
      <c r="Q188" s="249">
        <v>0.00023000000000000001</v>
      </c>
      <c r="R188" s="249">
        <f>Q188*H188</f>
        <v>0.00023000000000000001</v>
      </c>
      <c r="S188" s="249">
        <v>0</v>
      </c>
      <c r="T188" s="250">
        <f>S188*H188</f>
        <v>0</v>
      </c>
      <c r="U188" s="35"/>
      <c r="V188" s="35"/>
      <c r="W188" s="35"/>
      <c r="X188" s="35"/>
      <c r="Y188" s="35"/>
      <c r="Z188" s="35"/>
      <c r="AA188" s="35"/>
      <c r="AB188" s="35"/>
      <c r="AC188" s="35"/>
      <c r="AD188" s="35"/>
      <c r="AE188" s="35"/>
      <c r="AR188" s="251" t="s">
        <v>323</v>
      </c>
      <c r="AT188" s="251" t="s">
        <v>260</v>
      </c>
      <c r="AU188" s="251" t="s">
        <v>200</v>
      </c>
      <c r="AY188" s="14" t="s">
        <v>185</v>
      </c>
      <c r="BE188" s="252">
        <f>IF(N188="základní",J188,0)</f>
        <v>0</v>
      </c>
      <c r="BF188" s="252">
        <f>IF(N188="snížená",J188,0)</f>
        <v>0</v>
      </c>
      <c r="BG188" s="252">
        <f>IF(N188="zákl. přenesená",J188,0)</f>
        <v>0</v>
      </c>
      <c r="BH188" s="252">
        <f>IF(N188="sníž. přenesená",J188,0)</f>
        <v>0</v>
      </c>
      <c r="BI188" s="252">
        <f>IF(N188="nulová",J188,0)</f>
        <v>0</v>
      </c>
      <c r="BJ188" s="14" t="s">
        <v>84</v>
      </c>
      <c r="BK188" s="252">
        <f>ROUND(I188*H188,2)</f>
        <v>0</v>
      </c>
      <c r="BL188" s="14" t="s">
        <v>272</v>
      </c>
      <c r="BM188" s="251" t="s">
        <v>597</v>
      </c>
    </row>
    <row r="189" s="2" customFormat="1">
      <c r="A189" s="35"/>
      <c r="B189" s="36"/>
      <c r="C189" s="37"/>
      <c r="D189" s="253" t="s">
        <v>194</v>
      </c>
      <c r="E189" s="37"/>
      <c r="F189" s="254" t="s">
        <v>596</v>
      </c>
      <c r="G189" s="37"/>
      <c r="H189" s="37"/>
      <c r="I189" s="206"/>
      <c r="J189" s="37"/>
      <c r="K189" s="37"/>
      <c r="L189" s="41"/>
      <c r="M189" s="255"/>
      <c r="N189" s="256"/>
      <c r="O189" s="88"/>
      <c r="P189" s="88"/>
      <c r="Q189" s="88"/>
      <c r="R189" s="88"/>
      <c r="S189" s="88"/>
      <c r="T189" s="89"/>
      <c r="U189" s="35"/>
      <c r="V189" s="35"/>
      <c r="W189" s="35"/>
      <c r="X189" s="35"/>
      <c r="Y189" s="35"/>
      <c r="Z189" s="35"/>
      <c r="AA189" s="35"/>
      <c r="AB189" s="35"/>
      <c r="AC189" s="35"/>
      <c r="AD189" s="35"/>
      <c r="AE189" s="35"/>
      <c r="AT189" s="14" t="s">
        <v>194</v>
      </c>
      <c r="AU189" s="14" t="s">
        <v>200</v>
      </c>
    </row>
    <row r="190" s="2" customFormat="1" ht="24.15" customHeight="1">
      <c r="A190" s="35"/>
      <c r="B190" s="36"/>
      <c r="C190" s="239" t="s">
        <v>294</v>
      </c>
      <c r="D190" s="239" t="s">
        <v>188</v>
      </c>
      <c r="E190" s="240" t="s">
        <v>598</v>
      </c>
      <c r="F190" s="241" t="s">
        <v>599</v>
      </c>
      <c r="G190" s="242" t="s">
        <v>263</v>
      </c>
      <c r="H190" s="243">
        <v>1</v>
      </c>
      <c r="I190" s="244"/>
      <c r="J190" s="245">
        <f>ROUND(I190*H190,2)</f>
        <v>0</v>
      </c>
      <c r="K190" s="246"/>
      <c r="L190" s="41"/>
      <c r="M190" s="247" t="s">
        <v>1</v>
      </c>
      <c r="N190" s="248" t="s">
        <v>42</v>
      </c>
      <c r="O190" s="88"/>
      <c r="P190" s="249">
        <f>O190*H190</f>
        <v>0</v>
      </c>
      <c r="Q190" s="249">
        <v>0</v>
      </c>
      <c r="R190" s="249">
        <f>Q190*H190</f>
        <v>0</v>
      </c>
      <c r="S190" s="249">
        <v>0</v>
      </c>
      <c r="T190" s="250">
        <f>S190*H190</f>
        <v>0</v>
      </c>
      <c r="U190" s="35"/>
      <c r="V190" s="35"/>
      <c r="W190" s="35"/>
      <c r="X190" s="35"/>
      <c r="Y190" s="35"/>
      <c r="Z190" s="35"/>
      <c r="AA190" s="35"/>
      <c r="AB190" s="35"/>
      <c r="AC190" s="35"/>
      <c r="AD190" s="35"/>
      <c r="AE190" s="35"/>
      <c r="AR190" s="251" t="s">
        <v>272</v>
      </c>
      <c r="AT190" s="251" t="s">
        <v>188</v>
      </c>
      <c r="AU190" s="251" t="s">
        <v>200</v>
      </c>
      <c r="AY190" s="14" t="s">
        <v>185</v>
      </c>
      <c r="BE190" s="252">
        <f>IF(N190="základní",J190,0)</f>
        <v>0</v>
      </c>
      <c r="BF190" s="252">
        <f>IF(N190="snížená",J190,0)</f>
        <v>0</v>
      </c>
      <c r="BG190" s="252">
        <f>IF(N190="zákl. přenesená",J190,0)</f>
        <v>0</v>
      </c>
      <c r="BH190" s="252">
        <f>IF(N190="sníž. přenesená",J190,0)</f>
        <v>0</v>
      </c>
      <c r="BI190" s="252">
        <f>IF(N190="nulová",J190,0)</f>
        <v>0</v>
      </c>
      <c r="BJ190" s="14" t="s">
        <v>84</v>
      </c>
      <c r="BK190" s="252">
        <f>ROUND(I190*H190,2)</f>
        <v>0</v>
      </c>
      <c r="BL190" s="14" t="s">
        <v>272</v>
      </c>
      <c r="BM190" s="251" t="s">
        <v>600</v>
      </c>
    </row>
    <row r="191" s="2" customFormat="1">
      <c r="A191" s="35"/>
      <c r="B191" s="36"/>
      <c r="C191" s="37"/>
      <c r="D191" s="253" t="s">
        <v>194</v>
      </c>
      <c r="E191" s="37"/>
      <c r="F191" s="254" t="s">
        <v>601</v>
      </c>
      <c r="G191" s="37"/>
      <c r="H191" s="37"/>
      <c r="I191" s="206"/>
      <c r="J191" s="37"/>
      <c r="K191" s="37"/>
      <c r="L191" s="41"/>
      <c r="M191" s="255"/>
      <c r="N191" s="256"/>
      <c r="O191" s="88"/>
      <c r="P191" s="88"/>
      <c r="Q191" s="88"/>
      <c r="R191" s="88"/>
      <c r="S191" s="88"/>
      <c r="T191" s="89"/>
      <c r="U191" s="35"/>
      <c r="V191" s="35"/>
      <c r="W191" s="35"/>
      <c r="X191" s="35"/>
      <c r="Y191" s="35"/>
      <c r="Z191" s="35"/>
      <c r="AA191" s="35"/>
      <c r="AB191" s="35"/>
      <c r="AC191" s="35"/>
      <c r="AD191" s="35"/>
      <c r="AE191" s="35"/>
      <c r="AT191" s="14" t="s">
        <v>194</v>
      </c>
      <c r="AU191" s="14" t="s">
        <v>200</v>
      </c>
    </row>
    <row r="192" s="2" customFormat="1" ht="24.15" customHeight="1">
      <c r="A192" s="35"/>
      <c r="B192" s="36"/>
      <c r="C192" s="257" t="s">
        <v>7</v>
      </c>
      <c r="D192" s="257" t="s">
        <v>260</v>
      </c>
      <c r="E192" s="258" t="s">
        <v>1366</v>
      </c>
      <c r="F192" s="259" t="s">
        <v>1367</v>
      </c>
      <c r="G192" s="260" t="s">
        <v>263</v>
      </c>
      <c r="H192" s="261">
        <v>1</v>
      </c>
      <c r="I192" s="262"/>
      <c r="J192" s="263">
        <f>ROUND(I192*H192,2)</f>
        <v>0</v>
      </c>
      <c r="K192" s="264"/>
      <c r="L192" s="265"/>
      <c r="M192" s="266" t="s">
        <v>1</v>
      </c>
      <c r="N192" s="267" t="s">
        <v>42</v>
      </c>
      <c r="O192" s="88"/>
      <c r="P192" s="249">
        <f>O192*H192</f>
        <v>0</v>
      </c>
      <c r="Q192" s="249">
        <v>0.0050299999999999997</v>
      </c>
      <c r="R192" s="249">
        <f>Q192*H192</f>
        <v>0.0050299999999999997</v>
      </c>
      <c r="S192" s="249">
        <v>0</v>
      </c>
      <c r="T192" s="250">
        <f>S192*H192</f>
        <v>0</v>
      </c>
      <c r="U192" s="35"/>
      <c r="V192" s="35"/>
      <c r="W192" s="35"/>
      <c r="X192" s="35"/>
      <c r="Y192" s="35"/>
      <c r="Z192" s="35"/>
      <c r="AA192" s="35"/>
      <c r="AB192" s="35"/>
      <c r="AC192" s="35"/>
      <c r="AD192" s="35"/>
      <c r="AE192" s="35"/>
      <c r="AR192" s="251" t="s">
        <v>323</v>
      </c>
      <c r="AT192" s="251" t="s">
        <v>260</v>
      </c>
      <c r="AU192" s="251" t="s">
        <v>200</v>
      </c>
      <c r="AY192" s="14" t="s">
        <v>185</v>
      </c>
      <c r="BE192" s="252">
        <f>IF(N192="základní",J192,0)</f>
        <v>0</v>
      </c>
      <c r="BF192" s="252">
        <f>IF(N192="snížená",J192,0)</f>
        <v>0</v>
      </c>
      <c r="BG192" s="252">
        <f>IF(N192="zákl. přenesená",J192,0)</f>
        <v>0</v>
      </c>
      <c r="BH192" s="252">
        <f>IF(N192="sníž. přenesená",J192,0)</f>
        <v>0</v>
      </c>
      <c r="BI192" s="252">
        <f>IF(N192="nulová",J192,0)</f>
        <v>0</v>
      </c>
      <c r="BJ192" s="14" t="s">
        <v>84</v>
      </c>
      <c r="BK192" s="252">
        <f>ROUND(I192*H192,2)</f>
        <v>0</v>
      </c>
      <c r="BL192" s="14" t="s">
        <v>272</v>
      </c>
      <c r="BM192" s="251" t="s">
        <v>1368</v>
      </c>
    </row>
    <row r="193" s="2" customFormat="1">
      <c r="A193" s="35"/>
      <c r="B193" s="36"/>
      <c r="C193" s="37"/>
      <c r="D193" s="253" t="s">
        <v>194</v>
      </c>
      <c r="E193" s="37"/>
      <c r="F193" s="254" t="s">
        <v>1367</v>
      </c>
      <c r="G193" s="37"/>
      <c r="H193" s="37"/>
      <c r="I193" s="206"/>
      <c r="J193" s="37"/>
      <c r="K193" s="37"/>
      <c r="L193" s="41"/>
      <c r="M193" s="255"/>
      <c r="N193" s="256"/>
      <c r="O193" s="88"/>
      <c r="P193" s="88"/>
      <c r="Q193" s="88"/>
      <c r="R193" s="88"/>
      <c r="S193" s="88"/>
      <c r="T193" s="89"/>
      <c r="U193" s="35"/>
      <c r="V193" s="35"/>
      <c r="W193" s="35"/>
      <c r="X193" s="35"/>
      <c r="Y193" s="35"/>
      <c r="Z193" s="35"/>
      <c r="AA193" s="35"/>
      <c r="AB193" s="35"/>
      <c r="AC193" s="35"/>
      <c r="AD193" s="35"/>
      <c r="AE193" s="35"/>
      <c r="AT193" s="14" t="s">
        <v>194</v>
      </c>
      <c r="AU193" s="14" t="s">
        <v>200</v>
      </c>
    </row>
    <row r="194" s="2" customFormat="1" ht="24.15" customHeight="1">
      <c r="A194" s="35"/>
      <c r="B194" s="36"/>
      <c r="C194" s="257" t="s">
        <v>304</v>
      </c>
      <c r="D194" s="257" t="s">
        <v>260</v>
      </c>
      <c r="E194" s="258" t="s">
        <v>606</v>
      </c>
      <c r="F194" s="259" t="s">
        <v>607</v>
      </c>
      <c r="G194" s="260" t="s">
        <v>263</v>
      </c>
      <c r="H194" s="261">
        <v>1</v>
      </c>
      <c r="I194" s="262"/>
      <c r="J194" s="263">
        <f>ROUND(I194*H194,2)</f>
        <v>0</v>
      </c>
      <c r="K194" s="264"/>
      <c r="L194" s="265"/>
      <c r="M194" s="266" t="s">
        <v>1</v>
      </c>
      <c r="N194" s="267" t="s">
        <v>42</v>
      </c>
      <c r="O194" s="88"/>
      <c r="P194" s="249">
        <f>O194*H194</f>
        <v>0</v>
      </c>
      <c r="Q194" s="249">
        <v>0.0050299999999999997</v>
      </c>
      <c r="R194" s="249">
        <f>Q194*H194</f>
        <v>0.0050299999999999997</v>
      </c>
      <c r="S194" s="249">
        <v>0</v>
      </c>
      <c r="T194" s="250">
        <f>S194*H194</f>
        <v>0</v>
      </c>
      <c r="U194" s="35"/>
      <c r="V194" s="35"/>
      <c r="W194" s="35"/>
      <c r="X194" s="35"/>
      <c r="Y194" s="35"/>
      <c r="Z194" s="35"/>
      <c r="AA194" s="35"/>
      <c r="AB194" s="35"/>
      <c r="AC194" s="35"/>
      <c r="AD194" s="35"/>
      <c r="AE194" s="35"/>
      <c r="AR194" s="251" t="s">
        <v>323</v>
      </c>
      <c r="AT194" s="251" t="s">
        <v>260</v>
      </c>
      <c r="AU194" s="251" t="s">
        <v>200</v>
      </c>
      <c r="AY194" s="14" t="s">
        <v>185</v>
      </c>
      <c r="BE194" s="252">
        <f>IF(N194="základní",J194,0)</f>
        <v>0</v>
      </c>
      <c r="BF194" s="252">
        <f>IF(N194="snížená",J194,0)</f>
        <v>0</v>
      </c>
      <c r="BG194" s="252">
        <f>IF(N194="zákl. přenesená",J194,0)</f>
        <v>0</v>
      </c>
      <c r="BH194" s="252">
        <f>IF(N194="sníž. přenesená",J194,0)</f>
        <v>0</v>
      </c>
      <c r="BI194" s="252">
        <f>IF(N194="nulová",J194,0)</f>
        <v>0</v>
      </c>
      <c r="BJ194" s="14" t="s">
        <v>84</v>
      </c>
      <c r="BK194" s="252">
        <f>ROUND(I194*H194,2)</f>
        <v>0</v>
      </c>
      <c r="BL194" s="14" t="s">
        <v>272</v>
      </c>
      <c r="BM194" s="251" t="s">
        <v>608</v>
      </c>
    </row>
    <row r="195" s="2" customFormat="1">
      <c r="A195" s="35"/>
      <c r="B195" s="36"/>
      <c r="C195" s="37"/>
      <c r="D195" s="253" t="s">
        <v>194</v>
      </c>
      <c r="E195" s="37"/>
      <c r="F195" s="254" t="s">
        <v>607</v>
      </c>
      <c r="G195" s="37"/>
      <c r="H195" s="37"/>
      <c r="I195" s="206"/>
      <c r="J195" s="37"/>
      <c r="K195" s="37"/>
      <c r="L195" s="41"/>
      <c r="M195" s="255"/>
      <c r="N195" s="256"/>
      <c r="O195" s="88"/>
      <c r="P195" s="88"/>
      <c r="Q195" s="88"/>
      <c r="R195" s="88"/>
      <c r="S195" s="88"/>
      <c r="T195" s="89"/>
      <c r="U195" s="35"/>
      <c r="V195" s="35"/>
      <c r="W195" s="35"/>
      <c r="X195" s="35"/>
      <c r="Y195" s="35"/>
      <c r="Z195" s="35"/>
      <c r="AA195" s="35"/>
      <c r="AB195" s="35"/>
      <c r="AC195" s="35"/>
      <c r="AD195" s="35"/>
      <c r="AE195" s="35"/>
      <c r="AT195" s="14" t="s">
        <v>194</v>
      </c>
      <c r="AU195" s="14" t="s">
        <v>200</v>
      </c>
    </row>
    <row r="196" s="2" customFormat="1" ht="33" customHeight="1">
      <c r="A196" s="35"/>
      <c r="B196" s="36"/>
      <c r="C196" s="239" t="s">
        <v>309</v>
      </c>
      <c r="D196" s="239" t="s">
        <v>188</v>
      </c>
      <c r="E196" s="240" t="s">
        <v>609</v>
      </c>
      <c r="F196" s="241" t="s">
        <v>610</v>
      </c>
      <c r="G196" s="242" t="s">
        <v>263</v>
      </c>
      <c r="H196" s="243">
        <v>14</v>
      </c>
      <c r="I196" s="244"/>
      <c r="J196" s="245">
        <f>ROUND(I196*H196,2)</f>
        <v>0</v>
      </c>
      <c r="K196" s="246"/>
      <c r="L196" s="41"/>
      <c r="M196" s="247" t="s">
        <v>1</v>
      </c>
      <c r="N196" s="248" t="s">
        <v>42</v>
      </c>
      <c r="O196" s="88"/>
      <c r="P196" s="249">
        <f>O196*H196</f>
        <v>0</v>
      </c>
      <c r="Q196" s="249">
        <v>0</v>
      </c>
      <c r="R196" s="249">
        <f>Q196*H196</f>
        <v>0</v>
      </c>
      <c r="S196" s="249">
        <v>0</v>
      </c>
      <c r="T196" s="250">
        <f>S196*H196</f>
        <v>0</v>
      </c>
      <c r="U196" s="35"/>
      <c r="V196" s="35"/>
      <c r="W196" s="35"/>
      <c r="X196" s="35"/>
      <c r="Y196" s="35"/>
      <c r="Z196" s="35"/>
      <c r="AA196" s="35"/>
      <c r="AB196" s="35"/>
      <c r="AC196" s="35"/>
      <c r="AD196" s="35"/>
      <c r="AE196" s="35"/>
      <c r="AR196" s="251" t="s">
        <v>272</v>
      </c>
      <c r="AT196" s="251" t="s">
        <v>188</v>
      </c>
      <c r="AU196" s="251" t="s">
        <v>200</v>
      </c>
      <c r="AY196" s="14" t="s">
        <v>185</v>
      </c>
      <c r="BE196" s="252">
        <f>IF(N196="základní",J196,0)</f>
        <v>0</v>
      </c>
      <c r="BF196" s="252">
        <f>IF(N196="snížená",J196,0)</f>
        <v>0</v>
      </c>
      <c r="BG196" s="252">
        <f>IF(N196="zákl. přenesená",J196,0)</f>
        <v>0</v>
      </c>
      <c r="BH196" s="252">
        <f>IF(N196="sníž. přenesená",J196,0)</f>
        <v>0</v>
      </c>
      <c r="BI196" s="252">
        <f>IF(N196="nulová",J196,0)</f>
        <v>0</v>
      </c>
      <c r="BJ196" s="14" t="s">
        <v>84</v>
      </c>
      <c r="BK196" s="252">
        <f>ROUND(I196*H196,2)</f>
        <v>0</v>
      </c>
      <c r="BL196" s="14" t="s">
        <v>272</v>
      </c>
      <c r="BM196" s="251" t="s">
        <v>611</v>
      </c>
    </row>
    <row r="197" s="2" customFormat="1">
      <c r="A197" s="35"/>
      <c r="B197" s="36"/>
      <c r="C197" s="37"/>
      <c r="D197" s="253" t="s">
        <v>194</v>
      </c>
      <c r="E197" s="37"/>
      <c r="F197" s="254" t="s">
        <v>610</v>
      </c>
      <c r="G197" s="37"/>
      <c r="H197" s="37"/>
      <c r="I197" s="206"/>
      <c r="J197" s="37"/>
      <c r="K197" s="37"/>
      <c r="L197" s="41"/>
      <c r="M197" s="255"/>
      <c r="N197" s="256"/>
      <c r="O197" s="88"/>
      <c r="P197" s="88"/>
      <c r="Q197" s="88"/>
      <c r="R197" s="88"/>
      <c r="S197" s="88"/>
      <c r="T197" s="89"/>
      <c r="U197" s="35"/>
      <c r="V197" s="35"/>
      <c r="W197" s="35"/>
      <c r="X197" s="35"/>
      <c r="Y197" s="35"/>
      <c r="Z197" s="35"/>
      <c r="AA197" s="35"/>
      <c r="AB197" s="35"/>
      <c r="AC197" s="35"/>
      <c r="AD197" s="35"/>
      <c r="AE197" s="35"/>
      <c r="AT197" s="14" t="s">
        <v>194</v>
      </c>
      <c r="AU197" s="14" t="s">
        <v>200</v>
      </c>
    </row>
    <row r="198" s="2" customFormat="1" ht="24.15" customHeight="1">
      <c r="A198" s="35"/>
      <c r="B198" s="36"/>
      <c r="C198" s="257" t="s">
        <v>315</v>
      </c>
      <c r="D198" s="257" t="s">
        <v>260</v>
      </c>
      <c r="E198" s="258" t="s">
        <v>612</v>
      </c>
      <c r="F198" s="259" t="s">
        <v>613</v>
      </c>
      <c r="G198" s="260" t="s">
        <v>263</v>
      </c>
      <c r="H198" s="261">
        <v>14</v>
      </c>
      <c r="I198" s="262"/>
      <c r="J198" s="263">
        <f>ROUND(I198*H198,2)</f>
        <v>0</v>
      </c>
      <c r="K198" s="264"/>
      <c r="L198" s="265"/>
      <c r="M198" s="266" t="s">
        <v>1</v>
      </c>
      <c r="N198" s="267" t="s">
        <v>42</v>
      </c>
      <c r="O198" s="88"/>
      <c r="P198" s="249">
        <f>O198*H198</f>
        <v>0</v>
      </c>
      <c r="Q198" s="249">
        <v>0</v>
      </c>
      <c r="R198" s="249">
        <f>Q198*H198</f>
        <v>0</v>
      </c>
      <c r="S198" s="249">
        <v>0</v>
      </c>
      <c r="T198" s="250">
        <f>S198*H198</f>
        <v>0</v>
      </c>
      <c r="U198" s="35"/>
      <c r="V198" s="35"/>
      <c r="W198" s="35"/>
      <c r="X198" s="35"/>
      <c r="Y198" s="35"/>
      <c r="Z198" s="35"/>
      <c r="AA198" s="35"/>
      <c r="AB198" s="35"/>
      <c r="AC198" s="35"/>
      <c r="AD198" s="35"/>
      <c r="AE198" s="35"/>
      <c r="AR198" s="251" t="s">
        <v>323</v>
      </c>
      <c r="AT198" s="251" t="s">
        <v>260</v>
      </c>
      <c r="AU198" s="251" t="s">
        <v>200</v>
      </c>
      <c r="AY198" s="14" t="s">
        <v>185</v>
      </c>
      <c r="BE198" s="252">
        <f>IF(N198="základní",J198,0)</f>
        <v>0</v>
      </c>
      <c r="BF198" s="252">
        <f>IF(N198="snížená",J198,0)</f>
        <v>0</v>
      </c>
      <c r="BG198" s="252">
        <f>IF(N198="zákl. přenesená",J198,0)</f>
        <v>0</v>
      </c>
      <c r="BH198" s="252">
        <f>IF(N198="sníž. přenesená",J198,0)</f>
        <v>0</v>
      </c>
      <c r="BI198" s="252">
        <f>IF(N198="nulová",J198,0)</f>
        <v>0</v>
      </c>
      <c r="BJ198" s="14" t="s">
        <v>84</v>
      </c>
      <c r="BK198" s="252">
        <f>ROUND(I198*H198,2)</f>
        <v>0</v>
      </c>
      <c r="BL198" s="14" t="s">
        <v>272</v>
      </c>
      <c r="BM198" s="251" t="s">
        <v>614</v>
      </c>
    </row>
    <row r="199" s="2" customFormat="1">
      <c r="A199" s="35"/>
      <c r="B199" s="36"/>
      <c r="C199" s="37"/>
      <c r="D199" s="253" t="s">
        <v>194</v>
      </c>
      <c r="E199" s="37"/>
      <c r="F199" s="254" t="s">
        <v>613</v>
      </c>
      <c r="G199" s="37"/>
      <c r="H199" s="37"/>
      <c r="I199" s="206"/>
      <c r="J199" s="37"/>
      <c r="K199" s="37"/>
      <c r="L199" s="41"/>
      <c r="M199" s="255"/>
      <c r="N199" s="256"/>
      <c r="O199" s="88"/>
      <c r="P199" s="88"/>
      <c r="Q199" s="88"/>
      <c r="R199" s="88"/>
      <c r="S199" s="88"/>
      <c r="T199" s="89"/>
      <c r="U199" s="35"/>
      <c r="V199" s="35"/>
      <c r="W199" s="35"/>
      <c r="X199" s="35"/>
      <c r="Y199" s="35"/>
      <c r="Z199" s="35"/>
      <c r="AA199" s="35"/>
      <c r="AB199" s="35"/>
      <c r="AC199" s="35"/>
      <c r="AD199" s="35"/>
      <c r="AE199" s="35"/>
      <c r="AT199" s="14" t="s">
        <v>194</v>
      </c>
      <c r="AU199" s="14" t="s">
        <v>200</v>
      </c>
    </row>
    <row r="200" s="2" customFormat="1" ht="33" customHeight="1">
      <c r="A200" s="35"/>
      <c r="B200" s="36"/>
      <c r="C200" s="239" t="s">
        <v>320</v>
      </c>
      <c r="D200" s="239" t="s">
        <v>188</v>
      </c>
      <c r="E200" s="240" t="s">
        <v>615</v>
      </c>
      <c r="F200" s="241" t="s">
        <v>616</v>
      </c>
      <c r="G200" s="242" t="s">
        <v>263</v>
      </c>
      <c r="H200" s="243">
        <v>1</v>
      </c>
      <c r="I200" s="244"/>
      <c r="J200" s="245">
        <f>ROUND(I200*H200,2)</f>
        <v>0</v>
      </c>
      <c r="K200" s="246"/>
      <c r="L200" s="41"/>
      <c r="M200" s="247" t="s">
        <v>1</v>
      </c>
      <c r="N200" s="248" t="s">
        <v>42</v>
      </c>
      <c r="O200" s="88"/>
      <c r="P200" s="249">
        <f>O200*H200</f>
        <v>0</v>
      </c>
      <c r="Q200" s="249">
        <v>0</v>
      </c>
      <c r="R200" s="249">
        <f>Q200*H200</f>
        <v>0</v>
      </c>
      <c r="S200" s="249">
        <v>0</v>
      </c>
      <c r="T200" s="250">
        <f>S200*H200</f>
        <v>0</v>
      </c>
      <c r="U200" s="35"/>
      <c r="V200" s="35"/>
      <c r="W200" s="35"/>
      <c r="X200" s="35"/>
      <c r="Y200" s="35"/>
      <c r="Z200" s="35"/>
      <c r="AA200" s="35"/>
      <c r="AB200" s="35"/>
      <c r="AC200" s="35"/>
      <c r="AD200" s="35"/>
      <c r="AE200" s="35"/>
      <c r="AR200" s="251" t="s">
        <v>272</v>
      </c>
      <c r="AT200" s="251" t="s">
        <v>188</v>
      </c>
      <c r="AU200" s="251" t="s">
        <v>200</v>
      </c>
      <c r="AY200" s="14" t="s">
        <v>185</v>
      </c>
      <c r="BE200" s="252">
        <f>IF(N200="základní",J200,0)</f>
        <v>0</v>
      </c>
      <c r="BF200" s="252">
        <f>IF(N200="snížená",J200,0)</f>
        <v>0</v>
      </c>
      <c r="BG200" s="252">
        <f>IF(N200="zákl. přenesená",J200,0)</f>
        <v>0</v>
      </c>
      <c r="BH200" s="252">
        <f>IF(N200="sníž. přenesená",J200,0)</f>
        <v>0</v>
      </c>
      <c r="BI200" s="252">
        <f>IF(N200="nulová",J200,0)</f>
        <v>0</v>
      </c>
      <c r="BJ200" s="14" t="s">
        <v>84</v>
      </c>
      <c r="BK200" s="252">
        <f>ROUND(I200*H200,2)</f>
        <v>0</v>
      </c>
      <c r="BL200" s="14" t="s">
        <v>272</v>
      </c>
      <c r="BM200" s="251" t="s">
        <v>617</v>
      </c>
    </row>
    <row r="201" s="2" customFormat="1">
      <c r="A201" s="35"/>
      <c r="B201" s="36"/>
      <c r="C201" s="37"/>
      <c r="D201" s="253" t="s">
        <v>194</v>
      </c>
      <c r="E201" s="37"/>
      <c r="F201" s="254" t="s">
        <v>618</v>
      </c>
      <c r="G201" s="37"/>
      <c r="H201" s="37"/>
      <c r="I201" s="206"/>
      <c r="J201" s="37"/>
      <c r="K201" s="37"/>
      <c r="L201" s="41"/>
      <c r="M201" s="255"/>
      <c r="N201" s="256"/>
      <c r="O201" s="88"/>
      <c r="P201" s="88"/>
      <c r="Q201" s="88"/>
      <c r="R201" s="88"/>
      <c r="S201" s="88"/>
      <c r="T201" s="89"/>
      <c r="U201" s="35"/>
      <c r="V201" s="35"/>
      <c r="W201" s="35"/>
      <c r="X201" s="35"/>
      <c r="Y201" s="35"/>
      <c r="Z201" s="35"/>
      <c r="AA201" s="35"/>
      <c r="AB201" s="35"/>
      <c r="AC201" s="35"/>
      <c r="AD201" s="35"/>
      <c r="AE201" s="35"/>
      <c r="AT201" s="14" t="s">
        <v>194</v>
      </c>
      <c r="AU201" s="14" t="s">
        <v>200</v>
      </c>
    </row>
    <row r="202" s="2" customFormat="1" ht="24.15" customHeight="1">
      <c r="A202" s="35"/>
      <c r="B202" s="36"/>
      <c r="C202" s="257" t="s">
        <v>326</v>
      </c>
      <c r="D202" s="257" t="s">
        <v>260</v>
      </c>
      <c r="E202" s="258" t="s">
        <v>619</v>
      </c>
      <c r="F202" s="259" t="s">
        <v>620</v>
      </c>
      <c r="G202" s="260" t="s">
        <v>263</v>
      </c>
      <c r="H202" s="261">
        <v>1</v>
      </c>
      <c r="I202" s="262"/>
      <c r="J202" s="263">
        <f>ROUND(I202*H202,2)</f>
        <v>0</v>
      </c>
      <c r="K202" s="264"/>
      <c r="L202" s="265"/>
      <c r="M202" s="266" t="s">
        <v>1</v>
      </c>
      <c r="N202" s="267" t="s">
        <v>42</v>
      </c>
      <c r="O202" s="88"/>
      <c r="P202" s="249">
        <f>O202*H202</f>
        <v>0</v>
      </c>
      <c r="Q202" s="249">
        <v>0</v>
      </c>
      <c r="R202" s="249">
        <f>Q202*H202</f>
        <v>0</v>
      </c>
      <c r="S202" s="249">
        <v>0</v>
      </c>
      <c r="T202" s="250">
        <f>S202*H202</f>
        <v>0</v>
      </c>
      <c r="U202" s="35"/>
      <c r="V202" s="35"/>
      <c r="W202" s="35"/>
      <c r="X202" s="35"/>
      <c r="Y202" s="35"/>
      <c r="Z202" s="35"/>
      <c r="AA202" s="35"/>
      <c r="AB202" s="35"/>
      <c r="AC202" s="35"/>
      <c r="AD202" s="35"/>
      <c r="AE202" s="35"/>
      <c r="AR202" s="251" t="s">
        <v>323</v>
      </c>
      <c r="AT202" s="251" t="s">
        <v>260</v>
      </c>
      <c r="AU202" s="251" t="s">
        <v>200</v>
      </c>
      <c r="AY202" s="14" t="s">
        <v>185</v>
      </c>
      <c r="BE202" s="252">
        <f>IF(N202="základní",J202,0)</f>
        <v>0</v>
      </c>
      <c r="BF202" s="252">
        <f>IF(N202="snížená",J202,0)</f>
        <v>0</v>
      </c>
      <c r="BG202" s="252">
        <f>IF(N202="zákl. přenesená",J202,0)</f>
        <v>0</v>
      </c>
      <c r="BH202" s="252">
        <f>IF(N202="sníž. přenesená",J202,0)</f>
        <v>0</v>
      </c>
      <c r="BI202" s="252">
        <f>IF(N202="nulová",J202,0)</f>
        <v>0</v>
      </c>
      <c r="BJ202" s="14" t="s">
        <v>84</v>
      </c>
      <c r="BK202" s="252">
        <f>ROUND(I202*H202,2)</f>
        <v>0</v>
      </c>
      <c r="BL202" s="14" t="s">
        <v>272</v>
      </c>
      <c r="BM202" s="251" t="s">
        <v>621</v>
      </c>
    </row>
    <row r="203" s="2" customFormat="1">
      <c r="A203" s="35"/>
      <c r="B203" s="36"/>
      <c r="C203" s="37"/>
      <c r="D203" s="253" t="s">
        <v>194</v>
      </c>
      <c r="E203" s="37"/>
      <c r="F203" s="254" t="s">
        <v>620</v>
      </c>
      <c r="G203" s="37"/>
      <c r="H203" s="37"/>
      <c r="I203" s="206"/>
      <c r="J203" s="37"/>
      <c r="K203" s="37"/>
      <c r="L203" s="41"/>
      <c r="M203" s="255"/>
      <c r="N203" s="256"/>
      <c r="O203" s="88"/>
      <c r="P203" s="88"/>
      <c r="Q203" s="88"/>
      <c r="R203" s="88"/>
      <c r="S203" s="88"/>
      <c r="T203" s="89"/>
      <c r="U203" s="35"/>
      <c r="V203" s="35"/>
      <c r="W203" s="35"/>
      <c r="X203" s="35"/>
      <c r="Y203" s="35"/>
      <c r="Z203" s="35"/>
      <c r="AA203" s="35"/>
      <c r="AB203" s="35"/>
      <c r="AC203" s="35"/>
      <c r="AD203" s="35"/>
      <c r="AE203" s="35"/>
      <c r="AT203" s="14" t="s">
        <v>194</v>
      </c>
      <c r="AU203" s="14" t="s">
        <v>200</v>
      </c>
    </row>
    <row r="204" s="2" customFormat="1" ht="24.15" customHeight="1">
      <c r="A204" s="35"/>
      <c r="B204" s="36"/>
      <c r="C204" s="239" t="s">
        <v>331</v>
      </c>
      <c r="D204" s="239" t="s">
        <v>188</v>
      </c>
      <c r="E204" s="240" t="s">
        <v>629</v>
      </c>
      <c r="F204" s="241" t="s">
        <v>630</v>
      </c>
      <c r="G204" s="242" t="s">
        <v>263</v>
      </c>
      <c r="H204" s="243">
        <v>1</v>
      </c>
      <c r="I204" s="244"/>
      <c r="J204" s="245">
        <f>ROUND(I204*H204,2)</f>
        <v>0</v>
      </c>
      <c r="K204" s="246"/>
      <c r="L204" s="41"/>
      <c r="M204" s="247" t="s">
        <v>1</v>
      </c>
      <c r="N204" s="248" t="s">
        <v>42</v>
      </c>
      <c r="O204" s="88"/>
      <c r="P204" s="249">
        <f>O204*H204</f>
        <v>0</v>
      </c>
      <c r="Q204" s="249">
        <v>0</v>
      </c>
      <c r="R204" s="249">
        <f>Q204*H204</f>
        <v>0</v>
      </c>
      <c r="S204" s="249">
        <v>0</v>
      </c>
      <c r="T204" s="250">
        <f>S204*H204</f>
        <v>0</v>
      </c>
      <c r="U204" s="35"/>
      <c r="V204" s="35"/>
      <c r="W204" s="35"/>
      <c r="X204" s="35"/>
      <c r="Y204" s="35"/>
      <c r="Z204" s="35"/>
      <c r="AA204" s="35"/>
      <c r="AB204" s="35"/>
      <c r="AC204" s="35"/>
      <c r="AD204" s="35"/>
      <c r="AE204" s="35"/>
      <c r="AR204" s="251" t="s">
        <v>272</v>
      </c>
      <c r="AT204" s="251" t="s">
        <v>188</v>
      </c>
      <c r="AU204" s="251" t="s">
        <v>200</v>
      </c>
      <c r="AY204" s="14" t="s">
        <v>185</v>
      </c>
      <c r="BE204" s="252">
        <f>IF(N204="základní",J204,0)</f>
        <v>0</v>
      </c>
      <c r="BF204" s="252">
        <f>IF(N204="snížená",J204,0)</f>
        <v>0</v>
      </c>
      <c r="BG204" s="252">
        <f>IF(N204="zákl. přenesená",J204,0)</f>
        <v>0</v>
      </c>
      <c r="BH204" s="252">
        <f>IF(N204="sníž. přenesená",J204,0)</f>
        <v>0</v>
      </c>
      <c r="BI204" s="252">
        <f>IF(N204="nulová",J204,0)</f>
        <v>0</v>
      </c>
      <c r="BJ204" s="14" t="s">
        <v>84</v>
      </c>
      <c r="BK204" s="252">
        <f>ROUND(I204*H204,2)</f>
        <v>0</v>
      </c>
      <c r="BL204" s="14" t="s">
        <v>272</v>
      </c>
      <c r="BM204" s="251" t="s">
        <v>631</v>
      </c>
    </row>
    <row r="205" s="2" customFormat="1">
      <c r="A205" s="35"/>
      <c r="B205" s="36"/>
      <c r="C205" s="37"/>
      <c r="D205" s="253" t="s">
        <v>194</v>
      </c>
      <c r="E205" s="37"/>
      <c r="F205" s="254" t="s">
        <v>630</v>
      </c>
      <c r="G205" s="37"/>
      <c r="H205" s="37"/>
      <c r="I205" s="206"/>
      <c r="J205" s="37"/>
      <c r="K205" s="37"/>
      <c r="L205" s="41"/>
      <c r="M205" s="255"/>
      <c r="N205" s="256"/>
      <c r="O205" s="88"/>
      <c r="P205" s="88"/>
      <c r="Q205" s="88"/>
      <c r="R205" s="88"/>
      <c r="S205" s="88"/>
      <c r="T205" s="89"/>
      <c r="U205" s="35"/>
      <c r="V205" s="35"/>
      <c r="W205" s="35"/>
      <c r="X205" s="35"/>
      <c r="Y205" s="35"/>
      <c r="Z205" s="35"/>
      <c r="AA205" s="35"/>
      <c r="AB205" s="35"/>
      <c r="AC205" s="35"/>
      <c r="AD205" s="35"/>
      <c r="AE205" s="35"/>
      <c r="AT205" s="14" t="s">
        <v>194</v>
      </c>
      <c r="AU205" s="14" t="s">
        <v>200</v>
      </c>
    </row>
    <row r="206" s="2" customFormat="1" ht="24.15" customHeight="1">
      <c r="A206" s="35"/>
      <c r="B206" s="36"/>
      <c r="C206" s="257" t="s">
        <v>335</v>
      </c>
      <c r="D206" s="257" t="s">
        <v>260</v>
      </c>
      <c r="E206" s="258" t="s">
        <v>632</v>
      </c>
      <c r="F206" s="259" t="s">
        <v>633</v>
      </c>
      <c r="G206" s="260" t="s">
        <v>263</v>
      </c>
      <c r="H206" s="261">
        <v>1</v>
      </c>
      <c r="I206" s="262"/>
      <c r="J206" s="263">
        <f>ROUND(I206*H206,2)</f>
        <v>0</v>
      </c>
      <c r="K206" s="264"/>
      <c r="L206" s="265"/>
      <c r="M206" s="266" t="s">
        <v>1</v>
      </c>
      <c r="N206" s="267" t="s">
        <v>42</v>
      </c>
      <c r="O206" s="88"/>
      <c r="P206" s="249">
        <f>O206*H206</f>
        <v>0</v>
      </c>
      <c r="Q206" s="249">
        <v>5.0000000000000002E-05</v>
      </c>
      <c r="R206" s="249">
        <f>Q206*H206</f>
        <v>5.0000000000000002E-05</v>
      </c>
      <c r="S206" s="249">
        <v>0</v>
      </c>
      <c r="T206" s="250">
        <f>S206*H206</f>
        <v>0</v>
      </c>
      <c r="U206" s="35"/>
      <c r="V206" s="35"/>
      <c r="W206" s="35"/>
      <c r="X206" s="35"/>
      <c r="Y206" s="35"/>
      <c r="Z206" s="35"/>
      <c r="AA206" s="35"/>
      <c r="AB206" s="35"/>
      <c r="AC206" s="35"/>
      <c r="AD206" s="35"/>
      <c r="AE206" s="35"/>
      <c r="AR206" s="251" t="s">
        <v>323</v>
      </c>
      <c r="AT206" s="251" t="s">
        <v>260</v>
      </c>
      <c r="AU206" s="251" t="s">
        <v>200</v>
      </c>
      <c r="AY206" s="14" t="s">
        <v>185</v>
      </c>
      <c r="BE206" s="252">
        <f>IF(N206="základní",J206,0)</f>
        <v>0</v>
      </c>
      <c r="BF206" s="252">
        <f>IF(N206="snížená",J206,0)</f>
        <v>0</v>
      </c>
      <c r="BG206" s="252">
        <f>IF(N206="zákl. přenesená",J206,0)</f>
        <v>0</v>
      </c>
      <c r="BH206" s="252">
        <f>IF(N206="sníž. přenesená",J206,0)</f>
        <v>0</v>
      </c>
      <c r="BI206" s="252">
        <f>IF(N206="nulová",J206,0)</f>
        <v>0</v>
      </c>
      <c r="BJ206" s="14" t="s">
        <v>84</v>
      </c>
      <c r="BK206" s="252">
        <f>ROUND(I206*H206,2)</f>
        <v>0</v>
      </c>
      <c r="BL206" s="14" t="s">
        <v>272</v>
      </c>
      <c r="BM206" s="251" t="s">
        <v>634</v>
      </c>
    </row>
    <row r="207" s="2" customFormat="1">
      <c r="A207" s="35"/>
      <c r="B207" s="36"/>
      <c r="C207" s="37"/>
      <c r="D207" s="253" t="s">
        <v>194</v>
      </c>
      <c r="E207" s="37"/>
      <c r="F207" s="254" t="s">
        <v>633</v>
      </c>
      <c r="G207" s="37"/>
      <c r="H207" s="37"/>
      <c r="I207" s="206"/>
      <c r="J207" s="37"/>
      <c r="K207" s="37"/>
      <c r="L207" s="41"/>
      <c r="M207" s="255"/>
      <c r="N207" s="256"/>
      <c r="O207" s="88"/>
      <c r="P207" s="88"/>
      <c r="Q207" s="88"/>
      <c r="R207" s="88"/>
      <c r="S207" s="88"/>
      <c r="T207" s="89"/>
      <c r="U207" s="35"/>
      <c r="V207" s="35"/>
      <c r="W207" s="35"/>
      <c r="X207" s="35"/>
      <c r="Y207" s="35"/>
      <c r="Z207" s="35"/>
      <c r="AA207" s="35"/>
      <c r="AB207" s="35"/>
      <c r="AC207" s="35"/>
      <c r="AD207" s="35"/>
      <c r="AE207" s="35"/>
      <c r="AT207" s="14" t="s">
        <v>194</v>
      </c>
      <c r="AU207" s="14" t="s">
        <v>200</v>
      </c>
    </row>
    <row r="208" s="2" customFormat="1" ht="24.15" customHeight="1">
      <c r="A208" s="35"/>
      <c r="B208" s="36"/>
      <c r="C208" s="239" t="s">
        <v>340</v>
      </c>
      <c r="D208" s="239" t="s">
        <v>188</v>
      </c>
      <c r="E208" s="240" t="s">
        <v>635</v>
      </c>
      <c r="F208" s="241" t="s">
        <v>636</v>
      </c>
      <c r="G208" s="242" t="s">
        <v>329</v>
      </c>
      <c r="H208" s="243">
        <v>6</v>
      </c>
      <c r="I208" s="244"/>
      <c r="J208" s="245">
        <f>ROUND(I208*H208,2)</f>
        <v>0</v>
      </c>
      <c r="K208" s="246"/>
      <c r="L208" s="41"/>
      <c r="M208" s="247" t="s">
        <v>1</v>
      </c>
      <c r="N208" s="248" t="s">
        <v>42</v>
      </c>
      <c r="O208" s="88"/>
      <c r="P208" s="249">
        <f>O208*H208</f>
        <v>0</v>
      </c>
      <c r="Q208" s="249">
        <v>0</v>
      </c>
      <c r="R208" s="249">
        <f>Q208*H208</f>
        <v>0</v>
      </c>
      <c r="S208" s="249">
        <v>0</v>
      </c>
      <c r="T208" s="250">
        <f>S208*H208</f>
        <v>0</v>
      </c>
      <c r="U208" s="35"/>
      <c r="V208" s="35"/>
      <c r="W208" s="35"/>
      <c r="X208" s="35"/>
      <c r="Y208" s="35"/>
      <c r="Z208" s="35"/>
      <c r="AA208" s="35"/>
      <c r="AB208" s="35"/>
      <c r="AC208" s="35"/>
      <c r="AD208" s="35"/>
      <c r="AE208" s="35"/>
      <c r="AR208" s="251" t="s">
        <v>272</v>
      </c>
      <c r="AT208" s="251" t="s">
        <v>188</v>
      </c>
      <c r="AU208" s="251" t="s">
        <v>200</v>
      </c>
      <c r="AY208" s="14" t="s">
        <v>185</v>
      </c>
      <c r="BE208" s="252">
        <f>IF(N208="základní",J208,0)</f>
        <v>0</v>
      </c>
      <c r="BF208" s="252">
        <f>IF(N208="snížená",J208,0)</f>
        <v>0</v>
      </c>
      <c r="BG208" s="252">
        <f>IF(N208="zákl. přenesená",J208,0)</f>
        <v>0</v>
      </c>
      <c r="BH208" s="252">
        <f>IF(N208="sníž. přenesená",J208,0)</f>
        <v>0</v>
      </c>
      <c r="BI208" s="252">
        <f>IF(N208="nulová",J208,0)</f>
        <v>0</v>
      </c>
      <c r="BJ208" s="14" t="s">
        <v>84</v>
      </c>
      <c r="BK208" s="252">
        <f>ROUND(I208*H208,2)</f>
        <v>0</v>
      </c>
      <c r="BL208" s="14" t="s">
        <v>272</v>
      </c>
      <c r="BM208" s="251" t="s">
        <v>637</v>
      </c>
    </row>
    <row r="209" s="2" customFormat="1">
      <c r="A209" s="35"/>
      <c r="B209" s="36"/>
      <c r="C209" s="37"/>
      <c r="D209" s="253" t="s">
        <v>194</v>
      </c>
      <c r="E209" s="37"/>
      <c r="F209" s="254" t="s">
        <v>638</v>
      </c>
      <c r="G209" s="37"/>
      <c r="H209" s="37"/>
      <c r="I209" s="206"/>
      <c r="J209" s="37"/>
      <c r="K209" s="37"/>
      <c r="L209" s="41"/>
      <c r="M209" s="255"/>
      <c r="N209" s="256"/>
      <c r="O209" s="88"/>
      <c r="P209" s="88"/>
      <c r="Q209" s="88"/>
      <c r="R209" s="88"/>
      <c r="S209" s="88"/>
      <c r="T209" s="89"/>
      <c r="U209" s="35"/>
      <c r="V209" s="35"/>
      <c r="W209" s="35"/>
      <c r="X209" s="35"/>
      <c r="Y209" s="35"/>
      <c r="Z209" s="35"/>
      <c r="AA209" s="35"/>
      <c r="AB209" s="35"/>
      <c r="AC209" s="35"/>
      <c r="AD209" s="35"/>
      <c r="AE209" s="35"/>
      <c r="AT209" s="14" t="s">
        <v>194</v>
      </c>
      <c r="AU209" s="14" t="s">
        <v>200</v>
      </c>
    </row>
    <row r="210" s="2" customFormat="1" ht="37.8" customHeight="1">
      <c r="A210" s="35"/>
      <c r="B210" s="36"/>
      <c r="C210" s="257" t="s">
        <v>344</v>
      </c>
      <c r="D210" s="257" t="s">
        <v>260</v>
      </c>
      <c r="E210" s="258" t="s">
        <v>639</v>
      </c>
      <c r="F210" s="259" t="s">
        <v>640</v>
      </c>
      <c r="G210" s="260" t="s">
        <v>329</v>
      </c>
      <c r="H210" s="261">
        <v>4</v>
      </c>
      <c r="I210" s="262"/>
      <c r="J210" s="263">
        <f>ROUND(I210*H210,2)</f>
        <v>0</v>
      </c>
      <c r="K210" s="264"/>
      <c r="L210" s="265"/>
      <c r="M210" s="266" t="s">
        <v>1</v>
      </c>
      <c r="N210" s="267" t="s">
        <v>42</v>
      </c>
      <c r="O210" s="88"/>
      <c r="P210" s="249">
        <f>O210*H210</f>
        <v>0</v>
      </c>
      <c r="Q210" s="249">
        <v>6.9999999999999994E-05</v>
      </c>
      <c r="R210" s="249">
        <f>Q210*H210</f>
        <v>0.00027999999999999998</v>
      </c>
      <c r="S210" s="249">
        <v>0</v>
      </c>
      <c r="T210" s="250">
        <f>S210*H210</f>
        <v>0</v>
      </c>
      <c r="U210" s="35"/>
      <c r="V210" s="35"/>
      <c r="W210" s="35"/>
      <c r="X210" s="35"/>
      <c r="Y210" s="35"/>
      <c r="Z210" s="35"/>
      <c r="AA210" s="35"/>
      <c r="AB210" s="35"/>
      <c r="AC210" s="35"/>
      <c r="AD210" s="35"/>
      <c r="AE210" s="35"/>
      <c r="AR210" s="251" t="s">
        <v>323</v>
      </c>
      <c r="AT210" s="251" t="s">
        <v>260</v>
      </c>
      <c r="AU210" s="251" t="s">
        <v>200</v>
      </c>
      <c r="AY210" s="14" t="s">
        <v>185</v>
      </c>
      <c r="BE210" s="252">
        <f>IF(N210="základní",J210,0)</f>
        <v>0</v>
      </c>
      <c r="BF210" s="252">
        <f>IF(N210="snížená",J210,0)</f>
        <v>0</v>
      </c>
      <c r="BG210" s="252">
        <f>IF(N210="zákl. přenesená",J210,0)</f>
        <v>0</v>
      </c>
      <c r="BH210" s="252">
        <f>IF(N210="sníž. přenesená",J210,0)</f>
        <v>0</v>
      </c>
      <c r="BI210" s="252">
        <f>IF(N210="nulová",J210,0)</f>
        <v>0</v>
      </c>
      <c r="BJ210" s="14" t="s">
        <v>84</v>
      </c>
      <c r="BK210" s="252">
        <f>ROUND(I210*H210,2)</f>
        <v>0</v>
      </c>
      <c r="BL210" s="14" t="s">
        <v>272</v>
      </c>
      <c r="BM210" s="251" t="s">
        <v>641</v>
      </c>
    </row>
    <row r="211" s="2" customFormat="1">
      <c r="A211" s="35"/>
      <c r="B211" s="36"/>
      <c r="C211" s="37"/>
      <c r="D211" s="253" t="s">
        <v>194</v>
      </c>
      <c r="E211" s="37"/>
      <c r="F211" s="254" t="s">
        <v>640</v>
      </c>
      <c r="G211" s="37"/>
      <c r="H211" s="37"/>
      <c r="I211" s="206"/>
      <c r="J211" s="37"/>
      <c r="K211" s="37"/>
      <c r="L211" s="41"/>
      <c r="M211" s="255"/>
      <c r="N211" s="256"/>
      <c r="O211" s="88"/>
      <c r="P211" s="88"/>
      <c r="Q211" s="88"/>
      <c r="R211" s="88"/>
      <c r="S211" s="88"/>
      <c r="T211" s="89"/>
      <c r="U211" s="35"/>
      <c r="V211" s="35"/>
      <c r="W211" s="35"/>
      <c r="X211" s="35"/>
      <c r="Y211" s="35"/>
      <c r="Z211" s="35"/>
      <c r="AA211" s="35"/>
      <c r="AB211" s="35"/>
      <c r="AC211" s="35"/>
      <c r="AD211" s="35"/>
      <c r="AE211" s="35"/>
      <c r="AT211" s="14" t="s">
        <v>194</v>
      </c>
      <c r="AU211" s="14" t="s">
        <v>200</v>
      </c>
    </row>
    <row r="212" s="2" customFormat="1" ht="33" customHeight="1">
      <c r="A212" s="35"/>
      <c r="B212" s="36"/>
      <c r="C212" s="257" t="s">
        <v>348</v>
      </c>
      <c r="D212" s="257" t="s">
        <v>260</v>
      </c>
      <c r="E212" s="258" t="s">
        <v>642</v>
      </c>
      <c r="F212" s="259" t="s">
        <v>643</v>
      </c>
      <c r="G212" s="260" t="s">
        <v>329</v>
      </c>
      <c r="H212" s="261">
        <v>1</v>
      </c>
      <c r="I212" s="262"/>
      <c r="J212" s="263">
        <f>ROUND(I212*H212,2)</f>
        <v>0</v>
      </c>
      <c r="K212" s="264"/>
      <c r="L212" s="265"/>
      <c r="M212" s="266" t="s">
        <v>1</v>
      </c>
      <c r="N212" s="267" t="s">
        <v>42</v>
      </c>
      <c r="O212" s="88"/>
      <c r="P212" s="249">
        <f>O212*H212</f>
        <v>0</v>
      </c>
      <c r="Q212" s="249">
        <v>6.9999999999999994E-05</v>
      </c>
      <c r="R212" s="249">
        <f>Q212*H212</f>
        <v>6.9999999999999994E-05</v>
      </c>
      <c r="S212" s="249">
        <v>0</v>
      </c>
      <c r="T212" s="250">
        <f>S212*H212</f>
        <v>0</v>
      </c>
      <c r="U212" s="35"/>
      <c r="V212" s="35"/>
      <c r="W212" s="35"/>
      <c r="X212" s="35"/>
      <c r="Y212" s="35"/>
      <c r="Z212" s="35"/>
      <c r="AA212" s="35"/>
      <c r="AB212" s="35"/>
      <c r="AC212" s="35"/>
      <c r="AD212" s="35"/>
      <c r="AE212" s="35"/>
      <c r="AR212" s="251" t="s">
        <v>323</v>
      </c>
      <c r="AT212" s="251" t="s">
        <v>260</v>
      </c>
      <c r="AU212" s="251" t="s">
        <v>200</v>
      </c>
      <c r="AY212" s="14" t="s">
        <v>185</v>
      </c>
      <c r="BE212" s="252">
        <f>IF(N212="základní",J212,0)</f>
        <v>0</v>
      </c>
      <c r="BF212" s="252">
        <f>IF(N212="snížená",J212,0)</f>
        <v>0</v>
      </c>
      <c r="BG212" s="252">
        <f>IF(N212="zákl. přenesená",J212,0)</f>
        <v>0</v>
      </c>
      <c r="BH212" s="252">
        <f>IF(N212="sníž. přenesená",J212,0)</f>
        <v>0</v>
      </c>
      <c r="BI212" s="252">
        <f>IF(N212="nulová",J212,0)</f>
        <v>0</v>
      </c>
      <c r="BJ212" s="14" t="s">
        <v>84</v>
      </c>
      <c r="BK212" s="252">
        <f>ROUND(I212*H212,2)</f>
        <v>0</v>
      </c>
      <c r="BL212" s="14" t="s">
        <v>272</v>
      </c>
      <c r="BM212" s="251" t="s">
        <v>644</v>
      </c>
    </row>
    <row r="213" s="2" customFormat="1">
      <c r="A213" s="35"/>
      <c r="B213" s="36"/>
      <c r="C213" s="37"/>
      <c r="D213" s="253" t="s">
        <v>194</v>
      </c>
      <c r="E213" s="37"/>
      <c r="F213" s="254" t="s">
        <v>643</v>
      </c>
      <c r="G213" s="37"/>
      <c r="H213" s="37"/>
      <c r="I213" s="206"/>
      <c r="J213" s="37"/>
      <c r="K213" s="37"/>
      <c r="L213" s="41"/>
      <c r="M213" s="255"/>
      <c r="N213" s="256"/>
      <c r="O213" s="88"/>
      <c r="P213" s="88"/>
      <c r="Q213" s="88"/>
      <c r="R213" s="88"/>
      <c r="S213" s="88"/>
      <c r="T213" s="89"/>
      <c r="U213" s="35"/>
      <c r="V213" s="35"/>
      <c r="W213" s="35"/>
      <c r="X213" s="35"/>
      <c r="Y213" s="35"/>
      <c r="Z213" s="35"/>
      <c r="AA213" s="35"/>
      <c r="AB213" s="35"/>
      <c r="AC213" s="35"/>
      <c r="AD213" s="35"/>
      <c r="AE213" s="35"/>
      <c r="AT213" s="14" t="s">
        <v>194</v>
      </c>
      <c r="AU213" s="14" t="s">
        <v>200</v>
      </c>
    </row>
    <row r="214" s="2" customFormat="1" ht="37.8" customHeight="1">
      <c r="A214" s="35"/>
      <c r="B214" s="36"/>
      <c r="C214" s="257" t="s">
        <v>323</v>
      </c>
      <c r="D214" s="257" t="s">
        <v>260</v>
      </c>
      <c r="E214" s="258" t="s">
        <v>645</v>
      </c>
      <c r="F214" s="259" t="s">
        <v>646</v>
      </c>
      <c r="G214" s="260" t="s">
        <v>329</v>
      </c>
      <c r="H214" s="261">
        <v>1</v>
      </c>
      <c r="I214" s="262"/>
      <c r="J214" s="263">
        <f>ROUND(I214*H214,2)</f>
        <v>0</v>
      </c>
      <c r="K214" s="264"/>
      <c r="L214" s="265"/>
      <c r="M214" s="266" t="s">
        <v>1</v>
      </c>
      <c r="N214" s="267" t="s">
        <v>42</v>
      </c>
      <c r="O214" s="88"/>
      <c r="P214" s="249">
        <f>O214*H214</f>
        <v>0</v>
      </c>
      <c r="Q214" s="249">
        <v>6.9999999999999994E-05</v>
      </c>
      <c r="R214" s="249">
        <f>Q214*H214</f>
        <v>6.9999999999999994E-05</v>
      </c>
      <c r="S214" s="249">
        <v>0</v>
      </c>
      <c r="T214" s="250">
        <f>S214*H214</f>
        <v>0</v>
      </c>
      <c r="U214" s="35"/>
      <c r="V214" s="35"/>
      <c r="W214" s="35"/>
      <c r="X214" s="35"/>
      <c r="Y214" s="35"/>
      <c r="Z214" s="35"/>
      <c r="AA214" s="35"/>
      <c r="AB214" s="35"/>
      <c r="AC214" s="35"/>
      <c r="AD214" s="35"/>
      <c r="AE214" s="35"/>
      <c r="AR214" s="251" t="s">
        <v>323</v>
      </c>
      <c r="AT214" s="251" t="s">
        <v>260</v>
      </c>
      <c r="AU214" s="251" t="s">
        <v>200</v>
      </c>
      <c r="AY214" s="14" t="s">
        <v>185</v>
      </c>
      <c r="BE214" s="252">
        <f>IF(N214="základní",J214,0)</f>
        <v>0</v>
      </c>
      <c r="BF214" s="252">
        <f>IF(N214="snížená",J214,0)</f>
        <v>0</v>
      </c>
      <c r="BG214" s="252">
        <f>IF(N214="zákl. přenesená",J214,0)</f>
        <v>0</v>
      </c>
      <c r="BH214" s="252">
        <f>IF(N214="sníž. přenesená",J214,0)</f>
        <v>0</v>
      </c>
      <c r="BI214" s="252">
        <f>IF(N214="nulová",J214,0)</f>
        <v>0</v>
      </c>
      <c r="BJ214" s="14" t="s">
        <v>84</v>
      </c>
      <c r="BK214" s="252">
        <f>ROUND(I214*H214,2)</f>
        <v>0</v>
      </c>
      <c r="BL214" s="14" t="s">
        <v>272</v>
      </c>
      <c r="BM214" s="251" t="s">
        <v>647</v>
      </c>
    </row>
    <row r="215" s="2" customFormat="1">
      <c r="A215" s="35"/>
      <c r="B215" s="36"/>
      <c r="C215" s="37"/>
      <c r="D215" s="253" t="s">
        <v>194</v>
      </c>
      <c r="E215" s="37"/>
      <c r="F215" s="254" t="s">
        <v>646</v>
      </c>
      <c r="G215" s="37"/>
      <c r="H215" s="37"/>
      <c r="I215" s="206"/>
      <c r="J215" s="37"/>
      <c r="K215" s="37"/>
      <c r="L215" s="41"/>
      <c r="M215" s="255"/>
      <c r="N215" s="256"/>
      <c r="O215" s="88"/>
      <c r="P215" s="88"/>
      <c r="Q215" s="88"/>
      <c r="R215" s="88"/>
      <c r="S215" s="88"/>
      <c r="T215" s="89"/>
      <c r="U215" s="35"/>
      <c r="V215" s="35"/>
      <c r="W215" s="35"/>
      <c r="X215" s="35"/>
      <c r="Y215" s="35"/>
      <c r="Z215" s="35"/>
      <c r="AA215" s="35"/>
      <c r="AB215" s="35"/>
      <c r="AC215" s="35"/>
      <c r="AD215" s="35"/>
      <c r="AE215" s="35"/>
      <c r="AT215" s="14" t="s">
        <v>194</v>
      </c>
      <c r="AU215" s="14" t="s">
        <v>200</v>
      </c>
    </row>
    <row r="216" s="2" customFormat="1" ht="24.15" customHeight="1">
      <c r="A216" s="35"/>
      <c r="B216" s="36"/>
      <c r="C216" s="239" t="s">
        <v>358</v>
      </c>
      <c r="D216" s="239" t="s">
        <v>188</v>
      </c>
      <c r="E216" s="240" t="s">
        <v>648</v>
      </c>
      <c r="F216" s="241" t="s">
        <v>649</v>
      </c>
      <c r="G216" s="242" t="s">
        <v>263</v>
      </c>
      <c r="H216" s="243">
        <v>1</v>
      </c>
      <c r="I216" s="244"/>
      <c r="J216" s="245">
        <f>ROUND(I216*H216,2)</f>
        <v>0</v>
      </c>
      <c r="K216" s="246"/>
      <c r="L216" s="41"/>
      <c r="M216" s="247" t="s">
        <v>1</v>
      </c>
      <c r="N216" s="248" t="s">
        <v>42</v>
      </c>
      <c r="O216" s="88"/>
      <c r="P216" s="249">
        <f>O216*H216</f>
        <v>0</v>
      </c>
      <c r="Q216" s="249">
        <v>0</v>
      </c>
      <c r="R216" s="249">
        <f>Q216*H216</f>
        <v>0</v>
      </c>
      <c r="S216" s="249">
        <v>0</v>
      </c>
      <c r="T216" s="250">
        <f>S216*H216</f>
        <v>0</v>
      </c>
      <c r="U216" s="35"/>
      <c r="V216" s="35"/>
      <c r="W216" s="35"/>
      <c r="X216" s="35"/>
      <c r="Y216" s="35"/>
      <c r="Z216" s="35"/>
      <c r="AA216" s="35"/>
      <c r="AB216" s="35"/>
      <c r="AC216" s="35"/>
      <c r="AD216" s="35"/>
      <c r="AE216" s="35"/>
      <c r="AR216" s="251" t="s">
        <v>272</v>
      </c>
      <c r="AT216" s="251" t="s">
        <v>188</v>
      </c>
      <c r="AU216" s="251" t="s">
        <v>200</v>
      </c>
      <c r="AY216" s="14" t="s">
        <v>185</v>
      </c>
      <c r="BE216" s="252">
        <f>IF(N216="základní",J216,0)</f>
        <v>0</v>
      </c>
      <c r="BF216" s="252">
        <f>IF(N216="snížená",J216,0)</f>
        <v>0</v>
      </c>
      <c r="BG216" s="252">
        <f>IF(N216="zákl. přenesená",J216,0)</f>
        <v>0</v>
      </c>
      <c r="BH216" s="252">
        <f>IF(N216="sníž. přenesená",J216,0)</f>
        <v>0</v>
      </c>
      <c r="BI216" s="252">
        <f>IF(N216="nulová",J216,0)</f>
        <v>0</v>
      </c>
      <c r="BJ216" s="14" t="s">
        <v>84</v>
      </c>
      <c r="BK216" s="252">
        <f>ROUND(I216*H216,2)</f>
        <v>0</v>
      </c>
      <c r="BL216" s="14" t="s">
        <v>272</v>
      </c>
      <c r="BM216" s="251" t="s">
        <v>650</v>
      </c>
    </row>
    <row r="217" s="2" customFormat="1">
      <c r="A217" s="35"/>
      <c r="B217" s="36"/>
      <c r="C217" s="37"/>
      <c r="D217" s="253" t="s">
        <v>194</v>
      </c>
      <c r="E217" s="37"/>
      <c r="F217" s="254" t="s">
        <v>651</v>
      </c>
      <c r="G217" s="37"/>
      <c r="H217" s="37"/>
      <c r="I217" s="206"/>
      <c r="J217" s="37"/>
      <c r="K217" s="37"/>
      <c r="L217" s="41"/>
      <c r="M217" s="255"/>
      <c r="N217" s="256"/>
      <c r="O217" s="88"/>
      <c r="P217" s="88"/>
      <c r="Q217" s="88"/>
      <c r="R217" s="88"/>
      <c r="S217" s="88"/>
      <c r="T217" s="89"/>
      <c r="U217" s="35"/>
      <c r="V217" s="35"/>
      <c r="W217" s="35"/>
      <c r="X217" s="35"/>
      <c r="Y217" s="35"/>
      <c r="Z217" s="35"/>
      <c r="AA217" s="35"/>
      <c r="AB217" s="35"/>
      <c r="AC217" s="35"/>
      <c r="AD217" s="35"/>
      <c r="AE217" s="35"/>
      <c r="AT217" s="14" t="s">
        <v>194</v>
      </c>
      <c r="AU217" s="14" t="s">
        <v>200</v>
      </c>
    </row>
    <row r="218" s="2" customFormat="1" ht="16.5" customHeight="1">
      <c r="A218" s="35"/>
      <c r="B218" s="36"/>
      <c r="C218" s="257" t="s">
        <v>363</v>
      </c>
      <c r="D218" s="257" t="s">
        <v>260</v>
      </c>
      <c r="E218" s="258" t="s">
        <v>652</v>
      </c>
      <c r="F218" s="259" t="s">
        <v>653</v>
      </c>
      <c r="G218" s="260" t="s">
        <v>263</v>
      </c>
      <c r="H218" s="261">
        <v>1</v>
      </c>
      <c r="I218" s="262"/>
      <c r="J218" s="263">
        <f>ROUND(I218*H218,2)</f>
        <v>0</v>
      </c>
      <c r="K218" s="264"/>
      <c r="L218" s="265"/>
      <c r="M218" s="266" t="s">
        <v>1</v>
      </c>
      <c r="N218" s="267" t="s">
        <v>42</v>
      </c>
      <c r="O218" s="88"/>
      <c r="P218" s="249">
        <f>O218*H218</f>
        <v>0</v>
      </c>
      <c r="Q218" s="249">
        <v>5.0000000000000002E-05</v>
      </c>
      <c r="R218" s="249">
        <f>Q218*H218</f>
        <v>5.0000000000000002E-05</v>
      </c>
      <c r="S218" s="249">
        <v>0</v>
      </c>
      <c r="T218" s="250">
        <f>S218*H218</f>
        <v>0</v>
      </c>
      <c r="U218" s="35"/>
      <c r="V218" s="35"/>
      <c r="W218" s="35"/>
      <c r="X218" s="35"/>
      <c r="Y218" s="35"/>
      <c r="Z218" s="35"/>
      <c r="AA218" s="35"/>
      <c r="AB218" s="35"/>
      <c r="AC218" s="35"/>
      <c r="AD218" s="35"/>
      <c r="AE218" s="35"/>
      <c r="AR218" s="251" t="s">
        <v>323</v>
      </c>
      <c r="AT218" s="251" t="s">
        <v>260</v>
      </c>
      <c r="AU218" s="251" t="s">
        <v>200</v>
      </c>
      <c r="AY218" s="14" t="s">
        <v>185</v>
      </c>
      <c r="BE218" s="252">
        <f>IF(N218="základní",J218,0)</f>
        <v>0</v>
      </c>
      <c r="BF218" s="252">
        <f>IF(N218="snížená",J218,0)</f>
        <v>0</v>
      </c>
      <c r="BG218" s="252">
        <f>IF(N218="zákl. přenesená",J218,0)</f>
        <v>0</v>
      </c>
      <c r="BH218" s="252">
        <f>IF(N218="sníž. přenesená",J218,0)</f>
        <v>0</v>
      </c>
      <c r="BI218" s="252">
        <f>IF(N218="nulová",J218,0)</f>
        <v>0</v>
      </c>
      <c r="BJ218" s="14" t="s">
        <v>84</v>
      </c>
      <c r="BK218" s="252">
        <f>ROUND(I218*H218,2)</f>
        <v>0</v>
      </c>
      <c r="BL218" s="14" t="s">
        <v>272</v>
      </c>
      <c r="BM218" s="251" t="s">
        <v>654</v>
      </c>
    </row>
    <row r="219" s="2" customFormat="1">
      <c r="A219" s="35"/>
      <c r="B219" s="36"/>
      <c r="C219" s="37"/>
      <c r="D219" s="253" t="s">
        <v>194</v>
      </c>
      <c r="E219" s="37"/>
      <c r="F219" s="254" t="s">
        <v>653</v>
      </c>
      <c r="G219" s="37"/>
      <c r="H219" s="37"/>
      <c r="I219" s="206"/>
      <c r="J219" s="37"/>
      <c r="K219" s="37"/>
      <c r="L219" s="41"/>
      <c r="M219" s="255"/>
      <c r="N219" s="256"/>
      <c r="O219" s="88"/>
      <c r="P219" s="88"/>
      <c r="Q219" s="88"/>
      <c r="R219" s="88"/>
      <c r="S219" s="88"/>
      <c r="T219" s="89"/>
      <c r="U219" s="35"/>
      <c r="V219" s="35"/>
      <c r="W219" s="35"/>
      <c r="X219" s="35"/>
      <c r="Y219" s="35"/>
      <c r="Z219" s="35"/>
      <c r="AA219" s="35"/>
      <c r="AB219" s="35"/>
      <c r="AC219" s="35"/>
      <c r="AD219" s="35"/>
      <c r="AE219" s="35"/>
      <c r="AT219" s="14" t="s">
        <v>194</v>
      </c>
      <c r="AU219" s="14" t="s">
        <v>200</v>
      </c>
    </row>
    <row r="220" s="2" customFormat="1" ht="44.25" customHeight="1">
      <c r="A220" s="35"/>
      <c r="B220" s="36"/>
      <c r="C220" s="239" t="s">
        <v>368</v>
      </c>
      <c r="D220" s="239" t="s">
        <v>188</v>
      </c>
      <c r="E220" s="240" t="s">
        <v>655</v>
      </c>
      <c r="F220" s="241" t="s">
        <v>656</v>
      </c>
      <c r="G220" s="242" t="s">
        <v>263</v>
      </c>
      <c r="H220" s="243">
        <v>1</v>
      </c>
      <c r="I220" s="244"/>
      <c r="J220" s="245">
        <f>ROUND(I220*H220,2)</f>
        <v>0</v>
      </c>
      <c r="K220" s="246"/>
      <c r="L220" s="41"/>
      <c r="M220" s="247" t="s">
        <v>1</v>
      </c>
      <c r="N220" s="248" t="s">
        <v>42</v>
      </c>
      <c r="O220" s="88"/>
      <c r="P220" s="249">
        <f>O220*H220</f>
        <v>0</v>
      </c>
      <c r="Q220" s="249">
        <v>0</v>
      </c>
      <c r="R220" s="249">
        <f>Q220*H220</f>
        <v>0</v>
      </c>
      <c r="S220" s="249">
        <v>0</v>
      </c>
      <c r="T220" s="250">
        <f>S220*H220</f>
        <v>0</v>
      </c>
      <c r="U220" s="35"/>
      <c r="V220" s="35"/>
      <c r="W220" s="35"/>
      <c r="X220" s="35"/>
      <c r="Y220" s="35"/>
      <c r="Z220" s="35"/>
      <c r="AA220" s="35"/>
      <c r="AB220" s="35"/>
      <c r="AC220" s="35"/>
      <c r="AD220" s="35"/>
      <c r="AE220" s="35"/>
      <c r="AR220" s="251" t="s">
        <v>272</v>
      </c>
      <c r="AT220" s="251" t="s">
        <v>188</v>
      </c>
      <c r="AU220" s="251" t="s">
        <v>200</v>
      </c>
      <c r="AY220" s="14" t="s">
        <v>185</v>
      </c>
      <c r="BE220" s="252">
        <f>IF(N220="základní",J220,0)</f>
        <v>0</v>
      </c>
      <c r="BF220" s="252">
        <f>IF(N220="snížená",J220,0)</f>
        <v>0</v>
      </c>
      <c r="BG220" s="252">
        <f>IF(N220="zákl. přenesená",J220,0)</f>
        <v>0</v>
      </c>
      <c r="BH220" s="252">
        <f>IF(N220="sníž. přenesená",J220,0)</f>
        <v>0</v>
      </c>
      <c r="BI220" s="252">
        <f>IF(N220="nulová",J220,0)</f>
        <v>0</v>
      </c>
      <c r="BJ220" s="14" t="s">
        <v>84</v>
      </c>
      <c r="BK220" s="252">
        <f>ROUND(I220*H220,2)</f>
        <v>0</v>
      </c>
      <c r="BL220" s="14" t="s">
        <v>272</v>
      </c>
      <c r="BM220" s="251" t="s">
        <v>657</v>
      </c>
    </row>
    <row r="221" s="2" customFormat="1">
      <c r="A221" s="35"/>
      <c r="B221" s="36"/>
      <c r="C221" s="37"/>
      <c r="D221" s="253" t="s">
        <v>194</v>
      </c>
      <c r="E221" s="37"/>
      <c r="F221" s="254" t="s">
        <v>656</v>
      </c>
      <c r="G221" s="37"/>
      <c r="H221" s="37"/>
      <c r="I221" s="206"/>
      <c r="J221" s="37"/>
      <c r="K221" s="37"/>
      <c r="L221" s="41"/>
      <c r="M221" s="255"/>
      <c r="N221" s="256"/>
      <c r="O221" s="88"/>
      <c r="P221" s="88"/>
      <c r="Q221" s="88"/>
      <c r="R221" s="88"/>
      <c r="S221" s="88"/>
      <c r="T221" s="89"/>
      <c r="U221" s="35"/>
      <c r="V221" s="35"/>
      <c r="W221" s="35"/>
      <c r="X221" s="35"/>
      <c r="Y221" s="35"/>
      <c r="Z221" s="35"/>
      <c r="AA221" s="35"/>
      <c r="AB221" s="35"/>
      <c r="AC221" s="35"/>
      <c r="AD221" s="35"/>
      <c r="AE221" s="35"/>
      <c r="AT221" s="14" t="s">
        <v>194</v>
      </c>
      <c r="AU221" s="14" t="s">
        <v>200</v>
      </c>
    </row>
    <row r="222" s="2" customFormat="1" ht="55.5" customHeight="1">
      <c r="A222" s="35"/>
      <c r="B222" s="36"/>
      <c r="C222" s="257" t="s">
        <v>373</v>
      </c>
      <c r="D222" s="257" t="s">
        <v>260</v>
      </c>
      <c r="E222" s="258" t="s">
        <v>658</v>
      </c>
      <c r="F222" s="259" t="s">
        <v>1369</v>
      </c>
      <c r="G222" s="260" t="s">
        <v>263</v>
      </c>
      <c r="H222" s="261">
        <v>1</v>
      </c>
      <c r="I222" s="262"/>
      <c r="J222" s="263">
        <f>ROUND(I222*H222,2)</f>
        <v>0</v>
      </c>
      <c r="K222" s="264"/>
      <c r="L222" s="265"/>
      <c r="M222" s="266" t="s">
        <v>1</v>
      </c>
      <c r="N222" s="267" t="s">
        <v>42</v>
      </c>
      <c r="O222" s="88"/>
      <c r="P222" s="249">
        <f>O222*H222</f>
        <v>0</v>
      </c>
      <c r="Q222" s="249">
        <v>5.0000000000000002E-05</v>
      </c>
      <c r="R222" s="249">
        <f>Q222*H222</f>
        <v>5.0000000000000002E-05</v>
      </c>
      <c r="S222" s="249">
        <v>0</v>
      </c>
      <c r="T222" s="250">
        <f>S222*H222</f>
        <v>0</v>
      </c>
      <c r="U222" s="35"/>
      <c r="V222" s="35"/>
      <c r="W222" s="35"/>
      <c r="X222" s="35"/>
      <c r="Y222" s="35"/>
      <c r="Z222" s="35"/>
      <c r="AA222" s="35"/>
      <c r="AB222" s="35"/>
      <c r="AC222" s="35"/>
      <c r="AD222" s="35"/>
      <c r="AE222" s="35"/>
      <c r="AR222" s="251" t="s">
        <v>323</v>
      </c>
      <c r="AT222" s="251" t="s">
        <v>260</v>
      </c>
      <c r="AU222" s="251" t="s">
        <v>200</v>
      </c>
      <c r="AY222" s="14" t="s">
        <v>185</v>
      </c>
      <c r="BE222" s="252">
        <f>IF(N222="základní",J222,0)</f>
        <v>0</v>
      </c>
      <c r="BF222" s="252">
        <f>IF(N222="snížená",J222,0)</f>
        <v>0</v>
      </c>
      <c r="BG222" s="252">
        <f>IF(N222="zákl. přenesená",J222,0)</f>
        <v>0</v>
      </c>
      <c r="BH222" s="252">
        <f>IF(N222="sníž. přenesená",J222,0)</f>
        <v>0</v>
      </c>
      <c r="BI222" s="252">
        <f>IF(N222="nulová",J222,0)</f>
        <v>0</v>
      </c>
      <c r="BJ222" s="14" t="s">
        <v>84</v>
      </c>
      <c r="BK222" s="252">
        <f>ROUND(I222*H222,2)</f>
        <v>0</v>
      </c>
      <c r="BL222" s="14" t="s">
        <v>272</v>
      </c>
      <c r="BM222" s="251" t="s">
        <v>660</v>
      </c>
    </row>
    <row r="223" s="2" customFormat="1">
      <c r="A223" s="35"/>
      <c r="B223" s="36"/>
      <c r="C223" s="37"/>
      <c r="D223" s="253" t="s">
        <v>194</v>
      </c>
      <c r="E223" s="37"/>
      <c r="F223" s="254" t="s">
        <v>1369</v>
      </c>
      <c r="G223" s="37"/>
      <c r="H223" s="37"/>
      <c r="I223" s="206"/>
      <c r="J223" s="37"/>
      <c r="K223" s="37"/>
      <c r="L223" s="41"/>
      <c r="M223" s="255"/>
      <c r="N223" s="256"/>
      <c r="O223" s="88"/>
      <c r="P223" s="88"/>
      <c r="Q223" s="88"/>
      <c r="R223" s="88"/>
      <c r="S223" s="88"/>
      <c r="T223" s="89"/>
      <c r="U223" s="35"/>
      <c r="V223" s="35"/>
      <c r="W223" s="35"/>
      <c r="X223" s="35"/>
      <c r="Y223" s="35"/>
      <c r="Z223" s="35"/>
      <c r="AA223" s="35"/>
      <c r="AB223" s="35"/>
      <c r="AC223" s="35"/>
      <c r="AD223" s="35"/>
      <c r="AE223" s="35"/>
      <c r="AT223" s="14" t="s">
        <v>194</v>
      </c>
      <c r="AU223" s="14" t="s">
        <v>200</v>
      </c>
    </row>
    <row r="224" s="2" customFormat="1" ht="37.8" customHeight="1">
      <c r="A224" s="35"/>
      <c r="B224" s="36"/>
      <c r="C224" s="239" t="s">
        <v>378</v>
      </c>
      <c r="D224" s="239" t="s">
        <v>188</v>
      </c>
      <c r="E224" s="240" t="s">
        <v>729</v>
      </c>
      <c r="F224" s="241" t="s">
        <v>730</v>
      </c>
      <c r="G224" s="242" t="s">
        <v>263</v>
      </c>
      <c r="H224" s="243">
        <v>6</v>
      </c>
      <c r="I224" s="244"/>
      <c r="J224" s="245">
        <f>ROUND(I224*H224,2)</f>
        <v>0</v>
      </c>
      <c r="K224" s="246"/>
      <c r="L224" s="41"/>
      <c r="M224" s="247" t="s">
        <v>1</v>
      </c>
      <c r="N224" s="248" t="s">
        <v>42</v>
      </c>
      <c r="O224" s="88"/>
      <c r="P224" s="249">
        <f>O224*H224</f>
        <v>0</v>
      </c>
      <c r="Q224" s="249">
        <v>0</v>
      </c>
      <c r="R224" s="249">
        <f>Q224*H224</f>
        <v>0</v>
      </c>
      <c r="S224" s="249">
        <v>0</v>
      </c>
      <c r="T224" s="250">
        <f>S224*H224</f>
        <v>0</v>
      </c>
      <c r="U224" s="35"/>
      <c r="V224" s="35"/>
      <c r="W224" s="35"/>
      <c r="X224" s="35"/>
      <c r="Y224" s="35"/>
      <c r="Z224" s="35"/>
      <c r="AA224" s="35"/>
      <c r="AB224" s="35"/>
      <c r="AC224" s="35"/>
      <c r="AD224" s="35"/>
      <c r="AE224" s="35"/>
      <c r="AR224" s="251" t="s">
        <v>272</v>
      </c>
      <c r="AT224" s="251" t="s">
        <v>188</v>
      </c>
      <c r="AU224" s="251" t="s">
        <v>200</v>
      </c>
      <c r="AY224" s="14" t="s">
        <v>185</v>
      </c>
      <c r="BE224" s="252">
        <f>IF(N224="základní",J224,0)</f>
        <v>0</v>
      </c>
      <c r="BF224" s="252">
        <f>IF(N224="snížená",J224,0)</f>
        <v>0</v>
      </c>
      <c r="BG224" s="252">
        <f>IF(N224="zákl. přenesená",J224,0)</f>
        <v>0</v>
      </c>
      <c r="BH224" s="252">
        <f>IF(N224="sníž. přenesená",J224,0)</f>
        <v>0</v>
      </c>
      <c r="BI224" s="252">
        <f>IF(N224="nulová",J224,0)</f>
        <v>0</v>
      </c>
      <c r="BJ224" s="14" t="s">
        <v>84</v>
      </c>
      <c r="BK224" s="252">
        <f>ROUND(I224*H224,2)</f>
        <v>0</v>
      </c>
      <c r="BL224" s="14" t="s">
        <v>272</v>
      </c>
      <c r="BM224" s="251" t="s">
        <v>731</v>
      </c>
    </row>
    <row r="225" s="2" customFormat="1">
      <c r="A225" s="35"/>
      <c r="B225" s="36"/>
      <c r="C225" s="37"/>
      <c r="D225" s="253" t="s">
        <v>194</v>
      </c>
      <c r="E225" s="37"/>
      <c r="F225" s="254" t="s">
        <v>730</v>
      </c>
      <c r="G225" s="37"/>
      <c r="H225" s="37"/>
      <c r="I225" s="206"/>
      <c r="J225" s="37"/>
      <c r="K225" s="37"/>
      <c r="L225" s="41"/>
      <c r="M225" s="255"/>
      <c r="N225" s="256"/>
      <c r="O225" s="88"/>
      <c r="P225" s="88"/>
      <c r="Q225" s="88"/>
      <c r="R225" s="88"/>
      <c r="S225" s="88"/>
      <c r="T225" s="89"/>
      <c r="U225" s="35"/>
      <c r="V225" s="35"/>
      <c r="W225" s="35"/>
      <c r="X225" s="35"/>
      <c r="Y225" s="35"/>
      <c r="Z225" s="35"/>
      <c r="AA225" s="35"/>
      <c r="AB225" s="35"/>
      <c r="AC225" s="35"/>
      <c r="AD225" s="35"/>
      <c r="AE225" s="35"/>
      <c r="AT225" s="14" t="s">
        <v>194</v>
      </c>
      <c r="AU225" s="14" t="s">
        <v>200</v>
      </c>
    </row>
    <row r="226" s="2" customFormat="1" ht="24.15" customHeight="1">
      <c r="A226" s="35"/>
      <c r="B226" s="36"/>
      <c r="C226" s="257" t="s">
        <v>383</v>
      </c>
      <c r="D226" s="257" t="s">
        <v>260</v>
      </c>
      <c r="E226" s="258" t="s">
        <v>732</v>
      </c>
      <c r="F226" s="259" t="s">
        <v>733</v>
      </c>
      <c r="G226" s="260" t="s">
        <v>263</v>
      </c>
      <c r="H226" s="261">
        <v>5</v>
      </c>
      <c r="I226" s="262"/>
      <c r="J226" s="263">
        <f>ROUND(I226*H226,2)</f>
        <v>0</v>
      </c>
      <c r="K226" s="264"/>
      <c r="L226" s="265"/>
      <c r="M226" s="266" t="s">
        <v>1</v>
      </c>
      <c r="N226" s="267" t="s">
        <v>42</v>
      </c>
      <c r="O226" s="88"/>
      <c r="P226" s="249">
        <f>O226*H226</f>
        <v>0</v>
      </c>
      <c r="Q226" s="249">
        <v>0.00010000000000000001</v>
      </c>
      <c r="R226" s="249">
        <f>Q226*H226</f>
        <v>0.00050000000000000001</v>
      </c>
      <c r="S226" s="249">
        <v>0</v>
      </c>
      <c r="T226" s="250">
        <f>S226*H226</f>
        <v>0</v>
      </c>
      <c r="U226" s="35"/>
      <c r="V226" s="35"/>
      <c r="W226" s="35"/>
      <c r="X226" s="35"/>
      <c r="Y226" s="35"/>
      <c r="Z226" s="35"/>
      <c r="AA226" s="35"/>
      <c r="AB226" s="35"/>
      <c r="AC226" s="35"/>
      <c r="AD226" s="35"/>
      <c r="AE226" s="35"/>
      <c r="AR226" s="251" t="s">
        <v>323</v>
      </c>
      <c r="AT226" s="251" t="s">
        <v>260</v>
      </c>
      <c r="AU226" s="251" t="s">
        <v>200</v>
      </c>
      <c r="AY226" s="14" t="s">
        <v>185</v>
      </c>
      <c r="BE226" s="252">
        <f>IF(N226="základní",J226,0)</f>
        <v>0</v>
      </c>
      <c r="BF226" s="252">
        <f>IF(N226="snížená",J226,0)</f>
        <v>0</v>
      </c>
      <c r="BG226" s="252">
        <f>IF(N226="zákl. přenesená",J226,0)</f>
        <v>0</v>
      </c>
      <c r="BH226" s="252">
        <f>IF(N226="sníž. přenesená",J226,0)</f>
        <v>0</v>
      </c>
      <c r="BI226" s="252">
        <f>IF(N226="nulová",J226,0)</f>
        <v>0</v>
      </c>
      <c r="BJ226" s="14" t="s">
        <v>84</v>
      </c>
      <c r="BK226" s="252">
        <f>ROUND(I226*H226,2)</f>
        <v>0</v>
      </c>
      <c r="BL226" s="14" t="s">
        <v>272</v>
      </c>
      <c r="BM226" s="251" t="s">
        <v>734</v>
      </c>
    </row>
    <row r="227" s="2" customFormat="1">
      <c r="A227" s="35"/>
      <c r="B227" s="36"/>
      <c r="C227" s="37"/>
      <c r="D227" s="253" t="s">
        <v>194</v>
      </c>
      <c r="E227" s="37"/>
      <c r="F227" s="254" t="s">
        <v>733</v>
      </c>
      <c r="G227" s="37"/>
      <c r="H227" s="37"/>
      <c r="I227" s="206"/>
      <c r="J227" s="37"/>
      <c r="K227" s="37"/>
      <c r="L227" s="41"/>
      <c r="M227" s="255"/>
      <c r="N227" s="256"/>
      <c r="O227" s="88"/>
      <c r="P227" s="88"/>
      <c r="Q227" s="88"/>
      <c r="R227" s="88"/>
      <c r="S227" s="88"/>
      <c r="T227" s="89"/>
      <c r="U227" s="35"/>
      <c r="V227" s="35"/>
      <c r="W227" s="35"/>
      <c r="X227" s="35"/>
      <c r="Y227" s="35"/>
      <c r="Z227" s="35"/>
      <c r="AA227" s="35"/>
      <c r="AB227" s="35"/>
      <c r="AC227" s="35"/>
      <c r="AD227" s="35"/>
      <c r="AE227" s="35"/>
      <c r="AT227" s="14" t="s">
        <v>194</v>
      </c>
      <c r="AU227" s="14" t="s">
        <v>200</v>
      </c>
    </row>
    <row r="228" s="2" customFormat="1" ht="37.8" customHeight="1">
      <c r="A228" s="35"/>
      <c r="B228" s="36"/>
      <c r="C228" s="257" t="s">
        <v>388</v>
      </c>
      <c r="D228" s="257" t="s">
        <v>260</v>
      </c>
      <c r="E228" s="258" t="s">
        <v>735</v>
      </c>
      <c r="F228" s="259" t="s">
        <v>736</v>
      </c>
      <c r="G228" s="260" t="s">
        <v>263</v>
      </c>
      <c r="H228" s="261">
        <v>1</v>
      </c>
      <c r="I228" s="262"/>
      <c r="J228" s="263">
        <f>ROUND(I228*H228,2)</f>
        <v>0</v>
      </c>
      <c r="K228" s="264"/>
      <c r="L228" s="265"/>
      <c r="M228" s="266" t="s">
        <v>1</v>
      </c>
      <c r="N228" s="267" t="s">
        <v>42</v>
      </c>
      <c r="O228" s="88"/>
      <c r="P228" s="249">
        <f>O228*H228</f>
        <v>0</v>
      </c>
      <c r="Q228" s="249">
        <v>0.00010000000000000001</v>
      </c>
      <c r="R228" s="249">
        <f>Q228*H228</f>
        <v>0.00010000000000000001</v>
      </c>
      <c r="S228" s="249">
        <v>0</v>
      </c>
      <c r="T228" s="250">
        <f>S228*H228</f>
        <v>0</v>
      </c>
      <c r="U228" s="35"/>
      <c r="V228" s="35"/>
      <c r="W228" s="35"/>
      <c r="X228" s="35"/>
      <c r="Y228" s="35"/>
      <c r="Z228" s="35"/>
      <c r="AA228" s="35"/>
      <c r="AB228" s="35"/>
      <c r="AC228" s="35"/>
      <c r="AD228" s="35"/>
      <c r="AE228" s="35"/>
      <c r="AR228" s="251" t="s">
        <v>323</v>
      </c>
      <c r="AT228" s="251" t="s">
        <v>260</v>
      </c>
      <c r="AU228" s="251" t="s">
        <v>200</v>
      </c>
      <c r="AY228" s="14" t="s">
        <v>185</v>
      </c>
      <c r="BE228" s="252">
        <f>IF(N228="základní",J228,0)</f>
        <v>0</v>
      </c>
      <c r="BF228" s="252">
        <f>IF(N228="snížená",J228,0)</f>
        <v>0</v>
      </c>
      <c r="BG228" s="252">
        <f>IF(N228="zákl. přenesená",J228,0)</f>
        <v>0</v>
      </c>
      <c r="BH228" s="252">
        <f>IF(N228="sníž. přenesená",J228,0)</f>
        <v>0</v>
      </c>
      <c r="BI228" s="252">
        <f>IF(N228="nulová",J228,0)</f>
        <v>0</v>
      </c>
      <c r="BJ228" s="14" t="s">
        <v>84</v>
      </c>
      <c r="BK228" s="252">
        <f>ROUND(I228*H228,2)</f>
        <v>0</v>
      </c>
      <c r="BL228" s="14" t="s">
        <v>272</v>
      </c>
      <c r="BM228" s="251" t="s">
        <v>737</v>
      </c>
    </row>
    <row r="229" s="2" customFormat="1">
      <c r="A229" s="35"/>
      <c r="B229" s="36"/>
      <c r="C229" s="37"/>
      <c r="D229" s="253" t="s">
        <v>194</v>
      </c>
      <c r="E229" s="37"/>
      <c r="F229" s="254" t="s">
        <v>736</v>
      </c>
      <c r="G229" s="37"/>
      <c r="H229" s="37"/>
      <c r="I229" s="206"/>
      <c r="J229" s="37"/>
      <c r="K229" s="37"/>
      <c r="L229" s="41"/>
      <c r="M229" s="255"/>
      <c r="N229" s="256"/>
      <c r="O229" s="88"/>
      <c r="P229" s="88"/>
      <c r="Q229" s="88"/>
      <c r="R229" s="88"/>
      <c r="S229" s="88"/>
      <c r="T229" s="89"/>
      <c r="U229" s="35"/>
      <c r="V229" s="35"/>
      <c r="W229" s="35"/>
      <c r="X229" s="35"/>
      <c r="Y229" s="35"/>
      <c r="Z229" s="35"/>
      <c r="AA229" s="35"/>
      <c r="AB229" s="35"/>
      <c r="AC229" s="35"/>
      <c r="AD229" s="35"/>
      <c r="AE229" s="35"/>
      <c r="AT229" s="14" t="s">
        <v>194</v>
      </c>
      <c r="AU229" s="14" t="s">
        <v>200</v>
      </c>
    </row>
    <row r="230" s="2" customFormat="1" ht="24.15" customHeight="1">
      <c r="A230" s="35"/>
      <c r="B230" s="36"/>
      <c r="C230" s="239" t="s">
        <v>393</v>
      </c>
      <c r="D230" s="239" t="s">
        <v>188</v>
      </c>
      <c r="E230" s="240" t="s">
        <v>738</v>
      </c>
      <c r="F230" s="241" t="s">
        <v>739</v>
      </c>
      <c r="G230" s="242" t="s">
        <v>263</v>
      </c>
      <c r="H230" s="243">
        <v>3</v>
      </c>
      <c r="I230" s="244"/>
      <c r="J230" s="245">
        <f>ROUND(I230*H230,2)</f>
        <v>0</v>
      </c>
      <c r="K230" s="246"/>
      <c r="L230" s="41"/>
      <c r="M230" s="247" t="s">
        <v>1</v>
      </c>
      <c r="N230" s="248" t="s">
        <v>42</v>
      </c>
      <c r="O230" s="88"/>
      <c r="P230" s="249">
        <f>O230*H230</f>
        <v>0</v>
      </c>
      <c r="Q230" s="249">
        <v>0</v>
      </c>
      <c r="R230" s="249">
        <f>Q230*H230</f>
        <v>0</v>
      </c>
      <c r="S230" s="249">
        <v>0</v>
      </c>
      <c r="T230" s="250">
        <f>S230*H230</f>
        <v>0</v>
      </c>
      <c r="U230" s="35"/>
      <c r="V230" s="35"/>
      <c r="W230" s="35"/>
      <c r="X230" s="35"/>
      <c r="Y230" s="35"/>
      <c r="Z230" s="35"/>
      <c r="AA230" s="35"/>
      <c r="AB230" s="35"/>
      <c r="AC230" s="35"/>
      <c r="AD230" s="35"/>
      <c r="AE230" s="35"/>
      <c r="AR230" s="251" t="s">
        <v>272</v>
      </c>
      <c r="AT230" s="251" t="s">
        <v>188</v>
      </c>
      <c r="AU230" s="251" t="s">
        <v>200</v>
      </c>
      <c r="AY230" s="14" t="s">
        <v>185</v>
      </c>
      <c r="BE230" s="252">
        <f>IF(N230="základní",J230,0)</f>
        <v>0</v>
      </c>
      <c r="BF230" s="252">
        <f>IF(N230="snížená",J230,0)</f>
        <v>0</v>
      </c>
      <c r="BG230" s="252">
        <f>IF(N230="zákl. přenesená",J230,0)</f>
        <v>0</v>
      </c>
      <c r="BH230" s="252">
        <f>IF(N230="sníž. přenesená",J230,0)</f>
        <v>0</v>
      </c>
      <c r="BI230" s="252">
        <f>IF(N230="nulová",J230,0)</f>
        <v>0</v>
      </c>
      <c r="BJ230" s="14" t="s">
        <v>84</v>
      </c>
      <c r="BK230" s="252">
        <f>ROUND(I230*H230,2)</f>
        <v>0</v>
      </c>
      <c r="BL230" s="14" t="s">
        <v>272</v>
      </c>
      <c r="BM230" s="251" t="s">
        <v>740</v>
      </c>
    </row>
    <row r="231" s="2" customFormat="1">
      <c r="A231" s="35"/>
      <c r="B231" s="36"/>
      <c r="C231" s="37"/>
      <c r="D231" s="253" t="s">
        <v>194</v>
      </c>
      <c r="E231" s="37"/>
      <c r="F231" s="254" t="s">
        <v>739</v>
      </c>
      <c r="G231" s="37"/>
      <c r="H231" s="37"/>
      <c r="I231" s="206"/>
      <c r="J231" s="37"/>
      <c r="K231" s="37"/>
      <c r="L231" s="41"/>
      <c r="M231" s="255"/>
      <c r="N231" s="256"/>
      <c r="O231" s="88"/>
      <c r="P231" s="88"/>
      <c r="Q231" s="88"/>
      <c r="R231" s="88"/>
      <c r="S231" s="88"/>
      <c r="T231" s="89"/>
      <c r="U231" s="35"/>
      <c r="V231" s="35"/>
      <c r="W231" s="35"/>
      <c r="X231" s="35"/>
      <c r="Y231" s="35"/>
      <c r="Z231" s="35"/>
      <c r="AA231" s="35"/>
      <c r="AB231" s="35"/>
      <c r="AC231" s="35"/>
      <c r="AD231" s="35"/>
      <c r="AE231" s="35"/>
      <c r="AT231" s="14" t="s">
        <v>194</v>
      </c>
      <c r="AU231" s="14" t="s">
        <v>200</v>
      </c>
    </row>
    <row r="232" s="2" customFormat="1" ht="33" customHeight="1">
      <c r="A232" s="35"/>
      <c r="B232" s="36"/>
      <c r="C232" s="257" t="s">
        <v>397</v>
      </c>
      <c r="D232" s="257" t="s">
        <v>260</v>
      </c>
      <c r="E232" s="258" t="s">
        <v>742</v>
      </c>
      <c r="F232" s="259" t="s">
        <v>743</v>
      </c>
      <c r="G232" s="260" t="s">
        <v>263</v>
      </c>
      <c r="H232" s="261">
        <v>3</v>
      </c>
      <c r="I232" s="262"/>
      <c r="J232" s="263">
        <f>ROUND(I232*H232,2)</f>
        <v>0</v>
      </c>
      <c r="K232" s="264"/>
      <c r="L232" s="265"/>
      <c r="M232" s="266" t="s">
        <v>1</v>
      </c>
      <c r="N232" s="267" t="s">
        <v>42</v>
      </c>
      <c r="O232" s="88"/>
      <c r="P232" s="249">
        <f>O232*H232</f>
        <v>0</v>
      </c>
      <c r="Q232" s="249">
        <v>6.9999999999999994E-05</v>
      </c>
      <c r="R232" s="249">
        <f>Q232*H232</f>
        <v>0.00020999999999999998</v>
      </c>
      <c r="S232" s="249">
        <v>0</v>
      </c>
      <c r="T232" s="250">
        <f>S232*H232</f>
        <v>0</v>
      </c>
      <c r="U232" s="35"/>
      <c r="V232" s="35"/>
      <c r="W232" s="35"/>
      <c r="X232" s="35"/>
      <c r="Y232" s="35"/>
      <c r="Z232" s="35"/>
      <c r="AA232" s="35"/>
      <c r="AB232" s="35"/>
      <c r="AC232" s="35"/>
      <c r="AD232" s="35"/>
      <c r="AE232" s="35"/>
      <c r="AR232" s="251" t="s">
        <v>323</v>
      </c>
      <c r="AT232" s="251" t="s">
        <v>260</v>
      </c>
      <c r="AU232" s="251" t="s">
        <v>200</v>
      </c>
      <c r="AY232" s="14" t="s">
        <v>185</v>
      </c>
      <c r="BE232" s="252">
        <f>IF(N232="základní",J232,0)</f>
        <v>0</v>
      </c>
      <c r="BF232" s="252">
        <f>IF(N232="snížená",J232,0)</f>
        <v>0</v>
      </c>
      <c r="BG232" s="252">
        <f>IF(N232="zákl. přenesená",J232,0)</f>
        <v>0</v>
      </c>
      <c r="BH232" s="252">
        <f>IF(N232="sníž. přenesená",J232,0)</f>
        <v>0</v>
      </c>
      <c r="BI232" s="252">
        <f>IF(N232="nulová",J232,0)</f>
        <v>0</v>
      </c>
      <c r="BJ232" s="14" t="s">
        <v>84</v>
      </c>
      <c r="BK232" s="252">
        <f>ROUND(I232*H232,2)</f>
        <v>0</v>
      </c>
      <c r="BL232" s="14" t="s">
        <v>272</v>
      </c>
      <c r="BM232" s="251" t="s">
        <v>744</v>
      </c>
    </row>
    <row r="233" s="2" customFormat="1">
      <c r="A233" s="35"/>
      <c r="B233" s="36"/>
      <c r="C233" s="37"/>
      <c r="D233" s="253" t="s">
        <v>194</v>
      </c>
      <c r="E233" s="37"/>
      <c r="F233" s="254" t="s">
        <v>743</v>
      </c>
      <c r="G233" s="37"/>
      <c r="H233" s="37"/>
      <c r="I233" s="206"/>
      <c r="J233" s="37"/>
      <c r="K233" s="37"/>
      <c r="L233" s="41"/>
      <c r="M233" s="255"/>
      <c r="N233" s="256"/>
      <c r="O233" s="88"/>
      <c r="P233" s="88"/>
      <c r="Q233" s="88"/>
      <c r="R233" s="88"/>
      <c r="S233" s="88"/>
      <c r="T233" s="89"/>
      <c r="U233" s="35"/>
      <c r="V233" s="35"/>
      <c r="W233" s="35"/>
      <c r="X233" s="35"/>
      <c r="Y233" s="35"/>
      <c r="Z233" s="35"/>
      <c r="AA233" s="35"/>
      <c r="AB233" s="35"/>
      <c r="AC233" s="35"/>
      <c r="AD233" s="35"/>
      <c r="AE233" s="35"/>
      <c r="AT233" s="14" t="s">
        <v>194</v>
      </c>
      <c r="AU233" s="14" t="s">
        <v>200</v>
      </c>
    </row>
    <row r="234" s="2" customFormat="1" ht="55.5" customHeight="1">
      <c r="A234" s="35"/>
      <c r="B234" s="36"/>
      <c r="C234" s="239" t="s">
        <v>402</v>
      </c>
      <c r="D234" s="239" t="s">
        <v>188</v>
      </c>
      <c r="E234" s="240" t="s">
        <v>746</v>
      </c>
      <c r="F234" s="241" t="s">
        <v>747</v>
      </c>
      <c r="G234" s="242" t="s">
        <v>263</v>
      </c>
      <c r="H234" s="243">
        <v>48</v>
      </c>
      <c r="I234" s="244"/>
      <c r="J234" s="245">
        <f>ROUND(I234*H234,2)</f>
        <v>0</v>
      </c>
      <c r="K234" s="246"/>
      <c r="L234" s="41"/>
      <c r="M234" s="247" t="s">
        <v>1</v>
      </c>
      <c r="N234" s="248" t="s">
        <v>42</v>
      </c>
      <c r="O234" s="88"/>
      <c r="P234" s="249">
        <f>O234*H234</f>
        <v>0</v>
      </c>
      <c r="Q234" s="249">
        <v>0</v>
      </c>
      <c r="R234" s="249">
        <f>Q234*H234</f>
        <v>0</v>
      </c>
      <c r="S234" s="249">
        <v>0</v>
      </c>
      <c r="T234" s="250">
        <f>S234*H234</f>
        <v>0</v>
      </c>
      <c r="U234" s="35"/>
      <c r="V234" s="35"/>
      <c r="W234" s="35"/>
      <c r="X234" s="35"/>
      <c r="Y234" s="35"/>
      <c r="Z234" s="35"/>
      <c r="AA234" s="35"/>
      <c r="AB234" s="35"/>
      <c r="AC234" s="35"/>
      <c r="AD234" s="35"/>
      <c r="AE234" s="35"/>
      <c r="AR234" s="251" t="s">
        <v>272</v>
      </c>
      <c r="AT234" s="251" t="s">
        <v>188</v>
      </c>
      <c r="AU234" s="251" t="s">
        <v>200</v>
      </c>
      <c r="AY234" s="14" t="s">
        <v>185</v>
      </c>
      <c r="BE234" s="252">
        <f>IF(N234="základní",J234,0)</f>
        <v>0</v>
      </c>
      <c r="BF234" s="252">
        <f>IF(N234="snížená",J234,0)</f>
        <v>0</v>
      </c>
      <c r="BG234" s="252">
        <f>IF(N234="zákl. přenesená",J234,0)</f>
        <v>0</v>
      </c>
      <c r="BH234" s="252">
        <f>IF(N234="sníž. přenesená",J234,0)</f>
        <v>0</v>
      </c>
      <c r="BI234" s="252">
        <f>IF(N234="nulová",J234,0)</f>
        <v>0</v>
      </c>
      <c r="BJ234" s="14" t="s">
        <v>84</v>
      </c>
      <c r="BK234" s="252">
        <f>ROUND(I234*H234,2)</f>
        <v>0</v>
      </c>
      <c r="BL234" s="14" t="s">
        <v>272</v>
      </c>
      <c r="BM234" s="251" t="s">
        <v>748</v>
      </c>
    </row>
    <row r="235" s="2" customFormat="1">
      <c r="A235" s="35"/>
      <c r="B235" s="36"/>
      <c r="C235" s="37"/>
      <c r="D235" s="253" t="s">
        <v>194</v>
      </c>
      <c r="E235" s="37"/>
      <c r="F235" s="254" t="s">
        <v>749</v>
      </c>
      <c r="G235" s="37"/>
      <c r="H235" s="37"/>
      <c r="I235" s="206"/>
      <c r="J235" s="37"/>
      <c r="K235" s="37"/>
      <c r="L235" s="41"/>
      <c r="M235" s="255"/>
      <c r="N235" s="256"/>
      <c r="O235" s="88"/>
      <c r="P235" s="88"/>
      <c r="Q235" s="88"/>
      <c r="R235" s="88"/>
      <c r="S235" s="88"/>
      <c r="T235" s="89"/>
      <c r="U235" s="35"/>
      <c r="V235" s="35"/>
      <c r="W235" s="35"/>
      <c r="X235" s="35"/>
      <c r="Y235" s="35"/>
      <c r="Z235" s="35"/>
      <c r="AA235" s="35"/>
      <c r="AB235" s="35"/>
      <c r="AC235" s="35"/>
      <c r="AD235" s="35"/>
      <c r="AE235" s="35"/>
      <c r="AT235" s="14" t="s">
        <v>194</v>
      </c>
      <c r="AU235" s="14" t="s">
        <v>200</v>
      </c>
    </row>
    <row r="236" s="2" customFormat="1" ht="44.25" customHeight="1">
      <c r="A236" s="35"/>
      <c r="B236" s="36"/>
      <c r="C236" s="239" t="s">
        <v>407</v>
      </c>
      <c r="D236" s="239" t="s">
        <v>188</v>
      </c>
      <c r="E236" s="240" t="s">
        <v>767</v>
      </c>
      <c r="F236" s="241" t="s">
        <v>768</v>
      </c>
      <c r="G236" s="242" t="s">
        <v>263</v>
      </c>
      <c r="H236" s="243">
        <v>1</v>
      </c>
      <c r="I236" s="244"/>
      <c r="J236" s="245">
        <f>ROUND(I236*H236,2)</f>
        <v>0</v>
      </c>
      <c r="K236" s="246"/>
      <c r="L236" s="41"/>
      <c r="M236" s="247" t="s">
        <v>1</v>
      </c>
      <c r="N236" s="248" t="s">
        <v>42</v>
      </c>
      <c r="O236" s="88"/>
      <c r="P236" s="249">
        <f>O236*H236</f>
        <v>0</v>
      </c>
      <c r="Q236" s="249">
        <v>0</v>
      </c>
      <c r="R236" s="249">
        <f>Q236*H236</f>
        <v>0</v>
      </c>
      <c r="S236" s="249">
        <v>0</v>
      </c>
      <c r="T236" s="250">
        <f>S236*H236</f>
        <v>0</v>
      </c>
      <c r="U236" s="35"/>
      <c r="V236" s="35"/>
      <c r="W236" s="35"/>
      <c r="X236" s="35"/>
      <c r="Y236" s="35"/>
      <c r="Z236" s="35"/>
      <c r="AA236" s="35"/>
      <c r="AB236" s="35"/>
      <c r="AC236" s="35"/>
      <c r="AD236" s="35"/>
      <c r="AE236" s="35"/>
      <c r="AR236" s="251" t="s">
        <v>272</v>
      </c>
      <c r="AT236" s="251" t="s">
        <v>188</v>
      </c>
      <c r="AU236" s="251" t="s">
        <v>200</v>
      </c>
      <c r="AY236" s="14" t="s">
        <v>185</v>
      </c>
      <c r="BE236" s="252">
        <f>IF(N236="základní",J236,0)</f>
        <v>0</v>
      </c>
      <c r="BF236" s="252">
        <f>IF(N236="snížená",J236,0)</f>
        <v>0</v>
      </c>
      <c r="BG236" s="252">
        <f>IF(N236="zákl. přenesená",J236,0)</f>
        <v>0</v>
      </c>
      <c r="BH236" s="252">
        <f>IF(N236="sníž. přenesená",J236,0)</f>
        <v>0</v>
      </c>
      <c r="BI236" s="252">
        <f>IF(N236="nulová",J236,0)</f>
        <v>0</v>
      </c>
      <c r="BJ236" s="14" t="s">
        <v>84</v>
      </c>
      <c r="BK236" s="252">
        <f>ROUND(I236*H236,2)</f>
        <v>0</v>
      </c>
      <c r="BL236" s="14" t="s">
        <v>272</v>
      </c>
      <c r="BM236" s="251" t="s">
        <v>769</v>
      </c>
    </row>
    <row r="237" s="2" customFormat="1">
      <c r="A237" s="35"/>
      <c r="B237" s="36"/>
      <c r="C237" s="37"/>
      <c r="D237" s="253" t="s">
        <v>194</v>
      </c>
      <c r="E237" s="37"/>
      <c r="F237" s="254" t="s">
        <v>768</v>
      </c>
      <c r="G237" s="37"/>
      <c r="H237" s="37"/>
      <c r="I237" s="206"/>
      <c r="J237" s="37"/>
      <c r="K237" s="37"/>
      <c r="L237" s="41"/>
      <c r="M237" s="255"/>
      <c r="N237" s="256"/>
      <c r="O237" s="88"/>
      <c r="P237" s="88"/>
      <c r="Q237" s="88"/>
      <c r="R237" s="88"/>
      <c r="S237" s="88"/>
      <c r="T237" s="89"/>
      <c r="U237" s="35"/>
      <c r="V237" s="35"/>
      <c r="W237" s="35"/>
      <c r="X237" s="35"/>
      <c r="Y237" s="35"/>
      <c r="Z237" s="35"/>
      <c r="AA237" s="35"/>
      <c r="AB237" s="35"/>
      <c r="AC237" s="35"/>
      <c r="AD237" s="35"/>
      <c r="AE237" s="35"/>
      <c r="AT237" s="14" t="s">
        <v>194</v>
      </c>
      <c r="AU237" s="14" t="s">
        <v>200</v>
      </c>
    </row>
    <row r="238" s="2" customFormat="1" ht="33" customHeight="1">
      <c r="A238" s="35"/>
      <c r="B238" s="36"/>
      <c r="C238" s="257" t="s">
        <v>414</v>
      </c>
      <c r="D238" s="257" t="s">
        <v>260</v>
      </c>
      <c r="E238" s="258" t="s">
        <v>751</v>
      </c>
      <c r="F238" s="259" t="s">
        <v>752</v>
      </c>
      <c r="G238" s="260" t="s">
        <v>263</v>
      </c>
      <c r="H238" s="261">
        <v>49</v>
      </c>
      <c r="I238" s="262"/>
      <c r="J238" s="263">
        <f>ROUND(I238*H238,2)</f>
        <v>0</v>
      </c>
      <c r="K238" s="264"/>
      <c r="L238" s="265"/>
      <c r="M238" s="266" t="s">
        <v>1</v>
      </c>
      <c r="N238" s="267" t="s">
        <v>42</v>
      </c>
      <c r="O238" s="88"/>
      <c r="P238" s="249">
        <f>O238*H238</f>
        <v>0</v>
      </c>
      <c r="Q238" s="249">
        <v>0</v>
      </c>
      <c r="R238" s="249">
        <f>Q238*H238</f>
        <v>0</v>
      </c>
      <c r="S238" s="249">
        <v>0</v>
      </c>
      <c r="T238" s="250">
        <f>S238*H238</f>
        <v>0</v>
      </c>
      <c r="U238" s="35"/>
      <c r="V238" s="35"/>
      <c r="W238" s="35"/>
      <c r="X238" s="35"/>
      <c r="Y238" s="35"/>
      <c r="Z238" s="35"/>
      <c r="AA238" s="35"/>
      <c r="AB238" s="35"/>
      <c r="AC238" s="35"/>
      <c r="AD238" s="35"/>
      <c r="AE238" s="35"/>
      <c r="AR238" s="251" t="s">
        <v>323</v>
      </c>
      <c r="AT238" s="251" t="s">
        <v>260</v>
      </c>
      <c r="AU238" s="251" t="s">
        <v>200</v>
      </c>
      <c r="AY238" s="14" t="s">
        <v>185</v>
      </c>
      <c r="BE238" s="252">
        <f>IF(N238="základní",J238,0)</f>
        <v>0</v>
      </c>
      <c r="BF238" s="252">
        <f>IF(N238="snížená",J238,0)</f>
        <v>0</v>
      </c>
      <c r="BG238" s="252">
        <f>IF(N238="zákl. přenesená",J238,0)</f>
        <v>0</v>
      </c>
      <c r="BH238" s="252">
        <f>IF(N238="sníž. přenesená",J238,0)</f>
        <v>0</v>
      </c>
      <c r="BI238" s="252">
        <f>IF(N238="nulová",J238,0)</f>
        <v>0</v>
      </c>
      <c r="BJ238" s="14" t="s">
        <v>84</v>
      </c>
      <c r="BK238" s="252">
        <f>ROUND(I238*H238,2)</f>
        <v>0</v>
      </c>
      <c r="BL238" s="14" t="s">
        <v>272</v>
      </c>
      <c r="BM238" s="251" t="s">
        <v>753</v>
      </c>
    </row>
    <row r="239" s="2" customFormat="1">
      <c r="A239" s="35"/>
      <c r="B239" s="36"/>
      <c r="C239" s="37"/>
      <c r="D239" s="253" t="s">
        <v>194</v>
      </c>
      <c r="E239" s="37"/>
      <c r="F239" s="254" t="s">
        <v>752</v>
      </c>
      <c r="G239" s="37"/>
      <c r="H239" s="37"/>
      <c r="I239" s="206"/>
      <c r="J239" s="37"/>
      <c r="K239" s="37"/>
      <c r="L239" s="41"/>
      <c r="M239" s="255"/>
      <c r="N239" s="256"/>
      <c r="O239" s="88"/>
      <c r="P239" s="88"/>
      <c r="Q239" s="88"/>
      <c r="R239" s="88"/>
      <c r="S239" s="88"/>
      <c r="T239" s="89"/>
      <c r="U239" s="35"/>
      <c r="V239" s="35"/>
      <c r="W239" s="35"/>
      <c r="X239" s="35"/>
      <c r="Y239" s="35"/>
      <c r="Z239" s="35"/>
      <c r="AA239" s="35"/>
      <c r="AB239" s="35"/>
      <c r="AC239" s="35"/>
      <c r="AD239" s="35"/>
      <c r="AE239" s="35"/>
      <c r="AT239" s="14" t="s">
        <v>194</v>
      </c>
      <c r="AU239" s="14" t="s">
        <v>200</v>
      </c>
    </row>
    <row r="240" s="2" customFormat="1" ht="49.05" customHeight="1">
      <c r="A240" s="35"/>
      <c r="B240" s="36"/>
      <c r="C240" s="239" t="s">
        <v>419</v>
      </c>
      <c r="D240" s="239" t="s">
        <v>188</v>
      </c>
      <c r="E240" s="240" t="s">
        <v>755</v>
      </c>
      <c r="F240" s="241" t="s">
        <v>756</v>
      </c>
      <c r="G240" s="242" t="s">
        <v>263</v>
      </c>
      <c r="H240" s="243">
        <v>9</v>
      </c>
      <c r="I240" s="244"/>
      <c r="J240" s="245">
        <f>ROUND(I240*H240,2)</f>
        <v>0</v>
      </c>
      <c r="K240" s="246"/>
      <c r="L240" s="41"/>
      <c r="M240" s="247" t="s">
        <v>1</v>
      </c>
      <c r="N240" s="248" t="s">
        <v>42</v>
      </c>
      <c r="O240" s="88"/>
      <c r="P240" s="249">
        <f>O240*H240</f>
        <v>0</v>
      </c>
      <c r="Q240" s="249">
        <v>0</v>
      </c>
      <c r="R240" s="249">
        <f>Q240*H240</f>
        <v>0</v>
      </c>
      <c r="S240" s="249">
        <v>0</v>
      </c>
      <c r="T240" s="250">
        <f>S240*H240</f>
        <v>0</v>
      </c>
      <c r="U240" s="35"/>
      <c r="V240" s="35"/>
      <c r="W240" s="35"/>
      <c r="X240" s="35"/>
      <c r="Y240" s="35"/>
      <c r="Z240" s="35"/>
      <c r="AA240" s="35"/>
      <c r="AB240" s="35"/>
      <c r="AC240" s="35"/>
      <c r="AD240" s="35"/>
      <c r="AE240" s="35"/>
      <c r="AR240" s="251" t="s">
        <v>272</v>
      </c>
      <c r="AT240" s="251" t="s">
        <v>188</v>
      </c>
      <c r="AU240" s="251" t="s">
        <v>200</v>
      </c>
      <c r="AY240" s="14" t="s">
        <v>185</v>
      </c>
      <c r="BE240" s="252">
        <f>IF(N240="základní",J240,0)</f>
        <v>0</v>
      </c>
      <c r="BF240" s="252">
        <f>IF(N240="snížená",J240,0)</f>
        <v>0</v>
      </c>
      <c r="BG240" s="252">
        <f>IF(N240="zákl. přenesená",J240,0)</f>
        <v>0</v>
      </c>
      <c r="BH240" s="252">
        <f>IF(N240="sníž. přenesená",J240,0)</f>
        <v>0</v>
      </c>
      <c r="BI240" s="252">
        <f>IF(N240="nulová",J240,0)</f>
        <v>0</v>
      </c>
      <c r="BJ240" s="14" t="s">
        <v>84</v>
      </c>
      <c r="BK240" s="252">
        <f>ROUND(I240*H240,2)</f>
        <v>0</v>
      </c>
      <c r="BL240" s="14" t="s">
        <v>272</v>
      </c>
      <c r="BM240" s="251" t="s">
        <v>757</v>
      </c>
    </row>
    <row r="241" s="2" customFormat="1">
      <c r="A241" s="35"/>
      <c r="B241" s="36"/>
      <c r="C241" s="37"/>
      <c r="D241" s="253" t="s">
        <v>194</v>
      </c>
      <c r="E241" s="37"/>
      <c r="F241" s="254" t="s">
        <v>756</v>
      </c>
      <c r="G241" s="37"/>
      <c r="H241" s="37"/>
      <c r="I241" s="206"/>
      <c r="J241" s="37"/>
      <c r="K241" s="37"/>
      <c r="L241" s="41"/>
      <c r="M241" s="255"/>
      <c r="N241" s="256"/>
      <c r="O241" s="88"/>
      <c r="P241" s="88"/>
      <c r="Q241" s="88"/>
      <c r="R241" s="88"/>
      <c r="S241" s="88"/>
      <c r="T241" s="89"/>
      <c r="U241" s="35"/>
      <c r="V241" s="35"/>
      <c r="W241" s="35"/>
      <c r="X241" s="35"/>
      <c r="Y241" s="35"/>
      <c r="Z241" s="35"/>
      <c r="AA241" s="35"/>
      <c r="AB241" s="35"/>
      <c r="AC241" s="35"/>
      <c r="AD241" s="35"/>
      <c r="AE241" s="35"/>
      <c r="AT241" s="14" t="s">
        <v>194</v>
      </c>
      <c r="AU241" s="14" t="s">
        <v>200</v>
      </c>
    </row>
    <row r="242" s="2" customFormat="1" ht="37.8" customHeight="1">
      <c r="A242" s="35"/>
      <c r="B242" s="36"/>
      <c r="C242" s="257" t="s">
        <v>424</v>
      </c>
      <c r="D242" s="257" t="s">
        <v>260</v>
      </c>
      <c r="E242" s="258" t="s">
        <v>759</v>
      </c>
      <c r="F242" s="259" t="s">
        <v>760</v>
      </c>
      <c r="G242" s="260" t="s">
        <v>263</v>
      </c>
      <c r="H242" s="261">
        <v>3</v>
      </c>
      <c r="I242" s="262"/>
      <c r="J242" s="263">
        <f>ROUND(I242*H242,2)</f>
        <v>0</v>
      </c>
      <c r="K242" s="264"/>
      <c r="L242" s="265"/>
      <c r="M242" s="266" t="s">
        <v>1</v>
      </c>
      <c r="N242" s="267" t="s">
        <v>42</v>
      </c>
      <c r="O242" s="88"/>
      <c r="P242" s="249">
        <f>O242*H242</f>
        <v>0</v>
      </c>
      <c r="Q242" s="249">
        <v>6.9999999999999994E-05</v>
      </c>
      <c r="R242" s="249">
        <f>Q242*H242</f>
        <v>0.00020999999999999998</v>
      </c>
      <c r="S242" s="249">
        <v>0</v>
      </c>
      <c r="T242" s="250">
        <f>S242*H242</f>
        <v>0</v>
      </c>
      <c r="U242" s="35"/>
      <c r="V242" s="35"/>
      <c r="W242" s="35"/>
      <c r="X242" s="35"/>
      <c r="Y242" s="35"/>
      <c r="Z242" s="35"/>
      <c r="AA242" s="35"/>
      <c r="AB242" s="35"/>
      <c r="AC242" s="35"/>
      <c r="AD242" s="35"/>
      <c r="AE242" s="35"/>
      <c r="AR242" s="251" t="s">
        <v>323</v>
      </c>
      <c r="AT242" s="251" t="s">
        <v>260</v>
      </c>
      <c r="AU242" s="251" t="s">
        <v>200</v>
      </c>
      <c r="AY242" s="14" t="s">
        <v>185</v>
      </c>
      <c r="BE242" s="252">
        <f>IF(N242="základní",J242,0)</f>
        <v>0</v>
      </c>
      <c r="BF242" s="252">
        <f>IF(N242="snížená",J242,0)</f>
        <v>0</v>
      </c>
      <c r="BG242" s="252">
        <f>IF(N242="zákl. přenesená",J242,0)</f>
        <v>0</v>
      </c>
      <c r="BH242" s="252">
        <f>IF(N242="sníž. přenesená",J242,0)</f>
        <v>0</v>
      </c>
      <c r="BI242" s="252">
        <f>IF(N242="nulová",J242,0)</f>
        <v>0</v>
      </c>
      <c r="BJ242" s="14" t="s">
        <v>84</v>
      </c>
      <c r="BK242" s="252">
        <f>ROUND(I242*H242,2)</f>
        <v>0</v>
      </c>
      <c r="BL242" s="14" t="s">
        <v>272</v>
      </c>
      <c r="BM242" s="251" t="s">
        <v>761</v>
      </c>
    </row>
    <row r="243" s="2" customFormat="1">
      <c r="A243" s="35"/>
      <c r="B243" s="36"/>
      <c r="C243" s="37"/>
      <c r="D243" s="253" t="s">
        <v>194</v>
      </c>
      <c r="E243" s="37"/>
      <c r="F243" s="254" t="s">
        <v>760</v>
      </c>
      <c r="G243" s="37"/>
      <c r="H243" s="37"/>
      <c r="I243" s="206"/>
      <c r="J243" s="37"/>
      <c r="K243" s="37"/>
      <c r="L243" s="41"/>
      <c r="M243" s="255"/>
      <c r="N243" s="256"/>
      <c r="O243" s="88"/>
      <c r="P243" s="88"/>
      <c r="Q243" s="88"/>
      <c r="R243" s="88"/>
      <c r="S243" s="88"/>
      <c r="T243" s="89"/>
      <c r="U243" s="35"/>
      <c r="V243" s="35"/>
      <c r="W243" s="35"/>
      <c r="X243" s="35"/>
      <c r="Y243" s="35"/>
      <c r="Z243" s="35"/>
      <c r="AA243" s="35"/>
      <c r="AB243" s="35"/>
      <c r="AC243" s="35"/>
      <c r="AD243" s="35"/>
      <c r="AE243" s="35"/>
      <c r="AT243" s="14" t="s">
        <v>194</v>
      </c>
      <c r="AU243" s="14" t="s">
        <v>200</v>
      </c>
    </row>
    <row r="244" s="2" customFormat="1" ht="33" customHeight="1">
      <c r="A244" s="35"/>
      <c r="B244" s="36"/>
      <c r="C244" s="257" t="s">
        <v>429</v>
      </c>
      <c r="D244" s="257" t="s">
        <v>260</v>
      </c>
      <c r="E244" s="258" t="s">
        <v>763</v>
      </c>
      <c r="F244" s="259" t="s">
        <v>764</v>
      </c>
      <c r="G244" s="260" t="s">
        <v>263</v>
      </c>
      <c r="H244" s="261">
        <v>6</v>
      </c>
      <c r="I244" s="262"/>
      <c r="J244" s="263">
        <f>ROUND(I244*H244,2)</f>
        <v>0</v>
      </c>
      <c r="K244" s="264"/>
      <c r="L244" s="265"/>
      <c r="M244" s="266" t="s">
        <v>1</v>
      </c>
      <c r="N244" s="267" t="s">
        <v>42</v>
      </c>
      <c r="O244" s="88"/>
      <c r="P244" s="249">
        <f>O244*H244</f>
        <v>0</v>
      </c>
      <c r="Q244" s="249">
        <v>0</v>
      </c>
      <c r="R244" s="249">
        <f>Q244*H244</f>
        <v>0</v>
      </c>
      <c r="S244" s="249">
        <v>0</v>
      </c>
      <c r="T244" s="250">
        <f>S244*H244</f>
        <v>0</v>
      </c>
      <c r="U244" s="35"/>
      <c r="V244" s="35"/>
      <c r="W244" s="35"/>
      <c r="X244" s="35"/>
      <c r="Y244" s="35"/>
      <c r="Z244" s="35"/>
      <c r="AA244" s="35"/>
      <c r="AB244" s="35"/>
      <c r="AC244" s="35"/>
      <c r="AD244" s="35"/>
      <c r="AE244" s="35"/>
      <c r="AR244" s="251" t="s">
        <v>323</v>
      </c>
      <c r="AT244" s="251" t="s">
        <v>260</v>
      </c>
      <c r="AU244" s="251" t="s">
        <v>200</v>
      </c>
      <c r="AY244" s="14" t="s">
        <v>185</v>
      </c>
      <c r="BE244" s="252">
        <f>IF(N244="základní",J244,0)</f>
        <v>0</v>
      </c>
      <c r="BF244" s="252">
        <f>IF(N244="snížená",J244,0)</f>
        <v>0</v>
      </c>
      <c r="BG244" s="252">
        <f>IF(N244="zákl. přenesená",J244,0)</f>
        <v>0</v>
      </c>
      <c r="BH244" s="252">
        <f>IF(N244="sníž. přenesená",J244,0)</f>
        <v>0</v>
      </c>
      <c r="BI244" s="252">
        <f>IF(N244="nulová",J244,0)</f>
        <v>0</v>
      </c>
      <c r="BJ244" s="14" t="s">
        <v>84</v>
      </c>
      <c r="BK244" s="252">
        <f>ROUND(I244*H244,2)</f>
        <v>0</v>
      </c>
      <c r="BL244" s="14" t="s">
        <v>272</v>
      </c>
      <c r="BM244" s="251" t="s">
        <v>765</v>
      </c>
    </row>
    <row r="245" s="2" customFormat="1">
      <c r="A245" s="35"/>
      <c r="B245" s="36"/>
      <c r="C245" s="37"/>
      <c r="D245" s="253" t="s">
        <v>194</v>
      </c>
      <c r="E245" s="37"/>
      <c r="F245" s="254" t="s">
        <v>764</v>
      </c>
      <c r="G245" s="37"/>
      <c r="H245" s="37"/>
      <c r="I245" s="206"/>
      <c r="J245" s="37"/>
      <c r="K245" s="37"/>
      <c r="L245" s="41"/>
      <c r="M245" s="255"/>
      <c r="N245" s="256"/>
      <c r="O245" s="88"/>
      <c r="P245" s="88"/>
      <c r="Q245" s="88"/>
      <c r="R245" s="88"/>
      <c r="S245" s="88"/>
      <c r="T245" s="89"/>
      <c r="U245" s="35"/>
      <c r="V245" s="35"/>
      <c r="W245" s="35"/>
      <c r="X245" s="35"/>
      <c r="Y245" s="35"/>
      <c r="Z245" s="35"/>
      <c r="AA245" s="35"/>
      <c r="AB245" s="35"/>
      <c r="AC245" s="35"/>
      <c r="AD245" s="35"/>
      <c r="AE245" s="35"/>
      <c r="AT245" s="14" t="s">
        <v>194</v>
      </c>
      <c r="AU245" s="14" t="s">
        <v>200</v>
      </c>
    </row>
    <row r="246" s="2" customFormat="1" ht="16.5" customHeight="1">
      <c r="A246" s="35"/>
      <c r="B246" s="36"/>
      <c r="C246" s="239" t="s">
        <v>433</v>
      </c>
      <c r="D246" s="239" t="s">
        <v>188</v>
      </c>
      <c r="E246" s="240" t="s">
        <v>771</v>
      </c>
      <c r="F246" s="241" t="s">
        <v>772</v>
      </c>
      <c r="G246" s="242" t="s">
        <v>263</v>
      </c>
      <c r="H246" s="243">
        <v>2</v>
      </c>
      <c r="I246" s="244"/>
      <c r="J246" s="245">
        <f>ROUND(I246*H246,2)</f>
        <v>0</v>
      </c>
      <c r="K246" s="246"/>
      <c r="L246" s="41"/>
      <c r="M246" s="247" t="s">
        <v>1</v>
      </c>
      <c r="N246" s="248" t="s">
        <v>42</v>
      </c>
      <c r="O246" s="88"/>
      <c r="P246" s="249">
        <f>O246*H246</f>
        <v>0</v>
      </c>
      <c r="Q246" s="249">
        <v>0</v>
      </c>
      <c r="R246" s="249">
        <f>Q246*H246</f>
        <v>0</v>
      </c>
      <c r="S246" s="249">
        <v>0</v>
      </c>
      <c r="T246" s="250">
        <f>S246*H246</f>
        <v>0</v>
      </c>
      <c r="U246" s="35"/>
      <c r="V246" s="35"/>
      <c r="W246" s="35"/>
      <c r="X246" s="35"/>
      <c r="Y246" s="35"/>
      <c r="Z246" s="35"/>
      <c r="AA246" s="35"/>
      <c r="AB246" s="35"/>
      <c r="AC246" s="35"/>
      <c r="AD246" s="35"/>
      <c r="AE246" s="35"/>
      <c r="AR246" s="251" t="s">
        <v>272</v>
      </c>
      <c r="AT246" s="251" t="s">
        <v>188</v>
      </c>
      <c r="AU246" s="251" t="s">
        <v>200</v>
      </c>
      <c r="AY246" s="14" t="s">
        <v>185</v>
      </c>
      <c r="BE246" s="252">
        <f>IF(N246="základní",J246,0)</f>
        <v>0</v>
      </c>
      <c r="BF246" s="252">
        <f>IF(N246="snížená",J246,0)</f>
        <v>0</v>
      </c>
      <c r="BG246" s="252">
        <f>IF(N246="zákl. přenesená",J246,0)</f>
        <v>0</v>
      </c>
      <c r="BH246" s="252">
        <f>IF(N246="sníž. přenesená",J246,0)</f>
        <v>0</v>
      </c>
      <c r="BI246" s="252">
        <f>IF(N246="nulová",J246,0)</f>
        <v>0</v>
      </c>
      <c r="BJ246" s="14" t="s">
        <v>84</v>
      </c>
      <c r="BK246" s="252">
        <f>ROUND(I246*H246,2)</f>
        <v>0</v>
      </c>
      <c r="BL246" s="14" t="s">
        <v>272</v>
      </c>
      <c r="BM246" s="251" t="s">
        <v>773</v>
      </c>
    </row>
    <row r="247" s="2" customFormat="1">
      <c r="A247" s="35"/>
      <c r="B247" s="36"/>
      <c r="C247" s="37"/>
      <c r="D247" s="253" t="s">
        <v>194</v>
      </c>
      <c r="E247" s="37"/>
      <c r="F247" s="254" t="s">
        <v>772</v>
      </c>
      <c r="G247" s="37"/>
      <c r="H247" s="37"/>
      <c r="I247" s="206"/>
      <c r="J247" s="37"/>
      <c r="K247" s="37"/>
      <c r="L247" s="41"/>
      <c r="M247" s="255"/>
      <c r="N247" s="256"/>
      <c r="O247" s="88"/>
      <c r="P247" s="88"/>
      <c r="Q247" s="88"/>
      <c r="R247" s="88"/>
      <c r="S247" s="88"/>
      <c r="T247" s="89"/>
      <c r="U247" s="35"/>
      <c r="V247" s="35"/>
      <c r="W247" s="35"/>
      <c r="X247" s="35"/>
      <c r="Y247" s="35"/>
      <c r="Z247" s="35"/>
      <c r="AA247" s="35"/>
      <c r="AB247" s="35"/>
      <c r="AC247" s="35"/>
      <c r="AD247" s="35"/>
      <c r="AE247" s="35"/>
      <c r="AT247" s="14" t="s">
        <v>194</v>
      </c>
      <c r="AU247" s="14" t="s">
        <v>200</v>
      </c>
    </row>
    <row r="248" s="2" customFormat="1" ht="24.15" customHeight="1">
      <c r="A248" s="35"/>
      <c r="B248" s="36"/>
      <c r="C248" s="257" t="s">
        <v>438</v>
      </c>
      <c r="D248" s="257" t="s">
        <v>260</v>
      </c>
      <c r="E248" s="258" t="s">
        <v>775</v>
      </c>
      <c r="F248" s="259" t="s">
        <v>776</v>
      </c>
      <c r="G248" s="260" t="s">
        <v>263</v>
      </c>
      <c r="H248" s="261">
        <v>2</v>
      </c>
      <c r="I248" s="262"/>
      <c r="J248" s="263">
        <f>ROUND(I248*H248,2)</f>
        <v>0</v>
      </c>
      <c r="K248" s="264"/>
      <c r="L248" s="265"/>
      <c r="M248" s="266" t="s">
        <v>1</v>
      </c>
      <c r="N248" s="267" t="s">
        <v>42</v>
      </c>
      <c r="O248" s="88"/>
      <c r="P248" s="249">
        <f>O248*H248</f>
        <v>0</v>
      </c>
      <c r="Q248" s="249">
        <v>0.00010000000000000001</v>
      </c>
      <c r="R248" s="249">
        <f>Q248*H248</f>
        <v>0.00020000000000000001</v>
      </c>
      <c r="S248" s="249">
        <v>0</v>
      </c>
      <c r="T248" s="250">
        <f>S248*H248</f>
        <v>0</v>
      </c>
      <c r="U248" s="35"/>
      <c r="V248" s="35"/>
      <c r="W248" s="35"/>
      <c r="X248" s="35"/>
      <c r="Y248" s="35"/>
      <c r="Z248" s="35"/>
      <c r="AA248" s="35"/>
      <c r="AB248" s="35"/>
      <c r="AC248" s="35"/>
      <c r="AD248" s="35"/>
      <c r="AE248" s="35"/>
      <c r="AR248" s="251" t="s">
        <v>323</v>
      </c>
      <c r="AT248" s="251" t="s">
        <v>260</v>
      </c>
      <c r="AU248" s="251" t="s">
        <v>200</v>
      </c>
      <c r="AY248" s="14" t="s">
        <v>185</v>
      </c>
      <c r="BE248" s="252">
        <f>IF(N248="základní",J248,0)</f>
        <v>0</v>
      </c>
      <c r="BF248" s="252">
        <f>IF(N248="snížená",J248,0)</f>
        <v>0</v>
      </c>
      <c r="BG248" s="252">
        <f>IF(N248="zákl. přenesená",J248,0)</f>
        <v>0</v>
      </c>
      <c r="BH248" s="252">
        <f>IF(N248="sníž. přenesená",J248,0)</f>
        <v>0</v>
      </c>
      <c r="BI248" s="252">
        <f>IF(N248="nulová",J248,0)</f>
        <v>0</v>
      </c>
      <c r="BJ248" s="14" t="s">
        <v>84</v>
      </c>
      <c r="BK248" s="252">
        <f>ROUND(I248*H248,2)</f>
        <v>0</v>
      </c>
      <c r="BL248" s="14" t="s">
        <v>272</v>
      </c>
      <c r="BM248" s="251" t="s">
        <v>777</v>
      </c>
    </row>
    <row r="249" s="2" customFormat="1">
      <c r="A249" s="35"/>
      <c r="B249" s="36"/>
      <c r="C249" s="37"/>
      <c r="D249" s="253" t="s">
        <v>194</v>
      </c>
      <c r="E249" s="37"/>
      <c r="F249" s="254" t="s">
        <v>776</v>
      </c>
      <c r="G249" s="37"/>
      <c r="H249" s="37"/>
      <c r="I249" s="206"/>
      <c r="J249" s="37"/>
      <c r="K249" s="37"/>
      <c r="L249" s="41"/>
      <c r="M249" s="255"/>
      <c r="N249" s="256"/>
      <c r="O249" s="88"/>
      <c r="P249" s="88"/>
      <c r="Q249" s="88"/>
      <c r="R249" s="88"/>
      <c r="S249" s="88"/>
      <c r="T249" s="89"/>
      <c r="U249" s="35"/>
      <c r="V249" s="35"/>
      <c r="W249" s="35"/>
      <c r="X249" s="35"/>
      <c r="Y249" s="35"/>
      <c r="Z249" s="35"/>
      <c r="AA249" s="35"/>
      <c r="AB249" s="35"/>
      <c r="AC249" s="35"/>
      <c r="AD249" s="35"/>
      <c r="AE249" s="35"/>
      <c r="AT249" s="14" t="s">
        <v>194</v>
      </c>
      <c r="AU249" s="14" t="s">
        <v>200</v>
      </c>
    </row>
    <row r="250" s="2" customFormat="1" ht="24.15" customHeight="1">
      <c r="A250" s="35"/>
      <c r="B250" s="36"/>
      <c r="C250" s="257" t="s">
        <v>444</v>
      </c>
      <c r="D250" s="257" t="s">
        <v>260</v>
      </c>
      <c r="E250" s="258" t="s">
        <v>779</v>
      </c>
      <c r="F250" s="259" t="s">
        <v>780</v>
      </c>
      <c r="G250" s="260" t="s">
        <v>263</v>
      </c>
      <c r="H250" s="261">
        <v>6</v>
      </c>
      <c r="I250" s="262"/>
      <c r="J250" s="263">
        <f>ROUND(I250*H250,2)</f>
        <v>0</v>
      </c>
      <c r="K250" s="264"/>
      <c r="L250" s="265"/>
      <c r="M250" s="266" t="s">
        <v>1</v>
      </c>
      <c r="N250" s="267" t="s">
        <v>42</v>
      </c>
      <c r="O250" s="88"/>
      <c r="P250" s="249">
        <f>O250*H250</f>
        <v>0</v>
      </c>
      <c r="Q250" s="249">
        <v>1.0000000000000001E-05</v>
      </c>
      <c r="R250" s="249">
        <f>Q250*H250</f>
        <v>6.0000000000000008E-05</v>
      </c>
      <c r="S250" s="249">
        <v>0</v>
      </c>
      <c r="T250" s="250">
        <f>S250*H250</f>
        <v>0</v>
      </c>
      <c r="U250" s="35"/>
      <c r="V250" s="35"/>
      <c r="W250" s="35"/>
      <c r="X250" s="35"/>
      <c r="Y250" s="35"/>
      <c r="Z250" s="35"/>
      <c r="AA250" s="35"/>
      <c r="AB250" s="35"/>
      <c r="AC250" s="35"/>
      <c r="AD250" s="35"/>
      <c r="AE250" s="35"/>
      <c r="AR250" s="251" t="s">
        <v>323</v>
      </c>
      <c r="AT250" s="251" t="s">
        <v>260</v>
      </c>
      <c r="AU250" s="251" t="s">
        <v>200</v>
      </c>
      <c r="AY250" s="14" t="s">
        <v>185</v>
      </c>
      <c r="BE250" s="252">
        <f>IF(N250="základní",J250,0)</f>
        <v>0</v>
      </c>
      <c r="BF250" s="252">
        <f>IF(N250="snížená",J250,0)</f>
        <v>0</v>
      </c>
      <c r="BG250" s="252">
        <f>IF(N250="zákl. přenesená",J250,0)</f>
        <v>0</v>
      </c>
      <c r="BH250" s="252">
        <f>IF(N250="sníž. přenesená",J250,0)</f>
        <v>0</v>
      </c>
      <c r="BI250" s="252">
        <f>IF(N250="nulová",J250,0)</f>
        <v>0</v>
      </c>
      <c r="BJ250" s="14" t="s">
        <v>84</v>
      </c>
      <c r="BK250" s="252">
        <f>ROUND(I250*H250,2)</f>
        <v>0</v>
      </c>
      <c r="BL250" s="14" t="s">
        <v>272</v>
      </c>
      <c r="BM250" s="251" t="s">
        <v>781</v>
      </c>
    </row>
    <row r="251" s="2" customFormat="1">
      <c r="A251" s="35"/>
      <c r="B251" s="36"/>
      <c r="C251" s="37"/>
      <c r="D251" s="253" t="s">
        <v>194</v>
      </c>
      <c r="E251" s="37"/>
      <c r="F251" s="254" t="s">
        <v>780</v>
      </c>
      <c r="G251" s="37"/>
      <c r="H251" s="37"/>
      <c r="I251" s="206"/>
      <c r="J251" s="37"/>
      <c r="K251" s="37"/>
      <c r="L251" s="41"/>
      <c r="M251" s="255"/>
      <c r="N251" s="256"/>
      <c r="O251" s="88"/>
      <c r="P251" s="88"/>
      <c r="Q251" s="88"/>
      <c r="R251" s="88"/>
      <c r="S251" s="88"/>
      <c r="T251" s="89"/>
      <c r="U251" s="35"/>
      <c r="V251" s="35"/>
      <c r="W251" s="35"/>
      <c r="X251" s="35"/>
      <c r="Y251" s="35"/>
      <c r="Z251" s="35"/>
      <c r="AA251" s="35"/>
      <c r="AB251" s="35"/>
      <c r="AC251" s="35"/>
      <c r="AD251" s="35"/>
      <c r="AE251" s="35"/>
      <c r="AT251" s="14" t="s">
        <v>194</v>
      </c>
      <c r="AU251" s="14" t="s">
        <v>200</v>
      </c>
    </row>
    <row r="252" s="2" customFormat="1" ht="21.75" customHeight="1">
      <c r="A252" s="35"/>
      <c r="B252" s="36"/>
      <c r="C252" s="257" t="s">
        <v>448</v>
      </c>
      <c r="D252" s="257" t="s">
        <v>260</v>
      </c>
      <c r="E252" s="258" t="s">
        <v>783</v>
      </c>
      <c r="F252" s="259" t="s">
        <v>784</v>
      </c>
      <c r="G252" s="260" t="s">
        <v>263</v>
      </c>
      <c r="H252" s="261">
        <v>1</v>
      </c>
      <c r="I252" s="262"/>
      <c r="J252" s="263">
        <f>ROUND(I252*H252,2)</f>
        <v>0</v>
      </c>
      <c r="K252" s="264"/>
      <c r="L252" s="265"/>
      <c r="M252" s="266" t="s">
        <v>1</v>
      </c>
      <c r="N252" s="267" t="s">
        <v>42</v>
      </c>
      <c r="O252" s="88"/>
      <c r="P252" s="249">
        <f>O252*H252</f>
        <v>0</v>
      </c>
      <c r="Q252" s="249">
        <v>6.0000000000000002E-05</v>
      </c>
      <c r="R252" s="249">
        <f>Q252*H252</f>
        <v>6.0000000000000002E-05</v>
      </c>
      <c r="S252" s="249">
        <v>0</v>
      </c>
      <c r="T252" s="250">
        <f>S252*H252</f>
        <v>0</v>
      </c>
      <c r="U252" s="35"/>
      <c r="V252" s="35"/>
      <c r="W252" s="35"/>
      <c r="X252" s="35"/>
      <c r="Y252" s="35"/>
      <c r="Z252" s="35"/>
      <c r="AA252" s="35"/>
      <c r="AB252" s="35"/>
      <c r="AC252" s="35"/>
      <c r="AD252" s="35"/>
      <c r="AE252" s="35"/>
      <c r="AR252" s="251" t="s">
        <v>323</v>
      </c>
      <c r="AT252" s="251" t="s">
        <v>260</v>
      </c>
      <c r="AU252" s="251" t="s">
        <v>200</v>
      </c>
      <c r="AY252" s="14" t="s">
        <v>185</v>
      </c>
      <c r="BE252" s="252">
        <f>IF(N252="základní",J252,0)</f>
        <v>0</v>
      </c>
      <c r="BF252" s="252">
        <f>IF(N252="snížená",J252,0)</f>
        <v>0</v>
      </c>
      <c r="BG252" s="252">
        <f>IF(N252="zákl. přenesená",J252,0)</f>
        <v>0</v>
      </c>
      <c r="BH252" s="252">
        <f>IF(N252="sníž. přenesená",J252,0)</f>
        <v>0</v>
      </c>
      <c r="BI252" s="252">
        <f>IF(N252="nulová",J252,0)</f>
        <v>0</v>
      </c>
      <c r="BJ252" s="14" t="s">
        <v>84</v>
      </c>
      <c r="BK252" s="252">
        <f>ROUND(I252*H252,2)</f>
        <v>0</v>
      </c>
      <c r="BL252" s="14" t="s">
        <v>272</v>
      </c>
      <c r="BM252" s="251" t="s">
        <v>785</v>
      </c>
    </row>
    <row r="253" s="2" customFormat="1">
      <c r="A253" s="35"/>
      <c r="B253" s="36"/>
      <c r="C253" s="37"/>
      <c r="D253" s="253" t="s">
        <v>194</v>
      </c>
      <c r="E253" s="37"/>
      <c r="F253" s="254" t="s">
        <v>784</v>
      </c>
      <c r="G253" s="37"/>
      <c r="H253" s="37"/>
      <c r="I253" s="206"/>
      <c r="J253" s="37"/>
      <c r="K253" s="37"/>
      <c r="L253" s="41"/>
      <c r="M253" s="255"/>
      <c r="N253" s="256"/>
      <c r="O253" s="88"/>
      <c r="P253" s="88"/>
      <c r="Q253" s="88"/>
      <c r="R253" s="88"/>
      <c r="S253" s="88"/>
      <c r="T253" s="89"/>
      <c r="U253" s="35"/>
      <c r="V253" s="35"/>
      <c r="W253" s="35"/>
      <c r="X253" s="35"/>
      <c r="Y253" s="35"/>
      <c r="Z253" s="35"/>
      <c r="AA253" s="35"/>
      <c r="AB253" s="35"/>
      <c r="AC253" s="35"/>
      <c r="AD253" s="35"/>
      <c r="AE253" s="35"/>
      <c r="AT253" s="14" t="s">
        <v>194</v>
      </c>
      <c r="AU253" s="14" t="s">
        <v>200</v>
      </c>
    </row>
    <row r="254" s="2" customFormat="1" ht="37.8" customHeight="1">
      <c r="A254" s="35"/>
      <c r="B254" s="36"/>
      <c r="C254" s="239" t="s">
        <v>454</v>
      </c>
      <c r="D254" s="239" t="s">
        <v>188</v>
      </c>
      <c r="E254" s="240" t="s">
        <v>787</v>
      </c>
      <c r="F254" s="241" t="s">
        <v>788</v>
      </c>
      <c r="G254" s="242" t="s">
        <v>263</v>
      </c>
      <c r="H254" s="243">
        <v>1</v>
      </c>
      <c r="I254" s="244"/>
      <c r="J254" s="245">
        <f>ROUND(I254*H254,2)</f>
        <v>0</v>
      </c>
      <c r="K254" s="246"/>
      <c r="L254" s="41"/>
      <c r="M254" s="247" t="s">
        <v>1</v>
      </c>
      <c r="N254" s="248" t="s">
        <v>42</v>
      </c>
      <c r="O254" s="88"/>
      <c r="P254" s="249">
        <f>O254*H254</f>
        <v>0</v>
      </c>
      <c r="Q254" s="249">
        <v>0</v>
      </c>
      <c r="R254" s="249">
        <f>Q254*H254</f>
        <v>0</v>
      </c>
      <c r="S254" s="249">
        <v>0</v>
      </c>
      <c r="T254" s="250">
        <f>S254*H254</f>
        <v>0</v>
      </c>
      <c r="U254" s="35"/>
      <c r="V254" s="35"/>
      <c r="W254" s="35"/>
      <c r="X254" s="35"/>
      <c r="Y254" s="35"/>
      <c r="Z254" s="35"/>
      <c r="AA254" s="35"/>
      <c r="AB254" s="35"/>
      <c r="AC254" s="35"/>
      <c r="AD254" s="35"/>
      <c r="AE254" s="35"/>
      <c r="AR254" s="251" t="s">
        <v>272</v>
      </c>
      <c r="AT254" s="251" t="s">
        <v>188</v>
      </c>
      <c r="AU254" s="251" t="s">
        <v>200</v>
      </c>
      <c r="AY254" s="14" t="s">
        <v>185</v>
      </c>
      <c r="BE254" s="252">
        <f>IF(N254="základní",J254,0)</f>
        <v>0</v>
      </c>
      <c r="BF254" s="252">
        <f>IF(N254="snížená",J254,0)</f>
        <v>0</v>
      </c>
      <c r="BG254" s="252">
        <f>IF(N254="zákl. přenesená",J254,0)</f>
        <v>0</v>
      </c>
      <c r="BH254" s="252">
        <f>IF(N254="sníž. přenesená",J254,0)</f>
        <v>0</v>
      </c>
      <c r="BI254" s="252">
        <f>IF(N254="nulová",J254,0)</f>
        <v>0</v>
      </c>
      <c r="BJ254" s="14" t="s">
        <v>84</v>
      </c>
      <c r="BK254" s="252">
        <f>ROUND(I254*H254,2)</f>
        <v>0</v>
      </c>
      <c r="BL254" s="14" t="s">
        <v>272</v>
      </c>
      <c r="BM254" s="251" t="s">
        <v>789</v>
      </c>
    </row>
    <row r="255" s="2" customFormat="1">
      <c r="A255" s="35"/>
      <c r="B255" s="36"/>
      <c r="C255" s="37"/>
      <c r="D255" s="253" t="s">
        <v>194</v>
      </c>
      <c r="E255" s="37"/>
      <c r="F255" s="254" t="s">
        <v>788</v>
      </c>
      <c r="G255" s="37"/>
      <c r="H255" s="37"/>
      <c r="I255" s="206"/>
      <c r="J255" s="37"/>
      <c r="K255" s="37"/>
      <c r="L255" s="41"/>
      <c r="M255" s="255"/>
      <c r="N255" s="256"/>
      <c r="O255" s="88"/>
      <c r="P255" s="88"/>
      <c r="Q255" s="88"/>
      <c r="R255" s="88"/>
      <c r="S255" s="88"/>
      <c r="T255" s="89"/>
      <c r="U255" s="35"/>
      <c r="V255" s="35"/>
      <c r="W255" s="35"/>
      <c r="X255" s="35"/>
      <c r="Y255" s="35"/>
      <c r="Z255" s="35"/>
      <c r="AA255" s="35"/>
      <c r="AB255" s="35"/>
      <c r="AC255" s="35"/>
      <c r="AD255" s="35"/>
      <c r="AE255" s="35"/>
      <c r="AT255" s="14" t="s">
        <v>194</v>
      </c>
      <c r="AU255" s="14" t="s">
        <v>200</v>
      </c>
    </row>
    <row r="256" s="2" customFormat="1" ht="37.8" customHeight="1">
      <c r="A256" s="35"/>
      <c r="B256" s="36"/>
      <c r="C256" s="257" t="s">
        <v>459</v>
      </c>
      <c r="D256" s="257" t="s">
        <v>260</v>
      </c>
      <c r="E256" s="258" t="s">
        <v>791</v>
      </c>
      <c r="F256" s="259" t="s">
        <v>792</v>
      </c>
      <c r="G256" s="260" t="s">
        <v>263</v>
      </c>
      <c r="H256" s="261">
        <v>1</v>
      </c>
      <c r="I256" s="262"/>
      <c r="J256" s="263">
        <f>ROUND(I256*H256,2)</f>
        <v>0</v>
      </c>
      <c r="K256" s="264"/>
      <c r="L256" s="265"/>
      <c r="M256" s="266" t="s">
        <v>1</v>
      </c>
      <c r="N256" s="267" t="s">
        <v>42</v>
      </c>
      <c r="O256" s="88"/>
      <c r="P256" s="249">
        <f>O256*H256</f>
        <v>0</v>
      </c>
      <c r="Q256" s="249">
        <v>3.0000000000000001E-05</v>
      </c>
      <c r="R256" s="249">
        <f>Q256*H256</f>
        <v>3.0000000000000001E-05</v>
      </c>
      <c r="S256" s="249">
        <v>0</v>
      </c>
      <c r="T256" s="250">
        <f>S256*H256</f>
        <v>0</v>
      </c>
      <c r="U256" s="35"/>
      <c r="V256" s="35"/>
      <c r="W256" s="35"/>
      <c r="X256" s="35"/>
      <c r="Y256" s="35"/>
      <c r="Z256" s="35"/>
      <c r="AA256" s="35"/>
      <c r="AB256" s="35"/>
      <c r="AC256" s="35"/>
      <c r="AD256" s="35"/>
      <c r="AE256" s="35"/>
      <c r="AR256" s="251" t="s">
        <v>323</v>
      </c>
      <c r="AT256" s="251" t="s">
        <v>260</v>
      </c>
      <c r="AU256" s="251" t="s">
        <v>200</v>
      </c>
      <c r="AY256" s="14" t="s">
        <v>185</v>
      </c>
      <c r="BE256" s="252">
        <f>IF(N256="základní",J256,0)</f>
        <v>0</v>
      </c>
      <c r="BF256" s="252">
        <f>IF(N256="snížená",J256,0)</f>
        <v>0</v>
      </c>
      <c r="BG256" s="252">
        <f>IF(N256="zákl. přenesená",J256,0)</f>
        <v>0</v>
      </c>
      <c r="BH256" s="252">
        <f>IF(N256="sníž. přenesená",J256,0)</f>
        <v>0</v>
      </c>
      <c r="BI256" s="252">
        <f>IF(N256="nulová",J256,0)</f>
        <v>0</v>
      </c>
      <c r="BJ256" s="14" t="s">
        <v>84</v>
      </c>
      <c r="BK256" s="252">
        <f>ROUND(I256*H256,2)</f>
        <v>0</v>
      </c>
      <c r="BL256" s="14" t="s">
        <v>272</v>
      </c>
      <c r="BM256" s="251" t="s">
        <v>793</v>
      </c>
    </row>
    <row r="257" s="2" customFormat="1">
      <c r="A257" s="35"/>
      <c r="B257" s="36"/>
      <c r="C257" s="37"/>
      <c r="D257" s="253" t="s">
        <v>194</v>
      </c>
      <c r="E257" s="37"/>
      <c r="F257" s="254" t="s">
        <v>794</v>
      </c>
      <c r="G257" s="37"/>
      <c r="H257" s="37"/>
      <c r="I257" s="206"/>
      <c r="J257" s="37"/>
      <c r="K257" s="37"/>
      <c r="L257" s="41"/>
      <c r="M257" s="255"/>
      <c r="N257" s="256"/>
      <c r="O257" s="88"/>
      <c r="P257" s="88"/>
      <c r="Q257" s="88"/>
      <c r="R257" s="88"/>
      <c r="S257" s="88"/>
      <c r="T257" s="89"/>
      <c r="U257" s="35"/>
      <c r="V257" s="35"/>
      <c r="W257" s="35"/>
      <c r="X257" s="35"/>
      <c r="Y257" s="35"/>
      <c r="Z257" s="35"/>
      <c r="AA257" s="35"/>
      <c r="AB257" s="35"/>
      <c r="AC257" s="35"/>
      <c r="AD257" s="35"/>
      <c r="AE257" s="35"/>
      <c r="AT257" s="14" t="s">
        <v>194</v>
      </c>
      <c r="AU257" s="14" t="s">
        <v>200</v>
      </c>
    </row>
    <row r="258" s="2" customFormat="1" ht="16.5" customHeight="1">
      <c r="A258" s="35"/>
      <c r="B258" s="36"/>
      <c r="C258" s="239" t="s">
        <v>463</v>
      </c>
      <c r="D258" s="239" t="s">
        <v>188</v>
      </c>
      <c r="E258" s="240" t="s">
        <v>796</v>
      </c>
      <c r="F258" s="241" t="s">
        <v>797</v>
      </c>
      <c r="G258" s="242" t="s">
        <v>263</v>
      </c>
      <c r="H258" s="243">
        <v>19</v>
      </c>
      <c r="I258" s="244"/>
      <c r="J258" s="245">
        <f>ROUND(I258*H258,2)</f>
        <v>0</v>
      </c>
      <c r="K258" s="246"/>
      <c r="L258" s="41"/>
      <c r="M258" s="247" t="s">
        <v>1</v>
      </c>
      <c r="N258" s="248" t="s">
        <v>42</v>
      </c>
      <c r="O258" s="88"/>
      <c r="P258" s="249">
        <f>O258*H258</f>
        <v>0</v>
      </c>
      <c r="Q258" s="249">
        <v>0</v>
      </c>
      <c r="R258" s="249">
        <f>Q258*H258</f>
        <v>0</v>
      </c>
      <c r="S258" s="249">
        <v>0</v>
      </c>
      <c r="T258" s="250">
        <f>S258*H258</f>
        <v>0</v>
      </c>
      <c r="U258" s="35"/>
      <c r="V258" s="35"/>
      <c r="W258" s="35"/>
      <c r="X258" s="35"/>
      <c r="Y258" s="35"/>
      <c r="Z258" s="35"/>
      <c r="AA258" s="35"/>
      <c r="AB258" s="35"/>
      <c r="AC258" s="35"/>
      <c r="AD258" s="35"/>
      <c r="AE258" s="35"/>
      <c r="AR258" s="251" t="s">
        <v>272</v>
      </c>
      <c r="AT258" s="251" t="s">
        <v>188</v>
      </c>
      <c r="AU258" s="251" t="s">
        <v>200</v>
      </c>
      <c r="AY258" s="14" t="s">
        <v>185</v>
      </c>
      <c r="BE258" s="252">
        <f>IF(N258="základní",J258,0)</f>
        <v>0</v>
      </c>
      <c r="BF258" s="252">
        <f>IF(N258="snížená",J258,0)</f>
        <v>0</v>
      </c>
      <c r="BG258" s="252">
        <f>IF(N258="zákl. přenesená",J258,0)</f>
        <v>0</v>
      </c>
      <c r="BH258" s="252">
        <f>IF(N258="sníž. přenesená",J258,0)</f>
        <v>0</v>
      </c>
      <c r="BI258" s="252">
        <f>IF(N258="nulová",J258,0)</f>
        <v>0</v>
      </c>
      <c r="BJ258" s="14" t="s">
        <v>84</v>
      </c>
      <c r="BK258" s="252">
        <f>ROUND(I258*H258,2)</f>
        <v>0</v>
      </c>
      <c r="BL258" s="14" t="s">
        <v>272</v>
      </c>
      <c r="BM258" s="251" t="s">
        <v>798</v>
      </c>
    </row>
    <row r="259" s="2" customFormat="1">
      <c r="A259" s="35"/>
      <c r="B259" s="36"/>
      <c r="C259" s="37"/>
      <c r="D259" s="253" t="s">
        <v>194</v>
      </c>
      <c r="E259" s="37"/>
      <c r="F259" s="254" t="s">
        <v>799</v>
      </c>
      <c r="G259" s="37"/>
      <c r="H259" s="37"/>
      <c r="I259" s="206"/>
      <c r="J259" s="37"/>
      <c r="K259" s="37"/>
      <c r="L259" s="41"/>
      <c r="M259" s="255"/>
      <c r="N259" s="256"/>
      <c r="O259" s="88"/>
      <c r="P259" s="88"/>
      <c r="Q259" s="88"/>
      <c r="R259" s="88"/>
      <c r="S259" s="88"/>
      <c r="T259" s="89"/>
      <c r="U259" s="35"/>
      <c r="V259" s="35"/>
      <c r="W259" s="35"/>
      <c r="X259" s="35"/>
      <c r="Y259" s="35"/>
      <c r="Z259" s="35"/>
      <c r="AA259" s="35"/>
      <c r="AB259" s="35"/>
      <c r="AC259" s="35"/>
      <c r="AD259" s="35"/>
      <c r="AE259" s="35"/>
      <c r="AT259" s="14" t="s">
        <v>194</v>
      </c>
      <c r="AU259" s="14" t="s">
        <v>200</v>
      </c>
    </row>
    <row r="260" s="2" customFormat="1" ht="24.15" customHeight="1">
      <c r="A260" s="35"/>
      <c r="B260" s="36"/>
      <c r="C260" s="257" t="s">
        <v>468</v>
      </c>
      <c r="D260" s="257" t="s">
        <v>260</v>
      </c>
      <c r="E260" s="258" t="s">
        <v>801</v>
      </c>
      <c r="F260" s="259" t="s">
        <v>802</v>
      </c>
      <c r="G260" s="260" t="s">
        <v>263</v>
      </c>
      <c r="H260" s="261">
        <v>19</v>
      </c>
      <c r="I260" s="262"/>
      <c r="J260" s="263">
        <f>ROUND(I260*H260,2)</f>
        <v>0</v>
      </c>
      <c r="K260" s="264"/>
      <c r="L260" s="265"/>
      <c r="M260" s="266" t="s">
        <v>1</v>
      </c>
      <c r="N260" s="267" t="s">
        <v>42</v>
      </c>
      <c r="O260" s="88"/>
      <c r="P260" s="249">
        <f>O260*H260</f>
        <v>0</v>
      </c>
      <c r="Q260" s="249">
        <v>5.0000000000000002E-05</v>
      </c>
      <c r="R260" s="249">
        <f>Q260*H260</f>
        <v>0.00095</v>
      </c>
      <c r="S260" s="249">
        <v>0</v>
      </c>
      <c r="T260" s="250">
        <f>S260*H260</f>
        <v>0</v>
      </c>
      <c r="U260" s="35"/>
      <c r="V260" s="35"/>
      <c r="W260" s="35"/>
      <c r="X260" s="35"/>
      <c r="Y260" s="35"/>
      <c r="Z260" s="35"/>
      <c r="AA260" s="35"/>
      <c r="AB260" s="35"/>
      <c r="AC260" s="35"/>
      <c r="AD260" s="35"/>
      <c r="AE260" s="35"/>
      <c r="AR260" s="251" t="s">
        <v>323</v>
      </c>
      <c r="AT260" s="251" t="s">
        <v>260</v>
      </c>
      <c r="AU260" s="251" t="s">
        <v>200</v>
      </c>
      <c r="AY260" s="14" t="s">
        <v>185</v>
      </c>
      <c r="BE260" s="252">
        <f>IF(N260="základní",J260,0)</f>
        <v>0</v>
      </c>
      <c r="BF260" s="252">
        <f>IF(N260="snížená",J260,0)</f>
        <v>0</v>
      </c>
      <c r="BG260" s="252">
        <f>IF(N260="zákl. přenesená",J260,0)</f>
        <v>0</v>
      </c>
      <c r="BH260" s="252">
        <f>IF(N260="sníž. přenesená",J260,0)</f>
        <v>0</v>
      </c>
      <c r="BI260" s="252">
        <f>IF(N260="nulová",J260,0)</f>
        <v>0</v>
      </c>
      <c r="BJ260" s="14" t="s">
        <v>84</v>
      </c>
      <c r="BK260" s="252">
        <f>ROUND(I260*H260,2)</f>
        <v>0</v>
      </c>
      <c r="BL260" s="14" t="s">
        <v>272</v>
      </c>
      <c r="BM260" s="251" t="s">
        <v>803</v>
      </c>
    </row>
    <row r="261" s="2" customFormat="1">
      <c r="A261" s="35"/>
      <c r="B261" s="36"/>
      <c r="C261" s="37"/>
      <c r="D261" s="253" t="s">
        <v>194</v>
      </c>
      <c r="E261" s="37"/>
      <c r="F261" s="254" t="s">
        <v>802</v>
      </c>
      <c r="G261" s="37"/>
      <c r="H261" s="37"/>
      <c r="I261" s="206"/>
      <c r="J261" s="37"/>
      <c r="K261" s="37"/>
      <c r="L261" s="41"/>
      <c r="M261" s="255"/>
      <c r="N261" s="256"/>
      <c r="O261" s="88"/>
      <c r="P261" s="88"/>
      <c r="Q261" s="88"/>
      <c r="R261" s="88"/>
      <c r="S261" s="88"/>
      <c r="T261" s="89"/>
      <c r="U261" s="35"/>
      <c r="V261" s="35"/>
      <c r="W261" s="35"/>
      <c r="X261" s="35"/>
      <c r="Y261" s="35"/>
      <c r="Z261" s="35"/>
      <c r="AA261" s="35"/>
      <c r="AB261" s="35"/>
      <c r="AC261" s="35"/>
      <c r="AD261" s="35"/>
      <c r="AE261" s="35"/>
      <c r="AT261" s="14" t="s">
        <v>194</v>
      </c>
      <c r="AU261" s="14" t="s">
        <v>200</v>
      </c>
    </row>
    <row r="262" s="2" customFormat="1" ht="37.8" customHeight="1">
      <c r="A262" s="35"/>
      <c r="B262" s="36"/>
      <c r="C262" s="257" t="s">
        <v>14</v>
      </c>
      <c r="D262" s="257" t="s">
        <v>260</v>
      </c>
      <c r="E262" s="258" t="s">
        <v>1546</v>
      </c>
      <c r="F262" s="259" t="s">
        <v>1547</v>
      </c>
      <c r="G262" s="260" t="s">
        <v>263</v>
      </c>
      <c r="H262" s="261">
        <v>1</v>
      </c>
      <c r="I262" s="262"/>
      <c r="J262" s="263">
        <f>ROUND(I262*H262,2)</f>
        <v>0</v>
      </c>
      <c r="K262" s="264"/>
      <c r="L262" s="265"/>
      <c r="M262" s="266" t="s">
        <v>1</v>
      </c>
      <c r="N262" s="267" t="s">
        <v>42</v>
      </c>
      <c r="O262" s="88"/>
      <c r="P262" s="249">
        <f>O262*H262</f>
        <v>0</v>
      </c>
      <c r="Q262" s="249">
        <v>5.0000000000000002E-05</v>
      </c>
      <c r="R262" s="249">
        <f>Q262*H262</f>
        <v>5.0000000000000002E-05</v>
      </c>
      <c r="S262" s="249">
        <v>0</v>
      </c>
      <c r="T262" s="250">
        <f>S262*H262</f>
        <v>0</v>
      </c>
      <c r="U262" s="35"/>
      <c r="V262" s="35"/>
      <c r="W262" s="35"/>
      <c r="X262" s="35"/>
      <c r="Y262" s="35"/>
      <c r="Z262" s="35"/>
      <c r="AA262" s="35"/>
      <c r="AB262" s="35"/>
      <c r="AC262" s="35"/>
      <c r="AD262" s="35"/>
      <c r="AE262" s="35"/>
      <c r="AR262" s="251" t="s">
        <v>323</v>
      </c>
      <c r="AT262" s="251" t="s">
        <v>260</v>
      </c>
      <c r="AU262" s="251" t="s">
        <v>200</v>
      </c>
      <c r="AY262" s="14" t="s">
        <v>185</v>
      </c>
      <c r="BE262" s="252">
        <f>IF(N262="základní",J262,0)</f>
        <v>0</v>
      </c>
      <c r="BF262" s="252">
        <f>IF(N262="snížená",J262,0)</f>
        <v>0</v>
      </c>
      <c r="BG262" s="252">
        <f>IF(N262="zákl. přenesená",J262,0)</f>
        <v>0</v>
      </c>
      <c r="BH262" s="252">
        <f>IF(N262="sníž. přenesená",J262,0)</f>
        <v>0</v>
      </c>
      <c r="BI262" s="252">
        <f>IF(N262="nulová",J262,0)</f>
        <v>0</v>
      </c>
      <c r="BJ262" s="14" t="s">
        <v>84</v>
      </c>
      <c r="BK262" s="252">
        <f>ROUND(I262*H262,2)</f>
        <v>0</v>
      </c>
      <c r="BL262" s="14" t="s">
        <v>272</v>
      </c>
      <c r="BM262" s="251" t="s">
        <v>1548</v>
      </c>
    </row>
    <row r="263" s="2" customFormat="1">
      <c r="A263" s="35"/>
      <c r="B263" s="36"/>
      <c r="C263" s="37"/>
      <c r="D263" s="253" t="s">
        <v>194</v>
      </c>
      <c r="E263" s="37"/>
      <c r="F263" s="254" t="s">
        <v>1547</v>
      </c>
      <c r="G263" s="37"/>
      <c r="H263" s="37"/>
      <c r="I263" s="206"/>
      <c r="J263" s="37"/>
      <c r="K263" s="37"/>
      <c r="L263" s="41"/>
      <c r="M263" s="255"/>
      <c r="N263" s="256"/>
      <c r="O263" s="88"/>
      <c r="P263" s="88"/>
      <c r="Q263" s="88"/>
      <c r="R263" s="88"/>
      <c r="S263" s="88"/>
      <c r="T263" s="89"/>
      <c r="U263" s="35"/>
      <c r="V263" s="35"/>
      <c r="W263" s="35"/>
      <c r="X263" s="35"/>
      <c r="Y263" s="35"/>
      <c r="Z263" s="35"/>
      <c r="AA263" s="35"/>
      <c r="AB263" s="35"/>
      <c r="AC263" s="35"/>
      <c r="AD263" s="35"/>
      <c r="AE263" s="35"/>
      <c r="AT263" s="14" t="s">
        <v>194</v>
      </c>
      <c r="AU263" s="14" t="s">
        <v>200</v>
      </c>
    </row>
    <row r="264" s="2" customFormat="1" ht="24.15" customHeight="1">
      <c r="A264" s="35"/>
      <c r="B264" s="36"/>
      <c r="C264" s="257" t="s">
        <v>477</v>
      </c>
      <c r="D264" s="257" t="s">
        <v>260</v>
      </c>
      <c r="E264" s="258" t="s">
        <v>1400</v>
      </c>
      <c r="F264" s="259" t="s">
        <v>1401</v>
      </c>
      <c r="G264" s="260" t="s">
        <v>263</v>
      </c>
      <c r="H264" s="261">
        <v>2</v>
      </c>
      <c r="I264" s="262"/>
      <c r="J264" s="263">
        <f>ROUND(I264*H264,2)</f>
        <v>0</v>
      </c>
      <c r="K264" s="264"/>
      <c r="L264" s="265"/>
      <c r="M264" s="266" t="s">
        <v>1</v>
      </c>
      <c r="N264" s="267" t="s">
        <v>42</v>
      </c>
      <c r="O264" s="88"/>
      <c r="P264" s="249">
        <f>O264*H264</f>
        <v>0</v>
      </c>
      <c r="Q264" s="249">
        <v>5.0000000000000002E-05</v>
      </c>
      <c r="R264" s="249">
        <f>Q264*H264</f>
        <v>0.00010000000000000001</v>
      </c>
      <c r="S264" s="249">
        <v>0</v>
      </c>
      <c r="T264" s="250">
        <f>S264*H264</f>
        <v>0</v>
      </c>
      <c r="U264" s="35"/>
      <c r="V264" s="35"/>
      <c r="W264" s="35"/>
      <c r="X264" s="35"/>
      <c r="Y264" s="35"/>
      <c r="Z264" s="35"/>
      <c r="AA264" s="35"/>
      <c r="AB264" s="35"/>
      <c r="AC264" s="35"/>
      <c r="AD264" s="35"/>
      <c r="AE264" s="35"/>
      <c r="AR264" s="251" t="s">
        <v>323</v>
      </c>
      <c r="AT264" s="251" t="s">
        <v>260</v>
      </c>
      <c r="AU264" s="251" t="s">
        <v>200</v>
      </c>
      <c r="AY264" s="14" t="s">
        <v>185</v>
      </c>
      <c r="BE264" s="252">
        <f>IF(N264="základní",J264,0)</f>
        <v>0</v>
      </c>
      <c r="BF264" s="252">
        <f>IF(N264="snížená",J264,0)</f>
        <v>0</v>
      </c>
      <c r="BG264" s="252">
        <f>IF(N264="zákl. přenesená",J264,0)</f>
        <v>0</v>
      </c>
      <c r="BH264" s="252">
        <f>IF(N264="sníž. přenesená",J264,0)</f>
        <v>0</v>
      </c>
      <c r="BI264" s="252">
        <f>IF(N264="nulová",J264,0)</f>
        <v>0</v>
      </c>
      <c r="BJ264" s="14" t="s">
        <v>84</v>
      </c>
      <c r="BK264" s="252">
        <f>ROUND(I264*H264,2)</f>
        <v>0</v>
      </c>
      <c r="BL264" s="14" t="s">
        <v>272</v>
      </c>
      <c r="BM264" s="251" t="s">
        <v>1402</v>
      </c>
    </row>
    <row r="265" s="2" customFormat="1">
      <c r="A265" s="35"/>
      <c r="B265" s="36"/>
      <c r="C265" s="37"/>
      <c r="D265" s="253" t="s">
        <v>194</v>
      </c>
      <c r="E265" s="37"/>
      <c r="F265" s="254" t="s">
        <v>1401</v>
      </c>
      <c r="G265" s="37"/>
      <c r="H265" s="37"/>
      <c r="I265" s="206"/>
      <c r="J265" s="37"/>
      <c r="K265" s="37"/>
      <c r="L265" s="41"/>
      <c r="M265" s="255"/>
      <c r="N265" s="256"/>
      <c r="O265" s="88"/>
      <c r="P265" s="88"/>
      <c r="Q265" s="88"/>
      <c r="R265" s="88"/>
      <c r="S265" s="88"/>
      <c r="T265" s="89"/>
      <c r="U265" s="35"/>
      <c r="V265" s="35"/>
      <c r="W265" s="35"/>
      <c r="X265" s="35"/>
      <c r="Y265" s="35"/>
      <c r="Z265" s="35"/>
      <c r="AA265" s="35"/>
      <c r="AB265" s="35"/>
      <c r="AC265" s="35"/>
      <c r="AD265" s="35"/>
      <c r="AE265" s="35"/>
      <c r="AT265" s="14" t="s">
        <v>194</v>
      </c>
      <c r="AU265" s="14" t="s">
        <v>200</v>
      </c>
    </row>
    <row r="266" s="2" customFormat="1" ht="33" customHeight="1">
      <c r="A266" s="35"/>
      <c r="B266" s="36"/>
      <c r="C266" s="239" t="s">
        <v>484</v>
      </c>
      <c r="D266" s="239" t="s">
        <v>188</v>
      </c>
      <c r="E266" s="240" t="s">
        <v>828</v>
      </c>
      <c r="F266" s="241" t="s">
        <v>1403</v>
      </c>
      <c r="G266" s="242" t="s">
        <v>329</v>
      </c>
      <c r="H266" s="243">
        <v>2</v>
      </c>
      <c r="I266" s="244"/>
      <c r="J266" s="245">
        <f>ROUND(I266*H266,2)</f>
        <v>0</v>
      </c>
      <c r="K266" s="246"/>
      <c r="L266" s="41"/>
      <c r="M266" s="247" t="s">
        <v>1</v>
      </c>
      <c r="N266" s="248" t="s">
        <v>42</v>
      </c>
      <c r="O266" s="88"/>
      <c r="P266" s="249">
        <f>O266*H266</f>
        <v>0</v>
      </c>
      <c r="Q266" s="249">
        <v>0</v>
      </c>
      <c r="R266" s="249">
        <f>Q266*H266</f>
        <v>0</v>
      </c>
      <c r="S266" s="249">
        <v>0</v>
      </c>
      <c r="T266" s="250">
        <f>S266*H266</f>
        <v>0</v>
      </c>
      <c r="U266" s="35"/>
      <c r="V266" s="35"/>
      <c r="W266" s="35"/>
      <c r="X266" s="35"/>
      <c r="Y266" s="35"/>
      <c r="Z266" s="35"/>
      <c r="AA266" s="35"/>
      <c r="AB266" s="35"/>
      <c r="AC266" s="35"/>
      <c r="AD266" s="35"/>
      <c r="AE266" s="35"/>
      <c r="AR266" s="251" t="s">
        <v>272</v>
      </c>
      <c r="AT266" s="251" t="s">
        <v>188</v>
      </c>
      <c r="AU266" s="251" t="s">
        <v>200</v>
      </c>
      <c r="AY266" s="14" t="s">
        <v>185</v>
      </c>
      <c r="BE266" s="252">
        <f>IF(N266="základní",J266,0)</f>
        <v>0</v>
      </c>
      <c r="BF266" s="252">
        <f>IF(N266="snížená",J266,0)</f>
        <v>0</v>
      </c>
      <c r="BG266" s="252">
        <f>IF(N266="zákl. přenesená",J266,0)</f>
        <v>0</v>
      </c>
      <c r="BH266" s="252">
        <f>IF(N266="sníž. přenesená",J266,0)</f>
        <v>0</v>
      </c>
      <c r="BI266" s="252">
        <f>IF(N266="nulová",J266,0)</f>
        <v>0</v>
      </c>
      <c r="BJ266" s="14" t="s">
        <v>84</v>
      </c>
      <c r="BK266" s="252">
        <f>ROUND(I266*H266,2)</f>
        <v>0</v>
      </c>
      <c r="BL266" s="14" t="s">
        <v>272</v>
      </c>
      <c r="BM266" s="251" t="s">
        <v>830</v>
      </c>
    </row>
    <row r="267" s="2" customFormat="1">
      <c r="A267" s="35"/>
      <c r="B267" s="36"/>
      <c r="C267" s="37"/>
      <c r="D267" s="253" t="s">
        <v>194</v>
      </c>
      <c r="E267" s="37"/>
      <c r="F267" s="254" t="s">
        <v>1403</v>
      </c>
      <c r="G267" s="37"/>
      <c r="H267" s="37"/>
      <c r="I267" s="206"/>
      <c r="J267" s="37"/>
      <c r="K267" s="37"/>
      <c r="L267" s="41"/>
      <c r="M267" s="255"/>
      <c r="N267" s="256"/>
      <c r="O267" s="88"/>
      <c r="P267" s="88"/>
      <c r="Q267" s="88"/>
      <c r="R267" s="88"/>
      <c r="S267" s="88"/>
      <c r="T267" s="89"/>
      <c r="U267" s="35"/>
      <c r="V267" s="35"/>
      <c r="W267" s="35"/>
      <c r="X267" s="35"/>
      <c r="Y267" s="35"/>
      <c r="Z267" s="35"/>
      <c r="AA267" s="35"/>
      <c r="AB267" s="35"/>
      <c r="AC267" s="35"/>
      <c r="AD267" s="35"/>
      <c r="AE267" s="35"/>
      <c r="AT267" s="14" t="s">
        <v>194</v>
      </c>
      <c r="AU267" s="14" t="s">
        <v>200</v>
      </c>
    </row>
    <row r="268" s="2" customFormat="1" ht="24.15" customHeight="1">
      <c r="A268" s="35"/>
      <c r="B268" s="36"/>
      <c r="C268" s="257" t="s">
        <v>489</v>
      </c>
      <c r="D268" s="257" t="s">
        <v>260</v>
      </c>
      <c r="E268" s="258" t="s">
        <v>833</v>
      </c>
      <c r="F268" s="259" t="s">
        <v>834</v>
      </c>
      <c r="G268" s="260" t="s">
        <v>329</v>
      </c>
      <c r="H268" s="261">
        <v>2</v>
      </c>
      <c r="I268" s="262"/>
      <c r="J268" s="263">
        <f>ROUND(I268*H268,2)</f>
        <v>0</v>
      </c>
      <c r="K268" s="264"/>
      <c r="L268" s="265"/>
      <c r="M268" s="266" t="s">
        <v>1</v>
      </c>
      <c r="N268" s="267" t="s">
        <v>42</v>
      </c>
      <c r="O268" s="88"/>
      <c r="P268" s="249">
        <f>O268*H268</f>
        <v>0</v>
      </c>
      <c r="Q268" s="249">
        <v>1.0000000000000001E-05</v>
      </c>
      <c r="R268" s="249">
        <f>Q268*H268</f>
        <v>2.0000000000000002E-05</v>
      </c>
      <c r="S268" s="249">
        <v>0</v>
      </c>
      <c r="T268" s="250">
        <f>S268*H268</f>
        <v>0</v>
      </c>
      <c r="U268" s="35"/>
      <c r="V268" s="35"/>
      <c r="W268" s="35"/>
      <c r="X268" s="35"/>
      <c r="Y268" s="35"/>
      <c r="Z268" s="35"/>
      <c r="AA268" s="35"/>
      <c r="AB268" s="35"/>
      <c r="AC268" s="35"/>
      <c r="AD268" s="35"/>
      <c r="AE268" s="35"/>
      <c r="AR268" s="251" t="s">
        <v>323</v>
      </c>
      <c r="AT268" s="251" t="s">
        <v>260</v>
      </c>
      <c r="AU268" s="251" t="s">
        <v>200</v>
      </c>
      <c r="AY268" s="14" t="s">
        <v>185</v>
      </c>
      <c r="BE268" s="252">
        <f>IF(N268="základní",J268,0)</f>
        <v>0</v>
      </c>
      <c r="BF268" s="252">
        <f>IF(N268="snížená",J268,0)</f>
        <v>0</v>
      </c>
      <c r="BG268" s="252">
        <f>IF(N268="zákl. přenesená",J268,0)</f>
        <v>0</v>
      </c>
      <c r="BH268" s="252">
        <f>IF(N268="sníž. přenesená",J268,0)</f>
        <v>0</v>
      </c>
      <c r="BI268" s="252">
        <f>IF(N268="nulová",J268,0)</f>
        <v>0</v>
      </c>
      <c r="BJ268" s="14" t="s">
        <v>84</v>
      </c>
      <c r="BK268" s="252">
        <f>ROUND(I268*H268,2)</f>
        <v>0</v>
      </c>
      <c r="BL268" s="14" t="s">
        <v>272</v>
      </c>
      <c r="BM268" s="251" t="s">
        <v>835</v>
      </c>
    </row>
    <row r="269" s="2" customFormat="1">
      <c r="A269" s="35"/>
      <c r="B269" s="36"/>
      <c r="C269" s="37"/>
      <c r="D269" s="253" t="s">
        <v>194</v>
      </c>
      <c r="E269" s="37"/>
      <c r="F269" s="254" t="s">
        <v>834</v>
      </c>
      <c r="G269" s="37"/>
      <c r="H269" s="37"/>
      <c r="I269" s="206"/>
      <c r="J269" s="37"/>
      <c r="K269" s="37"/>
      <c r="L269" s="41"/>
      <c r="M269" s="255"/>
      <c r="N269" s="256"/>
      <c r="O269" s="88"/>
      <c r="P269" s="88"/>
      <c r="Q269" s="88"/>
      <c r="R269" s="88"/>
      <c r="S269" s="88"/>
      <c r="T269" s="89"/>
      <c r="U269" s="35"/>
      <c r="V269" s="35"/>
      <c r="W269" s="35"/>
      <c r="X269" s="35"/>
      <c r="Y269" s="35"/>
      <c r="Z269" s="35"/>
      <c r="AA269" s="35"/>
      <c r="AB269" s="35"/>
      <c r="AC269" s="35"/>
      <c r="AD269" s="35"/>
      <c r="AE269" s="35"/>
      <c r="AT269" s="14" t="s">
        <v>194</v>
      </c>
      <c r="AU269" s="14" t="s">
        <v>200</v>
      </c>
    </row>
    <row r="270" s="2" customFormat="1" ht="24.15" customHeight="1">
      <c r="A270" s="35"/>
      <c r="B270" s="36"/>
      <c r="C270" s="257" t="s">
        <v>494</v>
      </c>
      <c r="D270" s="257" t="s">
        <v>260</v>
      </c>
      <c r="E270" s="258" t="s">
        <v>837</v>
      </c>
      <c r="F270" s="259" t="s">
        <v>838</v>
      </c>
      <c r="G270" s="260" t="s">
        <v>263</v>
      </c>
      <c r="H270" s="261">
        <v>2</v>
      </c>
      <c r="I270" s="262"/>
      <c r="J270" s="263">
        <f>ROUND(I270*H270,2)</f>
        <v>0</v>
      </c>
      <c r="K270" s="264"/>
      <c r="L270" s="265"/>
      <c r="M270" s="266" t="s">
        <v>1</v>
      </c>
      <c r="N270" s="267" t="s">
        <v>42</v>
      </c>
      <c r="O270" s="88"/>
      <c r="P270" s="249">
        <f>O270*H270</f>
        <v>0</v>
      </c>
      <c r="Q270" s="249">
        <v>1.0000000000000001E-05</v>
      </c>
      <c r="R270" s="249">
        <f>Q270*H270</f>
        <v>2.0000000000000002E-05</v>
      </c>
      <c r="S270" s="249">
        <v>0</v>
      </c>
      <c r="T270" s="250">
        <f>S270*H270</f>
        <v>0</v>
      </c>
      <c r="U270" s="35"/>
      <c r="V270" s="35"/>
      <c r="W270" s="35"/>
      <c r="X270" s="35"/>
      <c r="Y270" s="35"/>
      <c r="Z270" s="35"/>
      <c r="AA270" s="35"/>
      <c r="AB270" s="35"/>
      <c r="AC270" s="35"/>
      <c r="AD270" s="35"/>
      <c r="AE270" s="35"/>
      <c r="AR270" s="251" t="s">
        <v>323</v>
      </c>
      <c r="AT270" s="251" t="s">
        <v>260</v>
      </c>
      <c r="AU270" s="251" t="s">
        <v>200</v>
      </c>
      <c r="AY270" s="14" t="s">
        <v>185</v>
      </c>
      <c r="BE270" s="252">
        <f>IF(N270="základní",J270,0)</f>
        <v>0</v>
      </c>
      <c r="BF270" s="252">
        <f>IF(N270="snížená",J270,0)</f>
        <v>0</v>
      </c>
      <c r="BG270" s="252">
        <f>IF(N270="zákl. přenesená",J270,0)</f>
        <v>0</v>
      </c>
      <c r="BH270" s="252">
        <f>IF(N270="sníž. přenesená",J270,0)</f>
        <v>0</v>
      </c>
      <c r="BI270" s="252">
        <f>IF(N270="nulová",J270,0)</f>
        <v>0</v>
      </c>
      <c r="BJ270" s="14" t="s">
        <v>84</v>
      </c>
      <c r="BK270" s="252">
        <f>ROUND(I270*H270,2)</f>
        <v>0</v>
      </c>
      <c r="BL270" s="14" t="s">
        <v>272</v>
      </c>
      <c r="BM270" s="251" t="s">
        <v>839</v>
      </c>
    </row>
    <row r="271" s="2" customFormat="1">
      <c r="A271" s="35"/>
      <c r="B271" s="36"/>
      <c r="C271" s="37"/>
      <c r="D271" s="253" t="s">
        <v>194</v>
      </c>
      <c r="E271" s="37"/>
      <c r="F271" s="254" t="s">
        <v>838</v>
      </c>
      <c r="G271" s="37"/>
      <c r="H271" s="37"/>
      <c r="I271" s="206"/>
      <c r="J271" s="37"/>
      <c r="K271" s="37"/>
      <c r="L271" s="41"/>
      <c r="M271" s="255"/>
      <c r="N271" s="256"/>
      <c r="O271" s="88"/>
      <c r="P271" s="88"/>
      <c r="Q271" s="88"/>
      <c r="R271" s="88"/>
      <c r="S271" s="88"/>
      <c r="T271" s="89"/>
      <c r="U271" s="35"/>
      <c r="V271" s="35"/>
      <c r="W271" s="35"/>
      <c r="X271" s="35"/>
      <c r="Y271" s="35"/>
      <c r="Z271" s="35"/>
      <c r="AA271" s="35"/>
      <c r="AB271" s="35"/>
      <c r="AC271" s="35"/>
      <c r="AD271" s="35"/>
      <c r="AE271" s="35"/>
      <c r="AT271" s="14" t="s">
        <v>194</v>
      </c>
      <c r="AU271" s="14" t="s">
        <v>200</v>
      </c>
    </row>
    <row r="272" s="2" customFormat="1" ht="24.15" customHeight="1">
      <c r="A272" s="35"/>
      <c r="B272" s="36"/>
      <c r="C272" s="257" t="s">
        <v>499</v>
      </c>
      <c r="D272" s="257" t="s">
        <v>260</v>
      </c>
      <c r="E272" s="258" t="s">
        <v>1404</v>
      </c>
      <c r="F272" s="259" t="s">
        <v>1405</v>
      </c>
      <c r="G272" s="260" t="s">
        <v>263</v>
      </c>
      <c r="H272" s="261">
        <v>1</v>
      </c>
      <c r="I272" s="262"/>
      <c r="J272" s="263">
        <f>ROUND(I272*H272,2)</f>
        <v>0</v>
      </c>
      <c r="K272" s="264"/>
      <c r="L272" s="265"/>
      <c r="M272" s="266" t="s">
        <v>1</v>
      </c>
      <c r="N272" s="267" t="s">
        <v>42</v>
      </c>
      <c r="O272" s="88"/>
      <c r="P272" s="249">
        <f>O272*H272</f>
        <v>0</v>
      </c>
      <c r="Q272" s="249">
        <v>1.0000000000000001E-05</v>
      </c>
      <c r="R272" s="249">
        <f>Q272*H272</f>
        <v>1.0000000000000001E-05</v>
      </c>
      <c r="S272" s="249">
        <v>0</v>
      </c>
      <c r="T272" s="250">
        <f>S272*H272</f>
        <v>0</v>
      </c>
      <c r="U272" s="35"/>
      <c r="V272" s="35"/>
      <c r="W272" s="35"/>
      <c r="X272" s="35"/>
      <c r="Y272" s="35"/>
      <c r="Z272" s="35"/>
      <c r="AA272" s="35"/>
      <c r="AB272" s="35"/>
      <c r="AC272" s="35"/>
      <c r="AD272" s="35"/>
      <c r="AE272" s="35"/>
      <c r="AR272" s="251" t="s">
        <v>323</v>
      </c>
      <c r="AT272" s="251" t="s">
        <v>260</v>
      </c>
      <c r="AU272" s="251" t="s">
        <v>200</v>
      </c>
      <c r="AY272" s="14" t="s">
        <v>185</v>
      </c>
      <c r="BE272" s="252">
        <f>IF(N272="základní",J272,0)</f>
        <v>0</v>
      </c>
      <c r="BF272" s="252">
        <f>IF(N272="snížená",J272,0)</f>
        <v>0</v>
      </c>
      <c r="BG272" s="252">
        <f>IF(N272="zákl. přenesená",J272,0)</f>
        <v>0</v>
      </c>
      <c r="BH272" s="252">
        <f>IF(N272="sníž. přenesená",J272,0)</f>
        <v>0</v>
      </c>
      <c r="BI272" s="252">
        <f>IF(N272="nulová",J272,0)</f>
        <v>0</v>
      </c>
      <c r="BJ272" s="14" t="s">
        <v>84</v>
      </c>
      <c r="BK272" s="252">
        <f>ROUND(I272*H272,2)</f>
        <v>0</v>
      </c>
      <c r="BL272" s="14" t="s">
        <v>272</v>
      </c>
      <c r="BM272" s="251" t="s">
        <v>1406</v>
      </c>
    </row>
    <row r="273" s="2" customFormat="1">
      <c r="A273" s="35"/>
      <c r="B273" s="36"/>
      <c r="C273" s="37"/>
      <c r="D273" s="253" t="s">
        <v>194</v>
      </c>
      <c r="E273" s="37"/>
      <c r="F273" s="254" t="s">
        <v>1405</v>
      </c>
      <c r="G273" s="37"/>
      <c r="H273" s="37"/>
      <c r="I273" s="206"/>
      <c r="J273" s="37"/>
      <c r="K273" s="37"/>
      <c r="L273" s="41"/>
      <c r="M273" s="255"/>
      <c r="N273" s="256"/>
      <c r="O273" s="88"/>
      <c r="P273" s="88"/>
      <c r="Q273" s="88"/>
      <c r="R273" s="88"/>
      <c r="S273" s="88"/>
      <c r="T273" s="89"/>
      <c r="U273" s="35"/>
      <c r="V273" s="35"/>
      <c r="W273" s="35"/>
      <c r="X273" s="35"/>
      <c r="Y273" s="35"/>
      <c r="Z273" s="35"/>
      <c r="AA273" s="35"/>
      <c r="AB273" s="35"/>
      <c r="AC273" s="35"/>
      <c r="AD273" s="35"/>
      <c r="AE273" s="35"/>
      <c r="AT273" s="14" t="s">
        <v>194</v>
      </c>
      <c r="AU273" s="14" t="s">
        <v>200</v>
      </c>
    </row>
    <row r="274" s="2" customFormat="1" ht="24.15" customHeight="1">
      <c r="A274" s="35"/>
      <c r="B274" s="36"/>
      <c r="C274" s="257" t="s">
        <v>504</v>
      </c>
      <c r="D274" s="257" t="s">
        <v>260</v>
      </c>
      <c r="E274" s="258" t="s">
        <v>1407</v>
      </c>
      <c r="F274" s="259" t="s">
        <v>1408</v>
      </c>
      <c r="G274" s="260" t="s">
        <v>263</v>
      </c>
      <c r="H274" s="261">
        <v>2</v>
      </c>
      <c r="I274" s="262"/>
      <c r="J274" s="263">
        <f>ROUND(I274*H274,2)</f>
        <v>0</v>
      </c>
      <c r="K274" s="264"/>
      <c r="L274" s="265"/>
      <c r="M274" s="266" t="s">
        <v>1</v>
      </c>
      <c r="N274" s="267" t="s">
        <v>42</v>
      </c>
      <c r="O274" s="88"/>
      <c r="P274" s="249">
        <f>O274*H274</f>
        <v>0</v>
      </c>
      <c r="Q274" s="249">
        <v>1.0000000000000001E-05</v>
      </c>
      <c r="R274" s="249">
        <f>Q274*H274</f>
        <v>2.0000000000000002E-05</v>
      </c>
      <c r="S274" s="249">
        <v>0</v>
      </c>
      <c r="T274" s="250">
        <f>S274*H274</f>
        <v>0</v>
      </c>
      <c r="U274" s="35"/>
      <c r="V274" s="35"/>
      <c r="W274" s="35"/>
      <c r="X274" s="35"/>
      <c r="Y274" s="35"/>
      <c r="Z274" s="35"/>
      <c r="AA274" s="35"/>
      <c r="AB274" s="35"/>
      <c r="AC274" s="35"/>
      <c r="AD274" s="35"/>
      <c r="AE274" s="35"/>
      <c r="AR274" s="251" t="s">
        <v>323</v>
      </c>
      <c r="AT274" s="251" t="s">
        <v>260</v>
      </c>
      <c r="AU274" s="251" t="s">
        <v>200</v>
      </c>
      <c r="AY274" s="14" t="s">
        <v>185</v>
      </c>
      <c r="BE274" s="252">
        <f>IF(N274="základní",J274,0)</f>
        <v>0</v>
      </c>
      <c r="BF274" s="252">
        <f>IF(N274="snížená",J274,0)</f>
        <v>0</v>
      </c>
      <c r="BG274" s="252">
        <f>IF(N274="zákl. přenesená",J274,0)</f>
        <v>0</v>
      </c>
      <c r="BH274" s="252">
        <f>IF(N274="sníž. přenesená",J274,0)</f>
        <v>0</v>
      </c>
      <c r="BI274" s="252">
        <f>IF(N274="nulová",J274,0)</f>
        <v>0</v>
      </c>
      <c r="BJ274" s="14" t="s">
        <v>84</v>
      </c>
      <c r="BK274" s="252">
        <f>ROUND(I274*H274,2)</f>
        <v>0</v>
      </c>
      <c r="BL274" s="14" t="s">
        <v>272</v>
      </c>
      <c r="BM274" s="251" t="s">
        <v>1409</v>
      </c>
    </row>
    <row r="275" s="2" customFormat="1">
      <c r="A275" s="35"/>
      <c r="B275" s="36"/>
      <c r="C275" s="37"/>
      <c r="D275" s="253" t="s">
        <v>194</v>
      </c>
      <c r="E275" s="37"/>
      <c r="F275" s="254" t="s">
        <v>1408</v>
      </c>
      <c r="G275" s="37"/>
      <c r="H275" s="37"/>
      <c r="I275" s="206"/>
      <c r="J275" s="37"/>
      <c r="K275" s="37"/>
      <c r="L275" s="41"/>
      <c r="M275" s="255"/>
      <c r="N275" s="256"/>
      <c r="O275" s="88"/>
      <c r="P275" s="88"/>
      <c r="Q275" s="88"/>
      <c r="R275" s="88"/>
      <c r="S275" s="88"/>
      <c r="T275" s="89"/>
      <c r="U275" s="35"/>
      <c r="V275" s="35"/>
      <c r="W275" s="35"/>
      <c r="X275" s="35"/>
      <c r="Y275" s="35"/>
      <c r="Z275" s="35"/>
      <c r="AA275" s="35"/>
      <c r="AB275" s="35"/>
      <c r="AC275" s="35"/>
      <c r="AD275" s="35"/>
      <c r="AE275" s="35"/>
      <c r="AT275" s="14" t="s">
        <v>194</v>
      </c>
      <c r="AU275" s="14" t="s">
        <v>200</v>
      </c>
    </row>
    <row r="276" s="2" customFormat="1" ht="33" customHeight="1">
      <c r="A276" s="35"/>
      <c r="B276" s="36"/>
      <c r="C276" s="239" t="s">
        <v>509</v>
      </c>
      <c r="D276" s="239" t="s">
        <v>188</v>
      </c>
      <c r="E276" s="240" t="s">
        <v>845</v>
      </c>
      <c r="F276" s="241" t="s">
        <v>846</v>
      </c>
      <c r="G276" s="242" t="s">
        <v>329</v>
      </c>
      <c r="H276" s="243">
        <v>390</v>
      </c>
      <c r="I276" s="244"/>
      <c r="J276" s="245">
        <f>ROUND(I276*H276,2)</f>
        <v>0</v>
      </c>
      <c r="K276" s="246"/>
      <c r="L276" s="41"/>
      <c r="M276" s="247" t="s">
        <v>1</v>
      </c>
      <c r="N276" s="248" t="s">
        <v>42</v>
      </c>
      <c r="O276" s="88"/>
      <c r="P276" s="249">
        <f>O276*H276</f>
        <v>0</v>
      </c>
      <c r="Q276" s="249">
        <v>0</v>
      </c>
      <c r="R276" s="249">
        <f>Q276*H276</f>
        <v>0</v>
      </c>
      <c r="S276" s="249">
        <v>0</v>
      </c>
      <c r="T276" s="250">
        <f>S276*H276</f>
        <v>0</v>
      </c>
      <c r="U276" s="35"/>
      <c r="V276" s="35"/>
      <c r="W276" s="35"/>
      <c r="X276" s="35"/>
      <c r="Y276" s="35"/>
      <c r="Z276" s="35"/>
      <c r="AA276" s="35"/>
      <c r="AB276" s="35"/>
      <c r="AC276" s="35"/>
      <c r="AD276" s="35"/>
      <c r="AE276" s="35"/>
      <c r="AR276" s="251" t="s">
        <v>272</v>
      </c>
      <c r="AT276" s="251" t="s">
        <v>188</v>
      </c>
      <c r="AU276" s="251" t="s">
        <v>200</v>
      </c>
      <c r="AY276" s="14" t="s">
        <v>185</v>
      </c>
      <c r="BE276" s="252">
        <f>IF(N276="základní",J276,0)</f>
        <v>0</v>
      </c>
      <c r="BF276" s="252">
        <f>IF(N276="snížená",J276,0)</f>
        <v>0</v>
      </c>
      <c r="BG276" s="252">
        <f>IF(N276="zákl. přenesená",J276,0)</f>
        <v>0</v>
      </c>
      <c r="BH276" s="252">
        <f>IF(N276="sníž. přenesená",J276,0)</f>
        <v>0</v>
      </c>
      <c r="BI276" s="252">
        <f>IF(N276="nulová",J276,0)</f>
        <v>0</v>
      </c>
      <c r="BJ276" s="14" t="s">
        <v>84</v>
      </c>
      <c r="BK276" s="252">
        <f>ROUND(I276*H276,2)</f>
        <v>0</v>
      </c>
      <c r="BL276" s="14" t="s">
        <v>272</v>
      </c>
      <c r="BM276" s="251" t="s">
        <v>847</v>
      </c>
    </row>
    <row r="277" s="2" customFormat="1">
      <c r="A277" s="35"/>
      <c r="B277" s="36"/>
      <c r="C277" s="37"/>
      <c r="D277" s="253" t="s">
        <v>194</v>
      </c>
      <c r="E277" s="37"/>
      <c r="F277" s="254" t="s">
        <v>848</v>
      </c>
      <c r="G277" s="37"/>
      <c r="H277" s="37"/>
      <c r="I277" s="206"/>
      <c r="J277" s="37"/>
      <c r="K277" s="37"/>
      <c r="L277" s="41"/>
      <c r="M277" s="255"/>
      <c r="N277" s="256"/>
      <c r="O277" s="88"/>
      <c r="P277" s="88"/>
      <c r="Q277" s="88"/>
      <c r="R277" s="88"/>
      <c r="S277" s="88"/>
      <c r="T277" s="89"/>
      <c r="U277" s="35"/>
      <c r="V277" s="35"/>
      <c r="W277" s="35"/>
      <c r="X277" s="35"/>
      <c r="Y277" s="35"/>
      <c r="Z277" s="35"/>
      <c r="AA277" s="35"/>
      <c r="AB277" s="35"/>
      <c r="AC277" s="35"/>
      <c r="AD277" s="35"/>
      <c r="AE277" s="35"/>
      <c r="AT277" s="14" t="s">
        <v>194</v>
      </c>
      <c r="AU277" s="14" t="s">
        <v>200</v>
      </c>
    </row>
    <row r="278" s="2" customFormat="1" ht="24.15" customHeight="1">
      <c r="A278" s="35"/>
      <c r="B278" s="36"/>
      <c r="C278" s="257" t="s">
        <v>741</v>
      </c>
      <c r="D278" s="257" t="s">
        <v>260</v>
      </c>
      <c r="E278" s="258" t="s">
        <v>850</v>
      </c>
      <c r="F278" s="259" t="s">
        <v>851</v>
      </c>
      <c r="G278" s="260" t="s">
        <v>329</v>
      </c>
      <c r="H278" s="261">
        <v>390</v>
      </c>
      <c r="I278" s="262"/>
      <c r="J278" s="263">
        <f>ROUND(I278*H278,2)</f>
        <v>0</v>
      </c>
      <c r="K278" s="264"/>
      <c r="L278" s="265"/>
      <c r="M278" s="266" t="s">
        <v>1</v>
      </c>
      <c r="N278" s="267" t="s">
        <v>42</v>
      </c>
      <c r="O278" s="88"/>
      <c r="P278" s="249">
        <f>O278*H278</f>
        <v>0</v>
      </c>
      <c r="Q278" s="249">
        <v>0.00017000000000000001</v>
      </c>
      <c r="R278" s="249">
        <f>Q278*H278</f>
        <v>0.066299999999999998</v>
      </c>
      <c r="S278" s="249">
        <v>0</v>
      </c>
      <c r="T278" s="250">
        <f>S278*H278</f>
        <v>0</v>
      </c>
      <c r="U278" s="35"/>
      <c r="V278" s="35"/>
      <c r="W278" s="35"/>
      <c r="X278" s="35"/>
      <c r="Y278" s="35"/>
      <c r="Z278" s="35"/>
      <c r="AA278" s="35"/>
      <c r="AB278" s="35"/>
      <c r="AC278" s="35"/>
      <c r="AD278" s="35"/>
      <c r="AE278" s="35"/>
      <c r="AR278" s="251" t="s">
        <v>323</v>
      </c>
      <c r="AT278" s="251" t="s">
        <v>260</v>
      </c>
      <c r="AU278" s="251" t="s">
        <v>200</v>
      </c>
      <c r="AY278" s="14" t="s">
        <v>185</v>
      </c>
      <c r="BE278" s="252">
        <f>IF(N278="základní",J278,0)</f>
        <v>0</v>
      </c>
      <c r="BF278" s="252">
        <f>IF(N278="snížená",J278,0)</f>
        <v>0</v>
      </c>
      <c r="BG278" s="252">
        <f>IF(N278="zákl. přenesená",J278,0)</f>
        <v>0</v>
      </c>
      <c r="BH278" s="252">
        <f>IF(N278="sníž. přenesená",J278,0)</f>
        <v>0</v>
      </c>
      <c r="BI278" s="252">
        <f>IF(N278="nulová",J278,0)</f>
        <v>0</v>
      </c>
      <c r="BJ278" s="14" t="s">
        <v>84</v>
      </c>
      <c r="BK278" s="252">
        <f>ROUND(I278*H278,2)</f>
        <v>0</v>
      </c>
      <c r="BL278" s="14" t="s">
        <v>272</v>
      </c>
      <c r="BM278" s="251" t="s">
        <v>852</v>
      </c>
    </row>
    <row r="279" s="2" customFormat="1">
      <c r="A279" s="35"/>
      <c r="B279" s="36"/>
      <c r="C279" s="37"/>
      <c r="D279" s="253" t="s">
        <v>194</v>
      </c>
      <c r="E279" s="37"/>
      <c r="F279" s="254" t="s">
        <v>851</v>
      </c>
      <c r="G279" s="37"/>
      <c r="H279" s="37"/>
      <c r="I279" s="206"/>
      <c r="J279" s="37"/>
      <c r="K279" s="37"/>
      <c r="L279" s="41"/>
      <c r="M279" s="255"/>
      <c r="N279" s="256"/>
      <c r="O279" s="88"/>
      <c r="P279" s="88"/>
      <c r="Q279" s="88"/>
      <c r="R279" s="88"/>
      <c r="S279" s="88"/>
      <c r="T279" s="89"/>
      <c r="U279" s="35"/>
      <c r="V279" s="35"/>
      <c r="W279" s="35"/>
      <c r="X279" s="35"/>
      <c r="Y279" s="35"/>
      <c r="Z279" s="35"/>
      <c r="AA279" s="35"/>
      <c r="AB279" s="35"/>
      <c r="AC279" s="35"/>
      <c r="AD279" s="35"/>
      <c r="AE279" s="35"/>
      <c r="AT279" s="14" t="s">
        <v>194</v>
      </c>
      <c r="AU279" s="14" t="s">
        <v>200</v>
      </c>
    </row>
    <row r="280" s="2" customFormat="1" ht="24.15" customHeight="1">
      <c r="A280" s="35"/>
      <c r="B280" s="36"/>
      <c r="C280" s="239" t="s">
        <v>745</v>
      </c>
      <c r="D280" s="239" t="s">
        <v>188</v>
      </c>
      <c r="E280" s="240" t="s">
        <v>1549</v>
      </c>
      <c r="F280" s="241" t="s">
        <v>1550</v>
      </c>
      <c r="G280" s="242" t="s">
        <v>329</v>
      </c>
      <c r="H280" s="243">
        <v>35</v>
      </c>
      <c r="I280" s="244"/>
      <c r="J280" s="245">
        <f>ROUND(I280*H280,2)</f>
        <v>0</v>
      </c>
      <c r="K280" s="246"/>
      <c r="L280" s="41"/>
      <c r="M280" s="247" t="s">
        <v>1</v>
      </c>
      <c r="N280" s="248" t="s">
        <v>42</v>
      </c>
      <c r="O280" s="88"/>
      <c r="P280" s="249">
        <f>O280*H280</f>
        <v>0</v>
      </c>
      <c r="Q280" s="249">
        <v>0</v>
      </c>
      <c r="R280" s="249">
        <f>Q280*H280</f>
        <v>0</v>
      </c>
      <c r="S280" s="249">
        <v>0</v>
      </c>
      <c r="T280" s="250">
        <f>S280*H280</f>
        <v>0</v>
      </c>
      <c r="U280" s="35"/>
      <c r="V280" s="35"/>
      <c r="W280" s="35"/>
      <c r="X280" s="35"/>
      <c r="Y280" s="35"/>
      <c r="Z280" s="35"/>
      <c r="AA280" s="35"/>
      <c r="AB280" s="35"/>
      <c r="AC280" s="35"/>
      <c r="AD280" s="35"/>
      <c r="AE280" s="35"/>
      <c r="AR280" s="251" t="s">
        <v>272</v>
      </c>
      <c r="AT280" s="251" t="s">
        <v>188</v>
      </c>
      <c r="AU280" s="251" t="s">
        <v>200</v>
      </c>
      <c r="AY280" s="14" t="s">
        <v>185</v>
      </c>
      <c r="BE280" s="252">
        <f>IF(N280="základní",J280,0)</f>
        <v>0</v>
      </c>
      <c r="BF280" s="252">
        <f>IF(N280="snížená",J280,0)</f>
        <v>0</v>
      </c>
      <c r="BG280" s="252">
        <f>IF(N280="zákl. přenesená",J280,0)</f>
        <v>0</v>
      </c>
      <c r="BH280" s="252">
        <f>IF(N280="sníž. přenesená",J280,0)</f>
        <v>0</v>
      </c>
      <c r="BI280" s="252">
        <f>IF(N280="nulová",J280,0)</f>
        <v>0</v>
      </c>
      <c r="BJ280" s="14" t="s">
        <v>84</v>
      </c>
      <c r="BK280" s="252">
        <f>ROUND(I280*H280,2)</f>
        <v>0</v>
      </c>
      <c r="BL280" s="14" t="s">
        <v>272</v>
      </c>
      <c r="BM280" s="251" t="s">
        <v>1551</v>
      </c>
    </row>
    <row r="281" s="2" customFormat="1">
      <c r="A281" s="35"/>
      <c r="B281" s="36"/>
      <c r="C281" s="37"/>
      <c r="D281" s="253" t="s">
        <v>194</v>
      </c>
      <c r="E281" s="37"/>
      <c r="F281" s="254" t="s">
        <v>1552</v>
      </c>
      <c r="G281" s="37"/>
      <c r="H281" s="37"/>
      <c r="I281" s="206"/>
      <c r="J281" s="37"/>
      <c r="K281" s="37"/>
      <c r="L281" s="41"/>
      <c r="M281" s="255"/>
      <c r="N281" s="256"/>
      <c r="O281" s="88"/>
      <c r="P281" s="88"/>
      <c r="Q281" s="88"/>
      <c r="R281" s="88"/>
      <c r="S281" s="88"/>
      <c r="T281" s="89"/>
      <c r="U281" s="35"/>
      <c r="V281" s="35"/>
      <c r="W281" s="35"/>
      <c r="X281" s="35"/>
      <c r="Y281" s="35"/>
      <c r="Z281" s="35"/>
      <c r="AA281" s="35"/>
      <c r="AB281" s="35"/>
      <c r="AC281" s="35"/>
      <c r="AD281" s="35"/>
      <c r="AE281" s="35"/>
      <c r="AT281" s="14" t="s">
        <v>194</v>
      </c>
      <c r="AU281" s="14" t="s">
        <v>200</v>
      </c>
    </row>
    <row r="282" s="2" customFormat="1" ht="24.15" customHeight="1">
      <c r="A282" s="35"/>
      <c r="B282" s="36"/>
      <c r="C282" s="257" t="s">
        <v>750</v>
      </c>
      <c r="D282" s="257" t="s">
        <v>260</v>
      </c>
      <c r="E282" s="258" t="s">
        <v>1553</v>
      </c>
      <c r="F282" s="259" t="s">
        <v>1554</v>
      </c>
      <c r="G282" s="260" t="s">
        <v>329</v>
      </c>
      <c r="H282" s="261">
        <v>35</v>
      </c>
      <c r="I282" s="262"/>
      <c r="J282" s="263">
        <f>ROUND(I282*H282,2)</f>
        <v>0</v>
      </c>
      <c r="K282" s="264"/>
      <c r="L282" s="265"/>
      <c r="M282" s="266" t="s">
        <v>1</v>
      </c>
      <c r="N282" s="267" t="s">
        <v>42</v>
      </c>
      <c r="O282" s="88"/>
      <c r="P282" s="249">
        <f>O282*H282</f>
        <v>0</v>
      </c>
      <c r="Q282" s="249">
        <v>0.00025000000000000001</v>
      </c>
      <c r="R282" s="249">
        <f>Q282*H282</f>
        <v>0.0087500000000000008</v>
      </c>
      <c r="S282" s="249">
        <v>0</v>
      </c>
      <c r="T282" s="250">
        <f>S282*H282</f>
        <v>0</v>
      </c>
      <c r="U282" s="35"/>
      <c r="V282" s="35"/>
      <c r="W282" s="35"/>
      <c r="X282" s="35"/>
      <c r="Y282" s="35"/>
      <c r="Z282" s="35"/>
      <c r="AA282" s="35"/>
      <c r="AB282" s="35"/>
      <c r="AC282" s="35"/>
      <c r="AD282" s="35"/>
      <c r="AE282" s="35"/>
      <c r="AR282" s="251" t="s">
        <v>323</v>
      </c>
      <c r="AT282" s="251" t="s">
        <v>260</v>
      </c>
      <c r="AU282" s="251" t="s">
        <v>200</v>
      </c>
      <c r="AY282" s="14" t="s">
        <v>185</v>
      </c>
      <c r="BE282" s="252">
        <f>IF(N282="základní",J282,0)</f>
        <v>0</v>
      </c>
      <c r="BF282" s="252">
        <f>IF(N282="snížená",J282,0)</f>
        <v>0</v>
      </c>
      <c r="BG282" s="252">
        <f>IF(N282="zákl. přenesená",J282,0)</f>
        <v>0</v>
      </c>
      <c r="BH282" s="252">
        <f>IF(N282="sníž. přenesená",J282,0)</f>
        <v>0</v>
      </c>
      <c r="BI282" s="252">
        <f>IF(N282="nulová",J282,0)</f>
        <v>0</v>
      </c>
      <c r="BJ282" s="14" t="s">
        <v>84</v>
      </c>
      <c r="BK282" s="252">
        <f>ROUND(I282*H282,2)</f>
        <v>0</v>
      </c>
      <c r="BL282" s="14" t="s">
        <v>272</v>
      </c>
      <c r="BM282" s="251" t="s">
        <v>1555</v>
      </c>
    </row>
    <row r="283" s="2" customFormat="1">
      <c r="A283" s="35"/>
      <c r="B283" s="36"/>
      <c r="C283" s="37"/>
      <c r="D283" s="253" t="s">
        <v>194</v>
      </c>
      <c r="E283" s="37"/>
      <c r="F283" s="254" t="s">
        <v>1554</v>
      </c>
      <c r="G283" s="37"/>
      <c r="H283" s="37"/>
      <c r="I283" s="206"/>
      <c r="J283" s="37"/>
      <c r="K283" s="37"/>
      <c r="L283" s="41"/>
      <c r="M283" s="255"/>
      <c r="N283" s="256"/>
      <c r="O283" s="88"/>
      <c r="P283" s="88"/>
      <c r="Q283" s="88"/>
      <c r="R283" s="88"/>
      <c r="S283" s="88"/>
      <c r="T283" s="89"/>
      <c r="U283" s="35"/>
      <c r="V283" s="35"/>
      <c r="W283" s="35"/>
      <c r="X283" s="35"/>
      <c r="Y283" s="35"/>
      <c r="Z283" s="35"/>
      <c r="AA283" s="35"/>
      <c r="AB283" s="35"/>
      <c r="AC283" s="35"/>
      <c r="AD283" s="35"/>
      <c r="AE283" s="35"/>
      <c r="AT283" s="14" t="s">
        <v>194</v>
      </c>
      <c r="AU283" s="14" t="s">
        <v>200</v>
      </c>
    </row>
    <row r="284" s="2" customFormat="1" ht="24.15" customHeight="1">
      <c r="A284" s="35"/>
      <c r="B284" s="36"/>
      <c r="C284" s="239" t="s">
        <v>754</v>
      </c>
      <c r="D284" s="239" t="s">
        <v>188</v>
      </c>
      <c r="E284" s="240" t="s">
        <v>1084</v>
      </c>
      <c r="F284" s="241" t="s">
        <v>1085</v>
      </c>
      <c r="G284" s="242" t="s">
        <v>263</v>
      </c>
      <c r="H284" s="243">
        <v>1</v>
      </c>
      <c r="I284" s="244"/>
      <c r="J284" s="245">
        <f>ROUND(I284*H284,2)</f>
        <v>0</v>
      </c>
      <c r="K284" s="246"/>
      <c r="L284" s="41"/>
      <c r="M284" s="247" t="s">
        <v>1</v>
      </c>
      <c r="N284" s="248" t="s">
        <v>42</v>
      </c>
      <c r="O284" s="88"/>
      <c r="P284" s="249">
        <f>O284*H284</f>
        <v>0</v>
      </c>
      <c r="Q284" s="249">
        <v>0</v>
      </c>
      <c r="R284" s="249">
        <f>Q284*H284</f>
        <v>0</v>
      </c>
      <c r="S284" s="249">
        <v>0</v>
      </c>
      <c r="T284" s="250">
        <f>S284*H284</f>
        <v>0</v>
      </c>
      <c r="U284" s="35"/>
      <c r="V284" s="35"/>
      <c r="W284" s="35"/>
      <c r="X284" s="35"/>
      <c r="Y284" s="35"/>
      <c r="Z284" s="35"/>
      <c r="AA284" s="35"/>
      <c r="AB284" s="35"/>
      <c r="AC284" s="35"/>
      <c r="AD284" s="35"/>
      <c r="AE284" s="35"/>
      <c r="AR284" s="251" t="s">
        <v>272</v>
      </c>
      <c r="AT284" s="251" t="s">
        <v>188</v>
      </c>
      <c r="AU284" s="251" t="s">
        <v>200</v>
      </c>
      <c r="AY284" s="14" t="s">
        <v>185</v>
      </c>
      <c r="BE284" s="252">
        <f>IF(N284="základní",J284,0)</f>
        <v>0</v>
      </c>
      <c r="BF284" s="252">
        <f>IF(N284="snížená",J284,0)</f>
        <v>0</v>
      </c>
      <c r="BG284" s="252">
        <f>IF(N284="zákl. přenesená",J284,0)</f>
        <v>0</v>
      </c>
      <c r="BH284" s="252">
        <f>IF(N284="sníž. přenesená",J284,0)</f>
        <v>0</v>
      </c>
      <c r="BI284" s="252">
        <f>IF(N284="nulová",J284,0)</f>
        <v>0</v>
      </c>
      <c r="BJ284" s="14" t="s">
        <v>84</v>
      </c>
      <c r="BK284" s="252">
        <f>ROUND(I284*H284,2)</f>
        <v>0</v>
      </c>
      <c r="BL284" s="14" t="s">
        <v>272</v>
      </c>
      <c r="BM284" s="251" t="s">
        <v>1556</v>
      </c>
    </row>
    <row r="285" s="2" customFormat="1">
      <c r="A285" s="35"/>
      <c r="B285" s="36"/>
      <c r="C285" s="37"/>
      <c r="D285" s="253" t="s">
        <v>194</v>
      </c>
      <c r="E285" s="37"/>
      <c r="F285" s="254" t="s">
        <v>1087</v>
      </c>
      <c r="G285" s="37"/>
      <c r="H285" s="37"/>
      <c r="I285" s="206"/>
      <c r="J285" s="37"/>
      <c r="K285" s="37"/>
      <c r="L285" s="41"/>
      <c r="M285" s="255"/>
      <c r="N285" s="256"/>
      <c r="O285" s="88"/>
      <c r="P285" s="88"/>
      <c r="Q285" s="88"/>
      <c r="R285" s="88"/>
      <c r="S285" s="88"/>
      <c r="T285" s="89"/>
      <c r="U285" s="35"/>
      <c r="V285" s="35"/>
      <c r="W285" s="35"/>
      <c r="X285" s="35"/>
      <c r="Y285" s="35"/>
      <c r="Z285" s="35"/>
      <c r="AA285" s="35"/>
      <c r="AB285" s="35"/>
      <c r="AC285" s="35"/>
      <c r="AD285" s="35"/>
      <c r="AE285" s="35"/>
      <c r="AT285" s="14" t="s">
        <v>194</v>
      </c>
      <c r="AU285" s="14" t="s">
        <v>200</v>
      </c>
    </row>
    <row r="286" s="2" customFormat="1" ht="37.8" customHeight="1">
      <c r="A286" s="35"/>
      <c r="B286" s="36"/>
      <c r="C286" s="257" t="s">
        <v>758</v>
      </c>
      <c r="D286" s="257" t="s">
        <v>260</v>
      </c>
      <c r="E286" s="258" t="s">
        <v>1557</v>
      </c>
      <c r="F286" s="259" t="s">
        <v>1558</v>
      </c>
      <c r="G286" s="260" t="s">
        <v>263</v>
      </c>
      <c r="H286" s="261">
        <v>1</v>
      </c>
      <c r="I286" s="262"/>
      <c r="J286" s="263">
        <f>ROUND(I286*H286,2)</f>
        <v>0</v>
      </c>
      <c r="K286" s="264"/>
      <c r="L286" s="265"/>
      <c r="M286" s="266" t="s">
        <v>1</v>
      </c>
      <c r="N286" s="267" t="s">
        <v>42</v>
      </c>
      <c r="O286" s="88"/>
      <c r="P286" s="249">
        <f>O286*H286</f>
        <v>0</v>
      </c>
      <c r="Q286" s="249">
        <v>0.00014999999999999999</v>
      </c>
      <c r="R286" s="249">
        <f>Q286*H286</f>
        <v>0.00014999999999999999</v>
      </c>
      <c r="S286" s="249">
        <v>0</v>
      </c>
      <c r="T286" s="250">
        <f>S286*H286</f>
        <v>0</v>
      </c>
      <c r="U286" s="35"/>
      <c r="V286" s="35"/>
      <c r="W286" s="35"/>
      <c r="X286" s="35"/>
      <c r="Y286" s="35"/>
      <c r="Z286" s="35"/>
      <c r="AA286" s="35"/>
      <c r="AB286" s="35"/>
      <c r="AC286" s="35"/>
      <c r="AD286" s="35"/>
      <c r="AE286" s="35"/>
      <c r="AR286" s="251" t="s">
        <v>323</v>
      </c>
      <c r="AT286" s="251" t="s">
        <v>260</v>
      </c>
      <c r="AU286" s="251" t="s">
        <v>200</v>
      </c>
      <c r="AY286" s="14" t="s">
        <v>185</v>
      </c>
      <c r="BE286" s="252">
        <f>IF(N286="základní",J286,0)</f>
        <v>0</v>
      </c>
      <c r="BF286" s="252">
        <f>IF(N286="snížená",J286,0)</f>
        <v>0</v>
      </c>
      <c r="BG286" s="252">
        <f>IF(N286="zákl. přenesená",J286,0)</f>
        <v>0</v>
      </c>
      <c r="BH286" s="252">
        <f>IF(N286="sníž. přenesená",J286,0)</f>
        <v>0</v>
      </c>
      <c r="BI286" s="252">
        <f>IF(N286="nulová",J286,0)</f>
        <v>0</v>
      </c>
      <c r="BJ286" s="14" t="s">
        <v>84</v>
      </c>
      <c r="BK286" s="252">
        <f>ROUND(I286*H286,2)</f>
        <v>0</v>
      </c>
      <c r="BL286" s="14" t="s">
        <v>272</v>
      </c>
      <c r="BM286" s="251" t="s">
        <v>1559</v>
      </c>
    </row>
    <row r="287" s="2" customFormat="1">
      <c r="A287" s="35"/>
      <c r="B287" s="36"/>
      <c r="C287" s="37"/>
      <c r="D287" s="253" t="s">
        <v>194</v>
      </c>
      <c r="E287" s="37"/>
      <c r="F287" s="254" t="s">
        <v>1560</v>
      </c>
      <c r="G287" s="37"/>
      <c r="H287" s="37"/>
      <c r="I287" s="206"/>
      <c r="J287" s="37"/>
      <c r="K287" s="37"/>
      <c r="L287" s="41"/>
      <c r="M287" s="255"/>
      <c r="N287" s="256"/>
      <c r="O287" s="88"/>
      <c r="P287" s="88"/>
      <c r="Q287" s="88"/>
      <c r="R287" s="88"/>
      <c r="S287" s="88"/>
      <c r="T287" s="89"/>
      <c r="U287" s="35"/>
      <c r="V287" s="35"/>
      <c r="W287" s="35"/>
      <c r="X287" s="35"/>
      <c r="Y287" s="35"/>
      <c r="Z287" s="35"/>
      <c r="AA287" s="35"/>
      <c r="AB287" s="35"/>
      <c r="AC287" s="35"/>
      <c r="AD287" s="35"/>
      <c r="AE287" s="35"/>
      <c r="AT287" s="14" t="s">
        <v>194</v>
      </c>
      <c r="AU287" s="14" t="s">
        <v>200</v>
      </c>
    </row>
    <row r="288" s="2" customFormat="1" ht="33" customHeight="1">
      <c r="A288" s="35"/>
      <c r="B288" s="36"/>
      <c r="C288" s="239" t="s">
        <v>762</v>
      </c>
      <c r="D288" s="239" t="s">
        <v>188</v>
      </c>
      <c r="E288" s="240" t="s">
        <v>1410</v>
      </c>
      <c r="F288" s="241" t="s">
        <v>1411</v>
      </c>
      <c r="G288" s="242" t="s">
        <v>329</v>
      </c>
      <c r="H288" s="243">
        <v>25</v>
      </c>
      <c r="I288" s="244"/>
      <c r="J288" s="245">
        <f>ROUND(I288*H288,2)</f>
        <v>0</v>
      </c>
      <c r="K288" s="246"/>
      <c r="L288" s="41"/>
      <c r="M288" s="247" t="s">
        <v>1</v>
      </c>
      <c r="N288" s="248" t="s">
        <v>42</v>
      </c>
      <c r="O288" s="88"/>
      <c r="P288" s="249">
        <f>O288*H288</f>
        <v>0</v>
      </c>
      <c r="Q288" s="249">
        <v>0</v>
      </c>
      <c r="R288" s="249">
        <f>Q288*H288</f>
        <v>0</v>
      </c>
      <c r="S288" s="249">
        <v>0</v>
      </c>
      <c r="T288" s="250">
        <f>S288*H288</f>
        <v>0</v>
      </c>
      <c r="U288" s="35"/>
      <c r="V288" s="35"/>
      <c r="W288" s="35"/>
      <c r="X288" s="35"/>
      <c r="Y288" s="35"/>
      <c r="Z288" s="35"/>
      <c r="AA288" s="35"/>
      <c r="AB288" s="35"/>
      <c r="AC288" s="35"/>
      <c r="AD288" s="35"/>
      <c r="AE288" s="35"/>
      <c r="AR288" s="251" t="s">
        <v>272</v>
      </c>
      <c r="AT288" s="251" t="s">
        <v>188</v>
      </c>
      <c r="AU288" s="251" t="s">
        <v>200</v>
      </c>
      <c r="AY288" s="14" t="s">
        <v>185</v>
      </c>
      <c r="BE288" s="252">
        <f>IF(N288="základní",J288,0)</f>
        <v>0</v>
      </c>
      <c r="BF288" s="252">
        <f>IF(N288="snížená",J288,0)</f>
        <v>0</v>
      </c>
      <c r="BG288" s="252">
        <f>IF(N288="zákl. přenesená",J288,0)</f>
        <v>0</v>
      </c>
      <c r="BH288" s="252">
        <f>IF(N288="sníž. přenesená",J288,0)</f>
        <v>0</v>
      </c>
      <c r="BI288" s="252">
        <f>IF(N288="nulová",J288,0)</f>
        <v>0</v>
      </c>
      <c r="BJ288" s="14" t="s">
        <v>84</v>
      </c>
      <c r="BK288" s="252">
        <f>ROUND(I288*H288,2)</f>
        <v>0</v>
      </c>
      <c r="BL288" s="14" t="s">
        <v>272</v>
      </c>
      <c r="BM288" s="251" t="s">
        <v>1412</v>
      </c>
    </row>
    <row r="289" s="2" customFormat="1">
      <c r="A289" s="35"/>
      <c r="B289" s="36"/>
      <c r="C289" s="37"/>
      <c r="D289" s="253" t="s">
        <v>194</v>
      </c>
      <c r="E289" s="37"/>
      <c r="F289" s="254" t="s">
        <v>1413</v>
      </c>
      <c r="G289" s="37"/>
      <c r="H289" s="37"/>
      <c r="I289" s="206"/>
      <c r="J289" s="37"/>
      <c r="K289" s="37"/>
      <c r="L289" s="41"/>
      <c r="M289" s="255"/>
      <c r="N289" s="256"/>
      <c r="O289" s="88"/>
      <c r="P289" s="88"/>
      <c r="Q289" s="88"/>
      <c r="R289" s="88"/>
      <c r="S289" s="88"/>
      <c r="T289" s="89"/>
      <c r="U289" s="35"/>
      <c r="V289" s="35"/>
      <c r="W289" s="35"/>
      <c r="X289" s="35"/>
      <c r="Y289" s="35"/>
      <c r="Z289" s="35"/>
      <c r="AA289" s="35"/>
      <c r="AB289" s="35"/>
      <c r="AC289" s="35"/>
      <c r="AD289" s="35"/>
      <c r="AE289" s="35"/>
      <c r="AT289" s="14" t="s">
        <v>194</v>
      </c>
      <c r="AU289" s="14" t="s">
        <v>200</v>
      </c>
    </row>
    <row r="290" s="2" customFormat="1" ht="24.15" customHeight="1">
      <c r="A290" s="35"/>
      <c r="B290" s="36"/>
      <c r="C290" s="257" t="s">
        <v>766</v>
      </c>
      <c r="D290" s="257" t="s">
        <v>260</v>
      </c>
      <c r="E290" s="258" t="s">
        <v>1414</v>
      </c>
      <c r="F290" s="259" t="s">
        <v>1415</v>
      </c>
      <c r="G290" s="260" t="s">
        <v>329</v>
      </c>
      <c r="H290" s="261">
        <v>25</v>
      </c>
      <c r="I290" s="262"/>
      <c r="J290" s="263">
        <f>ROUND(I290*H290,2)</f>
        <v>0</v>
      </c>
      <c r="K290" s="264"/>
      <c r="L290" s="265"/>
      <c r="M290" s="266" t="s">
        <v>1</v>
      </c>
      <c r="N290" s="267" t="s">
        <v>42</v>
      </c>
      <c r="O290" s="88"/>
      <c r="P290" s="249">
        <f>O290*H290</f>
        <v>0</v>
      </c>
      <c r="Q290" s="249">
        <v>6.9999999999999994E-05</v>
      </c>
      <c r="R290" s="249">
        <f>Q290*H290</f>
        <v>0.0017499999999999998</v>
      </c>
      <c r="S290" s="249">
        <v>0</v>
      </c>
      <c r="T290" s="250">
        <f>S290*H290</f>
        <v>0</v>
      </c>
      <c r="U290" s="35"/>
      <c r="V290" s="35"/>
      <c r="W290" s="35"/>
      <c r="X290" s="35"/>
      <c r="Y290" s="35"/>
      <c r="Z290" s="35"/>
      <c r="AA290" s="35"/>
      <c r="AB290" s="35"/>
      <c r="AC290" s="35"/>
      <c r="AD290" s="35"/>
      <c r="AE290" s="35"/>
      <c r="AR290" s="251" t="s">
        <v>323</v>
      </c>
      <c r="AT290" s="251" t="s">
        <v>260</v>
      </c>
      <c r="AU290" s="251" t="s">
        <v>200</v>
      </c>
      <c r="AY290" s="14" t="s">
        <v>185</v>
      </c>
      <c r="BE290" s="252">
        <f>IF(N290="základní",J290,0)</f>
        <v>0</v>
      </c>
      <c r="BF290" s="252">
        <f>IF(N290="snížená",J290,0)</f>
        <v>0</v>
      </c>
      <c r="BG290" s="252">
        <f>IF(N290="zákl. přenesená",J290,0)</f>
        <v>0</v>
      </c>
      <c r="BH290" s="252">
        <f>IF(N290="sníž. přenesená",J290,0)</f>
        <v>0</v>
      </c>
      <c r="BI290" s="252">
        <f>IF(N290="nulová",J290,0)</f>
        <v>0</v>
      </c>
      <c r="BJ290" s="14" t="s">
        <v>84</v>
      </c>
      <c r="BK290" s="252">
        <f>ROUND(I290*H290,2)</f>
        <v>0</v>
      </c>
      <c r="BL290" s="14" t="s">
        <v>272</v>
      </c>
      <c r="BM290" s="251" t="s">
        <v>1416</v>
      </c>
    </row>
    <row r="291" s="2" customFormat="1">
      <c r="A291" s="35"/>
      <c r="B291" s="36"/>
      <c r="C291" s="37"/>
      <c r="D291" s="253" t="s">
        <v>194</v>
      </c>
      <c r="E291" s="37"/>
      <c r="F291" s="254" t="s">
        <v>1415</v>
      </c>
      <c r="G291" s="37"/>
      <c r="H291" s="37"/>
      <c r="I291" s="206"/>
      <c r="J291" s="37"/>
      <c r="K291" s="37"/>
      <c r="L291" s="41"/>
      <c r="M291" s="255"/>
      <c r="N291" s="256"/>
      <c r="O291" s="88"/>
      <c r="P291" s="88"/>
      <c r="Q291" s="88"/>
      <c r="R291" s="88"/>
      <c r="S291" s="88"/>
      <c r="T291" s="89"/>
      <c r="U291" s="35"/>
      <c r="V291" s="35"/>
      <c r="W291" s="35"/>
      <c r="X291" s="35"/>
      <c r="Y291" s="35"/>
      <c r="Z291" s="35"/>
      <c r="AA291" s="35"/>
      <c r="AB291" s="35"/>
      <c r="AC291" s="35"/>
      <c r="AD291" s="35"/>
      <c r="AE291" s="35"/>
      <c r="AT291" s="14" t="s">
        <v>194</v>
      </c>
      <c r="AU291" s="14" t="s">
        <v>200</v>
      </c>
    </row>
    <row r="292" s="2" customFormat="1" ht="16.5" customHeight="1">
      <c r="A292" s="35"/>
      <c r="B292" s="36"/>
      <c r="C292" s="239" t="s">
        <v>770</v>
      </c>
      <c r="D292" s="239" t="s">
        <v>188</v>
      </c>
      <c r="E292" s="240" t="s">
        <v>1417</v>
      </c>
      <c r="F292" s="241" t="s">
        <v>1418</v>
      </c>
      <c r="G292" s="242" t="s">
        <v>329</v>
      </c>
      <c r="H292" s="243">
        <v>2</v>
      </c>
      <c r="I292" s="244"/>
      <c r="J292" s="245">
        <f>ROUND(I292*H292,2)</f>
        <v>0</v>
      </c>
      <c r="K292" s="246"/>
      <c r="L292" s="41"/>
      <c r="M292" s="247" t="s">
        <v>1</v>
      </c>
      <c r="N292" s="248" t="s">
        <v>42</v>
      </c>
      <c r="O292" s="88"/>
      <c r="P292" s="249">
        <f>O292*H292</f>
        <v>0</v>
      </c>
      <c r="Q292" s="249">
        <v>0</v>
      </c>
      <c r="R292" s="249">
        <f>Q292*H292</f>
        <v>0</v>
      </c>
      <c r="S292" s="249">
        <v>0</v>
      </c>
      <c r="T292" s="250">
        <f>S292*H292</f>
        <v>0</v>
      </c>
      <c r="U292" s="35"/>
      <c r="V292" s="35"/>
      <c r="W292" s="35"/>
      <c r="X292" s="35"/>
      <c r="Y292" s="35"/>
      <c r="Z292" s="35"/>
      <c r="AA292" s="35"/>
      <c r="AB292" s="35"/>
      <c r="AC292" s="35"/>
      <c r="AD292" s="35"/>
      <c r="AE292" s="35"/>
      <c r="AR292" s="251" t="s">
        <v>272</v>
      </c>
      <c r="AT292" s="251" t="s">
        <v>188</v>
      </c>
      <c r="AU292" s="251" t="s">
        <v>200</v>
      </c>
      <c r="AY292" s="14" t="s">
        <v>185</v>
      </c>
      <c r="BE292" s="252">
        <f>IF(N292="základní",J292,0)</f>
        <v>0</v>
      </c>
      <c r="BF292" s="252">
        <f>IF(N292="snížená",J292,0)</f>
        <v>0</v>
      </c>
      <c r="BG292" s="252">
        <f>IF(N292="zákl. přenesená",J292,0)</f>
        <v>0</v>
      </c>
      <c r="BH292" s="252">
        <f>IF(N292="sníž. přenesená",J292,0)</f>
        <v>0</v>
      </c>
      <c r="BI292" s="252">
        <f>IF(N292="nulová",J292,0)</f>
        <v>0</v>
      </c>
      <c r="BJ292" s="14" t="s">
        <v>84</v>
      </c>
      <c r="BK292" s="252">
        <f>ROUND(I292*H292,2)</f>
        <v>0</v>
      </c>
      <c r="BL292" s="14" t="s">
        <v>272</v>
      </c>
      <c r="BM292" s="251" t="s">
        <v>1419</v>
      </c>
    </row>
    <row r="293" s="2" customFormat="1">
      <c r="A293" s="35"/>
      <c r="B293" s="36"/>
      <c r="C293" s="37"/>
      <c r="D293" s="253" t="s">
        <v>194</v>
      </c>
      <c r="E293" s="37"/>
      <c r="F293" s="254" t="s">
        <v>1420</v>
      </c>
      <c r="G293" s="37"/>
      <c r="H293" s="37"/>
      <c r="I293" s="206"/>
      <c r="J293" s="37"/>
      <c r="K293" s="37"/>
      <c r="L293" s="41"/>
      <c r="M293" s="255"/>
      <c r="N293" s="256"/>
      <c r="O293" s="88"/>
      <c r="P293" s="88"/>
      <c r="Q293" s="88"/>
      <c r="R293" s="88"/>
      <c r="S293" s="88"/>
      <c r="T293" s="89"/>
      <c r="U293" s="35"/>
      <c r="V293" s="35"/>
      <c r="W293" s="35"/>
      <c r="X293" s="35"/>
      <c r="Y293" s="35"/>
      <c r="Z293" s="35"/>
      <c r="AA293" s="35"/>
      <c r="AB293" s="35"/>
      <c r="AC293" s="35"/>
      <c r="AD293" s="35"/>
      <c r="AE293" s="35"/>
      <c r="AT293" s="14" t="s">
        <v>194</v>
      </c>
      <c r="AU293" s="14" t="s">
        <v>200</v>
      </c>
    </row>
    <row r="294" s="2" customFormat="1" ht="24.15" customHeight="1">
      <c r="A294" s="35"/>
      <c r="B294" s="36"/>
      <c r="C294" s="257" t="s">
        <v>774</v>
      </c>
      <c r="D294" s="257" t="s">
        <v>260</v>
      </c>
      <c r="E294" s="258" t="s">
        <v>1421</v>
      </c>
      <c r="F294" s="259" t="s">
        <v>1422</v>
      </c>
      <c r="G294" s="260" t="s">
        <v>329</v>
      </c>
      <c r="H294" s="261">
        <v>2</v>
      </c>
      <c r="I294" s="262"/>
      <c r="J294" s="263">
        <f>ROUND(I294*H294,2)</f>
        <v>0</v>
      </c>
      <c r="K294" s="264"/>
      <c r="L294" s="265"/>
      <c r="M294" s="266" t="s">
        <v>1</v>
      </c>
      <c r="N294" s="267" t="s">
        <v>42</v>
      </c>
      <c r="O294" s="88"/>
      <c r="P294" s="249">
        <f>O294*H294</f>
        <v>0</v>
      </c>
      <c r="Q294" s="249">
        <v>0.0022499999999999998</v>
      </c>
      <c r="R294" s="249">
        <f>Q294*H294</f>
        <v>0.0044999999999999997</v>
      </c>
      <c r="S294" s="249">
        <v>0</v>
      </c>
      <c r="T294" s="250">
        <f>S294*H294</f>
        <v>0</v>
      </c>
      <c r="U294" s="35"/>
      <c r="V294" s="35"/>
      <c r="W294" s="35"/>
      <c r="X294" s="35"/>
      <c r="Y294" s="35"/>
      <c r="Z294" s="35"/>
      <c r="AA294" s="35"/>
      <c r="AB294" s="35"/>
      <c r="AC294" s="35"/>
      <c r="AD294" s="35"/>
      <c r="AE294" s="35"/>
      <c r="AR294" s="251" t="s">
        <v>323</v>
      </c>
      <c r="AT294" s="251" t="s">
        <v>260</v>
      </c>
      <c r="AU294" s="251" t="s">
        <v>200</v>
      </c>
      <c r="AY294" s="14" t="s">
        <v>185</v>
      </c>
      <c r="BE294" s="252">
        <f>IF(N294="základní",J294,0)</f>
        <v>0</v>
      </c>
      <c r="BF294" s="252">
        <f>IF(N294="snížená",J294,0)</f>
        <v>0</v>
      </c>
      <c r="BG294" s="252">
        <f>IF(N294="zákl. přenesená",J294,0)</f>
        <v>0</v>
      </c>
      <c r="BH294" s="252">
        <f>IF(N294="sníž. přenesená",J294,0)</f>
        <v>0</v>
      </c>
      <c r="BI294" s="252">
        <f>IF(N294="nulová",J294,0)</f>
        <v>0</v>
      </c>
      <c r="BJ294" s="14" t="s">
        <v>84</v>
      </c>
      <c r="BK294" s="252">
        <f>ROUND(I294*H294,2)</f>
        <v>0</v>
      </c>
      <c r="BL294" s="14" t="s">
        <v>272</v>
      </c>
      <c r="BM294" s="251" t="s">
        <v>1423</v>
      </c>
    </row>
    <row r="295" s="2" customFormat="1">
      <c r="A295" s="35"/>
      <c r="B295" s="36"/>
      <c r="C295" s="37"/>
      <c r="D295" s="253" t="s">
        <v>194</v>
      </c>
      <c r="E295" s="37"/>
      <c r="F295" s="254" t="s">
        <v>1422</v>
      </c>
      <c r="G295" s="37"/>
      <c r="H295" s="37"/>
      <c r="I295" s="206"/>
      <c r="J295" s="37"/>
      <c r="K295" s="37"/>
      <c r="L295" s="41"/>
      <c r="M295" s="255"/>
      <c r="N295" s="256"/>
      <c r="O295" s="88"/>
      <c r="P295" s="88"/>
      <c r="Q295" s="88"/>
      <c r="R295" s="88"/>
      <c r="S295" s="88"/>
      <c r="T295" s="89"/>
      <c r="U295" s="35"/>
      <c r="V295" s="35"/>
      <c r="W295" s="35"/>
      <c r="X295" s="35"/>
      <c r="Y295" s="35"/>
      <c r="Z295" s="35"/>
      <c r="AA295" s="35"/>
      <c r="AB295" s="35"/>
      <c r="AC295" s="35"/>
      <c r="AD295" s="35"/>
      <c r="AE295" s="35"/>
      <c r="AT295" s="14" t="s">
        <v>194</v>
      </c>
      <c r="AU295" s="14" t="s">
        <v>200</v>
      </c>
    </row>
    <row r="296" s="2" customFormat="1" ht="33" customHeight="1">
      <c r="A296" s="35"/>
      <c r="B296" s="36"/>
      <c r="C296" s="239" t="s">
        <v>778</v>
      </c>
      <c r="D296" s="239" t="s">
        <v>188</v>
      </c>
      <c r="E296" s="240" t="s">
        <v>1561</v>
      </c>
      <c r="F296" s="241" t="s">
        <v>1562</v>
      </c>
      <c r="G296" s="242" t="s">
        <v>329</v>
      </c>
      <c r="H296" s="243">
        <v>75</v>
      </c>
      <c r="I296" s="244"/>
      <c r="J296" s="245">
        <f>ROUND(I296*H296,2)</f>
        <v>0</v>
      </c>
      <c r="K296" s="246"/>
      <c r="L296" s="41"/>
      <c r="M296" s="247" t="s">
        <v>1</v>
      </c>
      <c r="N296" s="248" t="s">
        <v>42</v>
      </c>
      <c r="O296" s="88"/>
      <c r="P296" s="249">
        <f>O296*H296</f>
        <v>0</v>
      </c>
      <c r="Q296" s="249">
        <v>0</v>
      </c>
      <c r="R296" s="249">
        <f>Q296*H296</f>
        <v>0</v>
      </c>
      <c r="S296" s="249">
        <v>0</v>
      </c>
      <c r="T296" s="250">
        <f>S296*H296</f>
        <v>0</v>
      </c>
      <c r="U296" s="35"/>
      <c r="V296" s="35"/>
      <c r="W296" s="35"/>
      <c r="X296" s="35"/>
      <c r="Y296" s="35"/>
      <c r="Z296" s="35"/>
      <c r="AA296" s="35"/>
      <c r="AB296" s="35"/>
      <c r="AC296" s="35"/>
      <c r="AD296" s="35"/>
      <c r="AE296" s="35"/>
      <c r="AR296" s="251" t="s">
        <v>272</v>
      </c>
      <c r="AT296" s="251" t="s">
        <v>188</v>
      </c>
      <c r="AU296" s="251" t="s">
        <v>200</v>
      </c>
      <c r="AY296" s="14" t="s">
        <v>185</v>
      </c>
      <c r="BE296" s="252">
        <f>IF(N296="základní",J296,0)</f>
        <v>0</v>
      </c>
      <c r="BF296" s="252">
        <f>IF(N296="snížená",J296,0)</f>
        <v>0</v>
      </c>
      <c r="BG296" s="252">
        <f>IF(N296="zákl. přenesená",J296,0)</f>
        <v>0</v>
      </c>
      <c r="BH296" s="252">
        <f>IF(N296="sníž. přenesená",J296,0)</f>
        <v>0</v>
      </c>
      <c r="BI296" s="252">
        <f>IF(N296="nulová",J296,0)</f>
        <v>0</v>
      </c>
      <c r="BJ296" s="14" t="s">
        <v>84</v>
      </c>
      <c r="BK296" s="252">
        <f>ROUND(I296*H296,2)</f>
        <v>0</v>
      </c>
      <c r="BL296" s="14" t="s">
        <v>272</v>
      </c>
      <c r="BM296" s="251" t="s">
        <v>1563</v>
      </c>
    </row>
    <row r="297" s="2" customFormat="1">
      <c r="A297" s="35"/>
      <c r="B297" s="36"/>
      <c r="C297" s="37"/>
      <c r="D297" s="253" t="s">
        <v>194</v>
      </c>
      <c r="E297" s="37"/>
      <c r="F297" s="254" t="s">
        <v>1562</v>
      </c>
      <c r="G297" s="37"/>
      <c r="H297" s="37"/>
      <c r="I297" s="206"/>
      <c r="J297" s="37"/>
      <c r="K297" s="37"/>
      <c r="L297" s="41"/>
      <c r="M297" s="255"/>
      <c r="N297" s="256"/>
      <c r="O297" s="88"/>
      <c r="P297" s="88"/>
      <c r="Q297" s="88"/>
      <c r="R297" s="88"/>
      <c r="S297" s="88"/>
      <c r="T297" s="89"/>
      <c r="U297" s="35"/>
      <c r="V297" s="35"/>
      <c r="W297" s="35"/>
      <c r="X297" s="35"/>
      <c r="Y297" s="35"/>
      <c r="Z297" s="35"/>
      <c r="AA297" s="35"/>
      <c r="AB297" s="35"/>
      <c r="AC297" s="35"/>
      <c r="AD297" s="35"/>
      <c r="AE297" s="35"/>
      <c r="AT297" s="14" t="s">
        <v>194</v>
      </c>
      <c r="AU297" s="14" t="s">
        <v>200</v>
      </c>
    </row>
    <row r="298" s="2" customFormat="1" ht="37.8" customHeight="1">
      <c r="A298" s="35"/>
      <c r="B298" s="36"/>
      <c r="C298" s="257" t="s">
        <v>782</v>
      </c>
      <c r="D298" s="257" t="s">
        <v>260</v>
      </c>
      <c r="E298" s="258" t="s">
        <v>1564</v>
      </c>
      <c r="F298" s="259" t="s">
        <v>1565</v>
      </c>
      <c r="G298" s="260" t="s">
        <v>329</v>
      </c>
      <c r="H298" s="261">
        <v>75</v>
      </c>
      <c r="I298" s="262"/>
      <c r="J298" s="263">
        <f>ROUND(I298*H298,2)</f>
        <v>0</v>
      </c>
      <c r="K298" s="264"/>
      <c r="L298" s="265"/>
      <c r="M298" s="266" t="s">
        <v>1</v>
      </c>
      <c r="N298" s="267" t="s">
        <v>42</v>
      </c>
      <c r="O298" s="88"/>
      <c r="P298" s="249">
        <f>O298*H298</f>
        <v>0</v>
      </c>
      <c r="Q298" s="249">
        <v>6.9999999999999994E-05</v>
      </c>
      <c r="R298" s="249">
        <f>Q298*H298</f>
        <v>0.0052499999999999995</v>
      </c>
      <c r="S298" s="249">
        <v>0</v>
      </c>
      <c r="T298" s="250">
        <f>S298*H298</f>
        <v>0</v>
      </c>
      <c r="U298" s="35"/>
      <c r="V298" s="35"/>
      <c r="W298" s="35"/>
      <c r="X298" s="35"/>
      <c r="Y298" s="35"/>
      <c r="Z298" s="35"/>
      <c r="AA298" s="35"/>
      <c r="AB298" s="35"/>
      <c r="AC298" s="35"/>
      <c r="AD298" s="35"/>
      <c r="AE298" s="35"/>
      <c r="AR298" s="251" t="s">
        <v>323</v>
      </c>
      <c r="AT298" s="251" t="s">
        <v>260</v>
      </c>
      <c r="AU298" s="251" t="s">
        <v>200</v>
      </c>
      <c r="AY298" s="14" t="s">
        <v>185</v>
      </c>
      <c r="BE298" s="252">
        <f>IF(N298="základní",J298,0)</f>
        <v>0</v>
      </c>
      <c r="BF298" s="252">
        <f>IF(N298="snížená",J298,0)</f>
        <v>0</v>
      </c>
      <c r="BG298" s="252">
        <f>IF(N298="zákl. přenesená",J298,0)</f>
        <v>0</v>
      </c>
      <c r="BH298" s="252">
        <f>IF(N298="sníž. přenesená",J298,0)</f>
        <v>0</v>
      </c>
      <c r="BI298" s="252">
        <f>IF(N298="nulová",J298,0)</f>
        <v>0</v>
      </c>
      <c r="BJ298" s="14" t="s">
        <v>84</v>
      </c>
      <c r="BK298" s="252">
        <f>ROUND(I298*H298,2)</f>
        <v>0</v>
      </c>
      <c r="BL298" s="14" t="s">
        <v>272</v>
      </c>
      <c r="BM298" s="251" t="s">
        <v>1566</v>
      </c>
    </row>
    <row r="299" s="2" customFormat="1">
      <c r="A299" s="35"/>
      <c r="B299" s="36"/>
      <c r="C299" s="37"/>
      <c r="D299" s="253" t="s">
        <v>194</v>
      </c>
      <c r="E299" s="37"/>
      <c r="F299" s="254" t="s">
        <v>1565</v>
      </c>
      <c r="G299" s="37"/>
      <c r="H299" s="37"/>
      <c r="I299" s="206"/>
      <c r="J299" s="37"/>
      <c r="K299" s="37"/>
      <c r="L299" s="41"/>
      <c r="M299" s="255"/>
      <c r="N299" s="256"/>
      <c r="O299" s="88"/>
      <c r="P299" s="88"/>
      <c r="Q299" s="88"/>
      <c r="R299" s="88"/>
      <c r="S299" s="88"/>
      <c r="T299" s="89"/>
      <c r="U299" s="35"/>
      <c r="V299" s="35"/>
      <c r="W299" s="35"/>
      <c r="X299" s="35"/>
      <c r="Y299" s="35"/>
      <c r="Z299" s="35"/>
      <c r="AA299" s="35"/>
      <c r="AB299" s="35"/>
      <c r="AC299" s="35"/>
      <c r="AD299" s="35"/>
      <c r="AE299" s="35"/>
      <c r="AT299" s="14" t="s">
        <v>194</v>
      </c>
      <c r="AU299" s="14" t="s">
        <v>200</v>
      </c>
    </row>
    <row r="300" s="2" customFormat="1" ht="24.15" customHeight="1">
      <c r="A300" s="35"/>
      <c r="B300" s="36"/>
      <c r="C300" s="239" t="s">
        <v>786</v>
      </c>
      <c r="D300" s="239" t="s">
        <v>188</v>
      </c>
      <c r="E300" s="240" t="s">
        <v>863</v>
      </c>
      <c r="F300" s="241" t="s">
        <v>864</v>
      </c>
      <c r="G300" s="242" t="s">
        <v>263</v>
      </c>
      <c r="H300" s="243">
        <v>1</v>
      </c>
      <c r="I300" s="244"/>
      <c r="J300" s="245">
        <f>ROUND(I300*H300,2)</f>
        <v>0</v>
      </c>
      <c r="K300" s="246"/>
      <c r="L300" s="41"/>
      <c r="M300" s="247" t="s">
        <v>1</v>
      </c>
      <c r="N300" s="248" t="s">
        <v>42</v>
      </c>
      <c r="O300" s="88"/>
      <c r="P300" s="249">
        <f>O300*H300</f>
        <v>0</v>
      </c>
      <c r="Q300" s="249">
        <v>0</v>
      </c>
      <c r="R300" s="249">
        <f>Q300*H300</f>
        <v>0</v>
      </c>
      <c r="S300" s="249">
        <v>5.0000000000000002E-05</v>
      </c>
      <c r="T300" s="250">
        <f>S300*H300</f>
        <v>5.0000000000000002E-05</v>
      </c>
      <c r="U300" s="35"/>
      <c r="V300" s="35"/>
      <c r="W300" s="35"/>
      <c r="X300" s="35"/>
      <c r="Y300" s="35"/>
      <c r="Z300" s="35"/>
      <c r="AA300" s="35"/>
      <c r="AB300" s="35"/>
      <c r="AC300" s="35"/>
      <c r="AD300" s="35"/>
      <c r="AE300" s="35"/>
      <c r="AR300" s="251" t="s">
        <v>272</v>
      </c>
      <c r="AT300" s="251" t="s">
        <v>188</v>
      </c>
      <c r="AU300" s="251" t="s">
        <v>200</v>
      </c>
      <c r="AY300" s="14" t="s">
        <v>185</v>
      </c>
      <c r="BE300" s="252">
        <f>IF(N300="základní",J300,0)</f>
        <v>0</v>
      </c>
      <c r="BF300" s="252">
        <f>IF(N300="snížená",J300,0)</f>
        <v>0</v>
      </c>
      <c r="BG300" s="252">
        <f>IF(N300="zákl. přenesená",J300,0)</f>
        <v>0</v>
      </c>
      <c r="BH300" s="252">
        <f>IF(N300="sníž. přenesená",J300,0)</f>
        <v>0</v>
      </c>
      <c r="BI300" s="252">
        <f>IF(N300="nulová",J300,0)</f>
        <v>0</v>
      </c>
      <c r="BJ300" s="14" t="s">
        <v>84</v>
      </c>
      <c r="BK300" s="252">
        <f>ROUND(I300*H300,2)</f>
        <v>0</v>
      </c>
      <c r="BL300" s="14" t="s">
        <v>272</v>
      </c>
      <c r="BM300" s="251" t="s">
        <v>865</v>
      </c>
    </row>
    <row r="301" s="2" customFormat="1">
      <c r="A301" s="35"/>
      <c r="B301" s="36"/>
      <c r="C301" s="37"/>
      <c r="D301" s="253" t="s">
        <v>194</v>
      </c>
      <c r="E301" s="37"/>
      <c r="F301" s="254" t="s">
        <v>866</v>
      </c>
      <c r="G301" s="37"/>
      <c r="H301" s="37"/>
      <c r="I301" s="206"/>
      <c r="J301" s="37"/>
      <c r="K301" s="37"/>
      <c r="L301" s="41"/>
      <c r="M301" s="255"/>
      <c r="N301" s="256"/>
      <c r="O301" s="88"/>
      <c r="P301" s="88"/>
      <c r="Q301" s="88"/>
      <c r="R301" s="88"/>
      <c r="S301" s="88"/>
      <c r="T301" s="89"/>
      <c r="U301" s="35"/>
      <c r="V301" s="35"/>
      <c r="W301" s="35"/>
      <c r="X301" s="35"/>
      <c r="Y301" s="35"/>
      <c r="Z301" s="35"/>
      <c r="AA301" s="35"/>
      <c r="AB301" s="35"/>
      <c r="AC301" s="35"/>
      <c r="AD301" s="35"/>
      <c r="AE301" s="35"/>
      <c r="AT301" s="14" t="s">
        <v>194</v>
      </c>
      <c r="AU301" s="14" t="s">
        <v>200</v>
      </c>
    </row>
    <row r="302" s="2" customFormat="1" ht="37.8" customHeight="1">
      <c r="A302" s="35"/>
      <c r="B302" s="36"/>
      <c r="C302" s="239" t="s">
        <v>790</v>
      </c>
      <c r="D302" s="239" t="s">
        <v>188</v>
      </c>
      <c r="E302" s="240" t="s">
        <v>868</v>
      </c>
      <c r="F302" s="241" t="s">
        <v>869</v>
      </c>
      <c r="G302" s="242" t="s">
        <v>263</v>
      </c>
      <c r="H302" s="243">
        <v>1</v>
      </c>
      <c r="I302" s="244"/>
      <c r="J302" s="245">
        <f>ROUND(I302*H302,2)</f>
        <v>0</v>
      </c>
      <c r="K302" s="246"/>
      <c r="L302" s="41"/>
      <c r="M302" s="247" t="s">
        <v>1</v>
      </c>
      <c r="N302" s="248" t="s">
        <v>42</v>
      </c>
      <c r="O302" s="88"/>
      <c r="P302" s="249">
        <f>O302*H302</f>
        <v>0</v>
      </c>
      <c r="Q302" s="249">
        <v>0</v>
      </c>
      <c r="R302" s="249">
        <f>Q302*H302</f>
        <v>0</v>
      </c>
      <c r="S302" s="249">
        <v>5.0000000000000002E-05</v>
      </c>
      <c r="T302" s="250">
        <f>S302*H302</f>
        <v>5.0000000000000002E-05</v>
      </c>
      <c r="U302" s="35"/>
      <c r="V302" s="35"/>
      <c r="W302" s="35"/>
      <c r="X302" s="35"/>
      <c r="Y302" s="35"/>
      <c r="Z302" s="35"/>
      <c r="AA302" s="35"/>
      <c r="AB302" s="35"/>
      <c r="AC302" s="35"/>
      <c r="AD302" s="35"/>
      <c r="AE302" s="35"/>
      <c r="AR302" s="251" t="s">
        <v>272</v>
      </c>
      <c r="AT302" s="251" t="s">
        <v>188</v>
      </c>
      <c r="AU302" s="251" t="s">
        <v>200</v>
      </c>
      <c r="AY302" s="14" t="s">
        <v>185</v>
      </c>
      <c r="BE302" s="252">
        <f>IF(N302="základní",J302,0)</f>
        <v>0</v>
      </c>
      <c r="BF302" s="252">
        <f>IF(N302="snížená",J302,0)</f>
        <v>0</v>
      </c>
      <c r="BG302" s="252">
        <f>IF(N302="zákl. přenesená",J302,0)</f>
        <v>0</v>
      </c>
      <c r="BH302" s="252">
        <f>IF(N302="sníž. přenesená",J302,0)</f>
        <v>0</v>
      </c>
      <c r="BI302" s="252">
        <f>IF(N302="nulová",J302,0)</f>
        <v>0</v>
      </c>
      <c r="BJ302" s="14" t="s">
        <v>84</v>
      </c>
      <c r="BK302" s="252">
        <f>ROUND(I302*H302,2)</f>
        <v>0</v>
      </c>
      <c r="BL302" s="14" t="s">
        <v>272</v>
      </c>
      <c r="BM302" s="251" t="s">
        <v>870</v>
      </c>
    </row>
    <row r="303" s="2" customFormat="1">
      <c r="A303" s="35"/>
      <c r="B303" s="36"/>
      <c r="C303" s="37"/>
      <c r="D303" s="253" t="s">
        <v>194</v>
      </c>
      <c r="E303" s="37"/>
      <c r="F303" s="254" t="s">
        <v>871</v>
      </c>
      <c r="G303" s="37"/>
      <c r="H303" s="37"/>
      <c r="I303" s="206"/>
      <c r="J303" s="37"/>
      <c r="K303" s="37"/>
      <c r="L303" s="41"/>
      <c r="M303" s="255"/>
      <c r="N303" s="256"/>
      <c r="O303" s="88"/>
      <c r="P303" s="88"/>
      <c r="Q303" s="88"/>
      <c r="R303" s="88"/>
      <c r="S303" s="88"/>
      <c r="T303" s="89"/>
      <c r="U303" s="35"/>
      <c r="V303" s="35"/>
      <c r="W303" s="35"/>
      <c r="X303" s="35"/>
      <c r="Y303" s="35"/>
      <c r="Z303" s="35"/>
      <c r="AA303" s="35"/>
      <c r="AB303" s="35"/>
      <c r="AC303" s="35"/>
      <c r="AD303" s="35"/>
      <c r="AE303" s="35"/>
      <c r="AT303" s="14" t="s">
        <v>194</v>
      </c>
      <c r="AU303" s="14" t="s">
        <v>200</v>
      </c>
    </row>
    <row r="304" s="2" customFormat="1" ht="21.75" customHeight="1">
      <c r="A304" s="35"/>
      <c r="B304" s="36"/>
      <c r="C304" s="239" t="s">
        <v>795</v>
      </c>
      <c r="D304" s="239" t="s">
        <v>188</v>
      </c>
      <c r="E304" s="240" t="s">
        <v>873</v>
      </c>
      <c r="F304" s="241" t="s">
        <v>874</v>
      </c>
      <c r="G304" s="242" t="s">
        <v>263</v>
      </c>
      <c r="H304" s="243">
        <v>1</v>
      </c>
      <c r="I304" s="244"/>
      <c r="J304" s="245">
        <f>ROUND(I304*H304,2)</f>
        <v>0</v>
      </c>
      <c r="K304" s="246"/>
      <c r="L304" s="41"/>
      <c r="M304" s="247" t="s">
        <v>1</v>
      </c>
      <c r="N304" s="248" t="s">
        <v>42</v>
      </c>
      <c r="O304" s="88"/>
      <c r="P304" s="249">
        <f>O304*H304</f>
        <v>0</v>
      </c>
      <c r="Q304" s="249">
        <v>0</v>
      </c>
      <c r="R304" s="249">
        <f>Q304*H304</f>
        <v>0</v>
      </c>
      <c r="S304" s="249">
        <v>5.0000000000000002E-05</v>
      </c>
      <c r="T304" s="250">
        <f>S304*H304</f>
        <v>5.0000000000000002E-05</v>
      </c>
      <c r="U304" s="35"/>
      <c r="V304" s="35"/>
      <c r="W304" s="35"/>
      <c r="X304" s="35"/>
      <c r="Y304" s="35"/>
      <c r="Z304" s="35"/>
      <c r="AA304" s="35"/>
      <c r="AB304" s="35"/>
      <c r="AC304" s="35"/>
      <c r="AD304" s="35"/>
      <c r="AE304" s="35"/>
      <c r="AR304" s="251" t="s">
        <v>272</v>
      </c>
      <c r="AT304" s="251" t="s">
        <v>188</v>
      </c>
      <c r="AU304" s="251" t="s">
        <v>200</v>
      </c>
      <c r="AY304" s="14" t="s">
        <v>185</v>
      </c>
      <c r="BE304" s="252">
        <f>IF(N304="základní",J304,0)</f>
        <v>0</v>
      </c>
      <c r="BF304" s="252">
        <f>IF(N304="snížená",J304,0)</f>
        <v>0</v>
      </c>
      <c r="BG304" s="252">
        <f>IF(N304="zákl. přenesená",J304,0)</f>
        <v>0</v>
      </c>
      <c r="BH304" s="252">
        <f>IF(N304="sníž. přenesená",J304,0)</f>
        <v>0</v>
      </c>
      <c r="BI304" s="252">
        <f>IF(N304="nulová",J304,0)</f>
        <v>0</v>
      </c>
      <c r="BJ304" s="14" t="s">
        <v>84</v>
      </c>
      <c r="BK304" s="252">
        <f>ROUND(I304*H304,2)</f>
        <v>0</v>
      </c>
      <c r="BL304" s="14" t="s">
        <v>272</v>
      </c>
      <c r="BM304" s="251" t="s">
        <v>875</v>
      </c>
    </row>
    <row r="305" s="2" customFormat="1">
      <c r="A305" s="35"/>
      <c r="B305" s="36"/>
      <c r="C305" s="37"/>
      <c r="D305" s="253" t="s">
        <v>194</v>
      </c>
      <c r="E305" s="37"/>
      <c r="F305" s="254" t="s">
        <v>874</v>
      </c>
      <c r="G305" s="37"/>
      <c r="H305" s="37"/>
      <c r="I305" s="206"/>
      <c r="J305" s="37"/>
      <c r="K305" s="37"/>
      <c r="L305" s="41"/>
      <c r="M305" s="255"/>
      <c r="N305" s="256"/>
      <c r="O305" s="88"/>
      <c r="P305" s="88"/>
      <c r="Q305" s="88"/>
      <c r="R305" s="88"/>
      <c r="S305" s="88"/>
      <c r="T305" s="89"/>
      <c r="U305" s="35"/>
      <c r="V305" s="35"/>
      <c r="W305" s="35"/>
      <c r="X305" s="35"/>
      <c r="Y305" s="35"/>
      <c r="Z305" s="35"/>
      <c r="AA305" s="35"/>
      <c r="AB305" s="35"/>
      <c r="AC305" s="35"/>
      <c r="AD305" s="35"/>
      <c r="AE305" s="35"/>
      <c r="AT305" s="14" t="s">
        <v>194</v>
      </c>
      <c r="AU305" s="14" t="s">
        <v>200</v>
      </c>
    </row>
    <row r="306" s="2" customFormat="1" ht="16.5" customHeight="1">
      <c r="A306" s="35"/>
      <c r="B306" s="36"/>
      <c r="C306" s="257" t="s">
        <v>800</v>
      </c>
      <c r="D306" s="257" t="s">
        <v>260</v>
      </c>
      <c r="E306" s="258" t="s">
        <v>877</v>
      </c>
      <c r="F306" s="259" t="s">
        <v>878</v>
      </c>
      <c r="G306" s="260" t="s">
        <v>329</v>
      </c>
      <c r="H306" s="261">
        <v>1</v>
      </c>
      <c r="I306" s="262"/>
      <c r="J306" s="263">
        <f>ROUND(I306*H306,2)</f>
        <v>0</v>
      </c>
      <c r="K306" s="264"/>
      <c r="L306" s="265"/>
      <c r="M306" s="266" t="s">
        <v>1</v>
      </c>
      <c r="N306" s="267" t="s">
        <v>42</v>
      </c>
      <c r="O306" s="88"/>
      <c r="P306" s="249">
        <f>O306*H306</f>
        <v>0</v>
      </c>
      <c r="Q306" s="249">
        <v>6.9999999999999994E-05</v>
      </c>
      <c r="R306" s="249">
        <f>Q306*H306</f>
        <v>6.9999999999999994E-05</v>
      </c>
      <c r="S306" s="249">
        <v>0</v>
      </c>
      <c r="T306" s="250">
        <f>S306*H306</f>
        <v>0</v>
      </c>
      <c r="U306" s="35"/>
      <c r="V306" s="35"/>
      <c r="W306" s="35"/>
      <c r="X306" s="35"/>
      <c r="Y306" s="35"/>
      <c r="Z306" s="35"/>
      <c r="AA306" s="35"/>
      <c r="AB306" s="35"/>
      <c r="AC306" s="35"/>
      <c r="AD306" s="35"/>
      <c r="AE306" s="35"/>
      <c r="AR306" s="251" t="s">
        <v>323</v>
      </c>
      <c r="AT306" s="251" t="s">
        <v>260</v>
      </c>
      <c r="AU306" s="251" t="s">
        <v>200</v>
      </c>
      <c r="AY306" s="14" t="s">
        <v>185</v>
      </c>
      <c r="BE306" s="252">
        <f>IF(N306="základní",J306,0)</f>
        <v>0</v>
      </c>
      <c r="BF306" s="252">
        <f>IF(N306="snížená",J306,0)</f>
        <v>0</v>
      </c>
      <c r="BG306" s="252">
        <f>IF(N306="zákl. přenesená",J306,0)</f>
        <v>0</v>
      </c>
      <c r="BH306" s="252">
        <f>IF(N306="sníž. přenesená",J306,0)</f>
        <v>0</v>
      </c>
      <c r="BI306" s="252">
        <f>IF(N306="nulová",J306,0)</f>
        <v>0</v>
      </c>
      <c r="BJ306" s="14" t="s">
        <v>84</v>
      </c>
      <c r="BK306" s="252">
        <f>ROUND(I306*H306,2)</f>
        <v>0</v>
      </c>
      <c r="BL306" s="14" t="s">
        <v>272</v>
      </c>
      <c r="BM306" s="251" t="s">
        <v>879</v>
      </c>
    </row>
    <row r="307" s="2" customFormat="1">
      <c r="A307" s="35"/>
      <c r="B307" s="36"/>
      <c r="C307" s="37"/>
      <c r="D307" s="253" t="s">
        <v>194</v>
      </c>
      <c r="E307" s="37"/>
      <c r="F307" s="254" t="s">
        <v>880</v>
      </c>
      <c r="G307" s="37"/>
      <c r="H307" s="37"/>
      <c r="I307" s="206"/>
      <c r="J307" s="37"/>
      <c r="K307" s="37"/>
      <c r="L307" s="41"/>
      <c r="M307" s="255"/>
      <c r="N307" s="256"/>
      <c r="O307" s="88"/>
      <c r="P307" s="88"/>
      <c r="Q307" s="88"/>
      <c r="R307" s="88"/>
      <c r="S307" s="88"/>
      <c r="T307" s="89"/>
      <c r="U307" s="35"/>
      <c r="V307" s="35"/>
      <c r="W307" s="35"/>
      <c r="X307" s="35"/>
      <c r="Y307" s="35"/>
      <c r="Z307" s="35"/>
      <c r="AA307" s="35"/>
      <c r="AB307" s="35"/>
      <c r="AC307" s="35"/>
      <c r="AD307" s="35"/>
      <c r="AE307" s="35"/>
      <c r="AT307" s="14" t="s">
        <v>194</v>
      </c>
      <c r="AU307" s="14" t="s">
        <v>200</v>
      </c>
    </row>
    <row r="308" s="2" customFormat="1" ht="24.15" customHeight="1">
      <c r="A308" s="35"/>
      <c r="B308" s="36"/>
      <c r="C308" s="239" t="s">
        <v>804</v>
      </c>
      <c r="D308" s="239" t="s">
        <v>188</v>
      </c>
      <c r="E308" s="240" t="s">
        <v>882</v>
      </c>
      <c r="F308" s="241" t="s">
        <v>883</v>
      </c>
      <c r="G308" s="242" t="s">
        <v>884</v>
      </c>
      <c r="H308" s="243">
        <v>1</v>
      </c>
      <c r="I308" s="244"/>
      <c r="J308" s="245">
        <f>ROUND(I308*H308,2)</f>
        <v>0</v>
      </c>
      <c r="K308" s="246"/>
      <c r="L308" s="41"/>
      <c r="M308" s="247" t="s">
        <v>1</v>
      </c>
      <c r="N308" s="248" t="s">
        <v>42</v>
      </c>
      <c r="O308" s="88"/>
      <c r="P308" s="249">
        <f>O308*H308</f>
        <v>0</v>
      </c>
      <c r="Q308" s="249">
        <v>0</v>
      </c>
      <c r="R308" s="249">
        <f>Q308*H308</f>
        <v>0</v>
      </c>
      <c r="S308" s="249">
        <v>0</v>
      </c>
      <c r="T308" s="250">
        <f>S308*H308</f>
        <v>0</v>
      </c>
      <c r="U308" s="35"/>
      <c r="V308" s="35"/>
      <c r="W308" s="35"/>
      <c r="X308" s="35"/>
      <c r="Y308" s="35"/>
      <c r="Z308" s="35"/>
      <c r="AA308" s="35"/>
      <c r="AB308" s="35"/>
      <c r="AC308" s="35"/>
      <c r="AD308" s="35"/>
      <c r="AE308" s="35"/>
      <c r="AR308" s="251" t="s">
        <v>272</v>
      </c>
      <c r="AT308" s="251" t="s">
        <v>188</v>
      </c>
      <c r="AU308" s="251" t="s">
        <v>200</v>
      </c>
      <c r="AY308" s="14" t="s">
        <v>185</v>
      </c>
      <c r="BE308" s="252">
        <f>IF(N308="základní",J308,0)</f>
        <v>0</v>
      </c>
      <c r="BF308" s="252">
        <f>IF(N308="snížená",J308,0)</f>
        <v>0</v>
      </c>
      <c r="BG308" s="252">
        <f>IF(N308="zákl. přenesená",J308,0)</f>
        <v>0</v>
      </c>
      <c r="BH308" s="252">
        <f>IF(N308="sníž. přenesená",J308,0)</f>
        <v>0</v>
      </c>
      <c r="BI308" s="252">
        <f>IF(N308="nulová",J308,0)</f>
        <v>0</v>
      </c>
      <c r="BJ308" s="14" t="s">
        <v>84</v>
      </c>
      <c r="BK308" s="252">
        <f>ROUND(I308*H308,2)</f>
        <v>0</v>
      </c>
      <c r="BL308" s="14" t="s">
        <v>272</v>
      </c>
      <c r="BM308" s="251" t="s">
        <v>885</v>
      </c>
    </row>
    <row r="309" s="2" customFormat="1">
      <c r="A309" s="35"/>
      <c r="B309" s="36"/>
      <c r="C309" s="37"/>
      <c r="D309" s="253" t="s">
        <v>194</v>
      </c>
      <c r="E309" s="37"/>
      <c r="F309" s="254" t="s">
        <v>886</v>
      </c>
      <c r="G309" s="37"/>
      <c r="H309" s="37"/>
      <c r="I309" s="206"/>
      <c r="J309" s="37"/>
      <c r="K309" s="37"/>
      <c r="L309" s="41"/>
      <c r="M309" s="255"/>
      <c r="N309" s="256"/>
      <c r="O309" s="88"/>
      <c r="P309" s="88"/>
      <c r="Q309" s="88"/>
      <c r="R309" s="88"/>
      <c r="S309" s="88"/>
      <c r="T309" s="89"/>
      <c r="U309" s="35"/>
      <c r="V309" s="35"/>
      <c r="W309" s="35"/>
      <c r="X309" s="35"/>
      <c r="Y309" s="35"/>
      <c r="Z309" s="35"/>
      <c r="AA309" s="35"/>
      <c r="AB309" s="35"/>
      <c r="AC309" s="35"/>
      <c r="AD309" s="35"/>
      <c r="AE309" s="35"/>
      <c r="AT309" s="14" t="s">
        <v>194</v>
      </c>
      <c r="AU309" s="14" t="s">
        <v>200</v>
      </c>
    </row>
    <row r="310" s="2" customFormat="1" ht="21.75" customHeight="1">
      <c r="A310" s="35"/>
      <c r="B310" s="36"/>
      <c r="C310" s="239" t="s">
        <v>808</v>
      </c>
      <c r="D310" s="239" t="s">
        <v>188</v>
      </c>
      <c r="E310" s="240" t="s">
        <v>888</v>
      </c>
      <c r="F310" s="241" t="s">
        <v>889</v>
      </c>
      <c r="G310" s="242" t="s">
        <v>263</v>
      </c>
      <c r="H310" s="243">
        <v>1</v>
      </c>
      <c r="I310" s="244"/>
      <c r="J310" s="245">
        <f>ROUND(I310*H310,2)</f>
        <v>0</v>
      </c>
      <c r="K310" s="246"/>
      <c r="L310" s="41"/>
      <c r="M310" s="247" t="s">
        <v>1</v>
      </c>
      <c r="N310" s="248" t="s">
        <v>42</v>
      </c>
      <c r="O310" s="88"/>
      <c r="P310" s="249">
        <f>O310*H310</f>
        <v>0</v>
      </c>
      <c r="Q310" s="249">
        <v>0</v>
      </c>
      <c r="R310" s="249">
        <f>Q310*H310</f>
        <v>0</v>
      </c>
      <c r="S310" s="249">
        <v>0</v>
      </c>
      <c r="T310" s="250">
        <f>S310*H310</f>
        <v>0</v>
      </c>
      <c r="U310" s="35"/>
      <c r="V310" s="35"/>
      <c r="W310" s="35"/>
      <c r="X310" s="35"/>
      <c r="Y310" s="35"/>
      <c r="Z310" s="35"/>
      <c r="AA310" s="35"/>
      <c r="AB310" s="35"/>
      <c r="AC310" s="35"/>
      <c r="AD310" s="35"/>
      <c r="AE310" s="35"/>
      <c r="AR310" s="251" t="s">
        <v>272</v>
      </c>
      <c r="AT310" s="251" t="s">
        <v>188</v>
      </c>
      <c r="AU310" s="251" t="s">
        <v>200</v>
      </c>
      <c r="AY310" s="14" t="s">
        <v>185</v>
      </c>
      <c r="BE310" s="252">
        <f>IF(N310="základní",J310,0)</f>
        <v>0</v>
      </c>
      <c r="BF310" s="252">
        <f>IF(N310="snížená",J310,0)</f>
        <v>0</v>
      </c>
      <c r="BG310" s="252">
        <f>IF(N310="zákl. přenesená",J310,0)</f>
        <v>0</v>
      </c>
      <c r="BH310" s="252">
        <f>IF(N310="sníž. přenesená",J310,0)</f>
        <v>0</v>
      </c>
      <c r="BI310" s="252">
        <f>IF(N310="nulová",J310,0)</f>
        <v>0</v>
      </c>
      <c r="BJ310" s="14" t="s">
        <v>84</v>
      </c>
      <c r="BK310" s="252">
        <f>ROUND(I310*H310,2)</f>
        <v>0</v>
      </c>
      <c r="BL310" s="14" t="s">
        <v>272</v>
      </c>
      <c r="BM310" s="251" t="s">
        <v>890</v>
      </c>
    </row>
    <row r="311" s="2" customFormat="1">
      <c r="A311" s="35"/>
      <c r="B311" s="36"/>
      <c r="C311" s="37"/>
      <c r="D311" s="253" t="s">
        <v>194</v>
      </c>
      <c r="E311" s="37"/>
      <c r="F311" s="254" t="s">
        <v>891</v>
      </c>
      <c r="G311" s="37"/>
      <c r="H311" s="37"/>
      <c r="I311" s="206"/>
      <c r="J311" s="37"/>
      <c r="K311" s="37"/>
      <c r="L311" s="41"/>
      <c r="M311" s="255"/>
      <c r="N311" s="256"/>
      <c r="O311" s="88"/>
      <c r="P311" s="88"/>
      <c r="Q311" s="88"/>
      <c r="R311" s="88"/>
      <c r="S311" s="88"/>
      <c r="T311" s="89"/>
      <c r="U311" s="35"/>
      <c r="V311" s="35"/>
      <c r="W311" s="35"/>
      <c r="X311" s="35"/>
      <c r="Y311" s="35"/>
      <c r="Z311" s="35"/>
      <c r="AA311" s="35"/>
      <c r="AB311" s="35"/>
      <c r="AC311" s="35"/>
      <c r="AD311" s="35"/>
      <c r="AE311" s="35"/>
      <c r="AT311" s="14" t="s">
        <v>194</v>
      </c>
      <c r="AU311" s="14" t="s">
        <v>200</v>
      </c>
    </row>
    <row r="312" s="2" customFormat="1" ht="24.15" customHeight="1">
      <c r="A312" s="35"/>
      <c r="B312" s="36"/>
      <c r="C312" s="239" t="s">
        <v>812</v>
      </c>
      <c r="D312" s="239" t="s">
        <v>188</v>
      </c>
      <c r="E312" s="240" t="s">
        <v>893</v>
      </c>
      <c r="F312" s="241" t="s">
        <v>894</v>
      </c>
      <c r="G312" s="242" t="s">
        <v>263</v>
      </c>
      <c r="H312" s="243">
        <v>1</v>
      </c>
      <c r="I312" s="244"/>
      <c r="J312" s="245">
        <f>ROUND(I312*H312,2)</f>
        <v>0</v>
      </c>
      <c r="K312" s="246"/>
      <c r="L312" s="41"/>
      <c r="M312" s="247" t="s">
        <v>1</v>
      </c>
      <c r="N312" s="248" t="s">
        <v>42</v>
      </c>
      <c r="O312" s="88"/>
      <c r="P312" s="249">
        <f>O312*H312</f>
        <v>0</v>
      </c>
      <c r="Q312" s="249">
        <v>0</v>
      </c>
      <c r="R312" s="249">
        <f>Q312*H312</f>
        <v>0</v>
      </c>
      <c r="S312" s="249">
        <v>0</v>
      </c>
      <c r="T312" s="250">
        <f>S312*H312</f>
        <v>0</v>
      </c>
      <c r="U312" s="35"/>
      <c r="V312" s="35"/>
      <c r="W312" s="35"/>
      <c r="X312" s="35"/>
      <c r="Y312" s="35"/>
      <c r="Z312" s="35"/>
      <c r="AA312" s="35"/>
      <c r="AB312" s="35"/>
      <c r="AC312" s="35"/>
      <c r="AD312" s="35"/>
      <c r="AE312" s="35"/>
      <c r="AR312" s="251" t="s">
        <v>272</v>
      </c>
      <c r="AT312" s="251" t="s">
        <v>188</v>
      </c>
      <c r="AU312" s="251" t="s">
        <v>200</v>
      </c>
      <c r="AY312" s="14" t="s">
        <v>185</v>
      </c>
      <c r="BE312" s="252">
        <f>IF(N312="základní",J312,0)</f>
        <v>0</v>
      </c>
      <c r="BF312" s="252">
        <f>IF(N312="snížená",J312,0)</f>
        <v>0</v>
      </c>
      <c r="BG312" s="252">
        <f>IF(N312="zákl. přenesená",J312,0)</f>
        <v>0</v>
      </c>
      <c r="BH312" s="252">
        <f>IF(N312="sníž. přenesená",J312,0)</f>
        <v>0</v>
      </c>
      <c r="BI312" s="252">
        <f>IF(N312="nulová",J312,0)</f>
        <v>0</v>
      </c>
      <c r="BJ312" s="14" t="s">
        <v>84</v>
      </c>
      <c r="BK312" s="252">
        <f>ROUND(I312*H312,2)</f>
        <v>0</v>
      </c>
      <c r="BL312" s="14" t="s">
        <v>272</v>
      </c>
      <c r="BM312" s="251" t="s">
        <v>895</v>
      </c>
    </row>
    <row r="313" s="2" customFormat="1">
      <c r="A313" s="35"/>
      <c r="B313" s="36"/>
      <c r="C313" s="37"/>
      <c r="D313" s="253" t="s">
        <v>194</v>
      </c>
      <c r="E313" s="37"/>
      <c r="F313" s="254" t="s">
        <v>896</v>
      </c>
      <c r="G313" s="37"/>
      <c r="H313" s="37"/>
      <c r="I313" s="206"/>
      <c r="J313" s="37"/>
      <c r="K313" s="37"/>
      <c r="L313" s="41"/>
      <c r="M313" s="255"/>
      <c r="N313" s="256"/>
      <c r="O313" s="88"/>
      <c r="P313" s="88"/>
      <c r="Q313" s="88"/>
      <c r="R313" s="88"/>
      <c r="S313" s="88"/>
      <c r="T313" s="89"/>
      <c r="U313" s="35"/>
      <c r="V313" s="35"/>
      <c r="W313" s="35"/>
      <c r="X313" s="35"/>
      <c r="Y313" s="35"/>
      <c r="Z313" s="35"/>
      <c r="AA313" s="35"/>
      <c r="AB313" s="35"/>
      <c r="AC313" s="35"/>
      <c r="AD313" s="35"/>
      <c r="AE313" s="35"/>
      <c r="AT313" s="14" t="s">
        <v>194</v>
      </c>
      <c r="AU313" s="14" t="s">
        <v>200</v>
      </c>
    </row>
    <row r="314" s="2" customFormat="1" ht="16.5" customHeight="1">
      <c r="A314" s="35"/>
      <c r="B314" s="36"/>
      <c r="C314" s="239" t="s">
        <v>816</v>
      </c>
      <c r="D314" s="239" t="s">
        <v>188</v>
      </c>
      <c r="E314" s="240" t="s">
        <v>898</v>
      </c>
      <c r="F314" s="241" t="s">
        <v>899</v>
      </c>
      <c r="G314" s="242" t="s">
        <v>884</v>
      </c>
      <c r="H314" s="243">
        <v>1</v>
      </c>
      <c r="I314" s="244"/>
      <c r="J314" s="245">
        <f>ROUND(I314*H314,2)</f>
        <v>0</v>
      </c>
      <c r="K314" s="246"/>
      <c r="L314" s="41"/>
      <c r="M314" s="247" t="s">
        <v>1</v>
      </c>
      <c r="N314" s="248" t="s">
        <v>42</v>
      </c>
      <c r="O314" s="88"/>
      <c r="P314" s="249">
        <f>O314*H314</f>
        <v>0</v>
      </c>
      <c r="Q314" s="249">
        <v>0</v>
      </c>
      <c r="R314" s="249">
        <f>Q314*H314</f>
        <v>0</v>
      </c>
      <c r="S314" s="249">
        <v>0</v>
      </c>
      <c r="T314" s="250">
        <f>S314*H314</f>
        <v>0</v>
      </c>
      <c r="U314" s="35"/>
      <c r="V314" s="35"/>
      <c r="W314" s="35"/>
      <c r="X314" s="35"/>
      <c r="Y314" s="35"/>
      <c r="Z314" s="35"/>
      <c r="AA314" s="35"/>
      <c r="AB314" s="35"/>
      <c r="AC314" s="35"/>
      <c r="AD314" s="35"/>
      <c r="AE314" s="35"/>
      <c r="AR314" s="251" t="s">
        <v>272</v>
      </c>
      <c r="AT314" s="251" t="s">
        <v>188</v>
      </c>
      <c r="AU314" s="251" t="s">
        <v>200</v>
      </c>
      <c r="AY314" s="14" t="s">
        <v>185</v>
      </c>
      <c r="BE314" s="252">
        <f>IF(N314="základní",J314,0)</f>
        <v>0</v>
      </c>
      <c r="BF314" s="252">
        <f>IF(N314="snížená",J314,0)</f>
        <v>0</v>
      </c>
      <c r="BG314" s="252">
        <f>IF(N314="zákl. přenesená",J314,0)</f>
        <v>0</v>
      </c>
      <c r="BH314" s="252">
        <f>IF(N314="sníž. přenesená",J314,0)</f>
        <v>0</v>
      </c>
      <c r="BI314" s="252">
        <f>IF(N314="nulová",J314,0)</f>
        <v>0</v>
      </c>
      <c r="BJ314" s="14" t="s">
        <v>84</v>
      </c>
      <c r="BK314" s="252">
        <f>ROUND(I314*H314,2)</f>
        <v>0</v>
      </c>
      <c r="BL314" s="14" t="s">
        <v>272</v>
      </c>
      <c r="BM314" s="251" t="s">
        <v>900</v>
      </c>
    </row>
    <row r="315" s="2" customFormat="1">
      <c r="A315" s="35"/>
      <c r="B315" s="36"/>
      <c r="C315" s="37"/>
      <c r="D315" s="253" t="s">
        <v>194</v>
      </c>
      <c r="E315" s="37"/>
      <c r="F315" s="254" t="s">
        <v>899</v>
      </c>
      <c r="G315" s="37"/>
      <c r="H315" s="37"/>
      <c r="I315" s="206"/>
      <c r="J315" s="37"/>
      <c r="K315" s="37"/>
      <c r="L315" s="41"/>
      <c r="M315" s="255"/>
      <c r="N315" s="256"/>
      <c r="O315" s="88"/>
      <c r="P315" s="88"/>
      <c r="Q315" s="88"/>
      <c r="R315" s="88"/>
      <c r="S315" s="88"/>
      <c r="T315" s="89"/>
      <c r="U315" s="35"/>
      <c r="V315" s="35"/>
      <c r="W315" s="35"/>
      <c r="X315" s="35"/>
      <c r="Y315" s="35"/>
      <c r="Z315" s="35"/>
      <c r="AA315" s="35"/>
      <c r="AB315" s="35"/>
      <c r="AC315" s="35"/>
      <c r="AD315" s="35"/>
      <c r="AE315" s="35"/>
      <c r="AT315" s="14" t="s">
        <v>194</v>
      </c>
      <c r="AU315" s="14" t="s">
        <v>200</v>
      </c>
    </row>
    <row r="316" s="2" customFormat="1" ht="24.15" customHeight="1">
      <c r="A316" s="35"/>
      <c r="B316" s="36"/>
      <c r="C316" s="239" t="s">
        <v>818</v>
      </c>
      <c r="D316" s="239" t="s">
        <v>188</v>
      </c>
      <c r="E316" s="240" t="s">
        <v>902</v>
      </c>
      <c r="F316" s="241" t="s">
        <v>903</v>
      </c>
      <c r="G316" s="242" t="s">
        <v>884</v>
      </c>
      <c r="H316" s="243">
        <v>1</v>
      </c>
      <c r="I316" s="244"/>
      <c r="J316" s="245">
        <f>ROUND(I316*H316,2)</f>
        <v>0</v>
      </c>
      <c r="K316" s="246"/>
      <c r="L316" s="41"/>
      <c r="M316" s="247" t="s">
        <v>1</v>
      </c>
      <c r="N316" s="248" t="s">
        <v>42</v>
      </c>
      <c r="O316" s="88"/>
      <c r="P316" s="249">
        <f>O316*H316</f>
        <v>0</v>
      </c>
      <c r="Q316" s="249">
        <v>0</v>
      </c>
      <c r="R316" s="249">
        <f>Q316*H316</f>
        <v>0</v>
      </c>
      <c r="S316" s="249">
        <v>0</v>
      </c>
      <c r="T316" s="250">
        <f>S316*H316</f>
        <v>0</v>
      </c>
      <c r="U316" s="35"/>
      <c r="V316" s="35"/>
      <c r="W316" s="35"/>
      <c r="X316" s="35"/>
      <c r="Y316" s="35"/>
      <c r="Z316" s="35"/>
      <c r="AA316" s="35"/>
      <c r="AB316" s="35"/>
      <c r="AC316" s="35"/>
      <c r="AD316" s="35"/>
      <c r="AE316" s="35"/>
      <c r="AR316" s="251" t="s">
        <v>272</v>
      </c>
      <c r="AT316" s="251" t="s">
        <v>188</v>
      </c>
      <c r="AU316" s="251" t="s">
        <v>200</v>
      </c>
      <c r="AY316" s="14" t="s">
        <v>185</v>
      </c>
      <c r="BE316" s="252">
        <f>IF(N316="základní",J316,0)</f>
        <v>0</v>
      </c>
      <c r="BF316" s="252">
        <f>IF(N316="snížená",J316,0)</f>
        <v>0</v>
      </c>
      <c r="BG316" s="252">
        <f>IF(N316="zákl. přenesená",J316,0)</f>
        <v>0</v>
      </c>
      <c r="BH316" s="252">
        <f>IF(N316="sníž. přenesená",J316,0)</f>
        <v>0</v>
      </c>
      <c r="BI316" s="252">
        <f>IF(N316="nulová",J316,0)</f>
        <v>0</v>
      </c>
      <c r="BJ316" s="14" t="s">
        <v>84</v>
      </c>
      <c r="BK316" s="252">
        <f>ROUND(I316*H316,2)</f>
        <v>0</v>
      </c>
      <c r="BL316" s="14" t="s">
        <v>272</v>
      </c>
      <c r="BM316" s="251" t="s">
        <v>904</v>
      </c>
    </row>
    <row r="317" s="2" customFormat="1">
      <c r="A317" s="35"/>
      <c r="B317" s="36"/>
      <c r="C317" s="37"/>
      <c r="D317" s="253" t="s">
        <v>194</v>
      </c>
      <c r="E317" s="37"/>
      <c r="F317" s="254" t="s">
        <v>905</v>
      </c>
      <c r="G317" s="37"/>
      <c r="H317" s="37"/>
      <c r="I317" s="206"/>
      <c r="J317" s="37"/>
      <c r="K317" s="37"/>
      <c r="L317" s="41"/>
      <c r="M317" s="255"/>
      <c r="N317" s="256"/>
      <c r="O317" s="88"/>
      <c r="P317" s="88"/>
      <c r="Q317" s="88"/>
      <c r="R317" s="88"/>
      <c r="S317" s="88"/>
      <c r="T317" s="89"/>
      <c r="U317" s="35"/>
      <c r="V317" s="35"/>
      <c r="W317" s="35"/>
      <c r="X317" s="35"/>
      <c r="Y317" s="35"/>
      <c r="Z317" s="35"/>
      <c r="AA317" s="35"/>
      <c r="AB317" s="35"/>
      <c r="AC317" s="35"/>
      <c r="AD317" s="35"/>
      <c r="AE317" s="35"/>
      <c r="AT317" s="14" t="s">
        <v>194</v>
      </c>
      <c r="AU317" s="14" t="s">
        <v>200</v>
      </c>
    </row>
    <row r="318" s="2" customFormat="1" ht="16.5" customHeight="1">
      <c r="A318" s="35"/>
      <c r="B318" s="36"/>
      <c r="C318" s="239" t="s">
        <v>822</v>
      </c>
      <c r="D318" s="239" t="s">
        <v>188</v>
      </c>
      <c r="E318" s="240" t="s">
        <v>907</v>
      </c>
      <c r="F318" s="241" t="s">
        <v>908</v>
      </c>
      <c r="G318" s="242" t="s">
        <v>884</v>
      </c>
      <c r="H318" s="243">
        <v>1</v>
      </c>
      <c r="I318" s="244"/>
      <c r="J318" s="245">
        <f>ROUND(I318*H318,2)</f>
        <v>0</v>
      </c>
      <c r="K318" s="246"/>
      <c r="L318" s="41"/>
      <c r="M318" s="247" t="s">
        <v>1</v>
      </c>
      <c r="N318" s="248" t="s">
        <v>42</v>
      </c>
      <c r="O318" s="88"/>
      <c r="P318" s="249">
        <f>O318*H318</f>
        <v>0</v>
      </c>
      <c r="Q318" s="249">
        <v>0</v>
      </c>
      <c r="R318" s="249">
        <f>Q318*H318</f>
        <v>0</v>
      </c>
      <c r="S318" s="249">
        <v>0</v>
      </c>
      <c r="T318" s="250">
        <f>S318*H318</f>
        <v>0</v>
      </c>
      <c r="U318" s="35"/>
      <c r="V318" s="35"/>
      <c r="W318" s="35"/>
      <c r="X318" s="35"/>
      <c r="Y318" s="35"/>
      <c r="Z318" s="35"/>
      <c r="AA318" s="35"/>
      <c r="AB318" s="35"/>
      <c r="AC318" s="35"/>
      <c r="AD318" s="35"/>
      <c r="AE318" s="35"/>
      <c r="AR318" s="251" t="s">
        <v>272</v>
      </c>
      <c r="AT318" s="251" t="s">
        <v>188</v>
      </c>
      <c r="AU318" s="251" t="s">
        <v>200</v>
      </c>
      <c r="AY318" s="14" t="s">
        <v>185</v>
      </c>
      <c r="BE318" s="252">
        <f>IF(N318="základní",J318,0)</f>
        <v>0</v>
      </c>
      <c r="BF318" s="252">
        <f>IF(N318="snížená",J318,0)</f>
        <v>0</v>
      </c>
      <c r="BG318" s="252">
        <f>IF(N318="zákl. přenesená",J318,0)</f>
        <v>0</v>
      </c>
      <c r="BH318" s="252">
        <f>IF(N318="sníž. přenesená",J318,0)</f>
        <v>0</v>
      </c>
      <c r="BI318" s="252">
        <f>IF(N318="nulová",J318,0)</f>
        <v>0</v>
      </c>
      <c r="BJ318" s="14" t="s">
        <v>84</v>
      </c>
      <c r="BK318" s="252">
        <f>ROUND(I318*H318,2)</f>
        <v>0</v>
      </c>
      <c r="BL318" s="14" t="s">
        <v>272</v>
      </c>
      <c r="BM318" s="251" t="s">
        <v>909</v>
      </c>
    </row>
    <row r="319" s="2" customFormat="1">
      <c r="A319" s="35"/>
      <c r="B319" s="36"/>
      <c r="C319" s="37"/>
      <c r="D319" s="253" t="s">
        <v>194</v>
      </c>
      <c r="E319" s="37"/>
      <c r="F319" s="254" t="s">
        <v>908</v>
      </c>
      <c r="G319" s="37"/>
      <c r="H319" s="37"/>
      <c r="I319" s="206"/>
      <c r="J319" s="37"/>
      <c r="K319" s="37"/>
      <c r="L319" s="41"/>
      <c r="M319" s="255"/>
      <c r="N319" s="256"/>
      <c r="O319" s="88"/>
      <c r="P319" s="88"/>
      <c r="Q319" s="88"/>
      <c r="R319" s="88"/>
      <c r="S319" s="88"/>
      <c r="T319" s="89"/>
      <c r="U319" s="35"/>
      <c r="V319" s="35"/>
      <c r="W319" s="35"/>
      <c r="X319" s="35"/>
      <c r="Y319" s="35"/>
      <c r="Z319" s="35"/>
      <c r="AA319" s="35"/>
      <c r="AB319" s="35"/>
      <c r="AC319" s="35"/>
      <c r="AD319" s="35"/>
      <c r="AE319" s="35"/>
      <c r="AT319" s="14" t="s">
        <v>194</v>
      </c>
      <c r="AU319" s="14" t="s">
        <v>200</v>
      </c>
    </row>
    <row r="320" s="2" customFormat="1" ht="37.8" customHeight="1">
      <c r="A320" s="35"/>
      <c r="B320" s="36"/>
      <c r="C320" s="239" t="s">
        <v>827</v>
      </c>
      <c r="D320" s="239" t="s">
        <v>188</v>
      </c>
      <c r="E320" s="240" t="s">
        <v>911</v>
      </c>
      <c r="F320" s="241" t="s">
        <v>912</v>
      </c>
      <c r="G320" s="242" t="s">
        <v>884</v>
      </c>
      <c r="H320" s="243">
        <v>1</v>
      </c>
      <c r="I320" s="244"/>
      <c r="J320" s="245">
        <f>ROUND(I320*H320,2)</f>
        <v>0</v>
      </c>
      <c r="K320" s="246"/>
      <c r="L320" s="41"/>
      <c r="M320" s="247" t="s">
        <v>1</v>
      </c>
      <c r="N320" s="248" t="s">
        <v>42</v>
      </c>
      <c r="O320" s="88"/>
      <c r="P320" s="249">
        <f>O320*H320</f>
        <v>0</v>
      </c>
      <c r="Q320" s="249">
        <v>0</v>
      </c>
      <c r="R320" s="249">
        <f>Q320*H320</f>
        <v>0</v>
      </c>
      <c r="S320" s="249">
        <v>0</v>
      </c>
      <c r="T320" s="250">
        <f>S320*H320</f>
        <v>0</v>
      </c>
      <c r="U320" s="35"/>
      <c r="V320" s="35"/>
      <c r="W320" s="35"/>
      <c r="X320" s="35"/>
      <c r="Y320" s="35"/>
      <c r="Z320" s="35"/>
      <c r="AA320" s="35"/>
      <c r="AB320" s="35"/>
      <c r="AC320" s="35"/>
      <c r="AD320" s="35"/>
      <c r="AE320" s="35"/>
      <c r="AR320" s="251" t="s">
        <v>272</v>
      </c>
      <c r="AT320" s="251" t="s">
        <v>188</v>
      </c>
      <c r="AU320" s="251" t="s">
        <v>200</v>
      </c>
      <c r="AY320" s="14" t="s">
        <v>185</v>
      </c>
      <c r="BE320" s="252">
        <f>IF(N320="základní",J320,0)</f>
        <v>0</v>
      </c>
      <c r="BF320" s="252">
        <f>IF(N320="snížená",J320,0)</f>
        <v>0</v>
      </c>
      <c r="BG320" s="252">
        <f>IF(N320="zákl. přenesená",J320,0)</f>
        <v>0</v>
      </c>
      <c r="BH320" s="252">
        <f>IF(N320="sníž. přenesená",J320,0)</f>
        <v>0</v>
      </c>
      <c r="BI320" s="252">
        <f>IF(N320="nulová",J320,0)</f>
        <v>0</v>
      </c>
      <c r="BJ320" s="14" t="s">
        <v>84</v>
      </c>
      <c r="BK320" s="252">
        <f>ROUND(I320*H320,2)</f>
        <v>0</v>
      </c>
      <c r="BL320" s="14" t="s">
        <v>272</v>
      </c>
      <c r="BM320" s="251" t="s">
        <v>913</v>
      </c>
    </row>
    <row r="321" s="2" customFormat="1">
      <c r="A321" s="35"/>
      <c r="B321" s="36"/>
      <c r="C321" s="37"/>
      <c r="D321" s="253" t="s">
        <v>194</v>
      </c>
      <c r="E321" s="37"/>
      <c r="F321" s="254" t="s">
        <v>912</v>
      </c>
      <c r="G321" s="37"/>
      <c r="H321" s="37"/>
      <c r="I321" s="206"/>
      <c r="J321" s="37"/>
      <c r="K321" s="37"/>
      <c r="L321" s="41"/>
      <c r="M321" s="255"/>
      <c r="N321" s="256"/>
      <c r="O321" s="88"/>
      <c r="P321" s="88"/>
      <c r="Q321" s="88"/>
      <c r="R321" s="88"/>
      <c r="S321" s="88"/>
      <c r="T321" s="89"/>
      <c r="U321" s="35"/>
      <c r="V321" s="35"/>
      <c r="W321" s="35"/>
      <c r="X321" s="35"/>
      <c r="Y321" s="35"/>
      <c r="Z321" s="35"/>
      <c r="AA321" s="35"/>
      <c r="AB321" s="35"/>
      <c r="AC321" s="35"/>
      <c r="AD321" s="35"/>
      <c r="AE321" s="35"/>
      <c r="AT321" s="14" t="s">
        <v>194</v>
      </c>
      <c r="AU321" s="14" t="s">
        <v>200</v>
      </c>
    </row>
    <row r="322" s="2" customFormat="1" ht="62.7" customHeight="1">
      <c r="A322" s="35"/>
      <c r="B322" s="36"/>
      <c r="C322" s="239" t="s">
        <v>832</v>
      </c>
      <c r="D322" s="239" t="s">
        <v>188</v>
      </c>
      <c r="E322" s="240" t="s">
        <v>915</v>
      </c>
      <c r="F322" s="241" t="s">
        <v>916</v>
      </c>
      <c r="G322" s="242" t="s">
        <v>884</v>
      </c>
      <c r="H322" s="243">
        <v>1</v>
      </c>
      <c r="I322" s="244"/>
      <c r="J322" s="245">
        <f>ROUND(I322*H322,2)</f>
        <v>0</v>
      </c>
      <c r="K322" s="246"/>
      <c r="L322" s="41"/>
      <c r="M322" s="247" t="s">
        <v>1</v>
      </c>
      <c r="N322" s="248" t="s">
        <v>42</v>
      </c>
      <c r="O322" s="88"/>
      <c r="P322" s="249">
        <f>O322*H322</f>
        <v>0</v>
      </c>
      <c r="Q322" s="249">
        <v>0</v>
      </c>
      <c r="R322" s="249">
        <f>Q322*H322</f>
        <v>0</v>
      </c>
      <c r="S322" s="249">
        <v>0</v>
      </c>
      <c r="T322" s="250">
        <f>S322*H322</f>
        <v>0</v>
      </c>
      <c r="U322" s="35"/>
      <c r="V322" s="35"/>
      <c r="W322" s="35"/>
      <c r="X322" s="35"/>
      <c r="Y322" s="35"/>
      <c r="Z322" s="35"/>
      <c r="AA322" s="35"/>
      <c r="AB322" s="35"/>
      <c r="AC322" s="35"/>
      <c r="AD322" s="35"/>
      <c r="AE322" s="35"/>
      <c r="AR322" s="251" t="s">
        <v>272</v>
      </c>
      <c r="AT322" s="251" t="s">
        <v>188</v>
      </c>
      <c r="AU322" s="251" t="s">
        <v>200</v>
      </c>
      <c r="AY322" s="14" t="s">
        <v>185</v>
      </c>
      <c r="BE322" s="252">
        <f>IF(N322="základní",J322,0)</f>
        <v>0</v>
      </c>
      <c r="BF322" s="252">
        <f>IF(N322="snížená",J322,0)</f>
        <v>0</v>
      </c>
      <c r="BG322" s="252">
        <f>IF(N322="zákl. přenesená",J322,0)</f>
        <v>0</v>
      </c>
      <c r="BH322" s="252">
        <f>IF(N322="sníž. přenesená",J322,0)</f>
        <v>0</v>
      </c>
      <c r="BI322" s="252">
        <f>IF(N322="nulová",J322,0)</f>
        <v>0</v>
      </c>
      <c r="BJ322" s="14" t="s">
        <v>84</v>
      </c>
      <c r="BK322" s="252">
        <f>ROUND(I322*H322,2)</f>
        <v>0</v>
      </c>
      <c r="BL322" s="14" t="s">
        <v>272</v>
      </c>
      <c r="BM322" s="251" t="s">
        <v>917</v>
      </c>
    </row>
    <row r="323" s="2" customFormat="1">
      <c r="A323" s="35"/>
      <c r="B323" s="36"/>
      <c r="C323" s="37"/>
      <c r="D323" s="253" t="s">
        <v>194</v>
      </c>
      <c r="E323" s="37"/>
      <c r="F323" s="254" t="s">
        <v>916</v>
      </c>
      <c r="G323" s="37"/>
      <c r="H323" s="37"/>
      <c r="I323" s="206"/>
      <c r="J323" s="37"/>
      <c r="K323" s="37"/>
      <c r="L323" s="41"/>
      <c r="M323" s="255"/>
      <c r="N323" s="256"/>
      <c r="O323" s="88"/>
      <c r="P323" s="88"/>
      <c r="Q323" s="88"/>
      <c r="R323" s="88"/>
      <c r="S323" s="88"/>
      <c r="T323" s="89"/>
      <c r="U323" s="35"/>
      <c r="V323" s="35"/>
      <c r="W323" s="35"/>
      <c r="X323" s="35"/>
      <c r="Y323" s="35"/>
      <c r="Z323" s="35"/>
      <c r="AA323" s="35"/>
      <c r="AB323" s="35"/>
      <c r="AC323" s="35"/>
      <c r="AD323" s="35"/>
      <c r="AE323" s="35"/>
      <c r="AT323" s="14" t="s">
        <v>194</v>
      </c>
      <c r="AU323" s="14" t="s">
        <v>200</v>
      </c>
    </row>
    <row r="324" s="12" customFormat="1" ht="20.88" customHeight="1">
      <c r="A324" s="12"/>
      <c r="B324" s="223"/>
      <c r="C324" s="224"/>
      <c r="D324" s="225" t="s">
        <v>76</v>
      </c>
      <c r="E324" s="237" t="s">
        <v>918</v>
      </c>
      <c r="F324" s="237" t="s">
        <v>919</v>
      </c>
      <c r="G324" s="224"/>
      <c r="H324" s="224"/>
      <c r="I324" s="227"/>
      <c r="J324" s="238">
        <f>BK324</f>
        <v>0</v>
      </c>
      <c r="K324" s="224"/>
      <c r="L324" s="229"/>
      <c r="M324" s="230"/>
      <c r="N324" s="231"/>
      <c r="O324" s="231"/>
      <c r="P324" s="232">
        <f>SUM(P325:P354)</f>
        <v>0</v>
      </c>
      <c r="Q324" s="231"/>
      <c r="R324" s="232">
        <f>SUM(R325:R354)</f>
        <v>0.020760000000000001</v>
      </c>
      <c r="S324" s="231"/>
      <c r="T324" s="233">
        <f>SUM(T325:T354)</f>
        <v>0</v>
      </c>
      <c r="U324" s="12"/>
      <c r="V324" s="12"/>
      <c r="W324" s="12"/>
      <c r="X324" s="12"/>
      <c r="Y324" s="12"/>
      <c r="Z324" s="12"/>
      <c r="AA324" s="12"/>
      <c r="AB324" s="12"/>
      <c r="AC324" s="12"/>
      <c r="AD324" s="12"/>
      <c r="AE324" s="12"/>
      <c r="AR324" s="234" t="s">
        <v>86</v>
      </c>
      <c r="AT324" s="235" t="s">
        <v>76</v>
      </c>
      <c r="AU324" s="235" t="s">
        <v>86</v>
      </c>
      <c r="AY324" s="234" t="s">
        <v>185</v>
      </c>
      <c r="BK324" s="236">
        <f>SUM(BK325:BK354)</f>
        <v>0</v>
      </c>
    </row>
    <row r="325" s="2" customFormat="1" ht="33" customHeight="1">
      <c r="A325" s="35"/>
      <c r="B325" s="36"/>
      <c r="C325" s="239" t="s">
        <v>836</v>
      </c>
      <c r="D325" s="239" t="s">
        <v>188</v>
      </c>
      <c r="E325" s="240" t="s">
        <v>921</v>
      </c>
      <c r="F325" s="241" t="s">
        <v>922</v>
      </c>
      <c r="G325" s="242" t="s">
        <v>329</v>
      </c>
      <c r="H325" s="243">
        <v>25</v>
      </c>
      <c r="I325" s="244"/>
      <c r="J325" s="245">
        <f>ROUND(I325*H325,2)</f>
        <v>0</v>
      </c>
      <c r="K325" s="246"/>
      <c r="L325" s="41"/>
      <c r="M325" s="247" t="s">
        <v>1</v>
      </c>
      <c r="N325" s="248" t="s">
        <v>42</v>
      </c>
      <c r="O325" s="88"/>
      <c r="P325" s="249">
        <f>O325*H325</f>
        <v>0</v>
      </c>
      <c r="Q325" s="249">
        <v>0</v>
      </c>
      <c r="R325" s="249">
        <f>Q325*H325</f>
        <v>0</v>
      </c>
      <c r="S325" s="249">
        <v>0</v>
      </c>
      <c r="T325" s="250">
        <f>S325*H325</f>
        <v>0</v>
      </c>
      <c r="U325" s="35"/>
      <c r="V325" s="35"/>
      <c r="W325" s="35"/>
      <c r="X325" s="35"/>
      <c r="Y325" s="35"/>
      <c r="Z325" s="35"/>
      <c r="AA325" s="35"/>
      <c r="AB325" s="35"/>
      <c r="AC325" s="35"/>
      <c r="AD325" s="35"/>
      <c r="AE325" s="35"/>
      <c r="AR325" s="251" t="s">
        <v>272</v>
      </c>
      <c r="AT325" s="251" t="s">
        <v>188</v>
      </c>
      <c r="AU325" s="251" t="s">
        <v>200</v>
      </c>
      <c r="AY325" s="14" t="s">
        <v>185</v>
      </c>
      <c r="BE325" s="252">
        <f>IF(N325="základní",J325,0)</f>
        <v>0</v>
      </c>
      <c r="BF325" s="252">
        <f>IF(N325="snížená",J325,0)</f>
        <v>0</v>
      </c>
      <c r="BG325" s="252">
        <f>IF(N325="zákl. přenesená",J325,0)</f>
        <v>0</v>
      </c>
      <c r="BH325" s="252">
        <f>IF(N325="sníž. přenesená",J325,0)</f>
        <v>0</v>
      </c>
      <c r="BI325" s="252">
        <f>IF(N325="nulová",J325,0)</f>
        <v>0</v>
      </c>
      <c r="BJ325" s="14" t="s">
        <v>84</v>
      </c>
      <c r="BK325" s="252">
        <f>ROUND(I325*H325,2)</f>
        <v>0</v>
      </c>
      <c r="BL325" s="14" t="s">
        <v>272</v>
      </c>
      <c r="BM325" s="251" t="s">
        <v>923</v>
      </c>
    </row>
    <row r="326" s="2" customFormat="1">
      <c r="A326" s="35"/>
      <c r="B326" s="36"/>
      <c r="C326" s="37"/>
      <c r="D326" s="253" t="s">
        <v>194</v>
      </c>
      <c r="E326" s="37"/>
      <c r="F326" s="254" t="s">
        <v>924</v>
      </c>
      <c r="G326" s="37"/>
      <c r="H326" s="37"/>
      <c r="I326" s="206"/>
      <c r="J326" s="37"/>
      <c r="K326" s="37"/>
      <c r="L326" s="41"/>
      <c r="M326" s="255"/>
      <c r="N326" s="256"/>
      <c r="O326" s="88"/>
      <c r="P326" s="88"/>
      <c r="Q326" s="88"/>
      <c r="R326" s="88"/>
      <c r="S326" s="88"/>
      <c r="T326" s="89"/>
      <c r="U326" s="35"/>
      <c r="V326" s="35"/>
      <c r="W326" s="35"/>
      <c r="X326" s="35"/>
      <c r="Y326" s="35"/>
      <c r="Z326" s="35"/>
      <c r="AA326" s="35"/>
      <c r="AB326" s="35"/>
      <c r="AC326" s="35"/>
      <c r="AD326" s="35"/>
      <c r="AE326" s="35"/>
      <c r="AT326" s="14" t="s">
        <v>194</v>
      </c>
      <c r="AU326" s="14" t="s">
        <v>200</v>
      </c>
    </row>
    <row r="327" s="2" customFormat="1" ht="33" customHeight="1">
      <c r="A327" s="35"/>
      <c r="B327" s="36"/>
      <c r="C327" s="257" t="s">
        <v>840</v>
      </c>
      <c r="D327" s="257" t="s">
        <v>260</v>
      </c>
      <c r="E327" s="258" t="s">
        <v>926</v>
      </c>
      <c r="F327" s="259" t="s">
        <v>927</v>
      </c>
      <c r="G327" s="260" t="s">
        <v>329</v>
      </c>
      <c r="H327" s="261">
        <v>25</v>
      </c>
      <c r="I327" s="262"/>
      <c r="J327" s="263">
        <f>ROUND(I327*H327,2)</f>
        <v>0</v>
      </c>
      <c r="K327" s="264"/>
      <c r="L327" s="265"/>
      <c r="M327" s="266" t="s">
        <v>1</v>
      </c>
      <c r="N327" s="267" t="s">
        <v>42</v>
      </c>
      <c r="O327" s="88"/>
      <c r="P327" s="249">
        <f>O327*H327</f>
        <v>0</v>
      </c>
      <c r="Q327" s="249">
        <v>0.00052999999999999998</v>
      </c>
      <c r="R327" s="249">
        <f>Q327*H327</f>
        <v>0.01325</v>
      </c>
      <c r="S327" s="249">
        <v>0</v>
      </c>
      <c r="T327" s="250">
        <f>S327*H327</f>
        <v>0</v>
      </c>
      <c r="U327" s="35"/>
      <c r="V327" s="35"/>
      <c r="W327" s="35"/>
      <c r="X327" s="35"/>
      <c r="Y327" s="35"/>
      <c r="Z327" s="35"/>
      <c r="AA327" s="35"/>
      <c r="AB327" s="35"/>
      <c r="AC327" s="35"/>
      <c r="AD327" s="35"/>
      <c r="AE327" s="35"/>
      <c r="AR327" s="251" t="s">
        <v>323</v>
      </c>
      <c r="AT327" s="251" t="s">
        <v>260</v>
      </c>
      <c r="AU327" s="251" t="s">
        <v>200</v>
      </c>
      <c r="AY327" s="14" t="s">
        <v>185</v>
      </c>
      <c r="BE327" s="252">
        <f>IF(N327="základní",J327,0)</f>
        <v>0</v>
      </c>
      <c r="BF327" s="252">
        <f>IF(N327="snížená",J327,0)</f>
        <v>0</v>
      </c>
      <c r="BG327" s="252">
        <f>IF(N327="zákl. přenesená",J327,0)</f>
        <v>0</v>
      </c>
      <c r="BH327" s="252">
        <f>IF(N327="sníž. přenesená",J327,0)</f>
        <v>0</v>
      </c>
      <c r="BI327" s="252">
        <f>IF(N327="nulová",J327,0)</f>
        <v>0</v>
      </c>
      <c r="BJ327" s="14" t="s">
        <v>84</v>
      </c>
      <c r="BK327" s="252">
        <f>ROUND(I327*H327,2)</f>
        <v>0</v>
      </c>
      <c r="BL327" s="14" t="s">
        <v>272</v>
      </c>
      <c r="BM327" s="251" t="s">
        <v>928</v>
      </c>
    </row>
    <row r="328" s="2" customFormat="1">
      <c r="A328" s="35"/>
      <c r="B328" s="36"/>
      <c r="C328" s="37"/>
      <c r="D328" s="253" t="s">
        <v>194</v>
      </c>
      <c r="E328" s="37"/>
      <c r="F328" s="254" t="s">
        <v>927</v>
      </c>
      <c r="G328" s="37"/>
      <c r="H328" s="37"/>
      <c r="I328" s="206"/>
      <c r="J328" s="37"/>
      <c r="K328" s="37"/>
      <c r="L328" s="41"/>
      <c r="M328" s="255"/>
      <c r="N328" s="256"/>
      <c r="O328" s="88"/>
      <c r="P328" s="88"/>
      <c r="Q328" s="88"/>
      <c r="R328" s="88"/>
      <c r="S328" s="88"/>
      <c r="T328" s="89"/>
      <c r="U328" s="35"/>
      <c r="V328" s="35"/>
      <c r="W328" s="35"/>
      <c r="X328" s="35"/>
      <c r="Y328" s="35"/>
      <c r="Z328" s="35"/>
      <c r="AA328" s="35"/>
      <c r="AB328" s="35"/>
      <c r="AC328" s="35"/>
      <c r="AD328" s="35"/>
      <c r="AE328" s="35"/>
      <c r="AT328" s="14" t="s">
        <v>194</v>
      </c>
      <c r="AU328" s="14" t="s">
        <v>200</v>
      </c>
    </row>
    <row r="329" s="2" customFormat="1" ht="37.8" customHeight="1">
      <c r="A329" s="35"/>
      <c r="B329" s="36"/>
      <c r="C329" s="239" t="s">
        <v>844</v>
      </c>
      <c r="D329" s="239" t="s">
        <v>188</v>
      </c>
      <c r="E329" s="240" t="s">
        <v>930</v>
      </c>
      <c r="F329" s="241" t="s">
        <v>931</v>
      </c>
      <c r="G329" s="242" t="s">
        <v>329</v>
      </c>
      <c r="H329" s="243">
        <v>25</v>
      </c>
      <c r="I329" s="244"/>
      <c r="J329" s="245">
        <f>ROUND(I329*H329,2)</f>
        <v>0</v>
      </c>
      <c r="K329" s="246"/>
      <c r="L329" s="41"/>
      <c r="M329" s="247" t="s">
        <v>1</v>
      </c>
      <c r="N329" s="248" t="s">
        <v>42</v>
      </c>
      <c r="O329" s="88"/>
      <c r="P329" s="249">
        <f>O329*H329</f>
        <v>0</v>
      </c>
      <c r="Q329" s="249">
        <v>0</v>
      </c>
      <c r="R329" s="249">
        <f>Q329*H329</f>
        <v>0</v>
      </c>
      <c r="S329" s="249">
        <v>0</v>
      </c>
      <c r="T329" s="250">
        <f>S329*H329</f>
        <v>0</v>
      </c>
      <c r="U329" s="35"/>
      <c r="V329" s="35"/>
      <c r="W329" s="35"/>
      <c r="X329" s="35"/>
      <c r="Y329" s="35"/>
      <c r="Z329" s="35"/>
      <c r="AA329" s="35"/>
      <c r="AB329" s="35"/>
      <c r="AC329" s="35"/>
      <c r="AD329" s="35"/>
      <c r="AE329" s="35"/>
      <c r="AR329" s="251" t="s">
        <v>272</v>
      </c>
      <c r="AT329" s="251" t="s">
        <v>188</v>
      </c>
      <c r="AU329" s="251" t="s">
        <v>200</v>
      </c>
      <c r="AY329" s="14" t="s">
        <v>185</v>
      </c>
      <c r="BE329" s="252">
        <f>IF(N329="základní",J329,0)</f>
        <v>0</v>
      </c>
      <c r="BF329" s="252">
        <f>IF(N329="snížená",J329,0)</f>
        <v>0</v>
      </c>
      <c r="BG329" s="252">
        <f>IF(N329="zákl. přenesená",J329,0)</f>
        <v>0</v>
      </c>
      <c r="BH329" s="252">
        <f>IF(N329="sníž. přenesená",J329,0)</f>
        <v>0</v>
      </c>
      <c r="BI329" s="252">
        <f>IF(N329="nulová",J329,0)</f>
        <v>0</v>
      </c>
      <c r="BJ329" s="14" t="s">
        <v>84</v>
      </c>
      <c r="BK329" s="252">
        <f>ROUND(I329*H329,2)</f>
        <v>0</v>
      </c>
      <c r="BL329" s="14" t="s">
        <v>272</v>
      </c>
      <c r="BM329" s="251" t="s">
        <v>932</v>
      </c>
    </row>
    <row r="330" s="2" customFormat="1">
      <c r="A330" s="35"/>
      <c r="B330" s="36"/>
      <c r="C330" s="37"/>
      <c r="D330" s="253" t="s">
        <v>194</v>
      </c>
      <c r="E330" s="37"/>
      <c r="F330" s="254" t="s">
        <v>933</v>
      </c>
      <c r="G330" s="37"/>
      <c r="H330" s="37"/>
      <c r="I330" s="206"/>
      <c r="J330" s="37"/>
      <c r="K330" s="37"/>
      <c r="L330" s="41"/>
      <c r="M330" s="255"/>
      <c r="N330" s="256"/>
      <c r="O330" s="88"/>
      <c r="P330" s="88"/>
      <c r="Q330" s="88"/>
      <c r="R330" s="88"/>
      <c r="S330" s="88"/>
      <c r="T330" s="89"/>
      <c r="U330" s="35"/>
      <c r="V330" s="35"/>
      <c r="W330" s="35"/>
      <c r="X330" s="35"/>
      <c r="Y330" s="35"/>
      <c r="Z330" s="35"/>
      <c r="AA330" s="35"/>
      <c r="AB330" s="35"/>
      <c r="AC330" s="35"/>
      <c r="AD330" s="35"/>
      <c r="AE330" s="35"/>
      <c r="AT330" s="14" t="s">
        <v>194</v>
      </c>
      <c r="AU330" s="14" t="s">
        <v>200</v>
      </c>
    </row>
    <row r="331" s="2" customFormat="1" ht="33" customHeight="1">
      <c r="A331" s="35"/>
      <c r="B331" s="36"/>
      <c r="C331" s="257" t="s">
        <v>849</v>
      </c>
      <c r="D331" s="257" t="s">
        <v>260</v>
      </c>
      <c r="E331" s="258" t="s">
        <v>935</v>
      </c>
      <c r="F331" s="259" t="s">
        <v>936</v>
      </c>
      <c r="G331" s="260" t="s">
        <v>329</v>
      </c>
      <c r="H331" s="261">
        <v>25</v>
      </c>
      <c r="I331" s="262"/>
      <c r="J331" s="263">
        <f>ROUND(I331*H331,2)</f>
        <v>0</v>
      </c>
      <c r="K331" s="264"/>
      <c r="L331" s="265"/>
      <c r="M331" s="266" t="s">
        <v>1</v>
      </c>
      <c r="N331" s="267" t="s">
        <v>42</v>
      </c>
      <c r="O331" s="88"/>
      <c r="P331" s="249">
        <f>O331*H331</f>
        <v>0</v>
      </c>
      <c r="Q331" s="249">
        <v>0.00011</v>
      </c>
      <c r="R331" s="249">
        <f>Q331*H331</f>
        <v>0.0027500000000000003</v>
      </c>
      <c r="S331" s="249">
        <v>0</v>
      </c>
      <c r="T331" s="250">
        <f>S331*H331</f>
        <v>0</v>
      </c>
      <c r="U331" s="35"/>
      <c r="V331" s="35"/>
      <c r="W331" s="35"/>
      <c r="X331" s="35"/>
      <c r="Y331" s="35"/>
      <c r="Z331" s="35"/>
      <c r="AA331" s="35"/>
      <c r="AB331" s="35"/>
      <c r="AC331" s="35"/>
      <c r="AD331" s="35"/>
      <c r="AE331" s="35"/>
      <c r="AR331" s="251" t="s">
        <v>323</v>
      </c>
      <c r="AT331" s="251" t="s">
        <v>260</v>
      </c>
      <c r="AU331" s="251" t="s">
        <v>200</v>
      </c>
      <c r="AY331" s="14" t="s">
        <v>185</v>
      </c>
      <c r="BE331" s="252">
        <f>IF(N331="základní",J331,0)</f>
        <v>0</v>
      </c>
      <c r="BF331" s="252">
        <f>IF(N331="snížená",J331,0)</f>
        <v>0</v>
      </c>
      <c r="BG331" s="252">
        <f>IF(N331="zákl. přenesená",J331,0)</f>
        <v>0</v>
      </c>
      <c r="BH331" s="252">
        <f>IF(N331="sníž. přenesená",J331,0)</f>
        <v>0</v>
      </c>
      <c r="BI331" s="252">
        <f>IF(N331="nulová",J331,0)</f>
        <v>0</v>
      </c>
      <c r="BJ331" s="14" t="s">
        <v>84</v>
      </c>
      <c r="BK331" s="252">
        <f>ROUND(I331*H331,2)</f>
        <v>0</v>
      </c>
      <c r="BL331" s="14" t="s">
        <v>272</v>
      </c>
      <c r="BM331" s="251" t="s">
        <v>937</v>
      </c>
    </row>
    <row r="332" s="2" customFormat="1">
      <c r="A332" s="35"/>
      <c r="B332" s="36"/>
      <c r="C332" s="37"/>
      <c r="D332" s="253" t="s">
        <v>194</v>
      </c>
      <c r="E332" s="37"/>
      <c r="F332" s="254" t="s">
        <v>936</v>
      </c>
      <c r="G332" s="37"/>
      <c r="H332" s="37"/>
      <c r="I332" s="206"/>
      <c r="J332" s="37"/>
      <c r="K332" s="37"/>
      <c r="L332" s="41"/>
      <c r="M332" s="255"/>
      <c r="N332" s="256"/>
      <c r="O332" s="88"/>
      <c r="P332" s="88"/>
      <c r="Q332" s="88"/>
      <c r="R332" s="88"/>
      <c r="S332" s="88"/>
      <c r="T332" s="89"/>
      <c r="U332" s="35"/>
      <c r="V332" s="35"/>
      <c r="W332" s="35"/>
      <c r="X332" s="35"/>
      <c r="Y332" s="35"/>
      <c r="Z332" s="35"/>
      <c r="AA332" s="35"/>
      <c r="AB332" s="35"/>
      <c r="AC332" s="35"/>
      <c r="AD332" s="35"/>
      <c r="AE332" s="35"/>
      <c r="AT332" s="14" t="s">
        <v>194</v>
      </c>
      <c r="AU332" s="14" t="s">
        <v>200</v>
      </c>
    </row>
    <row r="333" s="2" customFormat="1" ht="24.15" customHeight="1">
      <c r="A333" s="35"/>
      <c r="B333" s="36"/>
      <c r="C333" s="239" t="s">
        <v>853</v>
      </c>
      <c r="D333" s="239" t="s">
        <v>188</v>
      </c>
      <c r="E333" s="240" t="s">
        <v>939</v>
      </c>
      <c r="F333" s="241" t="s">
        <v>940</v>
      </c>
      <c r="G333" s="242" t="s">
        <v>263</v>
      </c>
      <c r="H333" s="243">
        <v>1</v>
      </c>
      <c r="I333" s="244"/>
      <c r="J333" s="245">
        <f>ROUND(I333*H333,2)</f>
        <v>0</v>
      </c>
      <c r="K333" s="246"/>
      <c r="L333" s="41"/>
      <c r="M333" s="247" t="s">
        <v>1</v>
      </c>
      <c r="N333" s="248" t="s">
        <v>42</v>
      </c>
      <c r="O333" s="88"/>
      <c r="P333" s="249">
        <f>O333*H333</f>
        <v>0</v>
      </c>
      <c r="Q333" s="249">
        <v>0</v>
      </c>
      <c r="R333" s="249">
        <f>Q333*H333</f>
        <v>0</v>
      </c>
      <c r="S333" s="249">
        <v>0</v>
      </c>
      <c r="T333" s="250">
        <f>S333*H333</f>
        <v>0</v>
      </c>
      <c r="U333" s="35"/>
      <c r="V333" s="35"/>
      <c r="W333" s="35"/>
      <c r="X333" s="35"/>
      <c r="Y333" s="35"/>
      <c r="Z333" s="35"/>
      <c r="AA333" s="35"/>
      <c r="AB333" s="35"/>
      <c r="AC333" s="35"/>
      <c r="AD333" s="35"/>
      <c r="AE333" s="35"/>
      <c r="AR333" s="251" t="s">
        <v>272</v>
      </c>
      <c r="AT333" s="251" t="s">
        <v>188</v>
      </c>
      <c r="AU333" s="251" t="s">
        <v>200</v>
      </c>
      <c r="AY333" s="14" t="s">
        <v>185</v>
      </c>
      <c r="BE333" s="252">
        <f>IF(N333="základní",J333,0)</f>
        <v>0</v>
      </c>
      <c r="BF333" s="252">
        <f>IF(N333="snížená",J333,0)</f>
        <v>0</v>
      </c>
      <c r="BG333" s="252">
        <f>IF(N333="zákl. přenesená",J333,0)</f>
        <v>0</v>
      </c>
      <c r="BH333" s="252">
        <f>IF(N333="sníž. přenesená",J333,0)</f>
        <v>0</v>
      </c>
      <c r="BI333" s="252">
        <f>IF(N333="nulová",J333,0)</f>
        <v>0</v>
      </c>
      <c r="BJ333" s="14" t="s">
        <v>84</v>
      </c>
      <c r="BK333" s="252">
        <f>ROUND(I333*H333,2)</f>
        <v>0</v>
      </c>
      <c r="BL333" s="14" t="s">
        <v>272</v>
      </c>
      <c r="BM333" s="251" t="s">
        <v>941</v>
      </c>
    </row>
    <row r="334" s="2" customFormat="1">
      <c r="A334" s="35"/>
      <c r="B334" s="36"/>
      <c r="C334" s="37"/>
      <c r="D334" s="253" t="s">
        <v>194</v>
      </c>
      <c r="E334" s="37"/>
      <c r="F334" s="254" t="s">
        <v>942</v>
      </c>
      <c r="G334" s="37"/>
      <c r="H334" s="37"/>
      <c r="I334" s="206"/>
      <c r="J334" s="37"/>
      <c r="K334" s="37"/>
      <c r="L334" s="41"/>
      <c r="M334" s="255"/>
      <c r="N334" s="256"/>
      <c r="O334" s="88"/>
      <c r="P334" s="88"/>
      <c r="Q334" s="88"/>
      <c r="R334" s="88"/>
      <c r="S334" s="88"/>
      <c r="T334" s="89"/>
      <c r="U334" s="35"/>
      <c r="V334" s="35"/>
      <c r="W334" s="35"/>
      <c r="X334" s="35"/>
      <c r="Y334" s="35"/>
      <c r="Z334" s="35"/>
      <c r="AA334" s="35"/>
      <c r="AB334" s="35"/>
      <c r="AC334" s="35"/>
      <c r="AD334" s="35"/>
      <c r="AE334" s="35"/>
      <c r="AT334" s="14" t="s">
        <v>194</v>
      </c>
      <c r="AU334" s="14" t="s">
        <v>200</v>
      </c>
    </row>
    <row r="335" s="2" customFormat="1" ht="24.15" customHeight="1">
      <c r="A335" s="35"/>
      <c r="B335" s="36"/>
      <c r="C335" s="257" t="s">
        <v>858</v>
      </c>
      <c r="D335" s="257" t="s">
        <v>260</v>
      </c>
      <c r="E335" s="258" t="s">
        <v>944</v>
      </c>
      <c r="F335" s="259" t="s">
        <v>945</v>
      </c>
      <c r="G335" s="260" t="s">
        <v>263</v>
      </c>
      <c r="H335" s="261">
        <v>1</v>
      </c>
      <c r="I335" s="262"/>
      <c r="J335" s="263">
        <f>ROUND(I335*H335,2)</f>
        <v>0</v>
      </c>
      <c r="K335" s="264"/>
      <c r="L335" s="265"/>
      <c r="M335" s="266" t="s">
        <v>1</v>
      </c>
      <c r="N335" s="267" t="s">
        <v>42</v>
      </c>
      <c r="O335" s="88"/>
      <c r="P335" s="249">
        <f>O335*H335</f>
        <v>0</v>
      </c>
      <c r="Q335" s="249">
        <v>0.0010499999999999999</v>
      </c>
      <c r="R335" s="249">
        <f>Q335*H335</f>
        <v>0.0010499999999999999</v>
      </c>
      <c r="S335" s="249">
        <v>0</v>
      </c>
      <c r="T335" s="250">
        <f>S335*H335</f>
        <v>0</v>
      </c>
      <c r="U335" s="35"/>
      <c r="V335" s="35"/>
      <c r="W335" s="35"/>
      <c r="X335" s="35"/>
      <c r="Y335" s="35"/>
      <c r="Z335" s="35"/>
      <c r="AA335" s="35"/>
      <c r="AB335" s="35"/>
      <c r="AC335" s="35"/>
      <c r="AD335" s="35"/>
      <c r="AE335" s="35"/>
      <c r="AR335" s="251" t="s">
        <v>323</v>
      </c>
      <c r="AT335" s="251" t="s">
        <v>260</v>
      </c>
      <c r="AU335" s="251" t="s">
        <v>200</v>
      </c>
      <c r="AY335" s="14" t="s">
        <v>185</v>
      </c>
      <c r="BE335" s="252">
        <f>IF(N335="základní",J335,0)</f>
        <v>0</v>
      </c>
      <c r="BF335" s="252">
        <f>IF(N335="snížená",J335,0)</f>
        <v>0</v>
      </c>
      <c r="BG335" s="252">
        <f>IF(N335="zákl. přenesená",J335,0)</f>
        <v>0</v>
      </c>
      <c r="BH335" s="252">
        <f>IF(N335="sníž. přenesená",J335,0)</f>
        <v>0</v>
      </c>
      <c r="BI335" s="252">
        <f>IF(N335="nulová",J335,0)</f>
        <v>0</v>
      </c>
      <c r="BJ335" s="14" t="s">
        <v>84</v>
      </c>
      <c r="BK335" s="252">
        <f>ROUND(I335*H335,2)</f>
        <v>0</v>
      </c>
      <c r="BL335" s="14" t="s">
        <v>272</v>
      </c>
      <c r="BM335" s="251" t="s">
        <v>946</v>
      </c>
    </row>
    <row r="336" s="2" customFormat="1">
      <c r="A336" s="35"/>
      <c r="B336" s="36"/>
      <c r="C336" s="37"/>
      <c r="D336" s="253" t="s">
        <v>194</v>
      </c>
      <c r="E336" s="37"/>
      <c r="F336" s="254" t="s">
        <v>945</v>
      </c>
      <c r="G336" s="37"/>
      <c r="H336" s="37"/>
      <c r="I336" s="206"/>
      <c r="J336" s="37"/>
      <c r="K336" s="37"/>
      <c r="L336" s="41"/>
      <c r="M336" s="255"/>
      <c r="N336" s="256"/>
      <c r="O336" s="88"/>
      <c r="P336" s="88"/>
      <c r="Q336" s="88"/>
      <c r="R336" s="88"/>
      <c r="S336" s="88"/>
      <c r="T336" s="89"/>
      <c r="U336" s="35"/>
      <c r="V336" s="35"/>
      <c r="W336" s="35"/>
      <c r="X336" s="35"/>
      <c r="Y336" s="35"/>
      <c r="Z336" s="35"/>
      <c r="AA336" s="35"/>
      <c r="AB336" s="35"/>
      <c r="AC336" s="35"/>
      <c r="AD336" s="35"/>
      <c r="AE336" s="35"/>
      <c r="AT336" s="14" t="s">
        <v>194</v>
      </c>
      <c r="AU336" s="14" t="s">
        <v>200</v>
      </c>
    </row>
    <row r="337" s="2" customFormat="1" ht="33" customHeight="1">
      <c r="A337" s="35"/>
      <c r="B337" s="36"/>
      <c r="C337" s="239" t="s">
        <v>862</v>
      </c>
      <c r="D337" s="239" t="s">
        <v>188</v>
      </c>
      <c r="E337" s="240" t="s">
        <v>948</v>
      </c>
      <c r="F337" s="241" t="s">
        <v>949</v>
      </c>
      <c r="G337" s="242" t="s">
        <v>263</v>
      </c>
      <c r="H337" s="243">
        <v>1</v>
      </c>
      <c r="I337" s="244"/>
      <c r="J337" s="245">
        <f>ROUND(I337*H337,2)</f>
        <v>0</v>
      </c>
      <c r="K337" s="246"/>
      <c r="L337" s="41"/>
      <c r="M337" s="247" t="s">
        <v>1</v>
      </c>
      <c r="N337" s="248" t="s">
        <v>42</v>
      </c>
      <c r="O337" s="88"/>
      <c r="P337" s="249">
        <f>O337*H337</f>
        <v>0</v>
      </c>
      <c r="Q337" s="249">
        <v>0</v>
      </c>
      <c r="R337" s="249">
        <f>Q337*H337</f>
        <v>0</v>
      </c>
      <c r="S337" s="249">
        <v>0</v>
      </c>
      <c r="T337" s="250">
        <f>S337*H337</f>
        <v>0</v>
      </c>
      <c r="U337" s="35"/>
      <c r="V337" s="35"/>
      <c r="W337" s="35"/>
      <c r="X337" s="35"/>
      <c r="Y337" s="35"/>
      <c r="Z337" s="35"/>
      <c r="AA337" s="35"/>
      <c r="AB337" s="35"/>
      <c r="AC337" s="35"/>
      <c r="AD337" s="35"/>
      <c r="AE337" s="35"/>
      <c r="AR337" s="251" t="s">
        <v>272</v>
      </c>
      <c r="AT337" s="251" t="s">
        <v>188</v>
      </c>
      <c r="AU337" s="251" t="s">
        <v>200</v>
      </c>
      <c r="AY337" s="14" t="s">
        <v>185</v>
      </c>
      <c r="BE337" s="252">
        <f>IF(N337="základní",J337,0)</f>
        <v>0</v>
      </c>
      <c r="BF337" s="252">
        <f>IF(N337="snížená",J337,0)</f>
        <v>0</v>
      </c>
      <c r="BG337" s="252">
        <f>IF(N337="zákl. přenesená",J337,0)</f>
        <v>0</v>
      </c>
      <c r="BH337" s="252">
        <f>IF(N337="sníž. přenesená",J337,0)</f>
        <v>0</v>
      </c>
      <c r="BI337" s="252">
        <f>IF(N337="nulová",J337,0)</f>
        <v>0</v>
      </c>
      <c r="BJ337" s="14" t="s">
        <v>84</v>
      </c>
      <c r="BK337" s="252">
        <f>ROUND(I337*H337,2)</f>
        <v>0</v>
      </c>
      <c r="BL337" s="14" t="s">
        <v>272</v>
      </c>
      <c r="BM337" s="251" t="s">
        <v>950</v>
      </c>
    </row>
    <row r="338" s="2" customFormat="1">
      <c r="A338" s="35"/>
      <c r="B338" s="36"/>
      <c r="C338" s="37"/>
      <c r="D338" s="253" t="s">
        <v>194</v>
      </c>
      <c r="E338" s="37"/>
      <c r="F338" s="254" t="s">
        <v>951</v>
      </c>
      <c r="G338" s="37"/>
      <c r="H338" s="37"/>
      <c r="I338" s="206"/>
      <c r="J338" s="37"/>
      <c r="K338" s="37"/>
      <c r="L338" s="41"/>
      <c r="M338" s="255"/>
      <c r="N338" s="256"/>
      <c r="O338" s="88"/>
      <c r="P338" s="88"/>
      <c r="Q338" s="88"/>
      <c r="R338" s="88"/>
      <c r="S338" s="88"/>
      <c r="T338" s="89"/>
      <c r="U338" s="35"/>
      <c r="V338" s="35"/>
      <c r="W338" s="35"/>
      <c r="X338" s="35"/>
      <c r="Y338" s="35"/>
      <c r="Z338" s="35"/>
      <c r="AA338" s="35"/>
      <c r="AB338" s="35"/>
      <c r="AC338" s="35"/>
      <c r="AD338" s="35"/>
      <c r="AE338" s="35"/>
      <c r="AT338" s="14" t="s">
        <v>194</v>
      </c>
      <c r="AU338" s="14" t="s">
        <v>200</v>
      </c>
    </row>
    <row r="339" s="2" customFormat="1" ht="24.15" customHeight="1">
      <c r="A339" s="35"/>
      <c r="B339" s="36"/>
      <c r="C339" s="257" t="s">
        <v>867</v>
      </c>
      <c r="D339" s="257" t="s">
        <v>260</v>
      </c>
      <c r="E339" s="258" t="s">
        <v>953</v>
      </c>
      <c r="F339" s="259" t="s">
        <v>954</v>
      </c>
      <c r="G339" s="260" t="s">
        <v>307</v>
      </c>
      <c r="H339" s="261">
        <v>1</v>
      </c>
      <c r="I339" s="262"/>
      <c r="J339" s="263">
        <f>ROUND(I339*H339,2)</f>
        <v>0</v>
      </c>
      <c r="K339" s="264"/>
      <c r="L339" s="265"/>
      <c r="M339" s="266" t="s">
        <v>1</v>
      </c>
      <c r="N339" s="267" t="s">
        <v>42</v>
      </c>
      <c r="O339" s="88"/>
      <c r="P339" s="249">
        <f>O339*H339</f>
        <v>0</v>
      </c>
      <c r="Q339" s="249">
        <v>0.00059999999999999995</v>
      </c>
      <c r="R339" s="249">
        <f>Q339*H339</f>
        <v>0.00059999999999999995</v>
      </c>
      <c r="S339" s="249">
        <v>0</v>
      </c>
      <c r="T339" s="250">
        <f>S339*H339</f>
        <v>0</v>
      </c>
      <c r="U339" s="35"/>
      <c r="V339" s="35"/>
      <c r="W339" s="35"/>
      <c r="X339" s="35"/>
      <c r="Y339" s="35"/>
      <c r="Z339" s="35"/>
      <c r="AA339" s="35"/>
      <c r="AB339" s="35"/>
      <c r="AC339" s="35"/>
      <c r="AD339" s="35"/>
      <c r="AE339" s="35"/>
      <c r="AR339" s="251" t="s">
        <v>323</v>
      </c>
      <c r="AT339" s="251" t="s">
        <v>260</v>
      </c>
      <c r="AU339" s="251" t="s">
        <v>200</v>
      </c>
      <c r="AY339" s="14" t="s">
        <v>185</v>
      </c>
      <c r="BE339" s="252">
        <f>IF(N339="základní",J339,0)</f>
        <v>0</v>
      </c>
      <c r="BF339" s="252">
        <f>IF(N339="snížená",J339,0)</f>
        <v>0</v>
      </c>
      <c r="BG339" s="252">
        <f>IF(N339="zákl. přenesená",J339,0)</f>
        <v>0</v>
      </c>
      <c r="BH339" s="252">
        <f>IF(N339="sníž. přenesená",J339,0)</f>
        <v>0</v>
      </c>
      <c r="BI339" s="252">
        <f>IF(N339="nulová",J339,0)</f>
        <v>0</v>
      </c>
      <c r="BJ339" s="14" t="s">
        <v>84</v>
      </c>
      <c r="BK339" s="252">
        <f>ROUND(I339*H339,2)</f>
        <v>0</v>
      </c>
      <c r="BL339" s="14" t="s">
        <v>272</v>
      </c>
      <c r="BM339" s="251" t="s">
        <v>955</v>
      </c>
    </row>
    <row r="340" s="2" customFormat="1">
      <c r="A340" s="35"/>
      <c r="B340" s="36"/>
      <c r="C340" s="37"/>
      <c r="D340" s="253" t="s">
        <v>194</v>
      </c>
      <c r="E340" s="37"/>
      <c r="F340" s="254" t="s">
        <v>954</v>
      </c>
      <c r="G340" s="37"/>
      <c r="H340" s="37"/>
      <c r="I340" s="206"/>
      <c r="J340" s="37"/>
      <c r="K340" s="37"/>
      <c r="L340" s="41"/>
      <c r="M340" s="255"/>
      <c r="N340" s="256"/>
      <c r="O340" s="88"/>
      <c r="P340" s="88"/>
      <c r="Q340" s="88"/>
      <c r="R340" s="88"/>
      <c r="S340" s="88"/>
      <c r="T340" s="89"/>
      <c r="U340" s="35"/>
      <c r="V340" s="35"/>
      <c r="W340" s="35"/>
      <c r="X340" s="35"/>
      <c r="Y340" s="35"/>
      <c r="Z340" s="35"/>
      <c r="AA340" s="35"/>
      <c r="AB340" s="35"/>
      <c r="AC340" s="35"/>
      <c r="AD340" s="35"/>
      <c r="AE340" s="35"/>
      <c r="AT340" s="14" t="s">
        <v>194</v>
      </c>
      <c r="AU340" s="14" t="s">
        <v>200</v>
      </c>
    </row>
    <row r="341" s="2" customFormat="1" ht="24.15" customHeight="1">
      <c r="A341" s="35"/>
      <c r="B341" s="36"/>
      <c r="C341" s="239" t="s">
        <v>872</v>
      </c>
      <c r="D341" s="239" t="s">
        <v>188</v>
      </c>
      <c r="E341" s="240" t="s">
        <v>957</v>
      </c>
      <c r="F341" s="241" t="s">
        <v>958</v>
      </c>
      <c r="G341" s="242" t="s">
        <v>329</v>
      </c>
      <c r="H341" s="243">
        <v>4</v>
      </c>
      <c r="I341" s="244"/>
      <c r="J341" s="245">
        <f>ROUND(I341*H341,2)</f>
        <v>0</v>
      </c>
      <c r="K341" s="246"/>
      <c r="L341" s="41"/>
      <c r="M341" s="247" t="s">
        <v>1</v>
      </c>
      <c r="N341" s="248" t="s">
        <v>42</v>
      </c>
      <c r="O341" s="88"/>
      <c r="P341" s="249">
        <f>O341*H341</f>
        <v>0</v>
      </c>
      <c r="Q341" s="249">
        <v>0</v>
      </c>
      <c r="R341" s="249">
        <f>Q341*H341</f>
        <v>0</v>
      </c>
      <c r="S341" s="249">
        <v>0</v>
      </c>
      <c r="T341" s="250">
        <f>S341*H341</f>
        <v>0</v>
      </c>
      <c r="U341" s="35"/>
      <c r="V341" s="35"/>
      <c r="W341" s="35"/>
      <c r="X341" s="35"/>
      <c r="Y341" s="35"/>
      <c r="Z341" s="35"/>
      <c r="AA341" s="35"/>
      <c r="AB341" s="35"/>
      <c r="AC341" s="35"/>
      <c r="AD341" s="35"/>
      <c r="AE341" s="35"/>
      <c r="AR341" s="251" t="s">
        <v>272</v>
      </c>
      <c r="AT341" s="251" t="s">
        <v>188</v>
      </c>
      <c r="AU341" s="251" t="s">
        <v>200</v>
      </c>
      <c r="AY341" s="14" t="s">
        <v>185</v>
      </c>
      <c r="BE341" s="252">
        <f>IF(N341="základní",J341,0)</f>
        <v>0</v>
      </c>
      <c r="BF341" s="252">
        <f>IF(N341="snížená",J341,0)</f>
        <v>0</v>
      </c>
      <c r="BG341" s="252">
        <f>IF(N341="zákl. přenesená",J341,0)</f>
        <v>0</v>
      </c>
      <c r="BH341" s="252">
        <f>IF(N341="sníž. přenesená",J341,0)</f>
        <v>0</v>
      </c>
      <c r="BI341" s="252">
        <f>IF(N341="nulová",J341,0)</f>
        <v>0</v>
      </c>
      <c r="BJ341" s="14" t="s">
        <v>84</v>
      </c>
      <c r="BK341" s="252">
        <f>ROUND(I341*H341,2)</f>
        <v>0</v>
      </c>
      <c r="BL341" s="14" t="s">
        <v>272</v>
      </c>
      <c r="BM341" s="251" t="s">
        <v>959</v>
      </c>
    </row>
    <row r="342" s="2" customFormat="1">
      <c r="A342" s="35"/>
      <c r="B342" s="36"/>
      <c r="C342" s="37"/>
      <c r="D342" s="253" t="s">
        <v>194</v>
      </c>
      <c r="E342" s="37"/>
      <c r="F342" s="254" t="s">
        <v>960</v>
      </c>
      <c r="G342" s="37"/>
      <c r="H342" s="37"/>
      <c r="I342" s="206"/>
      <c r="J342" s="37"/>
      <c r="K342" s="37"/>
      <c r="L342" s="41"/>
      <c r="M342" s="255"/>
      <c r="N342" s="256"/>
      <c r="O342" s="88"/>
      <c r="P342" s="88"/>
      <c r="Q342" s="88"/>
      <c r="R342" s="88"/>
      <c r="S342" s="88"/>
      <c r="T342" s="89"/>
      <c r="U342" s="35"/>
      <c r="V342" s="35"/>
      <c r="W342" s="35"/>
      <c r="X342" s="35"/>
      <c r="Y342" s="35"/>
      <c r="Z342" s="35"/>
      <c r="AA342" s="35"/>
      <c r="AB342" s="35"/>
      <c r="AC342" s="35"/>
      <c r="AD342" s="35"/>
      <c r="AE342" s="35"/>
      <c r="AT342" s="14" t="s">
        <v>194</v>
      </c>
      <c r="AU342" s="14" t="s">
        <v>200</v>
      </c>
    </row>
    <row r="343" s="2" customFormat="1" ht="16.5" customHeight="1">
      <c r="A343" s="35"/>
      <c r="B343" s="36"/>
      <c r="C343" s="257" t="s">
        <v>876</v>
      </c>
      <c r="D343" s="257" t="s">
        <v>260</v>
      </c>
      <c r="E343" s="258" t="s">
        <v>962</v>
      </c>
      <c r="F343" s="259" t="s">
        <v>963</v>
      </c>
      <c r="G343" s="260" t="s">
        <v>329</v>
      </c>
      <c r="H343" s="261">
        <v>4</v>
      </c>
      <c r="I343" s="262"/>
      <c r="J343" s="263">
        <f>ROUND(I343*H343,2)</f>
        <v>0</v>
      </c>
      <c r="K343" s="264"/>
      <c r="L343" s="265"/>
      <c r="M343" s="266" t="s">
        <v>1</v>
      </c>
      <c r="N343" s="267" t="s">
        <v>42</v>
      </c>
      <c r="O343" s="88"/>
      <c r="P343" s="249">
        <f>O343*H343</f>
        <v>0</v>
      </c>
      <c r="Q343" s="249">
        <v>0.00054000000000000001</v>
      </c>
      <c r="R343" s="249">
        <f>Q343*H343</f>
        <v>0.00216</v>
      </c>
      <c r="S343" s="249">
        <v>0</v>
      </c>
      <c r="T343" s="250">
        <f>S343*H343</f>
        <v>0</v>
      </c>
      <c r="U343" s="35"/>
      <c r="V343" s="35"/>
      <c r="W343" s="35"/>
      <c r="X343" s="35"/>
      <c r="Y343" s="35"/>
      <c r="Z343" s="35"/>
      <c r="AA343" s="35"/>
      <c r="AB343" s="35"/>
      <c r="AC343" s="35"/>
      <c r="AD343" s="35"/>
      <c r="AE343" s="35"/>
      <c r="AR343" s="251" t="s">
        <v>323</v>
      </c>
      <c r="AT343" s="251" t="s">
        <v>260</v>
      </c>
      <c r="AU343" s="251" t="s">
        <v>200</v>
      </c>
      <c r="AY343" s="14" t="s">
        <v>185</v>
      </c>
      <c r="BE343" s="252">
        <f>IF(N343="základní",J343,0)</f>
        <v>0</v>
      </c>
      <c r="BF343" s="252">
        <f>IF(N343="snížená",J343,0)</f>
        <v>0</v>
      </c>
      <c r="BG343" s="252">
        <f>IF(N343="zákl. přenesená",J343,0)</f>
        <v>0</v>
      </c>
      <c r="BH343" s="252">
        <f>IF(N343="sníž. přenesená",J343,0)</f>
        <v>0</v>
      </c>
      <c r="BI343" s="252">
        <f>IF(N343="nulová",J343,0)</f>
        <v>0</v>
      </c>
      <c r="BJ343" s="14" t="s">
        <v>84</v>
      </c>
      <c r="BK343" s="252">
        <f>ROUND(I343*H343,2)</f>
        <v>0</v>
      </c>
      <c r="BL343" s="14" t="s">
        <v>272</v>
      </c>
      <c r="BM343" s="251" t="s">
        <v>964</v>
      </c>
    </row>
    <row r="344" s="2" customFormat="1">
      <c r="A344" s="35"/>
      <c r="B344" s="36"/>
      <c r="C344" s="37"/>
      <c r="D344" s="253" t="s">
        <v>194</v>
      </c>
      <c r="E344" s="37"/>
      <c r="F344" s="254" t="s">
        <v>963</v>
      </c>
      <c r="G344" s="37"/>
      <c r="H344" s="37"/>
      <c r="I344" s="206"/>
      <c r="J344" s="37"/>
      <c r="K344" s="37"/>
      <c r="L344" s="41"/>
      <c r="M344" s="255"/>
      <c r="N344" s="256"/>
      <c r="O344" s="88"/>
      <c r="P344" s="88"/>
      <c r="Q344" s="88"/>
      <c r="R344" s="88"/>
      <c r="S344" s="88"/>
      <c r="T344" s="89"/>
      <c r="U344" s="35"/>
      <c r="V344" s="35"/>
      <c r="W344" s="35"/>
      <c r="X344" s="35"/>
      <c r="Y344" s="35"/>
      <c r="Z344" s="35"/>
      <c r="AA344" s="35"/>
      <c r="AB344" s="35"/>
      <c r="AC344" s="35"/>
      <c r="AD344" s="35"/>
      <c r="AE344" s="35"/>
      <c r="AT344" s="14" t="s">
        <v>194</v>
      </c>
      <c r="AU344" s="14" t="s">
        <v>200</v>
      </c>
    </row>
    <row r="345" s="2" customFormat="1" ht="24.15" customHeight="1">
      <c r="A345" s="35"/>
      <c r="B345" s="36"/>
      <c r="C345" s="257" t="s">
        <v>881</v>
      </c>
      <c r="D345" s="257" t="s">
        <v>260</v>
      </c>
      <c r="E345" s="258" t="s">
        <v>966</v>
      </c>
      <c r="F345" s="259" t="s">
        <v>967</v>
      </c>
      <c r="G345" s="260" t="s">
        <v>263</v>
      </c>
      <c r="H345" s="261">
        <v>1</v>
      </c>
      <c r="I345" s="262"/>
      <c r="J345" s="263">
        <f>ROUND(I345*H345,2)</f>
        <v>0</v>
      </c>
      <c r="K345" s="264"/>
      <c r="L345" s="265"/>
      <c r="M345" s="266" t="s">
        <v>1</v>
      </c>
      <c r="N345" s="267" t="s">
        <v>42</v>
      </c>
      <c r="O345" s="88"/>
      <c r="P345" s="249">
        <f>O345*H345</f>
        <v>0</v>
      </c>
      <c r="Q345" s="249">
        <v>1.0000000000000001E-05</v>
      </c>
      <c r="R345" s="249">
        <f>Q345*H345</f>
        <v>1.0000000000000001E-05</v>
      </c>
      <c r="S345" s="249">
        <v>0</v>
      </c>
      <c r="T345" s="250">
        <f>S345*H345</f>
        <v>0</v>
      </c>
      <c r="U345" s="35"/>
      <c r="V345" s="35"/>
      <c r="W345" s="35"/>
      <c r="X345" s="35"/>
      <c r="Y345" s="35"/>
      <c r="Z345" s="35"/>
      <c r="AA345" s="35"/>
      <c r="AB345" s="35"/>
      <c r="AC345" s="35"/>
      <c r="AD345" s="35"/>
      <c r="AE345" s="35"/>
      <c r="AR345" s="251" t="s">
        <v>323</v>
      </c>
      <c r="AT345" s="251" t="s">
        <v>260</v>
      </c>
      <c r="AU345" s="251" t="s">
        <v>200</v>
      </c>
      <c r="AY345" s="14" t="s">
        <v>185</v>
      </c>
      <c r="BE345" s="252">
        <f>IF(N345="základní",J345,0)</f>
        <v>0</v>
      </c>
      <c r="BF345" s="252">
        <f>IF(N345="snížená",J345,0)</f>
        <v>0</v>
      </c>
      <c r="BG345" s="252">
        <f>IF(N345="zákl. přenesená",J345,0)</f>
        <v>0</v>
      </c>
      <c r="BH345" s="252">
        <f>IF(N345="sníž. přenesená",J345,0)</f>
        <v>0</v>
      </c>
      <c r="BI345" s="252">
        <f>IF(N345="nulová",J345,0)</f>
        <v>0</v>
      </c>
      <c r="BJ345" s="14" t="s">
        <v>84</v>
      </c>
      <c r="BK345" s="252">
        <f>ROUND(I345*H345,2)</f>
        <v>0</v>
      </c>
      <c r="BL345" s="14" t="s">
        <v>272</v>
      </c>
      <c r="BM345" s="251" t="s">
        <v>968</v>
      </c>
    </row>
    <row r="346" s="2" customFormat="1">
      <c r="A346" s="35"/>
      <c r="B346" s="36"/>
      <c r="C346" s="37"/>
      <c r="D346" s="253" t="s">
        <v>194</v>
      </c>
      <c r="E346" s="37"/>
      <c r="F346" s="254" t="s">
        <v>967</v>
      </c>
      <c r="G346" s="37"/>
      <c r="H346" s="37"/>
      <c r="I346" s="206"/>
      <c r="J346" s="37"/>
      <c r="K346" s="37"/>
      <c r="L346" s="41"/>
      <c r="M346" s="255"/>
      <c r="N346" s="256"/>
      <c r="O346" s="88"/>
      <c r="P346" s="88"/>
      <c r="Q346" s="88"/>
      <c r="R346" s="88"/>
      <c r="S346" s="88"/>
      <c r="T346" s="89"/>
      <c r="U346" s="35"/>
      <c r="V346" s="35"/>
      <c r="W346" s="35"/>
      <c r="X346" s="35"/>
      <c r="Y346" s="35"/>
      <c r="Z346" s="35"/>
      <c r="AA346" s="35"/>
      <c r="AB346" s="35"/>
      <c r="AC346" s="35"/>
      <c r="AD346" s="35"/>
      <c r="AE346" s="35"/>
      <c r="AT346" s="14" t="s">
        <v>194</v>
      </c>
      <c r="AU346" s="14" t="s">
        <v>200</v>
      </c>
    </row>
    <row r="347" s="2" customFormat="1" ht="24.15" customHeight="1">
      <c r="A347" s="35"/>
      <c r="B347" s="36"/>
      <c r="C347" s="257" t="s">
        <v>887</v>
      </c>
      <c r="D347" s="257" t="s">
        <v>260</v>
      </c>
      <c r="E347" s="258" t="s">
        <v>978</v>
      </c>
      <c r="F347" s="259" t="s">
        <v>979</v>
      </c>
      <c r="G347" s="260" t="s">
        <v>263</v>
      </c>
      <c r="H347" s="261">
        <v>2</v>
      </c>
      <c r="I347" s="262"/>
      <c r="J347" s="263">
        <f>ROUND(I347*H347,2)</f>
        <v>0</v>
      </c>
      <c r="K347" s="264"/>
      <c r="L347" s="265"/>
      <c r="M347" s="266" t="s">
        <v>1</v>
      </c>
      <c r="N347" s="267" t="s">
        <v>42</v>
      </c>
      <c r="O347" s="88"/>
      <c r="P347" s="249">
        <f>O347*H347</f>
        <v>0</v>
      </c>
      <c r="Q347" s="249">
        <v>1.0000000000000001E-05</v>
      </c>
      <c r="R347" s="249">
        <f>Q347*H347</f>
        <v>2.0000000000000002E-05</v>
      </c>
      <c r="S347" s="249">
        <v>0</v>
      </c>
      <c r="T347" s="250">
        <f>S347*H347</f>
        <v>0</v>
      </c>
      <c r="U347" s="35"/>
      <c r="V347" s="35"/>
      <c r="W347" s="35"/>
      <c r="X347" s="35"/>
      <c r="Y347" s="35"/>
      <c r="Z347" s="35"/>
      <c r="AA347" s="35"/>
      <c r="AB347" s="35"/>
      <c r="AC347" s="35"/>
      <c r="AD347" s="35"/>
      <c r="AE347" s="35"/>
      <c r="AR347" s="251" t="s">
        <v>323</v>
      </c>
      <c r="AT347" s="251" t="s">
        <v>260</v>
      </c>
      <c r="AU347" s="251" t="s">
        <v>200</v>
      </c>
      <c r="AY347" s="14" t="s">
        <v>185</v>
      </c>
      <c r="BE347" s="252">
        <f>IF(N347="základní",J347,0)</f>
        <v>0</v>
      </c>
      <c r="BF347" s="252">
        <f>IF(N347="snížená",J347,0)</f>
        <v>0</v>
      </c>
      <c r="BG347" s="252">
        <f>IF(N347="zákl. přenesená",J347,0)</f>
        <v>0</v>
      </c>
      <c r="BH347" s="252">
        <f>IF(N347="sníž. přenesená",J347,0)</f>
        <v>0</v>
      </c>
      <c r="BI347" s="252">
        <f>IF(N347="nulová",J347,0)</f>
        <v>0</v>
      </c>
      <c r="BJ347" s="14" t="s">
        <v>84</v>
      </c>
      <c r="BK347" s="252">
        <f>ROUND(I347*H347,2)</f>
        <v>0</v>
      </c>
      <c r="BL347" s="14" t="s">
        <v>272</v>
      </c>
      <c r="BM347" s="251" t="s">
        <v>980</v>
      </c>
    </row>
    <row r="348" s="2" customFormat="1">
      <c r="A348" s="35"/>
      <c r="B348" s="36"/>
      <c r="C348" s="37"/>
      <c r="D348" s="253" t="s">
        <v>194</v>
      </c>
      <c r="E348" s="37"/>
      <c r="F348" s="254" t="s">
        <v>979</v>
      </c>
      <c r="G348" s="37"/>
      <c r="H348" s="37"/>
      <c r="I348" s="206"/>
      <c r="J348" s="37"/>
      <c r="K348" s="37"/>
      <c r="L348" s="41"/>
      <c r="M348" s="255"/>
      <c r="N348" s="256"/>
      <c r="O348" s="88"/>
      <c r="P348" s="88"/>
      <c r="Q348" s="88"/>
      <c r="R348" s="88"/>
      <c r="S348" s="88"/>
      <c r="T348" s="89"/>
      <c r="U348" s="35"/>
      <c r="V348" s="35"/>
      <c r="W348" s="35"/>
      <c r="X348" s="35"/>
      <c r="Y348" s="35"/>
      <c r="Z348" s="35"/>
      <c r="AA348" s="35"/>
      <c r="AB348" s="35"/>
      <c r="AC348" s="35"/>
      <c r="AD348" s="35"/>
      <c r="AE348" s="35"/>
      <c r="AT348" s="14" t="s">
        <v>194</v>
      </c>
      <c r="AU348" s="14" t="s">
        <v>200</v>
      </c>
    </row>
    <row r="349" s="2" customFormat="1" ht="24.15" customHeight="1">
      <c r="A349" s="35"/>
      <c r="B349" s="36"/>
      <c r="C349" s="257" t="s">
        <v>892</v>
      </c>
      <c r="D349" s="257" t="s">
        <v>260</v>
      </c>
      <c r="E349" s="258" t="s">
        <v>982</v>
      </c>
      <c r="F349" s="259" t="s">
        <v>983</v>
      </c>
      <c r="G349" s="260" t="s">
        <v>263</v>
      </c>
      <c r="H349" s="261">
        <v>2</v>
      </c>
      <c r="I349" s="262"/>
      <c r="J349" s="263">
        <f>ROUND(I349*H349,2)</f>
        <v>0</v>
      </c>
      <c r="K349" s="264"/>
      <c r="L349" s="265"/>
      <c r="M349" s="266" t="s">
        <v>1</v>
      </c>
      <c r="N349" s="267" t="s">
        <v>42</v>
      </c>
      <c r="O349" s="88"/>
      <c r="P349" s="249">
        <f>O349*H349</f>
        <v>0</v>
      </c>
      <c r="Q349" s="249">
        <v>1.0000000000000001E-05</v>
      </c>
      <c r="R349" s="249">
        <f>Q349*H349</f>
        <v>2.0000000000000002E-05</v>
      </c>
      <c r="S349" s="249">
        <v>0</v>
      </c>
      <c r="T349" s="250">
        <f>S349*H349</f>
        <v>0</v>
      </c>
      <c r="U349" s="35"/>
      <c r="V349" s="35"/>
      <c r="W349" s="35"/>
      <c r="X349" s="35"/>
      <c r="Y349" s="35"/>
      <c r="Z349" s="35"/>
      <c r="AA349" s="35"/>
      <c r="AB349" s="35"/>
      <c r="AC349" s="35"/>
      <c r="AD349" s="35"/>
      <c r="AE349" s="35"/>
      <c r="AR349" s="251" t="s">
        <v>323</v>
      </c>
      <c r="AT349" s="251" t="s">
        <v>260</v>
      </c>
      <c r="AU349" s="251" t="s">
        <v>200</v>
      </c>
      <c r="AY349" s="14" t="s">
        <v>185</v>
      </c>
      <c r="BE349" s="252">
        <f>IF(N349="základní",J349,0)</f>
        <v>0</v>
      </c>
      <c r="BF349" s="252">
        <f>IF(N349="snížená",J349,0)</f>
        <v>0</v>
      </c>
      <c r="BG349" s="252">
        <f>IF(N349="zákl. přenesená",J349,0)</f>
        <v>0</v>
      </c>
      <c r="BH349" s="252">
        <f>IF(N349="sníž. přenesená",J349,0)</f>
        <v>0</v>
      </c>
      <c r="BI349" s="252">
        <f>IF(N349="nulová",J349,0)</f>
        <v>0</v>
      </c>
      <c r="BJ349" s="14" t="s">
        <v>84</v>
      </c>
      <c r="BK349" s="252">
        <f>ROUND(I349*H349,2)</f>
        <v>0</v>
      </c>
      <c r="BL349" s="14" t="s">
        <v>272</v>
      </c>
      <c r="BM349" s="251" t="s">
        <v>984</v>
      </c>
    </row>
    <row r="350" s="2" customFormat="1">
      <c r="A350" s="35"/>
      <c r="B350" s="36"/>
      <c r="C350" s="37"/>
      <c r="D350" s="253" t="s">
        <v>194</v>
      </c>
      <c r="E350" s="37"/>
      <c r="F350" s="254" t="s">
        <v>985</v>
      </c>
      <c r="G350" s="37"/>
      <c r="H350" s="37"/>
      <c r="I350" s="206"/>
      <c r="J350" s="37"/>
      <c r="K350" s="37"/>
      <c r="L350" s="41"/>
      <c r="M350" s="255"/>
      <c r="N350" s="256"/>
      <c r="O350" s="88"/>
      <c r="P350" s="88"/>
      <c r="Q350" s="88"/>
      <c r="R350" s="88"/>
      <c r="S350" s="88"/>
      <c r="T350" s="89"/>
      <c r="U350" s="35"/>
      <c r="V350" s="35"/>
      <c r="W350" s="35"/>
      <c r="X350" s="35"/>
      <c r="Y350" s="35"/>
      <c r="Z350" s="35"/>
      <c r="AA350" s="35"/>
      <c r="AB350" s="35"/>
      <c r="AC350" s="35"/>
      <c r="AD350" s="35"/>
      <c r="AE350" s="35"/>
      <c r="AT350" s="14" t="s">
        <v>194</v>
      </c>
      <c r="AU350" s="14" t="s">
        <v>200</v>
      </c>
    </row>
    <row r="351" s="2" customFormat="1" ht="24.15" customHeight="1">
      <c r="A351" s="35"/>
      <c r="B351" s="36"/>
      <c r="C351" s="239" t="s">
        <v>897</v>
      </c>
      <c r="D351" s="239" t="s">
        <v>188</v>
      </c>
      <c r="E351" s="240" t="s">
        <v>987</v>
      </c>
      <c r="F351" s="241" t="s">
        <v>988</v>
      </c>
      <c r="G351" s="242" t="s">
        <v>263</v>
      </c>
      <c r="H351" s="243">
        <v>10</v>
      </c>
      <c r="I351" s="244"/>
      <c r="J351" s="245">
        <f>ROUND(I351*H351,2)</f>
        <v>0</v>
      </c>
      <c r="K351" s="246"/>
      <c r="L351" s="41"/>
      <c r="M351" s="247" t="s">
        <v>1</v>
      </c>
      <c r="N351" s="248" t="s">
        <v>42</v>
      </c>
      <c r="O351" s="88"/>
      <c r="P351" s="249">
        <f>O351*H351</f>
        <v>0</v>
      </c>
      <c r="Q351" s="249">
        <v>0</v>
      </c>
      <c r="R351" s="249">
        <f>Q351*H351</f>
        <v>0</v>
      </c>
      <c r="S351" s="249">
        <v>0</v>
      </c>
      <c r="T351" s="250">
        <f>S351*H351</f>
        <v>0</v>
      </c>
      <c r="U351" s="35"/>
      <c r="V351" s="35"/>
      <c r="W351" s="35"/>
      <c r="X351" s="35"/>
      <c r="Y351" s="35"/>
      <c r="Z351" s="35"/>
      <c r="AA351" s="35"/>
      <c r="AB351" s="35"/>
      <c r="AC351" s="35"/>
      <c r="AD351" s="35"/>
      <c r="AE351" s="35"/>
      <c r="AR351" s="251" t="s">
        <v>272</v>
      </c>
      <c r="AT351" s="251" t="s">
        <v>188</v>
      </c>
      <c r="AU351" s="251" t="s">
        <v>200</v>
      </c>
      <c r="AY351" s="14" t="s">
        <v>185</v>
      </c>
      <c r="BE351" s="252">
        <f>IF(N351="základní",J351,0)</f>
        <v>0</v>
      </c>
      <c r="BF351" s="252">
        <f>IF(N351="snížená",J351,0)</f>
        <v>0</v>
      </c>
      <c r="BG351" s="252">
        <f>IF(N351="zákl. přenesená",J351,0)</f>
        <v>0</v>
      </c>
      <c r="BH351" s="252">
        <f>IF(N351="sníž. přenesená",J351,0)</f>
        <v>0</v>
      </c>
      <c r="BI351" s="252">
        <f>IF(N351="nulová",J351,0)</f>
        <v>0</v>
      </c>
      <c r="BJ351" s="14" t="s">
        <v>84</v>
      </c>
      <c r="BK351" s="252">
        <f>ROUND(I351*H351,2)</f>
        <v>0</v>
      </c>
      <c r="BL351" s="14" t="s">
        <v>272</v>
      </c>
      <c r="BM351" s="251" t="s">
        <v>989</v>
      </c>
    </row>
    <row r="352" s="2" customFormat="1">
      <c r="A352" s="35"/>
      <c r="B352" s="36"/>
      <c r="C352" s="37"/>
      <c r="D352" s="253" t="s">
        <v>194</v>
      </c>
      <c r="E352" s="37"/>
      <c r="F352" s="254" t="s">
        <v>990</v>
      </c>
      <c r="G352" s="37"/>
      <c r="H352" s="37"/>
      <c r="I352" s="206"/>
      <c r="J352" s="37"/>
      <c r="K352" s="37"/>
      <c r="L352" s="41"/>
      <c r="M352" s="255"/>
      <c r="N352" s="256"/>
      <c r="O352" s="88"/>
      <c r="P352" s="88"/>
      <c r="Q352" s="88"/>
      <c r="R352" s="88"/>
      <c r="S352" s="88"/>
      <c r="T352" s="89"/>
      <c r="U352" s="35"/>
      <c r="V352" s="35"/>
      <c r="W352" s="35"/>
      <c r="X352" s="35"/>
      <c r="Y352" s="35"/>
      <c r="Z352" s="35"/>
      <c r="AA352" s="35"/>
      <c r="AB352" s="35"/>
      <c r="AC352" s="35"/>
      <c r="AD352" s="35"/>
      <c r="AE352" s="35"/>
      <c r="AT352" s="14" t="s">
        <v>194</v>
      </c>
      <c r="AU352" s="14" t="s">
        <v>200</v>
      </c>
    </row>
    <row r="353" s="2" customFormat="1" ht="16.5" customHeight="1">
      <c r="A353" s="35"/>
      <c r="B353" s="36"/>
      <c r="C353" s="257" t="s">
        <v>901</v>
      </c>
      <c r="D353" s="257" t="s">
        <v>260</v>
      </c>
      <c r="E353" s="258" t="s">
        <v>992</v>
      </c>
      <c r="F353" s="259" t="s">
        <v>993</v>
      </c>
      <c r="G353" s="260" t="s">
        <v>263</v>
      </c>
      <c r="H353" s="261">
        <v>10</v>
      </c>
      <c r="I353" s="262"/>
      <c r="J353" s="263">
        <f>ROUND(I353*H353,2)</f>
        <v>0</v>
      </c>
      <c r="K353" s="264"/>
      <c r="L353" s="265"/>
      <c r="M353" s="266" t="s">
        <v>1</v>
      </c>
      <c r="N353" s="267" t="s">
        <v>42</v>
      </c>
      <c r="O353" s="88"/>
      <c r="P353" s="249">
        <f>O353*H353</f>
        <v>0</v>
      </c>
      <c r="Q353" s="249">
        <v>9.0000000000000006E-05</v>
      </c>
      <c r="R353" s="249">
        <f>Q353*H353</f>
        <v>0.00090000000000000008</v>
      </c>
      <c r="S353" s="249">
        <v>0</v>
      </c>
      <c r="T353" s="250">
        <f>S353*H353</f>
        <v>0</v>
      </c>
      <c r="U353" s="35"/>
      <c r="V353" s="35"/>
      <c r="W353" s="35"/>
      <c r="X353" s="35"/>
      <c r="Y353" s="35"/>
      <c r="Z353" s="35"/>
      <c r="AA353" s="35"/>
      <c r="AB353" s="35"/>
      <c r="AC353" s="35"/>
      <c r="AD353" s="35"/>
      <c r="AE353" s="35"/>
      <c r="AR353" s="251" t="s">
        <v>323</v>
      </c>
      <c r="AT353" s="251" t="s">
        <v>260</v>
      </c>
      <c r="AU353" s="251" t="s">
        <v>200</v>
      </c>
      <c r="AY353" s="14" t="s">
        <v>185</v>
      </c>
      <c r="BE353" s="252">
        <f>IF(N353="základní",J353,0)</f>
        <v>0</v>
      </c>
      <c r="BF353" s="252">
        <f>IF(N353="snížená",J353,0)</f>
        <v>0</v>
      </c>
      <c r="BG353" s="252">
        <f>IF(N353="zákl. přenesená",J353,0)</f>
        <v>0</v>
      </c>
      <c r="BH353" s="252">
        <f>IF(N353="sníž. přenesená",J353,0)</f>
        <v>0</v>
      </c>
      <c r="BI353" s="252">
        <f>IF(N353="nulová",J353,0)</f>
        <v>0</v>
      </c>
      <c r="BJ353" s="14" t="s">
        <v>84</v>
      </c>
      <c r="BK353" s="252">
        <f>ROUND(I353*H353,2)</f>
        <v>0</v>
      </c>
      <c r="BL353" s="14" t="s">
        <v>272</v>
      </c>
      <c r="BM353" s="251" t="s">
        <v>994</v>
      </c>
    </row>
    <row r="354" s="2" customFormat="1">
      <c r="A354" s="35"/>
      <c r="B354" s="36"/>
      <c r="C354" s="37"/>
      <c r="D354" s="253" t="s">
        <v>194</v>
      </c>
      <c r="E354" s="37"/>
      <c r="F354" s="254" t="s">
        <v>993</v>
      </c>
      <c r="G354" s="37"/>
      <c r="H354" s="37"/>
      <c r="I354" s="206"/>
      <c r="J354" s="37"/>
      <c r="K354" s="37"/>
      <c r="L354" s="41"/>
      <c r="M354" s="255"/>
      <c r="N354" s="256"/>
      <c r="O354" s="88"/>
      <c r="P354" s="88"/>
      <c r="Q354" s="88"/>
      <c r="R354" s="88"/>
      <c r="S354" s="88"/>
      <c r="T354" s="89"/>
      <c r="U354" s="35"/>
      <c r="V354" s="35"/>
      <c r="W354" s="35"/>
      <c r="X354" s="35"/>
      <c r="Y354" s="35"/>
      <c r="Z354" s="35"/>
      <c r="AA354" s="35"/>
      <c r="AB354" s="35"/>
      <c r="AC354" s="35"/>
      <c r="AD354" s="35"/>
      <c r="AE354" s="35"/>
      <c r="AT354" s="14" t="s">
        <v>194</v>
      </c>
      <c r="AU354" s="14" t="s">
        <v>200</v>
      </c>
    </row>
    <row r="355" s="12" customFormat="1" ht="20.88" customHeight="1">
      <c r="A355" s="12"/>
      <c r="B355" s="223"/>
      <c r="C355" s="224"/>
      <c r="D355" s="225" t="s">
        <v>76</v>
      </c>
      <c r="E355" s="237" t="s">
        <v>995</v>
      </c>
      <c r="F355" s="237" t="s">
        <v>996</v>
      </c>
      <c r="G355" s="224"/>
      <c r="H355" s="224"/>
      <c r="I355" s="227"/>
      <c r="J355" s="238">
        <f>BK355</f>
        <v>0</v>
      </c>
      <c r="K355" s="224"/>
      <c r="L355" s="229"/>
      <c r="M355" s="230"/>
      <c r="N355" s="231"/>
      <c r="O355" s="231"/>
      <c r="P355" s="232">
        <f>SUM(P356:P375)</f>
        <v>0</v>
      </c>
      <c r="Q355" s="231"/>
      <c r="R355" s="232">
        <f>SUM(R356:R375)</f>
        <v>0.053950000000000005</v>
      </c>
      <c r="S355" s="231"/>
      <c r="T355" s="233">
        <f>SUM(T356:T375)</f>
        <v>0.036000000000000004</v>
      </c>
      <c r="U355" s="12"/>
      <c r="V355" s="12"/>
      <c r="W355" s="12"/>
      <c r="X355" s="12"/>
      <c r="Y355" s="12"/>
      <c r="Z355" s="12"/>
      <c r="AA355" s="12"/>
      <c r="AB355" s="12"/>
      <c r="AC355" s="12"/>
      <c r="AD355" s="12"/>
      <c r="AE355" s="12"/>
      <c r="AR355" s="234" t="s">
        <v>86</v>
      </c>
      <c r="AT355" s="235" t="s">
        <v>76</v>
      </c>
      <c r="AU355" s="235" t="s">
        <v>86</v>
      </c>
      <c r="AY355" s="234" t="s">
        <v>185</v>
      </c>
      <c r="BK355" s="236">
        <f>SUM(BK356:BK375)</f>
        <v>0</v>
      </c>
    </row>
    <row r="356" s="2" customFormat="1" ht="33" customHeight="1">
      <c r="A356" s="35"/>
      <c r="B356" s="36"/>
      <c r="C356" s="239" t="s">
        <v>906</v>
      </c>
      <c r="D356" s="239" t="s">
        <v>188</v>
      </c>
      <c r="E356" s="240" t="s">
        <v>609</v>
      </c>
      <c r="F356" s="241" t="s">
        <v>610</v>
      </c>
      <c r="G356" s="242" t="s">
        <v>263</v>
      </c>
      <c r="H356" s="243">
        <v>1</v>
      </c>
      <c r="I356" s="244"/>
      <c r="J356" s="245">
        <f>ROUND(I356*H356,2)</f>
        <v>0</v>
      </c>
      <c r="K356" s="246"/>
      <c r="L356" s="41"/>
      <c r="M356" s="247" t="s">
        <v>1</v>
      </c>
      <c r="N356" s="248" t="s">
        <v>42</v>
      </c>
      <c r="O356" s="88"/>
      <c r="P356" s="249">
        <f>O356*H356</f>
        <v>0</v>
      </c>
      <c r="Q356" s="249">
        <v>0</v>
      </c>
      <c r="R356" s="249">
        <f>Q356*H356</f>
        <v>0</v>
      </c>
      <c r="S356" s="249">
        <v>0</v>
      </c>
      <c r="T356" s="250">
        <f>S356*H356</f>
        <v>0</v>
      </c>
      <c r="U356" s="35"/>
      <c r="V356" s="35"/>
      <c r="W356" s="35"/>
      <c r="X356" s="35"/>
      <c r="Y356" s="35"/>
      <c r="Z356" s="35"/>
      <c r="AA356" s="35"/>
      <c r="AB356" s="35"/>
      <c r="AC356" s="35"/>
      <c r="AD356" s="35"/>
      <c r="AE356" s="35"/>
      <c r="AR356" s="251" t="s">
        <v>272</v>
      </c>
      <c r="AT356" s="251" t="s">
        <v>188</v>
      </c>
      <c r="AU356" s="251" t="s">
        <v>200</v>
      </c>
      <c r="AY356" s="14" t="s">
        <v>185</v>
      </c>
      <c r="BE356" s="252">
        <f>IF(N356="základní",J356,0)</f>
        <v>0</v>
      </c>
      <c r="BF356" s="252">
        <f>IF(N356="snížená",J356,0)</f>
        <v>0</v>
      </c>
      <c r="BG356" s="252">
        <f>IF(N356="zákl. přenesená",J356,0)</f>
        <v>0</v>
      </c>
      <c r="BH356" s="252">
        <f>IF(N356="sníž. přenesená",J356,0)</f>
        <v>0</v>
      </c>
      <c r="BI356" s="252">
        <f>IF(N356="nulová",J356,0)</f>
        <v>0</v>
      </c>
      <c r="BJ356" s="14" t="s">
        <v>84</v>
      </c>
      <c r="BK356" s="252">
        <f>ROUND(I356*H356,2)</f>
        <v>0</v>
      </c>
      <c r="BL356" s="14" t="s">
        <v>272</v>
      </c>
      <c r="BM356" s="251" t="s">
        <v>998</v>
      </c>
    </row>
    <row r="357" s="2" customFormat="1">
      <c r="A357" s="35"/>
      <c r="B357" s="36"/>
      <c r="C357" s="37"/>
      <c r="D357" s="253" t="s">
        <v>194</v>
      </c>
      <c r="E357" s="37"/>
      <c r="F357" s="254" t="s">
        <v>610</v>
      </c>
      <c r="G357" s="37"/>
      <c r="H357" s="37"/>
      <c r="I357" s="206"/>
      <c r="J357" s="37"/>
      <c r="K357" s="37"/>
      <c r="L357" s="41"/>
      <c r="M357" s="255"/>
      <c r="N357" s="256"/>
      <c r="O357" s="88"/>
      <c r="P357" s="88"/>
      <c r="Q357" s="88"/>
      <c r="R357" s="88"/>
      <c r="S357" s="88"/>
      <c r="T357" s="89"/>
      <c r="U357" s="35"/>
      <c r="V357" s="35"/>
      <c r="W357" s="35"/>
      <c r="X357" s="35"/>
      <c r="Y357" s="35"/>
      <c r="Z357" s="35"/>
      <c r="AA357" s="35"/>
      <c r="AB357" s="35"/>
      <c r="AC357" s="35"/>
      <c r="AD357" s="35"/>
      <c r="AE357" s="35"/>
      <c r="AT357" s="14" t="s">
        <v>194</v>
      </c>
      <c r="AU357" s="14" t="s">
        <v>200</v>
      </c>
    </row>
    <row r="358" s="2" customFormat="1" ht="24.15" customHeight="1">
      <c r="A358" s="35"/>
      <c r="B358" s="36"/>
      <c r="C358" s="257" t="s">
        <v>910</v>
      </c>
      <c r="D358" s="257" t="s">
        <v>260</v>
      </c>
      <c r="E358" s="258" t="s">
        <v>1000</v>
      </c>
      <c r="F358" s="259" t="s">
        <v>1001</v>
      </c>
      <c r="G358" s="260" t="s">
        <v>263</v>
      </c>
      <c r="H358" s="261">
        <v>1</v>
      </c>
      <c r="I358" s="262"/>
      <c r="J358" s="263">
        <f>ROUND(I358*H358,2)</f>
        <v>0</v>
      </c>
      <c r="K358" s="264"/>
      <c r="L358" s="265"/>
      <c r="M358" s="266" t="s">
        <v>1</v>
      </c>
      <c r="N358" s="267" t="s">
        <v>42</v>
      </c>
      <c r="O358" s="88"/>
      <c r="P358" s="249">
        <f>O358*H358</f>
        <v>0</v>
      </c>
      <c r="Q358" s="249">
        <v>0</v>
      </c>
      <c r="R358" s="249">
        <f>Q358*H358</f>
        <v>0</v>
      </c>
      <c r="S358" s="249">
        <v>0</v>
      </c>
      <c r="T358" s="250">
        <f>S358*H358</f>
        <v>0</v>
      </c>
      <c r="U358" s="35"/>
      <c r="V358" s="35"/>
      <c r="W358" s="35"/>
      <c r="X358" s="35"/>
      <c r="Y358" s="35"/>
      <c r="Z358" s="35"/>
      <c r="AA358" s="35"/>
      <c r="AB358" s="35"/>
      <c r="AC358" s="35"/>
      <c r="AD358" s="35"/>
      <c r="AE358" s="35"/>
      <c r="AR358" s="251" t="s">
        <v>323</v>
      </c>
      <c r="AT358" s="251" t="s">
        <v>260</v>
      </c>
      <c r="AU358" s="251" t="s">
        <v>200</v>
      </c>
      <c r="AY358" s="14" t="s">
        <v>185</v>
      </c>
      <c r="BE358" s="252">
        <f>IF(N358="základní",J358,0)</f>
        <v>0</v>
      </c>
      <c r="BF358" s="252">
        <f>IF(N358="snížená",J358,0)</f>
        <v>0</v>
      </c>
      <c r="BG358" s="252">
        <f>IF(N358="zákl. přenesená",J358,0)</f>
        <v>0</v>
      </c>
      <c r="BH358" s="252">
        <f>IF(N358="sníž. přenesená",J358,0)</f>
        <v>0</v>
      </c>
      <c r="BI358" s="252">
        <f>IF(N358="nulová",J358,0)</f>
        <v>0</v>
      </c>
      <c r="BJ358" s="14" t="s">
        <v>84</v>
      </c>
      <c r="BK358" s="252">
        <f>ROUND(I358*H358,2)</f>
        <v>0</v>
      </c>
      <c r="BL358" s="14" t="s">
        <v>272</v>
      </c>
      <c r="BM358" s="251" t="s">
        <v>1002</v>
      </c>
    </row>
    <row r="359" s="2" customFormat="1">
      <c r="A359" s="35"/>
      <c r="B359" s="36"/>
      <c r="C359" s="37"/>
      <c r="D359" s="253" t="s">
        <v>194</v>
      </c>
      <c r="E359" s="37"/>
      <c r="F359" s="254" t="s">
        <v>1001</v>
      </c>
      <c r="G359" s="37"/>
      <c r="H359" s="37"/>
      <c r="I359" s="206"/>
      <c r="J359" s="37"/>
      <c r="K359" s="37"/>
      <c r="L359" s="41"/>
      <c r="M359" s="255"/>
      <c r="N359" s="256"/>
      <c r="O359" s="88"/>
      <c r="P359" s="88"/>
      <c r="Q359" s="88"/>
      <c r="R359" s="88"/>
      <c r="S359" s="88"/>
      <c r="T359" s="89"/>
      <c r="U359" s="35"/>
      <c r="V359" s="35"/>
      <c r="W359" s="35"/>
      <c r="X359" s="35"/>
      <c r="Y359" s="35"/>
      <c r="Z359" s="35"/>
      <c r="AA359" s="35"/>
      <c r="AB359" s="35"/>
      <c r="AC359" s="35"/>
      <c r="AD359" s="35"/>
      <c r="AE359" s="35"/>
      <c r="AT359" s="14" t="s">
        <v>194</v>
      </c>
      <c r="AU359" s="14" t="s">
        <v>200</v>
      </c>
    </row>
    <row r="360" s="2" customFormat="1" ht="33" customHeight="1">
      <c r="A360" s="35"/>
      <c r="B360" s="36"/>
      <c r="C360" s="239" t="s">
        <v>914</v>
      </c>
      <c r="D360" s="239" t="s">
        <v>188</v>
      </c>
      <c r="E360" s="240" t="s">
        <v>1004</v>
      </c>
      <c r="F360" s="241" t="s">
        <v>1005</v>
      </c>
      <c r="G360" s="242" t="s">
        <v>263</v>
      </c>
      <c r="H360" s="243">
        <v>15</v>
      </c>
      <c r="I360" s="244"/>
      <c r="J360" s="245">
        <f>ROUND(I360*H360,2)</f>
        <v>0</v>
      </c>
      <c r="K360" s="246"/>
      <c r="L360" s="41"/>
      <c r="M360" s="247" t="s">
        <v>1</v>
      </c>
      <c r="N360" s="248" t="s">
        <v>42</v>
      </c>
      <c r="O360" s="88"/>
      <c r="P360" s="249">
        <f>O360*H360</f>
        <v>0</v>
      </c>
      <c r="Q360" s="249">
        <v>0</v>
      </c>
      <c r="R360" s="249">
        <f>Q360*H360</f>
        <v>0</v>
      </c>
      <c r="S360" s="249">
        <v>0</v>
      </c>
      <c r="T360" s="250">
        <f>S360*H360</f>
        <v>0</v>
      </c>
      <c r="U360" s="35"/>
      <c r="V360" s="35"/>
      <c r="W360" s="35"/>
      <c r="X360" s="35"/>
      <c r="Y360" s="35"/>
      <c r="Z360" s="35"/>
      <c r="AA360" s="35"/>
      <c r="AB360" s="35"/>
      <c r="AC360" s="35"/>
      <c r="AD360" s="35"/>
      <c r="AE360" s="35"/>
      <c r="AR360" s="251" t="s">
        <v>272</v>
      </c>
      <c r="AT360" s="251" t="s">
        <v>188</v>
      </c>
      <c r="AU360" s="251" t="s">
        <v>200</v>
      </c>
      <c r="AY360" s="14" t="s">
        <v>185</v>
      </c>
      <c r="BE360" s="252">
        <f>IF(N360="základní",J360,0)</f>
        <v>0</v>
      </c>
      <c r="BF360" s="252">
        <f>IF(N360="snížená",J360,0)</f>
        <v>0</v>
      </c>
      <c r="BG360" s="252">
        <f>IF(N360="zákl. přenesená",J360,0)</f>
        <v>0</v>
      </c>
      <c r="BH360" s="252">
        <f>IF(N360="sníž. přenesená",J360,0)</f>
        <v>0</v>
      </c>
      <c r="BI360" s="252">
        <f>IF(N360="nulová",J360,0)</f>
        <v>0</v>
      </c>
      <c r="BJ360" s="14" t="s">
        <v>84</v>
      </c>
      <c r="BK360" s="252">
        <f>ROUND(I360*H360,2)</f>
        <v>0</v>
      </c>
      <c r="BL360" s="14" t="s">
        <v>272</v>
      </c>
      <c r="BM360" s="251" t="s">
        <v>1006</v>
      </c>
    </row>
    <row r="361" s="2" customFormat="1">
      <c r="A361" s="35"/>
      <c r="B361" s="36"/>
      <c r="C361" s="37"/>
      <c r="D361" s="253" t="s">
        <v>194</v>
      </c>
      <c r="E361" s="37"/>
      <c r="F361" s="254" t="s">
        <v>1007</v>
      </c>
      <c r="G361" s="37"/>
      <c r="H361" s="37"/>
      <c r="I361" s="206"/>
      <c r="J361" s="37"/>
      <c r="K361" s="37"/>
      <c r="L361" s="41"/>
      <c r="M361" s="255"/>
      <c r="N361" s="256"/>
      <c r="O361" s="88"/>
      <c r="P361" s="88"/>
      <c r="Q361" s="88"/>
      <c r="R361" s="88"/>
      <c r="S361" s="88"/>
      <c r="T361" s="89"/>
      <c r="U361" s="35"/>
      <c r="V361" s="35"/>
      <c r="W361" s="35"/>
      <c r="X361" s="35"/>
      <c r="Y361" s="35"/>
      <c r="Z361" s="35"/>
      <c r="AA361" s="35"/>
      <c r="AB361" s="35"/>
      <c r="AC361" s="35"/>
      <c r="AD361" s="35"/>
      <c r="AE361" s="35"/>
      <c r="AT361" s="14" t="s">
        <v>194</v>
      </c>
      <c r="AU361" s="14" t="s">
        <v>200</v>
      </c>
    </row>
    <row r="362" s="2" customFormat="1" ht="66.75" customHeight="1">
      <c r="A362" s="35"/>
      <c r="B362" s="36"/>
      <c r="C362" s="257" t="s">
        <v>920</v>
      </c>
      <c r="D362" s="257" t="s">
        <v>260</v>
      </c>
      <c r="E362" s="258" t="s">
        <v>1009</v>
      </c>
      <c r="F362" s="259" t="s">
        <v>1010</v>
      </c>
      <c r="G362" s="260" t="s">
        <v>263</v>
      </c>
      <c r="H362" s="261">
        <v>15</v>
      </c>
      <c r="I362" s="262"/>
      <c r="J362" s="263">
        <f>ROUND(I362*H362,2)</f>
        <v>0</v>
      </c>
      <c r="K362" s="264"/>
      <c r="L362" s="265"/>
      <c r="M362" s="266" t="s">
        <v>1</v>
      </c>
      <c r="N362" s="267" t="s">
        <v>42</v>
      </c>
      <c r="O362" s="88"/>
      <c r="P362" s="249">
        <f>O362*H362</f>
        <v>0</v>
      </c>
      <c r="Q362" s="249">
        <v>0.0025500000000000002</v>
      </c>
      <c r="R362" s="249">
        <f>Q362*H362</f>
        <v>0.038250000000000006</v>
      </c>
      <c r="S362" s="249">
        <v>0</v>
      </c>
      <c r="T362" s="250">
        <f>S362*H362</f>
        <v>0</v>
      </c>
      <c r="U362" s="35"/>
      <c r="V362" s="35"/>
      <c r="W362" s="35"/>
      <c r="X362" s="35"/>
      <c r="Y362" s="35"/>
      <c r="Z362" s="35"/>
      <c r="AA362" s="35"/>
      <c r="AB362" s="35"/>
      <c r="AC362" s="35"/>
      <c r="AD362" s="35"/>
      <c r="AE362" s="35"/>
      <c r="AR362" s="251" t="s">
        <v>323</v>
      </c>
      <c r="AT362" s="251" t="s">
        <v>260</v>
      </c>
      <c r="AU362" s="251" t="s">
        <v>200</v>
      </c>
      <c r="AY362" s="14" t="s">
        <v>185</v>
      </c>
      <c r="BE362" s="252">
        <f>IF(N362="základní",J362,0)</f>
        <v>0</v>
      </c>
      <c r="BF362" s="252">
        <f>IF(N362="snížená",J362,0)</f>
        <v>0</v>
      </c>
      <c r="BG362" s="252">
        <f>IF(N362="zákl. přenesená",J362,0)</f>
        <v>0</v>
      </c>
      <c r="BH362" s="252">
        <f>IF(N362="sníž. přenesená",J362,0)</f>
        <v>0</v>
      </c>
      <c r="BI362" s="252">
        <f>IF(N362="nulová",J362,0)</f>
        <v>0</v>
      </c>
      <c r="BJ362" s="14" t="s">
        <v>84</v>
      </c>
      <c r="BK362" s="252">
        <f>ROUND(I362*H362,2)</f>
        <v>0</v>
      </c>
      <c r="BL362" s="14" t="s">
        <v>272</v>
      </c>
      <c r="BM362" s="251" t="s">
        <v>1011</v>
      </c>
    </row>
    <row r="363" s="2" customFormat="1">
      <c r="A363" s="35"/>
      <c r="B363" s="36"/>
      <c r="C363" s="37"/>
      <c r="D363" s="253" t="s">
        <v>194</v>
      </c>
      <c r="E363" s="37"/>
      <c r="F363" s="254" t="s">
        <v>1012</v>
      </c>
      <c r="G363" s="37"/>
      <c r="H363" s="37"/>
      <c r="I363" s="206"/>
      <c r="J363" s="37"/>
      <c r="K363" s="37"/>
      <c r="L363" s="41"/>
      <c r="M363" s="255"/>
      <c r="N363" s="256"/>
      <c r="O363" s="88"/>
      <c r="P363" s="88"/>
      <c r="Q363" s="88"/>
      <c r="R363" s="88"/>
      <c r="S363" s="88"/>
      <c r="T363" s="89"/>
      <c r="U363" s="35"/>
      <c r="V363" s="35"/>
      <c r="W363" s="35"/>
      <c r="X363" s="35"/>
      <c r="Y363" s="35"/>
      <c r="Z363" s="35"/>
      <c r="AA363" s="35"/>
      <c r="AB363" s="35"/>
      <c r="AC363" s="35"/>
      <c r="AD363" s="35"/>
      <c r="AE363" s="35"/>
      <c r="AT363" s="14" t="s">
        <v>194</v>
      </c>
      <c r="AU363" s="14" t="s">
        <v>200</v>
      </c>
    </row>
    <row r="364" s="2" customFormat="1" ht="24.15" customHeight="1">
      <c r="A364" s="35"/>
      <c r="B364" s="36"/>
      <c r="C364" s="239" t="s">
        <v>925</v>
      </c>
      <c r="D364" s="239" t="s">
        <v>188</v>
      </c>
      <c r="E364" s="240" t="s">
        <v>1014</v>
      </c>
      <c r="F364" s="241" t="s">
        <v>1015</v>
      </c>
      <c r="G364" s="242" t="s">
        <v>263</v>
      </c>
      <c r="H364" s="243">
        <v>2</v>
      </c>
      <c r="I364" s="244"/>
      <c r="J364" s="245">
        <f>ROUND(I364*H364,2)</f>
        <v>0</v>
      </c>
      <c r="K364" s="246"/>
      <c r="L364" s="41"/>
      <c r="M364" s="247" t="s">
        <v>1</v>
      </c>
      <c r="N364" s="248" t="s">
        <v>42</v>
      </c>
      <c r="O364" s="88"/>
      <c r="P364" s="249">
        <f>O364*H364</f>
        <v>0</v>
      </c>
      <c r="Q364" s="249">
        <v>0</v>
      </c>
      <c r="R364" s="249">
        <f>Q364*H364</f>
        <v>0</v>
      </c>
      <c r="S364" s="249">
        <v>0</v>
      </c>
      <c r="T364" s="250">
        <f>S364*H364</f>
        <v>0</v>
      </c>
      <c r="U364" s="35"/>
      <c r="V364" s="35"/>
      <c r="W364" s="35"/>
      <c r="X364" s="35"/>
      <c r="Y364" s="35"/>
      <c r="Z364" s="35"/>
      <c r="AA364" s="35"/>
      <c r="AB364" s="35"/>
      <c r="AC364" s="35"/>
      <c r="AD364" s="35"/>
      <c r="AE364" s="35"/>
      <c r="AR364" s="251" t="s">
        <v>272</v>
      </c>
      <c r="AT364" s="251" t="s">
        <v>188</v>
      </c>
      <c r="AU364" s="251" t="s">
        <v>200</v>
      </c>
      <c r="AY364" s="14" t="s">
        <v>185</v>
      </c>
      <c r="BE364" s="252">
        <f>IF(N364="základní",J364,0)</f>
        <v>0</v>
      </c>
      <c r="BF364" s="252">
        <f>IF(N364="snížená",J364,0)</f>
        <v>0</v>
      </c>
      <c r="BG364" s="252">
        <f>IF(N364="zákl. přenesená",J364,0)</f>
        <v>0</v>
      </c>
      <c r="BH364" s="252">
        <f>IF(N364="sníž. přenesená",J364,0)</f>
        <v>0</v>
      </c>
      <c r="BI364" s="252">
        <f>IF(N364="nulová",J364,0)</f>
        <v>0</v>
      </c>
      <c r="BJ364" s="14" t="s">
        <v>84</v>
      </c>
      <c r="BK364" s="252">
        <f>ROUND(I364*H364,2)</f>
        <v>0</v>
      </c>
      <c r="BL364" s="14" t="s">
        <v>272</v>
      </c>
      <c r="BM364" s="251" t="s">
        <v>1016</v>
      </c>
    </row>
    <row r="365" s="2" customFormat="1">
      <c r="A365" s="35"/>
      <c r="B365" s="36"/>
      <c r="C365" s="37"/>
      <c r="D365" s="253" t="s">
        <v>194</v>
      </c>
      <c r="E365" s="37"/>
      <c r="F365" s="254" t="s">
        <v>1017</v>
      </c>
      <c r="G365" s="37"/>
      <c r="H365" s="37"/>
      <c r="I365" s="206"/>
      <c r="J365" s="37"/>
      <c r="K365" s="37"/>
      <c r="L365" s="41"/>
      <c r="M365" s="255"/>
      <c r="N365" s="256"/>
      <c r="O365" s="88"/>
      <c r="P365" s="88"/>
      <c r="Q365" s="88"/>
      <c r="R365" s="88"/>
      <c r="S365" s="88"/>
      <c r="T365" s="89"/>
      <c r="U365" s="35"/>
      <c r="V365" s="35"/>
      <c r="W365" s="35"/>
      <c r="X365" s="35"/>
      <c r="Y365" s="35"/>
      <c r="Z365" s="35"/>
      <c r="AA365" s="35"/>
      <c r="AB365" s="35"/>
      <c r="AC365" s="35"/>
      <c r="AD365" s="35"/>
      <c r="AE365" s="35"/>
      <c r="AT365" s="14" t="s">
        <v>194</v>
      </c>
      <c r="AU365" s="14" t="s">
        <v>200</v>
      </c>
    </row>
    <row r="366" s="2" customFormat="1" ht="21.75" customHeight="1">
      <c r="A366" s="35"/>
      <c r="B366" s="36"/>
      <c r="C366" s="257" t="s">
        <v>929</v>
      </c>
      <c r="D366" s="257" t="s">
        <v>260</v>
      </c>
      <c r="E366" s="258" t="s">
        <v>1019</v>
      </c>
      <c r="F366" s="259" t="s">
        <v>1020</v>
      </c>
      <c r="G366" s="260" t="s">
        <v>263</v>
      </c>
      <c r="H366" s="261">
        <v>2</v>
      </c>
      <c r="I366" s="262"/>
      <c r="J366" s="263">
        <f>ROUND(I366*H366,2)</f>
        <v>0</v>
      </c>
      <c r="K366" s="264"/>
      <c r="L366" s="265"/>
      <c r="M366" s="266" t="s">
        <v>1</v>
      </c>
      <c r="N366" s="267" t="s">
        <v>42</v>
      </c>
      <c r="O366" s="88"/>
      <c r="P366" s="249">
        <f>O366*H366</f>
        <v>0</v>
      </c>
      <c r="Q366" s="249">
        <v>4.0000000000000003E-05</v>
      </c>
      <c r="R366" s="249">
        <f>Q366*H366</f>
        <v>8.0000000000000007E-05</v>
      </c>
      <c r="S366" s="249">
        <v>0</v>
      </c>
      <c r="T366" s="250">
        <f>S366*H366</f>
        <v>0</v>
      </c>
      <c r="U366" s="35"/>
      <c r="V366" s="35"/>
      <c r="W366" s="35"/>
      <c r="X366" s="35"/>
      <c r="Y366" s="35"/>
      <c r="Z366" s="35"/>
      <c r="AA366" s="35"/>
      <c r="AB366" s="35"/>
      <c r="AC366" s="35"/>
      <c r="AD366" s="35"/>
      <c r="AE366" s="35"/>
      <c r="AR366" s="251" t="s">
        <v>323</v>
      </c>
      <c r="AT366" s="251" t="s">
        <v>260</v>
      </c>
      <c r="AU366" s="251" t="s">
        <v>200</v>
      </c>
      <c r="AY366" s="14" t="s">
        <v>185</v>
      </c>
      <c r="BE366" s="252">
        <f>IF(N366="základní",J366,0)</f>
        <v>0</v>
      </c>
      <c r="BF366" s="252">
        <f>IF(N366="snížená",J366,0)</f>
        <v>0</v>
      </c>
      <c r="BG366" s="252">
        <f>IF(N366="zákl. přenesená",J366,0)</f>
        <v>0</v>
      </c>
      <c r="BH366" s="252">
        <f>IF(N366="sníž. přenesená",J366,0)</f>
        <v>0</v>
      </c>
      <c r="BI366" s="252">
        <f>IF(N366="nulová",J366,0)</f>
        <v>0</v>
      </c>
      <c r="BJ366" s="14" t="s">
        <v>84</v>
      </c>
      <c r="BK366" s="252">
        <f>ROUND(I366*H366,2)</f>
        <v>0</v>
      </c>
      <c r="BL366" s="14" t="s">
        <v>272</v>
      </c>
      <c r="BM366" s="251" t="s">
        <v>1021</v>
      </c>
    </row>
    <row r="367" s="2" customFormat="1">
      <c r="A367" s="35"/>
      <c r="B367" s="36"/>
      <c r="C367" s="37"/>
      <c r="D367" s="253" t="s">
        <v>194</v>
      </c>
      <c r="E367" s="37"/>
      <c r="F367" s="254" t="s">
        <v>1020</v>
      </c>
      <c r="G367" s="37"/>
      <c r="H367" s="37"/>
      <c r="I367" s="206"/>
      <c r="J367" s="37"/>
      <c r="K367" s="37"/>
      <c r="L367" s="41"/>
      <c r="M367" s="255"/>
      <c r="N367" s="256"/>
      <c r="O367" s="88"/>
      <c r="P367" s="88"/>
      <c r="Q367" s="88"/>
      <c r="R367" s="88"/>
      <c r="S367" s="88"/>
      <c r="T367" s="89"/>
      <c r="U367" s="35"/>
      <c r="V367" s="35"/>
      <c r="W367" s="35"/>
      <c r="X367" s="35"/>
      <c r="Y367" s="35"/>
      <c r="Z367" s="35"/>
      <c r="AA367" s="35"/>
      <c r="AB367" s="35"/>
      <c r="AC367" s="35"/>
      <c r="AD367" s="35"/>
      <c r="AE367" s="35"/>
      <c r="AT367" s="14" t="s">
        <v>194</v>
      </c>
      <c r="AU367" s="14" t="s">
        <v>200</v>
      </c>
    </row>
    <row r="368" s="2" customFormat="1" ht="24.15" customHeight="1">
      <c r="A368" s="35"/>
      <c r="B368" s="36"/>
      <c r="C368" s="257" t="s">
        <v>934</v>
      </c>
      <c r="D368" s="257" t="s">
        <v>260</v>
      </c>
      <c r="E368" s="258" t="s">
        <v>1041</v>
      </c>
      <c r="F368" s="259" t="s">
        <v>1042</v>
      </c>
      <c r="G368" s="260" t="s">
        <v>263</v>
      </c>
      <c r="H368" s="261">
        <v>1</v>
      </c>
      <c r="I368" s="262"/>
      <c r="J368" s="263">
        <f>ROUND(I368*H368,2)</f>
        <v>0</v>
      </c>
      <c r="K368" s="264"/>
      <c r="L368" s="265"/>
      <c r="M368" s="266" t="s">
        <v>1</v>
      </c>
      <c r="N368" s="267" t="s">
        <v>42</v>
      </c>
      <c r="O368" s="88"/>
      <c r="P368" s="249">
        <f>O368*H368</f>
        <v>0</v>
      </c>
      <c r="Q368" s="249">
        <v>2.0000000000000002E-05</v>
      </c>
      <c r="R368" s="249">
        <f>Q368*H368</f>
        <v>2.0000000000000002E-05</v>
      </c>
      <c r="S368" s="249">
        <v>0</v>
      </c>
      <c r="T368" s="250">
        <f>S368*H368</f>
        <v>0</v>
      </c>
      <c r="U368" s="35"/>
      <c r="V368" s="35"/>
      <c r="W368" s="35"/>
      <c r="X368" s="35"/>
      <c r="Y368" s="35"/>
      <c r="Z368" s="35"/>
      <c r="AA368" s="35"/>
      <c r="AB368" s="35"/>
      <c r="AC368" s="35"/>
      <c r="AD368" s="35"/>
      <c r="AE368" s="35"/>
      <c r="AR368" s="251" t="s">
        <v>323</v>
      </c>
      <c r="AT368" s="251" t="s">
        <v>260</v>
      </c>
      <c r="AU368" s="251" t="s">
        <v>200</v>
      </c>
      <c r="AY368" s="14" t="s">
        <v>185</v>
      </c>
      <c r="BE368" s="252">
        <f>IF(N368="základní",J368,0)</f>
        <v>0</v>
      </c>
      <c r="BF368" s="252">
        <f>IF(N368="snížená",J368,0)</f>
        <v>0</v>
      </c>
      <c r="BG368" s="252">
        <f>IF(N368="zákl. přenesená",J368,0)</f>
        <v>0</v>
      </c>
      <c r="BH368" s="252">
        <f>IF(N368="sníž. přenesená",J368,0)</f>
        <v>0</v>
      </c>
      <c r="BI368" s="252">
        <f>IF(N368="nulová",J368,0)</f>
        <v>0</v>
      </c>
      <c r="BJ368" s="14" t="s">
        <v>84</v>
      </c>
      <c r="BK368" s="252">
        <f>ROUND(I368*H368,2)</f>
        <v>0</v>
      </c>
      <c r="BL368" s="14" t="s">
        <v>272</v>
      </c>
      <c r="BM368" s="251" t="s">
        <v>1043</v>
      </c>
    </row>
    <row r="369" s="2" customFormat="1">
      <c r="A369" s="35"/>
      <c r="B369" s="36"/>
      <c r="C369" s="37"/>
      <c r="D369" s="253" t="s">
        <v>194</v>
      </c>
      <c r="E369" s="37"/>
      <c r="F369" s="254" t="s">
        <v>1042</v>
      </c>
      <c r="G369" s="37"/>
      <c r="H369" s="37"/>
      <c r="I369" s="206"/>
      <c r="J369" s="37"/>
      <c r="K369" s="37"/>
      <c r="L369" s="41"/>
      <c r="M369" s="255"/>
      <c r="N369" s="256"/>
      <c r="O369" s="88"/>
      <c r="P369" s="88"/>
      <c r="Q369" s="88"/>
      <c r="R369" s="88"/>
      <c r="S369" s="88"/>
      <c r="T369" s="89"/>
      <c r="U369" s="35"/>
      <c r="V369" s="35"/>
      <c r="W369" s="35"/>
      <c r="X369" s="35"/>
      <c r="Y369" s="35"/>
      <c r="Z369" s="35"/>
      <c r="AA369" s="35"/>
      <c r="AB369" s="35"/>
      <c r="AC369" s="35"/>
      <c r="AD369" s="35"/>
      <c r="AE369" s="35"/>
      <c r="AT369" s="14" t="s">
        <v>194</v>
      </c>
      <c r="AU369" s="14" t="s">
        <v>200</v>
      </c>
    </row>
    <row r="370" s="2" customFormat="1" ht="24.15" customHeight="1">
      <c r="A370" s="35"/>
      <c r="B370" s="36"/>
      <c r="C370" s="239" t="s">
        <v>938</v>
      </c>
      <c r="D370" s="239" t="s">
        <v>188</v>
      </c>
      <c r="E370" s="240" t="s">
        <v>1045</v>
      </c>
      <c r="F370" s="241" t="s">
        <v>1046</v>
      </c>
      <c r="G370" s="242" t="s">
        <v>329</v>
      </c>
      <c r="H370" s="243">
        <v>130</v>
      </c>
      <c r="I370" s="244"/>
      <c r="J370" s="245">
        <f>ROUND(I370*H370,2)</f>
        <v>0</v>
      </c>
      <c r="K370" s="246"/>
      <c r="L370" s="41"/>
      <c r="M370" s="247" t="s">
        <v>1</v>
      </c>
      <c r="N370" s="248" t="s">
        <v>42</v>
      </c>
      <c r="O370" s="88"/>
      <c r="P370" s="249">
        <f>O370*H370</f>
        <v>0</v>
      </c>
      <c r="Q370" s="249">
        <v>0</v>
      </c>
      <c r="R370" s="249">
        <f>Q370*H370</f>
        <v>0</v>
      </c>
      <c r="S370" s="249">
        <v>0</v>
      </c>
      <c r="T370" s="250">
        <f>S370*H370</f>
        <v>0</v>
      </c>
      <c r="U370" s="35"/>
      <c r="V370" s="35"/>
      <c r="W370" s="35"/>
      <c r="X370" s="35"/>
      <c r="Y370" s="35"/>
      <c r="Z370" s="35"/>
      <c r="AA370" s="35"/>
      <c r="AB370" s="35"/>
      <c r="AC370" s="35"/>
      <c r="AD370" s="35"/>
      <c r="AE370" s="35"/>
      <c r="AR370" s="251" t="s">
        <v>272</v>
      </c>
      <c r="AT370" s="251" t="s">
        <v>188</v>
      </c>
      <c r="AU370" s="251" t="s">
        <v>200</v>
      </c>
      <c r="AY370" s="14" t="s">
        <v>185</v>
      </c>
      <c r="BE370" s="252">
        <f>IF(N370="základní",J370,0)</f>
        <v>0</v>
      </c>
      <c r="BF370" s="252">
        <f>IF(N370="snížená",J370,0)</f>
        <v>0</v>
      </c>
      <c r="BG370" s="252">
        <f>IF(N370="zákl. přenesená",J370,0)</f>
        <v>0</v>
      </c>
      <c r="BH370" s="252">
        <f>IF(N370="sníž. přenesená",J370,0)</f>
        <v>0</v>
      </c>
      <c r="BI370" s="252">
        <f>IF(N370="nulová",J370,0)</f>
        <v>0</v>
      </c>
      <c r="BJ370" s="14" t="s">
        <v>84</v>
      </c>
      <c r="BK370" s="252">
        <f>ROUND(I370*H370,2)</f>
        <v>0</v>
      </c>
      <c r="BL370" s="14" t="s">
        <v>272</v>
      </c>
      <c r="BM370" s="251" t="s">
        <v>1047</v>
      </c>
    </row>
    <row r="371" s="2" customFormat="1">
      <c r="A371" s="35"/>
      <c r="B371" s="36"/>
      <c r="C371" s="37"/>
      <c r="D371" s="253" t="s">
        <v>194</v>
      </c>
      <c r="E371" s="37"/>
      <c r="F371" s="254" t="s">
        <v>1048</v>
      </c>
      <c r="G371" s="37"/>
      <c r="H371" s="37"/>
      <c r="I371" s="206"/>
      <c r="J371" s="37"/>
      <c r="K371" s="37"/>
      <c r="L371" s="41"/>
      <c r="M371" s="255"/>
      <c r="N371" s="256"/>
      <c r="O371" s="88"/>
      <c r="P371" s="88"/>
      <c r="Q371" s="88"/>
      <c r="R371" s="88"/>
      <c r="S371" s="88"/>
      <c r="T371" s="89"/>
      <c r="U371" s="35"/>
      <c r="V371" s="35"/>
      <c r="W371" s="35"/>
      <c r="X371" s="35"/>
      <c r="Y371" s="35"/>
      <c r="Z371" s="35"/>
      <c r="AA371" s="35"/>
      <c r="AB371" s="35"/>
      <c r="AC371" s="35"/>
      <c r="AD371" s="35"/>
      <c r="AE371" s="35"/>
      <c r="AT371" s="14" t="s">
        <v>194</v>
      </c>
      <c r="AU371" s="14" t="s">
        <v>200</v>
      </c>
    </row>
    <row r="372" s="2" customFormat="1" ht="24.15" customHeight="1">
      <c r="A372" s="35"/>
      <c r="B372" s="36"/>
      <c r="C372" s="257" t="s">
        <v>943</v>
      </c>
      <c r="D372" s="257" t="s">
        <v>260</v>
      </c>
      <c r="E372" s="258" t="s">
        <v>1050</v>
      </c>
      <c r="F372" s="259" t="s">
        <v>1051</v>
      </c>
      <c r="G372" s="260" t="s">
        <v>329</v>
      </c>
      <c r="H372" s="261">
        <v>130</v>
      </c>
      <c r="I372" s="262"/>
      <c r="J372" s="263">
        <f>ROUND(I372*H372,2)</f>
        <v>0</v>
      </c>
      <c r="K372" s="264"/>
      <c r="L372" s="265"/>
      <c r="M372" s="266" t="s">
        <v>1</v>
      </c>
      <c r="N372" s="267" t="s">
        <v>42</v>
      </c>
      <c r="O372" s="88"/>
      <c r="P372" s="249">
        <f>O372*H372</f>
        <v>0</v>
      </c>
      <c r="Q372" s="249">
        <v>0.00012</v>
      </c>
      <c r="R372" s="249">
        <f>Q372*H372</f>
        <v>0.015600000000000001</v>
      </c>
      <c r="S372" s="249">
        <v>0</v>
      </c>
      <c r="T372" s="250">
        <f>S372*H372</f>
        <v>0</v>
      </c>
      <c r="U372" s="35"/>
      <c r="V372" s="35"/>
      <c r="W372" s="35"/>
      <c r="X372" s="35"/>
      <c r="Y372" s="35"/>
      <c r="Z372" s="35"/>
      <c r="AA372" s="35"/>
      <c r="AB372" s="35"/>
      <c r="AC372" s="35"/>
      <c r="AD372" s="35"/>
      <c r="AE372" s="35"/>
      <c r="AR372" s="251" t="s">
        <v>323</v>
      </c>
      <c r="AT372" s="251" t="s">
        <v>260</v>
      </c>
      <c r="AU372" s="251" t="s">
        <v>200</v>
      </c>
      <c r="AY372" s="14" t="s">
        <v>185</v>
      </c>
      <c r="BE372" s="252">
        <f>IF(N372="základní",J372,0)</f>
        <v>0</v>
      </c>
      <c r="BF372" s="252">
        <f>IF(N372="snížená",J372,0)</f>
        <v>0</v>
      </c>
      <c r="BG372" s="252">
        <f>IF(N372="zákl. přenesená",J372,0)</f>
        <v>0</v>
      </c>
      <c r="BH372" s="252">
        <f>IF(N372="sníž. přenesená",J372,0)</f>
        <v>0</v>
      </c>
      <c r="BI372" s="252">
        <f>IF(N372="nulová",J372,0)</f>
        <v>0</v>
      </c>
      <c r="BJ372" s="14" t="s">
        <v>84</v>
      </c>
      <c r="BK372" s="252">
        <f>ROUND(I372*H372,2)</f>
        <v>0</v>
      </c>
      <c r="BL372" s="14" t="s">
        <v>272</v>
      </c>
      <c r="BM372" s="251" t="s">
        <v>1052</v>
      </c>
    </row>
    <row r="373" s="2" customFormat="1">
      <c r="A373" s="35"/>
      <c r="B373" s="36"/>
      <c r="C373" s="37"/>
      <c r="D373" s="253" t="s">
        <v>194</v>
      </c>
      <c r="E373" s="37"/>
      <c r="F373" s="254" t="s">
        <v>1051</v>
      </c>
      <c r="G373" s="37"/>
      <c r="H373" s="37"/>
      <c r="I373" s="206"/>
      <c r="J373" s="37"/>
      <c r="K373" s="37"/>
      <c r="L373" s="41"/>
      <c r="M373" s="255"/>
      <c r="N373" s="256"/>
      <c r="O373" s="88"/>
      <c r="P373" s="88"/>
      <c r="Q373" s="88"/>
      <c r="R373" s="88"/>
      <c r="S373" s="88"/>
      <c r="T373" s="89"/>
      <c r="U373" s="35"/>
      <c r="V373" s="35"/>
      <c r="W373" s="35"/>
      <c r="X373" s="35"/>
      <c r="Y373" s="35"/>
      <c r="Z373" s="35"/>
      <c r="AA373" s="35"/>
      <c r="AB373" s="35"/>
      <c r="AC373" s="35"/>
      <c r="AD373" s="35"/>
      <c r="AE373" s="35"/>
      <c r="AT373" s="14" t="s">
        <v>194</v>
      </c>
      <c r="AU373" s="14" t="s">
        <v>200</v>
      </c>
    </row>
    <row r="374" s="2" customFormat="1" ht="24.15" customHeight="1">
      <c r="A374" s="35"/>
      <c r="B374" s="36"/>
      <c r="C374" s="239" t="s">
        <v>947</v>
      </c>
      <c r="D374" s="239" t="s">
        <v>188</v>
      </c>
      <c r="E374" s="240" t="s">
        <v>1054</v>
      </c>
      <c r="F374" s="241" t="s">
        <v>1055</v>
      </c>
      <c r="G374" s="242" t="s">
        <v>263</v>
      </c>
      <c r="H374" s="243">
        <v>12</v>
      </c>
      <c r="I374" s="244"/>
      <c r="J374" s="245">
        <f>ROUND(I374*H374,2)</f>
        <v>0</v>
      </c>
      <c r="K374" s="246"/>
      <c r="L374" s="41"/>
      <c r="M374" s="247" t="s">
        <v>1</v>
      </c>
      <c r="N374" s="248" t="s">
        <v>42</v>
      </c>
      <c r="O374" s="88"/>
      <c r="P374" s="249">
        <f>O374*H374</f>
        <v>0</v>
      </c>
      <c r="Q374" s="249">
        <v>0</v>
      </c>
      <c r="R374" s="249">
        <f>Q374*H374</f>
        <v>0</v>
      </c>
      <c r="S374" s="249">
        <v>0.0030000000000000001</v>
      </c>
      <c r="T374" s="250">
        <f>S374*H374</f>
        <v>0.036000000000000004</v>
      </c>
      <c r="U374" s="35"/>
      <c r="V374" s="35"/>
      <c r="W374" s="35"/>
      <c r="X374" s="35"/>
      <c r="Y374" s="35"/>
      <c r="Z374" s="35"/>
      <c r="AA374" s="35"/>
      <c r="AB374" s="35"/>
      <c r="AC374" s="35"/>
      <c r="AD374" s="35"/>
      <c r="AE374" s="35"/>
      <c r="AR374" s="251" t="s">
        <v>272</v>
      </c>
      <c r="AT374" s="251" t="s">
        <v>188</v>
      </c>
      <c r="AU374" s="251" t="s">
        <v>200</v>
      </c>
      <c r="AY374" s="14" t="s">
        <v>185</v>
      </c>
      <c r="BE374" s="252">
        <f>IF(N374="základní",J374,0)</f>
        <v>0</v>
      </c>
      <c r="BF374" s="252">
        <f>IF(N374="snížená",J374,0)</f>
        <v>0</v>
      </c>
      <c r="BG374" s="252">
        <f>IF(N374="zákl. přenesená",J374,0)</f>
        <v>0</v>
      </c>
      <c r="BH374" s="252">
        <f>IF(N374="sníž. přenesená",J374,0)</f>
        <v>0</v>
      </c>
      <c r="BI374" s="252">
        <f>IF(N374="nulová",J374,0)</f>
        <v>0</v>
      </c>
      <c r="BJ374" s="14" t="s">
        <v>84</v>
      </c>
      <c r="BK374" s="252">
        <f>ROUND(I374*H374,2)</f>
        <v>0</v>
      </c>
      <c r="BL374" s="14" t="s">
        <v>272</v>
      </c>
      <c r="BM374" s="251" t="s">
        <v>1056</v>
      </c>
    </row>
    <row r="375" s="2" customFormat="1">
      <c r="A375" s="35"/>
      <c r="B375" s="36"/>
      <c r="C375" s="37"/>
      <c r="D375" s="253" t="s">
        <v>194</v>
      </c>
      <c r="E375" s="37"/>
      <c r="F375" s="254" t="s">
        <v>1057</v>
      </c>
      <c r="G375" s="37"/>
      <c r="H375" s="37"/>
      <c r="I375" s="206"/>
      <c r="J375" s="37"/>
      <c r="K375" s="37"/>
      <c r="L375" s="41"/>
      <c r="M375" s="255"/>
      <c r="N375" s="256"/>
      <c r="O375" s="88"/>
      <c r="P375" s="88"/>
      <c r="Q375" s="88"/>
      <c r="R375" s="88"/>
      <c r="S375" s="88"/>
      <c r="T375" s="89"/>
      <c r="U375" s="35"/>
      <c r="V375" s="35"/>
      <c r="W375" s="35"/>
      <c r="X375" s="35"/>
      <c r="Y375" s="35"/>
      <c r="Z375" s="35"/>
      <c r="AA375" s="35"/>
      <c r="AB375" s="35"/>
      <c r="AC375" s="35"/>
      <c r="AD375" s="35"/>
      <c r="AE375" s="35"/>
      <c r="AT375" s="14" t="s">
        <v>194</v>
      </c>
      <c r="AU375" s="14" t="s">
        <v>200</v>
      </c>
    </row>
    <row r="376" s="12" customFormat="1" ht="20.88" customHeight="1">
      <c r="A376" s="12"/>
      <c r="B376" s="223"/>
      <c r="C376" s="224"/>
      <c r="D376" s="225" t="s">
        <v>76</v>
      </c>
      <c r="E376" s="237" t="s">
        <v>1058</v>
      </c>
      <c r="F376" s="237" t="s">
        <v>1059</v>
      </c>
      <c r="G376" s="224"/>
      <c r="H376" s="224"/>
      <c r="I376" s="227"/>
      <c r="J376" s="238">
        <f>BK376</f>
        <v>0</v>
      </c>
      <c r="K376" s="224"/>
      <c r="L376" s="229"/>
      <c r="M376" s="230"/>
      <c r="N376" s="231"/>
      <c r="O376" s="231"/>
      <c r="P376" s="232">
        <f>SUM(P377:P396)</f>
        <v>0</v>
      </c>
      <c r="Q376" s="231"/>
      <c r="R376" s="232">
        <f>SUM(R377:R396)</f>
        <v>0.013640000000000001</v>
      </c>
      <c r="S376" s="231"/>
      <c r="T376" s="233">
        <f>SUM(T377:T396)</f>
        <v>0</v>
      </c>
      <c r="U376" s="12"/>
      <c r="V376" s="12"/>
      <c r="W376" s="12"/>
      <c r="X376" s="12"/>
      <c r="Y376" s="12"/>
      <c r="Z376" s="12"/>
      <c r="AA376" s="12"/>
      <c r="AB376" s="12"/>
      <c r="AC376" s="12"/>
      <c r="AD376" s="12"/>
      <c r="AE376" s="12"/>
      <c r="AR376" s="234" t="s">
        <v>86</v>
      </c>
      <c r="AT376" s="235" t="s">
        <v>76</v>
      </c>
      <c r="AU376" s="235" t="s">
        <v>86</v>
      </c>
      <c r="AY376" s="234" t="s">
        <v>185</v>
      </c>
      <c r="BK376" s="236">
        <f>SUM(BK377:BK396)</f>
        <v>0</v>
      </c>
    </row>
    <row r="377" s="2" customFormat="1" ht="33" customHeight="1">
      <c r="A377" s="35"/>
      <c r="B377" s="36"/>
      <c r="C377" s="239" t="s">
        <v>952</v>
      </c>
      <c r="D377" s="239" t="s">
        <v>188</v>
      </c>
      <c r="E377" s="240" t="s">
        <v>609</v>
      </c>
      <c r="F377" s="241" t="s">
        <v>610</v>
      </c>
      <c r="G377" s="242" t="s">
        <v>263</v>
      </c>
      <c r="H377" s="243">
        <v>1</v>
      </c>
      <c r="I377" s="244"/>
      <c r="J377" s="245">
        <f>ROUND(I377*H377,2)</f>
        <v>0</v>
      </c>
      <c r="K377" s="246"/>
      <c r="L377" s="41"/>
      <c r="M377" s="247" t="s">
        <v>1</v>
      </c>
      <c r="N377" s="248" t="s">
        <v>42</v>
      </c>
      <c r="O377" s="88"/>
      <c r="P377" s="249">
        <f>O377*H377</f>
        <v>0</v>
      </c>
      <c r="Q377" s="249">
        <v>0</v>
      </c>
      <c r="R377" s="249">
        <f>Q377*H377</f>
        <v>0</v>
      </c>
      <c r="S377" s="249">
        <v>0</v>
      </c>
      <c r="T377" s="250">
        <f>S377*H377</f>
        <v>0</v>
      </c>
      <c r="U377" s="35"/>
      <c r="V377" s="35"/>
      <c r="W377" s="35"/>
      <c r="X377" s="35"/>
      <c r="Y377" s="35"/>
      <c r="Z377" s="35"/>
      <c r="AA377" s="35"/>
      <c r="AB377" s="35"/>
      <c r="AC377" s="35"/>
      <c r="AD377" s="35"/>
      <c r="AE377" s="35"/>
      <c r="AR377" s="251" t="s">
        <v>272</v>
      </c>
      <c r="AT377" s="251" t="s">
        <v>188</v>
      </c>
      <c r="AU377" s="251" t="s">
        <v>200</v>
      </c>
      <c r="AY377" s="14" t="s">
        <v>185</v>
      </c>
      <c r="BE377" s="252">
        <f>IF(N377="základní",J377,0)</f>
        <v>0</v>
      </c>
      <c r="BF377" s="252">
        <f>IF(N377="snížená",J377,0)</f>
        <v>0</v>
      </c>
      <c r="BG377" s="252">
        <f>IF(N377="zákl. přenesená",J377,0)</f>
        <v>0</v>
      </c>
      <c r="BH377" s="252">
        <f>IF(N377="sníž. přenesená",J377,0)</f>
        <v>0</v>
      </c>
      <c r="BI377" s="252">
        <f>IF(N377="nulová",J377,0)</f>
        <v>0</v>
      </c>
      <c r="BJ377" s="14" t="s">
        <v>84</v>
      </c>
      <c r="BK377" s="252">
        <f>ROUND(I377*H377,2)</f>
        <v>0</v>
      </c>
      <c r="BL377" s="14" t="s">
        <v>272</v>
      </c>
      <c r="BM377" s="251" t="s">
        <v>1061</v>
      </c>
    </row>
    <row r="378" s="2" customFormat="1">
      <c r="A378" s="35"/>
      <c r="B378" s="36"/>
      <c r="C378" s="37"/>
      <c r="D378" s="253" t="s">
        <v>194</v>
      </c>
      <c r="E378" s="37"/>
      <c r="F378" s="254" t="s">
        <v>610</v>
      </c>
      <c r="G378" s="37"/>
      <c r="H378" s="37"/>
      <c r="I378" s="206"/>
      <c r="J378" s="37"/>
      <c r="K378" s="37"/>
      <c r="L378" s="41"/>
      <c r="M378" s="255"/>
      <c r="N378" s="256"/>
      <c r="O378" s="88"/>
      <c r="P378" s="88"/>
      <c r="Q378" s="88"/>
      <c r="R378" s="88"/>
      <c r="S378" s="88"/>
      <c r="T378" s="89"/>
      <c r="U378" s="35"/>
      <c r="V378" s="35"/>
      <c r="W378" s="35"/>
      <c r="X378" s="35"/>
      <c r="Y378" s="35"/>
      <c r="Z378" s="35"/>
      <c r="AA378" s="35"/>
      <c r="AB378" s="35"/>
      <c r="AC378" s="35"/>
      <c r="AD378" s="35"/>
      <c r="AE378" s="35"/>
      <c r="AT378" s="14" t="s">
        <v>194</v>
      </c>
      <c r="AU378" s="14" t="s">
        <v>200</v>
      </c>
    </row>
    <row r="379" s="2" customFormat="1" ht="24.15" customHeight="1">
      <c r="A379" s="35"/>
      <c r="B379" s="36"/>
      <c r="C379" s="257" t="s">
        <v>956</v>
      </c>
      <c r="D379" s="257" t="s">
        <v>260</v>
      </c>
      <c r="E379" s="258" t="s">
        <v>1000</v>
      </c>
      <c r="F379" s="259" t="s">
        <v>1001</v>
      </c>
      <c r="G379" s="260" t="s">
        <v>263</v>
      </c>
      <c r="H379" s="261">
        <v>1</v>
      </c>
      <c r="I379" s="262"/>
      <c r="J379" s="263">
        <f>ROUND(I379*H379,2)</f>
        <v>0</v>
      </c>
      <c r="K379" s="264"/>
      <c r="L379" s="265"/>
      <c r="M379" s="266" t="s">
        <v>1</v>
      </c>
      <c r="N379" s="267" t="s">
        <v>42</v>
      </c>
      <c r="O379" s="88"/>
      <c r="P379" s="249">
        <f>O379*H379</f>
        <v>0</v>
      </c>
      <c r="Q379" s="249">
        <v>0</v>
      </c>
      <c r="R379" s="249">
        <f>Q379*H379</f>
        <v>0</v>
      </c>
      <c r="S379" s="249">
        <v>0</v>
      </c>
      <c r="T379" s="250">
        <f>S379*H379</f>
        <v>0</v>
      </c>
      <c r="U379" s="35"/>
      <c r="V379" s="35"/>
      <c r="W379" s="35"/>
      <c r="X379" s="35"/>
      <c r="Y379" s="35"/>
      <c r="Z379" s="35"/>
      <c r="AA379" s="35"/>
      <c r="AB379" s="35"/>
      <c r="AC379" s="35"/>
      <c r="AD379" s="35"/>
      <c r="AE379" s="35"/>
      <c r="AR379" s="251" t="s">
        <v>323</v>
      </c>
      <c r="AT379" s="251" t="s">
        <v>260</v>
      </c>
      <c r="AU379" s="251" t="s">
        <v>200</v>
      </c>
      <c r="AY379" s="14" t="s">
        <v>185</v>
      </c>
      <c r="BE379" s="252">
        <f>IF(N379="základní",J379,0)</f>
        <v>0</v>
      </c>
      <c r="BF379" s="252">
        <f>IF(N379="snížená",J379,0)</f>
        <v>0</v>
      </c>
      <c r="BG379" s="252">
        <f>IF(N379="zákl. přenesená",J379,0)</f>
        <v>0</v>
      </c>
      <c r="BH379" s="252">
        <f>IF(N379="sníž. přenesená",J379,0)</f>
        <v>0</v>
      </c>
      <c r="BI379" s="252">
        <f>IF(N379="nulová",J379,0)</f>
        <v>0</v>
      </c>
      <c r="BJ379" s="14" t="s">
        <v>84</v>
      </c>
      <c r="BK379" s="252">
        <f>ROUND(I379*H379,2)</f>
        <v>0</v>
      </c>
      <c r="BL379" s="14" t="s">
        <v>272</v>
      </c>
      <c r="BM379" s="251" t="s">
        <v>1063</v>
      </c>
    </row>
    <row r="380" s="2" customFormat="1">
      <c r="A380" s="35"/>
      <c r="B380" s="36"/>
      <c r="C380" s="37"/>
      <c r="D380" s="253" t="s">
        <v>194</v>
      </c>
      <c r="E380" s="37"/>
      <c r="F380" s="254" t="s">
        <v>1001</v>
      </c>
      <c r="G380" s="37"/>
      <c r="H380" s="37"/>
      <c r="I380" s="206"/>
      <c r="J380" s="37"/>
      <c r="K380" s="37"/>
      <c r="L380" s="41"/>
      <c r="M380" s="255"/>
      <c r="N380" s="256"/>
      <c r="O380" s="88"/>
      <c r="P380" s="88"/>
      <c r="Q380" s="88"/>
      <c r="R380" s="88"/>
      <c r="S380" s="88"/>
      <c r="T380" s="89"/>
      <c r="U380" s="35"/>
      <c r="V380" s="35"/>
      <c r="W380" s="35"/>
      <c r="X380" s="35"/>
      <c r="Y380" s="35"/>
      <c r="Z380" s="35"/>
      <c r="AA380" s="35"/>
      <c r="AB380" s="35"/>
      <c r="AC380" s="35"/>
      <c r="AD380" s="35"/>
      <c r="AE380" s="35"/>
      <c r="AT380" s="14" t="s">
        <v>194</v>
      </c>
      <c r="AU380" s="14" t="s">
        <v>200</v>
      </c>
    </row>
    <row r="381" s="2" customFormat="1" ht="24.15" customHeight="1">
      <c r="A381" s="35"/>
      <c r="B381" s="36"/>
      <c r="C381" s="239" t="s">
        <v>961</v>
      </c>
      <c r="D381" s="239" t="s">
        <v>188</v>
      </c>
      <c r="E381" s="240" t="s">
        <v>1065</v>
      </c>
      <c r="F381" s="241" t="s">
        <v>1066</v>
      </c>
      <c r="G381" s="242" t="s">
        <v>329</v>
      </c>
      <c r="H381" s="243">
        <v>80</v>
      </c>
      <c r="I381" s="244"/>
      <c r="J381" s="245">
        <f>ROUND(I381*H381,2)</f>
        <v>0</v>
      </c>
      <c r="K381" s="246"/>
      <c r="L381" s="41"/>
      <c r="M381" s="247" t="s">
        <v>1</v>
      </c>
      <c r="N381" s="248" t="s">
        <v>42</v>
      </c>
      <c r="O381" s="88"/>
      <c r="P381" s="249">
        <f>O381*H381</f>
        <v>0</v>
      </c>
      <c r="Q381" s="249">
        <v>0</v>
      </c>
      <c r="R381" s="249">
        <f>Q381*H381</f>
        <v>0</v>
      </c>
      <c r="S381" s="249">
        <v>0</v>
      </c>
      <c r="T381" s="250">
        <f>S381*H381</f>
        <v>0</v>
      </c>
      <c r="U381" s="35"/>
      <c r="V381" s="35"/>
      <c r="W381" s="35"/>
      <c r="X381" s="35"/>
      <c r="Y381" s="35"/>
      <c r="Z381" s="35"/>
      <c r="AA381" s="35"/>
      <c r="AB381" s="35"/>
      <c r="AC381" s="35"/>
      <c r="AD381" s="35"/>
      <c r="AE381" s="35"/>
      <c r="AR381" s="251" t="s">
        <v>272</v>
      </c>
      <c r="AT381" s="251" t="s">
        <v>188</v>
      </c>
      <c r="AU381" s="251" t="s">
        <v>200</v>
      </c>
      <c r="AY381" s="14" t="s">
        <v>185</v>
      </c>
      <c r="BE381" s="252">
        <f>IF(N381="základní",J381,0)</f>
        <v>0</v>
      </c>
      <c r="BF381" s="252">
        <f>IF(N381="snížená",J381,0)</f>
        <v>0</v>
      </c>
      <c r="BG381" s="252">
        <f>IF(N381="zákl. přenesená",J381,0)</f>
        <v>0</v>
      </c>
      <c r="BH381" s="252">
        <f>IF(N381="sníž. přenesená",J381,0)</f>
        <v>0</v>
      </c>
      <c r="BI381" s="252">
        <f>IF(N381="nulová",J381,0)</f>
        <v>0</v>
      </c>
      <c r="BJ381" s="14" t="s">
        <v>84</v>
      </c>
      <c r="BK381" s="252">
        <f>ROUND(I381*H381,2)</f>
        <v>0</v>
      </c>
      <c r="BL381" s="14" t="s">
        <v>272</v>
      </c>
      <c r="BM381" s="251" t="s">
        <v>1067</v>
      </c>
    </row>
    <row r="382" s="2" customFormat="1">
      <c r="A382" s="35"/>
      <c r="B382" s="36"/>
      <c r="C382" s="37"/>
      <c r="D382" s="253" t="s">
        <v>194</v>
      </c>
      <c r="E382" s="37"/>
      <c r="F382" s="254" t="s">
        <v>1068</v>
      </c>
      <c r="G382" s="37"/>
      <c r="H382" s="37"/>
      <c r="I382" s="206"/>
      <c r="J382" s="37"/>
      <c r="K382" s="37"/>
      <c r="L382" s="41"/>
      <c r="M382" s="255"/>
      <c r="N382" s="256"/>
      <c r="O382" s="88"/>
      <c r="P382" s="88"/>
      <c r="Q382" s="88"/>
      <c r="R382" s="88"/>
      <c r="S382" s="88"/>
      <c r="T382" s="89"/>
      <c r="U382" s="35"/>
      <c r="V382" s="35"/>
      <c r="W382" s="35"/>
      <c r="X382" s="35"/>
      <c r="Y382" s="35"/>
      <c r="Z382" s="35"/>
      <c r="AA382" s="35"/>
      <c r="AB382" s="35"/>
      <c r="AC382" s="35"/>
      <c r="AD382" s="35"/>
      <c r="AE382" s="35"/>
      <c r="AT382" s="14" t="s">
        <v>194</v>
      </c>
      <c r="AU382" s="14" t="s">
        <v>200</v>
      </c>
    </row>
    <row r="383" s="2" customFormat="1" ht="33" customHeight="1">
      <c r="A383" s="35"/>
      <c r="B383" s="36"/>
      <c r="C383" s="257" t="s">
        <v>965</v>
      </c>
      <c r="D383" s="257" t="s">
        <v>260</v>
      </c>
      <c r="E383" s="258" t="s">
        <v>1070</v>
      </c>
      <c r="F383" s="259" t="s">
        <v>1071</v>
      </c>
      <c r="G383" s="260" t="s">
        <v>329</v>
      </c>
      <c r="H383" s="261">
        <v>80</v>
      </c>
      <c r="I383" s="262"/>
      <c r="J383" s="263">
        <f>ROUND(I383*H383,2)</f>
        <v>0</v>
      </c>
      <c r="K383" s="264"/>
      <c r="L383" s="265"/>
      <c r="M383" s="266" t="s">
        <v>1</v>
      </c>
      <c r="N383" s="267" t="s">
        <v>42</v>
      </c>
      <c r="O383" s="88"/>
      <c r="P383" s="249">
        <f>O383*H383</f>
        <v>0</v>
      </c>
      <c r="Q383" s="249">
        <v>0.00016000000000000001</v>
      </c>
      <c r="R383" s="249">
        <f>Q383*H383</f>
        <v>0.012800000000000001</v>
      </c>
      <c r="S383" s="249">
        <v>0</v>
      </c>
      <c r="T383" s="250">
        <f>S383*H383</f>
        <v>0</v>
      </c>
      <c r="U383" s="35"/>
      <c r="V383" s="35"/>
      <c r="W383" s="35"/>
      <c r="X383" s="35"/>
      <c r="Y383" s="35"/>
      <c r="Z383" s="35"/>
      <c r="AA383" s="35"/>
      <c r="AB383" s="35"/>
      <c r="AC383" s="35"/>
      <c r="AD383" s="35"/>
      <c r="AE383" s="35"/>
      <c r="AR383" s="251" t="s">
        <v>323</v>
      </c>
      <c r="AT383" s="251" t="s">
        <v>260</v>
      </c>
      <c r="AU383" s="251" t="s">
        <v>200</v>
      </c>
      <c r="AY383" s="14" t="s">
        <v>185</v>
      </c>
      <c r="BE383" s="252">
        <f>IF(N383="základní",J383,0)</f>
        <v>0</v>
      </c>
      <c r="BF383" s="252">
        <f>IF(N383="snížená",J383,0)</f>
        <v>0</v>
      </c>
      <c r="BG383" s="252">
        <f>IF(N383="zákl. přenesená",J383,0)</f>
        <v>0</v>
      </c>
      <c r="BH383" s="252">
        <f>IF(N383="sníž. přenesená",J383,0)</f>
        <v>0</v>
      </c>
      <c r="BI383" s="252">
        <f>IF(N383="nulová",J383,0)</f>
        <v>0</v>
      </c>
      <c r="BJ383" s="14" t="s">
        <v>84</v>
      </c>
      <c r="BK383" s="252">
        <f>ROUND(I383*H383,2)</f>
        <v>0</v>
      </c>
      <c r="BL383" s="14" t="s">
        <v>272</v>
      </c>
      <c r="BM383" s="251" t="s">
        <v>1072</v>
      </c>
    </row>
    <row r="384" s="2" customFormat="1">
      <c r="A384" s="35"/>
      <c r="B384" s="36"/>
      <c r="C384" s="37"/>
      <c r="D384" s="253" t="s">
        <v>194</v>
      </c>
      <c r="E384" s="37"/>
      <c r="F384" s="254" t="s">
        <v>1071</v>
      </c>
      <c r="G384" s="37"/>
      <c r="H384" s="37"/>
      <c r="I384" s="206"/>
      <c r="J384" s="37"/>
      <c r="K384" s="37"/>
      <c r="L384" s="41"/>
      <c r="M384" s="255"/>
      <c r="N384" s="256"/>
      <c r="O384" s="88"/>
      <c r="P384" s="88"/>
      <c r="Q384" s="88"/>
      <c r="R384" s="88"/>
      <c r="S384" s="88"/>
      <c r="T384" s="89"/>
      <c r="U384" s="35"/>
      <c r="V384" s="35"/>
      <c r="W384" s="35"/>
      <c r="X384" s="35"/>
      <c r="Y384" s="35"/>
      <c r="Z384" s="35"/>
      <c r="AA384" s="35"/>
      <c r="AB384" s="35"/>
      <c r="AC384" s="35"/>
      <c r="AD384" s="35"/>
      <c r="AE384" s="35"/>
      <c r="AT384" s="14" t="s">
        <v>194</v>
      </c>
      <c r="AU384" s="14" t="s">
        <v>200</v>
      </c>
    </row>
    <row r="385" s="2" customFormat="1" ht="33" customHeight="1">
      <c r="A385" s="35"/>
      <c r="B385" s="36"/>
      <c r="C385" s="239" t="s">
        <v>969</v>
      </c>
      <c r="D385" s="239" t="s">
        <v>188</v>
      </c>
      <c r="E385" s="240" t="s">
        <v>1074</v>
      </c>
      <c r="F385" s="241" t="s">
        <v>1075</v>
      </c>
      <c r="G385" s="242" t="s">
        <v>263</v>
      </c>
      <c r="H385" s="243">
        <v>4</v>
      </c>
      <c r="I385" s="244"/>
      <c r="J385" s="245">
        <f>ROUND(I385*H385,2)</f>
        <v>0</v>
      </c>
      <c r="K385" s="246"/>
      <c r="L385" s="41"/>
      <c r="M385" s="247" t="s">
        <v>1</v>
      </c>
      <c r="N385" s="248" t="s">
        <v>42</v>
      </c>
      <c r="O385" s="88"/>
      <c r="P385" s="249">
        <f>O385*H385</f>
        <v>0</v>
      </c>
      <c r="Q385" s="249">
        <v>0</v>
      </c>
      <c r="R385" s="249">
        <f>Q385*H385</f>
        <v>0</v>
      </c>
      <c r="S385" s="249">
        <v>0</v>
      </c>
      <c r="T385" s="250">
        <f>S385*H385</f>
        <v>0</v>
      </c>
      <c r="U385" s="35"/>
      <c r="V385" s="35"/>
      <c r="W385" s="35"/>
      <c r="X385" s="35"/>
      <c r="Y385" s="35"/>
      <c r="Z385" s="35"/>
      <c r="AA385" s="35"/>
      <c r="AB385" s="35"/>
      <c r="AC385" s="35"/>
      <c r="AD385" s="35"/>
      <c r="AE385" s="35"/>
      <c r="AR385" s="251" t="s">
        <v>272</v>
      </c>
      <c r="AT385" s="251" t="s">
        <v>188</v>
      </c>
      <c r="AU385" s="251" t="s">
        <v>200</v>
      </c>
      <c r="AY385" s="14" t="s">
        <v>185</v>
      </c>
      <c r="BE385" s="252">
        <f>IF(N385="základní",J385,0)</f>
        <v>0</v>
      </c>
      <c r="BF385" s="252">
        <f>IF(N385="snížená",J385,0)</f>
        <v>0</v>
      </c>
      <c r="BG385" s="252">
        <f>IF(N385="zákl. přenesená",J385,0)</f>
        <v>0</v>
      </c>
      <c r="BH385" s="252">
        <f>IF(N385="sníž. přenesená",J385,0)</f>
        <v>0</v>
      </c>
      <c r="BI385" s="252">
        <f>IF(N385="nulová",J385,0)</f>
        <v>0</v>
      </c>
      <c r="BJ385" s="14" t="s">
        <v>84</v>
      </c>
      <c r="BK385" s="252">
        <f>ROUND(I385*H385,2)</f>
        <v>0</v>
      </c>
      <c r="BL385" s="14" t="s">
        <v>272</v>
      </c>
      <c r="BM385" s="251" t="s">
        <v>1076</v>
      </c>
    </row>
    <row r="386" s="2" customFormat="1">
      <c r="A386" s="35"/>
      <c r="B386" s="36"/>
      <c r="C386" s="37"/>
      <c r="D386" s="253" t="s">
        <v>194</v>
      </c>
      <c r="E386" s="37"/>
      <c r="F386" s="254" t="s">
        <v>1077</v>
      </c>
      <c r="G386" s="37"/>
      <c r="H386" s="37"/>
      <c r="I386" s="206"/>
      <c r="J386" s="37"/>
      <c r="K386" s="37"/>
      <c r="L386" s="41"/>
      <c r="M386" s="255"/>
      <c r="N386" s="256"/>
      <c r="O386" s="88"/>
      <c r="P386" s="88"/>
      <c r="Q386" s="88"/>
      <c r="R386" s="88"/>
      <c r="S386" s="88"/>
      <c r="T386" s="89"/>
      <c r="U386" s="35"/>
      <c r="V386" s="35"/>
      <c r="W386" s="35"/>
      <c r="X386" s="35"/>
      <c r="Y386" s="35"/>
      <c r="Z386" s="35"/>
      <c r="AA386" s="35"/>
      <c r="AB386" s="35"/>
      <c r="AC386" s="35"/>
      <c r="AD386" s="35"/>
      <c r="AE386" s="35"/>
      <c r="AT386" s="14" t="s">
        <v>194</v>
      </c>
      <c r="AU386" s="14" t="s">
        <v>200</v>
      </c>
    </row>
    <row r="387" s="2" customFormat="1" ht="33" customHeight="1">
      <c r="A387" s="35"/>
      <c r="B387" s="36"/>
      <c r="C387" s="257" t="s">
        <v>973</v>
      </c>
      <c r="D387" s="257" t="s">
        <v>260</v>
      </c>
      <c r="E387" s="258" t="s">
        <v>1079</v>
      </c>
      <c r="F387" s="259" t="s">
        <v>1080</v>
      </c>
      <c r="G387" s="260" t="s">
        <v>263</v>
      </c>
      <c r="H387" s="261">
        <v>4</v>
      </c>
      <c r="I387" s="262"/>
      <c r="J387" s="263">
        <f>ROUND(I387*H387,2)</f>
        <v>0</v>
      </c>
      <c r="K387" s="264"/>
      <c r="L387" s="265"/>
      <c r="M387" s="266" t="s">
        <v>1</v>
      </c>
      <c r="N387" s="267" t="s">
        <v>42</v>
      </c>
      <c r="O387" s="88"/>
      <c r="P387" s="249">
        <f>O387*H387</f>
        <v>0</v>
      </c>
      <c r="Q387" s="249">
        <v>3.0000000000000001E-05</v>
      </c>
      <c r="R387" s="249">
        <f>Q387*H387</f>
        <v>0.00012</v>
      </c>
      <c r="S387" s="249">
        <v>0</v>
      </c>
      <c r="T387" s="250">
        <f>S387*H387</f>
        <v>0</v>
      </c>
      <c r="U387" s="35"/>
      <c r="V387" s="35"/>
      <c r="W387" s="35"/>
      <c r="X387" s="35"/>
      <c r="Y387" s="35"/>
      <c r="Z387" s="35"/>
      <c r="AA387" s="35"/>
      <c r="AB387" s="35"/>
      <c r="AC387" s="35"/>
      <c r="AD387" s="35"/>
      <c r="AE387" s="35"/>
      <c r="AR387" s="251" t="s">
        <v>323</v>
      </c>
      <c r="AT387" s="251" t="s">
        <v>260</v>
      </c>
      <c r="AU387" s="251" t="s">
        <v>200</v>
      </c>
      <c r="AY387" s="14" t="s">
        <v>185</v>
      </c>
      <c r="BE387" s="252">
        <f>IF(N387="základní",J387,0)</f>
        <v>0</v>
      </c>
      <c r="BF387" s="252">
        <f>IF(N387="snížená",J387,0)</f>
        <v>0</v>
      </c>
      <c r="BG387" s="252">
        <f>IF(N387="zákl. přenesená",J387,0)</f>
        <v>0</v>
      </c>
      <c r="BH387" s="252">
        <f>IF(N387="sníž. přenesená",J387,0)</f>
        <v>0</v>
      </c>
      <c r="BI387" s="252">
        <f>IF(N387="nulová",J387,0)</f>
        <v>0</v>
      </c>
      <c r="BJ387" s="14" t="s">
        <v>84</v>
      </c>
      <c r="BK387" s="252">
        <f>ROUND(I387*H387,2)</f>
        <v>0</v>
      </c>
      <c r="BL387" s="14" t="s">
        <v>272</v>
      </c>
      <c r="BM387" s="251" t="s">
        <v>1081</v>
      </c>
    </row>
    <row r="388" s="2" customFormat="1">
      <c r="A388" s="35"/>
      <c r="B388" s="36"/>
      <c r="C388" s="37"/>
      <c r="D388" s="253" t="s">
        <v>194</v>
      </c>
      <c r="E388" s="37"/>
      <c r="F388" s="254" t="s">
        <v>1082</v>
      </c>
      <c r="G388" s="37"/>
      <c r="H388" s="37"/>
      <c r="I388" s="206"/>
      <c r="J388" s="37"/>
      <c r="K388" s="37"/>
      <c r="L388" s="41"/>
      <c r="M388" s="255"/>
      <c r="N388" s="256"/>
      <c r="O388" s="88"/>
      <c r="P388" s="88"/>
      <c r="Q388" s="88"/>
      <c r="R388" s="88"/>
      <c r="S388" s="88"/>
      <c r="T388" s="89"/>
      <c r="U388" s="35"/>
      <c r="V388" s="35"/>
      <c r="W388" s="35"/>
      <c r="X388" s="35"/>
      <c r="Y388" s="35"/>
      <c r="Z388" s="35"/>
      <c r="AA388" s="35"/>
      <c r="AB388" s="35"/>
      <c r="AC388" s="35"/>
      <c r="AD388" s="35"/>
      <c r="AE388" s="35"/>
      <c r="AT388" s="14" t="s">
        <v>194</v>
      </c>
      <c r="AU388" s="14" t="s">
        <v>200</v>
      </c>
    </row>
    <row r="389" s="2" customFormat="1" ht="24.15" customHeight="1">
      <c r="A389" s="35"/>
      <c r="B389" s="36"/>
      <c r="C389" s="239" t="s">
        <v>977</v>
      </c>
      <c r="D389" s="239" t="s">
        <v>188</v>
      </c>
      <c r="E389" s="240" t="s">
        <v>1084</v>
      </c>
      <c r="F389" s="241" t="s">
        <v>1085</v>
      </c>
      <c r="G389" s="242" t="s">
        <v>263</v>
      </c>
      <c r="H389" s="243">
        <v>4</v>
      </c>
      <c r="I389" s="244"/>
      <c r="J389" s="245">
        <f>ROUND(I389*H389,2)</f>
        <v>0</v>
      </c>
      <c r="K389" s="246"/>
      <c r="L389" s="41"/>
      <c r="M389" s="247" t="s">
        <v>1</v>
      </c>
      <c r="N389" s="248" t="s">
        <v>42</v>
      </c>
      <c r="O389" s="88"/>
      <c r="P389" s="249">
        <f>O389*H389</f>
        <v>0</v>
      </c>
      <c r="Q389" s="249">
        <v>0</v>
      </c>
      <c r="R389" s="249">
        <f>Q389*H389</f>
        <v>0</v>
      </c>
      <c r="S389" s="249">
        <v>0</v>
      </c>
      <c r="T389" s="250">
        <f>S389*H389</f>
        <v>0</v>
      </c>
      <c r="U389" s="35"/>
      <c r="V389" s="35"/>
      <c r="W389" s="35"/>
      <c r="X389" s="35"/>
      <c r="Y389" s="35"/>
      <c r="Z389" s="35"/>
      <c r="AA389" s="35"/>
      <c r="AB389" s="35"/>
      <c r="AC389" s="35"/>
      <c r="AD389" s="35"/>
      <c r="AE389" s="35"/>
      <c r="AR389" s="251" t="s">
        <v>272</v>
      </c>
      <c r="AT389" s="251" t="s">
        <v>188</v>
      </c>
      <c r="AU389" s="251" t="s">
        <v>200</v>
      </c>
      <c r="AY389" s="14" t="s">
        <v>185</v>
      </c>
      <c r="BE389" s="252">
        <f>IF(N389="základní",J389,0)</f>
        <v>0</v>
      </c>
      <c r="BF389" s="252">
        <f>IF(N389="snížená",J389,0)</f>
        <v>0</v>
      </c>
      <c r="BG389" s="252">
        <f>IF(N389="zákl. přenesená",J389,0)</f>
        <v>0</v>
      </c>
      <c r="BH389" s="252">
        <f>IF(N389="sníž. přenesená",J389,0)</f>
        <v>0</v>
      </c>
      <c r="BI389" s="252">
        <f>IF(N389="nulová",J389,0)</f>
        <v>0</v>
      </c>
      <c r="BJ389" s="14" t="s">
        <v>84</v>
      </c>
      <c r="BK389" s="252">
        <f>ROUND(I389*H389,2)</f>
        <v>0</v>
      </c>
      <c r="BL389" s="14" t="s">
        <v>272</v>
      </c>
      <c r="BM389" s="251" t="s">
        <v>1086</v>
      </c>
    </row>
    <row r="390" s="2" customFormat="1">
      <c r="A390" s="35"/>
      <c r="B390" s="36"/>
      <c r="C390" s="37"/>
      <c r="D390" s="253" t="s">
        <v>194</v>
      </c>
      <c r="E390" s="37"/>
      <c r="F390" s="254" t="s">
        <v>1087</v>
      </c>
      <c r="G390" s="37"/>
      <c r="H390" s="37"/>
      <c r="I390" s="206"/>
      <c r="J390" s="37"/>
      <c r="K390" s="37"/>
      <c r="L390" s="41"/>
      <c r="M390" s="255"/>
      <c r="N390" s="256"/>
      <c r="O390" s="88"/>
      <c r="P390" s="88"/>
      <c r="Q390" s="88"/>
      <c r="R390" s="88"/>
      <c r="S390" s="88"/>
      <c r="T390" s="89"/>
      <c r="U390" s="35"/>
      <c r="V390" s="35"/>
      <c r="W390" s="35"/>
      <c r="X390" s="35"/>
      <c r="Y390" s="35"/>
      <c r="Z390" s="35"/>
      <c r="AA390" s="35"/>
      <c r="AB390" s="35"/>
      <c r="AC390" s="35"/>
      <c r="AD390" s="35"/>
      <c r="AE390" s="35"/>
      <c r="AT390" s="14" t="s">
        <v>194</v>
      </c>
      <c r="AU390" s="14" t="s">
        <v>200</v>
      </c>
    </row>
    <row r="391" s="2" customFormat="1" ht="24.15" customHeight="1">
      <c r="A391" s="35"/>
      <c r="B391" s="36"/>
      <c r="C391" s="257" t="s">
        <v>981</v>
      </c>
      <c r="D391" s="257" t="s">
        <v>260</v>
      </c>
      <c r="E391" s="258" t="s">
        <v>1089</v>
      </c>
      <c r="F391" s="259" t="s">
        <v>1090</v>
      </c>
      <c r="G391" s="260" t="s">
        <v>263</v>
      </c>
      <c r="H391" s="261">
        <v>4</v>
      </c>
      <c r="I391" s="262"/>
      <c r="J391" s="263">
        <f>ROUND(I391*H391,2)</f>
        <v>0</v>
      </c>
      <c r="K391" s="264"/>
      <c r="L391" s="265"/>
      <c r="M391" s="266" t="s">
        <v>1</v>
      </c>
      <c r="N391" s="267" t="s">
        <v>42</v>
      </c>
      <c r="O391" s="88"/>
      <c r="P391" s="249">
        <f>O391*H391</f>
        <v>0</v>
      </c>
      <c r="Q391" s="249">
        <v>0.00014999999999999999</v>
      </c>
      <c r="R391" s="249">
        <f>Q391*H391</f>
        <v>0.00059999999999999995</v>
      </c>
      <c r="S391" s="249">
        <v>0</v>
      </c>
      <c r="T391" s="250">
        <f>S391*H391</f>
        <v>0</v>
      </c>
      <c r="U391" s="35"/>
      <c r="V391" s="35"/>
      <c r="W391" s="35"/>
      <c r="X391" s="35"/>
      <c r="Y391" s="35"/>
      <c r="Z391" s="35"/>
      <c r="AA391" s="35"/>
      <c r="AB391" s="35"/>
      <c r="AC391" s="35"/>
      <c r="AD391" s="35"/>
      <c r="AE391" s="35"/>
      <c r="AR391" s="251" t="s">
        <v>323</v>
      </c>
      <c r="AT391" s="251" t="s">
        <v>260</v>
      </c>
      <c r="AU391" s="251" t="s">
        <v>200</v>
      </c>
      <c r="AY391" s="14" t="s">
        <v>185</v>
      </c>
      <c r="BE391" s="252">
        <f>IF(N391="základní",J391,0)</f>
        <v>0</v>
      </c>
      <c r="BF391" s="252">
        <f>IF(N391="snížená",J391,0)</f>
        <v>0</v>
      </c>
      <c r="BG391" s="252">
        <f>IF(N391="zákl. přenesená",J391,0)</f>
        <v>0</v>
      </c>
      <c r="BH391" s="252">
        <f>IF(N391="sníž. přenesená",J391,0)</f>
        <v>0</v>
      </c>
      <c r="BI391" s="252">
        <f>IF(N391="nulová",J391,0)</f>
        <v>0</v>
      </c>
      <c r="BJ391" s="14" t="s">
        <v>84</v>
      </c>
      <c r="BK391" s="252">
        <f>ROUND(I391*H391,2)</f>
        <v>0</v>
      </c>
      <c r="BL391" s="14" t="s">
        <v>272</v>
      </c>
      <c r="BM391" s="251" t="s">
        <v>1091</v>
      </c>
    </row>
    <row r="392" s="2" customFormat="1">
      <c r="A392" s="35"/>
      <c r="B392" s="36"/>
      <c r="C392" s="37"/>
      <c r="D392" s="253" t="s">
        <v>194</v>
      </c>
      <c r="E392" s="37"/>
      <c r="F392" s="254" t="s">
        <v>1090</v>
      </c>
      <c r="G392" s="37"/>
      <c r="H392" s="37"/>
      <c r="I392" s="206"/>
      <c r="J392" s="37"/>
      <c r="K392" s="37"/>
      <c r="L392" s="41"/>
      <c r="M392" s="255"/>
      <c r="N392" s="256"/>
      <c r="O392" s="88"/>
      <c r="P392" s="88"/>
      <c r="Q392" s="88"/>
      <c r="R392" s="88"/>
      <c r="S392" s="88"/>
      <c r="T392" s="89"/>
      <c r="U392" s="35"/>
      <c r="V392" s="35"/>
      <c r="W392" s="35"/>
      <c r="X392" s="35"/>
      <c r="Y392" s="35"/>
      <c r="Z392" s="35"/>
      <c r="AA392" s="35"/>
      <c r="AB392" s="35"/>
      <c r="AC392" s="35"/>
      <c r="AD392" s="35"/>
      <c r="AE392" s="35"/>
      <c r="AT392" s="14" t="s">
        <v>194</v>
      </c>
      <c r="AU392" s="14" t="s">
        <v>200</v>
      </c>
    </row>
    <row r="393" s="2" customFormat="1" ht="24.15" customHeight="1">
      <c r="A393" s="35"/>
      <c r="B393" s="36"/>
      <c r="C393" s="239" t="s">
        <v>986</v>
      </c>
      <c r="D393" s="239" t="s">
        <v>188</v>
      </c>
      <c r="E393" s="240" t="s">
        <v>1093</v>
      </c>
      <c r="F393" s="241" t="s">
        <v>1094</v>
      </c>
      <c r="G393" s="242" t="s">
        <v>263</v>
      </c>
      <c r="H393" s="243">
        <v>4</v>
      </c>
      <c r="I393" s="244"/>
      <c r="J393" s="245">
        <f>ROUND(I393*H393,2)</f>
        <v>0</v>
      </c>
      <c r="K393" s="246"/>
      <c r="L393" s="41"/>
      <c r="M393" s="247" t="s">
        <v>1</v>
      </c>
      <c r="N393" s="248" t="s">
        <v>42</v>
      </c>
      <c r="O393" s="88"/>
      <c r="P393" s="249">
        <f>O393*H393</f>
        <v>0</v>
      </c>
      <c r="Q393" s="249">
        <v>0</v>
      </c>
      <c r="R393" s="249">
        <f>Q393*H393</f>
        <v>0</v>
      </c>
      <c r="S393" s="249">
        <v>0</v>
      </c>
      <c r="T393" s="250">
        <f>S393*H393</f>
        <v>0</v>
      </c>
      <c r="U393" s="35"/>
      <c r="V393" s="35"/>
      <c r="W393" s="35"/>
      <c r="X393" s="35"/>
      <c r="Y393" s="35"/>
      <c r="Z393" s="35"/>
      <c r="AA393" s="35"/>
      <c r="AB393" s="35"/>
      <c r="AC393" s="35"/>
      <c r="AD393" s="35"/>
      <c r="AE393" s="35"/>
      <c r="AR393" s="251" t="s">
        <v>272</v>
      </c>
      <c r="AT393" s="251" t="s">
        <v>188</v>
      </c>
      <c r="AU393" s="251" t="s">
        <v>200</v>
      </c>
      <c r="AY393" s="14" t="s">
        <v>185</v>
      </c>
      <c r="BE393" s="252">
        <f>IF(N393="základní",J393,0)</f>
        <v>0</v>
      </c>
      <c r="BF393" s="252">
        <f>IF(N393="snížená",J393,0)</f>
        <v>0</v>
      </c>
      <c r="BG393" s="252">
        <f>IF(N393="zákl. přenesená",J393,0)</f>
        <v>0</v>
      </c>
      <c r="BH393" s="252">
        <f>IF(N393="sníž. přenesená",J393,0)</f>
        <v>0</v>
      </c>
      <c r="BI393" s="252">
        <f>IF(N393="nulová",J393,0)</f>
        <v>0</v>
      </c>
      <c r="BJ393" s="14" t="s">
        <v>84</v>
      </c>
      <c r="BK393" s="252">
        <f>ROUND(I393*H393,2)</f>
        <v>0</v>
      </c>
      <c r="BL393" s="14" t="s">
        <v>272</v>
      </c>
      <c r="BM393" s="251" t="s">
        <v>1095</v>
      </c>
    </row>
    <row r="394" s="2" customFormat="1">
      <c r="A394" s="35"/>
      <c r="B394" s="36"/>
      <c r="C394" s="37"/>
      <c r="D394" s="253" t="s">
        <v>194</v>
      </c>
      <c r="E394" s="37"/>
      <c r="F394" s="254" t="s">
        <v>1094</v>
      </c>
      <c r="G394" s="37"/>
      <c r="H394" s="37"/>
      <c r="I394" s="206"/>
      <c r="J394" s="37"/>
      <c r="K394" s="37"/>
      <c r="L394" s="41"/>
      <c r="M394" s="255"/>
      <c r="N394" s="256"/>
      <c r="O394" s="88"/>
      <c r="P394" s="88"/>
      <c r="Q394" s="88"/>
      <c r="R394" s="88"/>
      <c r="S394" s="88"/>
      <c r="T394" s="89"/>
      <c r="U394" s="35"/>
      <c r="V394" s="35"/>
      <c r="W394" s="35"/>
      <c r="X394" s="35"/>
      <c r="Y394" s="35"/>
      <c r="Z394" s="35"/>
      <c r="AA394" s="35"/>
      <c r="AB394" s="35"/>
      <c r="AC394" s="35"/>
      <c r="AD394" s="35"/>
      <c r="AE394" s="35"/>
      <c r="AT394" s="14" t="s">
        <v>194</v>
      </c>
      <c r="AU394" s="14" t="s">
        <v>200</v>
      </c>
    </row>
    <row r="395" s="2" customFormat="1" ht="24.15" customHeight="1">
      <c r="A395" s="35"/>
      <c r="B395" s="36"/>
      <c r="C395" s="257" t="s">
        <v>991</v>
      </c>
      <c r="D395" s="257" t="s">
        <v>260</v>
      </c>
      <c r="E395" s="258" t="s">
        <v>1097</v>
      </c>
      <c r="F395" s="259" t="s">
        <v>1098</v>
      </c>
      <c r="G395" s="260" t="s">
        <v>263</v>
      </c>
      <c r="H395" s="261">
        <v>4</v>
      </c>
      <c r="I395" s="262"/>
      <c r="J395" s="263">
        <f>ROUND(I395*H395,2)</f>
        <v>0</v>
      </c>
      <c r="K395" s="264"/>
      <c r="L395" s="265"/>
      <c r="M395" s="266" t="s">
        <v>1</v>
      </c>
      <c r="N395" s="267" t="s">
        <v>42</v>
      </c>
      <c r="O395" s="88"/>
      <c r="P395" s="249">
        <f>O395*H395</f>
        <v>0</v>
      </c>
      <c r="Q395" s="249">
        <v>3.0000000000000001E-05</v>
      </c>
      <c r="R395" s="249">
        <f>Q395*H395</f>
        <v>0.00012</v>
      </c>
      <c r="S395" s="249">
        <v>0</v>
      </c>
      <c r="T395" s="250">
        <f>S395*H395</f>
        <v>0</v>
      </c>
      <c r="U395" s="35"/>
      <c r="V395" s="35"/>
      <c r="W395" s="35"/>
      <c r="X395" s="35"/>
      <c r="Y395" s="35"/>
      <c r="Z395" s="35"/>
      <c r="AA395" s="35"/>
      <c r="AB395" s="35"/>
      <c r="AC395" s="35"/>
      <c r="AD395" s="35"/>
      <c r="AE395" s="35"/>
      <c r="AR395" s="251" t="s">
        <v>323</v>
      </c>
      <c r="AT395" s="251" t="s">
        <v>260</v>
      </c>
      <c r="AU395" s="251" t="s">
        <v>200</v>
      </c>
      <c r="AY395" s="14" t="s">
        <v>185</v>
      </c>
      <c r="BE395" s="252">
        <f>IF(N395="základní",J395,0)</f>
        <v>0</v>
      </c>
      <c r="BF395" s="252">
        <f>IF(N395="snížená",J395,0)</f>
        <v>0</v>
      </c>
      <c r="BG395" s="252">
        <f>IF(N395="zákl. přenesená",J395,0)</f>
        <v>0</v>
      </c>
      <c r="BH395" s="252">
        <f>IF(N395="sníž. přenesená",J395,0)</f>
        <v>0</v>
      </c>
      <c r="BI395" s="252">
        <f>IF(N395="nulová",J395,0)</f>
        <v>0</v>
      </c>
      <c r="BJ395" s="14" t="s">
        <v>84</v>
      </c>
      <c r="BK395" s="252">
        <f>ROUND(I395*H395,2)</f>
        <v>0</v>
      </c>
      <c r="BL395" s="14" t="s">
        <v>272</v>
      </c>
      <c r="BM395" s="251" t="s">
        <v>1099</v>
      </c>
    </row>
    <row r="396" s="2" customFormat="1">
      <c r="A396" s="35"/>
      <c r="B396" s="36"/>
      <c r="C396" s="37"/>
      <c r="D396" s="253" t="s">
        <v>194</v>
      </c>
      <c r="E396" s="37"/>
      <c r="F396" s="254" t="s">
        <v>1098</v>
      </c>
      <c r="G396" s="37"/>
      <c r="H396" s="37"/>
      <c r="I396" s="206"/>
      <c r="J396" s="37"/>
      <c r="K396" s="37"/>
      <c r="L396" s="41"/>
      <c r="M396" s="255"/>
      <c r="N396" s="256"/>
      <c r="O396" s="88"/>
      <c r="P396" s="88"/>
      <c r="Q396" s="88"/>
      <c r="R396" s="88"/>
      <c r="S396" s="88"/>
      <c r="T396" s="89"/>
      <c r="U396" s="35"/>
      <c r="V396" s="35"/>
      <c r="W396" s="35"/>
      <c r="X396" s="35"/>
      <c r="Y396" s="35"/>
      <c r="Z396" s="35"/>
      <c r="AA396" s="35"/>
      <c r="AB396" s="35"/>
      <c r="AC396" s="35"/>
      <c r="AD396" s="35"/>
      <c r="AE396" s="35"/>
      <c r="AT396" s="14" t="s">
        <v>194</v>
      </c>
      <c r="AU396" s="14" t="s">
        <v>200</v>
      </c>
    </row>
    <row r="397" s="12" customFormat="1" ht="22.8" customHeight="1">
      <c r="A397" s="12"/>
      <c r="B397" s="223"/>
      <c r="C397" s="224"/>
      <c r="D397" s="225" t="s">
        <v>76</v>
      </c>
      <c r="E397" s="237" t="s">
        <v>1100</v>
      </c>
      <c r="F397" s="237" t="s">
        <v>1101</v>
      </c>
      <c r="G397" s="224"/>
      <c r="H397" s="224"/>
      <c r="I397" s="227"/>
      <c r="J397" s="238">
        <f>BK397</f>
        <v>0</v>
      </c>
      <c r="K397" s="224"/>
      <c r="L397" s="229"/>
      <c r="M397" s="230"/>
      <c r="N397" s="231"/>
      <c r="O397" s="231"/>
      <c r="P397" s="232">
        <f>P398+P491</f>
        <v>0</v>
      </c>
      <c r="Q397" s="231"/>
      <c r="R397" s="232">
        <f>R398+R491</f>
        <v>0.13957999999999998</v>
      </c>
      <c r="S397" s="231"/>
      <c r="T397" s="233">
        <f>T398+T491</f>
        <v>0.0075499999999999994</v>
      </c>
      <c r="U397" s="12"/>
      <c r="V397" s="12"/>
      <c r="W397" s="12"/>
      <c r="X397" s="12"/>
      <c r="Y397" s="12"/>
      <c r="Z397" s="12"/>
      <c r="AA397" s="12"/>
      <c r="AB397" s="12"/>
      <c r="AC397" s="12"/>
      <c r="AD397" s="12"/>
      <c r="AE397" s="12"/>
      <c r="AR397" s="234" t="s">
        <v>86</v>
      </c>
      <c r="AT397" s="235" t="s">
        <v>76</v>
      </c>
      <c r="AU397" s="235" t="s">
        <v>84</v>
      </c>
      <c r="AY397" s="234" t="s">
        <v>185</v>
      </c>
      <c r="BK397" s="236">
        <f>BK398+BK491</f>
        <v>0</v>
      </c>
    </row>
    <row r="398" s="12" customFormat="1" ht="20.88" customHeight="1">
      <c r="A398" s="12"/>
      <c r="B398" s="223"/>
      <c r="C398" s="224"/>
      <c r="D398" s="225" t="s">
        <v>76</v>
      </c>
      <c r="E398" s="237" t="s">
        <v>1102</v>
      </c>
      <c r="F398" s="237" t="s">
        <v>1103</v>
      </c>
      <c r="G398" s="224"/>
      <c r="H398" s="224"/>
      <c r="I398" s="227"/>
      <c r="J398" s="238">
        <f>BK398</f>
        <v>0</v>
      </c>
      <c r="K398" s="224"/>
      <c r="L398" s="229"/>
      <c r="M398" s="230"/>
      <c r="N398" s="231"/>
      <c r="O398" s="231"/>
      <c r="P398" s="232">
        <f>SUM(P399:P490)</f>
        <v>0</v>
      </c>
      <c r="Q398" s="231"/>
      <c r="R398" s="232">
        <f>SUM(R399:R490)</f>
        <v>0.13947999999999999</v>
      </c>
      <c r="S398" s="231"/>
      <c r="T398" s="233">
        <f>SUM(T399:T490)</f>
        <v>0.0075499999999999994</v>
      </c>
      <c r="U398" s="12"/>
      <c r="V398" s="12"/>
      <c r="W398" s="12"/>
      <c r="X398" s="12"/>
      <c r="Y398" s="12"/>
      <c r="Z398" s="12"/>
      <c r="AA398" s="12"/>
      <c r="AB398" s="12"/>
      <c r="AC398" s="12"/>
      <c r="AD398" s="12"/>
      <c r="AE398" s="12"/>
      <c r="AR398" s="234" t="s">
        <v>86</v>
      </c>
      <c r="AT398" s="235" t="s">
        <v>76</v>
      </c>
      <c r="AU398" s="235" t="s">
        <v>86</v>
      </c>
      <c r="AY398" s="234" t="s">
        <v>185</v>
      </c>
      <c r="BK398" s="236">
        <f>SUM(BK399:BK490)</f>
        <v>0</v>
      </c>
    </row>
    <row r="399" s="2" customFormat="1" ht="24.15" customHeight="1">
      <c r="A399" s="35"/>
      <c r="B399" s="36"/>
      <c r="C399" s="239" t="s">
        <v>997</v>
      </c>
      <c r="D399" s="239" t="s">
        <v>188</v>
      </c>
      <c r="E399" s="240" t="s">
        <v>1105</v>
      </c>
      <c r="F399" s="241" t="s">
        <v>1106</v>
      </c>
      <c r="G399" s="242" t="s">
        <v>263</v>
      </c>
      <c r="H399" s="243">
        <v>29</v>
      </c>
      <c r="I399" s="244"/>
      <c r="J399" s="245">
        <f>ROUND(I399*H399,2)</f>
        <v>0</v>
      </c>
      <c r="K399" s="246"/>
      <c r="L399" s="41"/>
      <c r="M399" s="247" t="s">
        <v>1</v>
      </c>
      <c r="N399" s="248" t="s">
        <v>42</v>
      </c>
      <c r="O399" s="88"/>
      <c r="P399" s="249">
        <f>O399*H399</f>
        <v>0</v>
      </c>
      <c r="Q399" s="249">
        <v>0</v>
      </c>
      <c r="R399" s="249">
        <f>Q399*H399</f>
        <v>0</v>
      </c>
      <c r="S399" s="249">
        <v>0</v>
      </c>
      <c r="T399" s="250">
        <f>S399*H399</f>
        <v>0</v>
      </c>
      <c r="U399" s="35"/>
      <c r="V399" s="35"/>
      <c r="W399" s="35"/>
      <c r="X399" s="35"/>
      <c r="Y399" s="35"/>
      <c r="Z399" s="35"/>
      <c r="AA399" s="35"/>
      <c r="AB399" s="35"/>
      <c r="AC399" s="35"/>
      <c r="AD399" s="35"/>
      <c r="AE399" s="35"/>
      <c r="AR399" s="251" t="s">
        <v>272</v>
      </c>
      <c r="AT399" s="251" t="s">
        <v>188</v>
      </c>
      <c r="AU399" s="251" t="s">
        <v>200</v>
      </c>
      <c r="AY399" s="14" t="s">
        <v>185</v>
      </c>
      <c r="BE399" s="252">
        <f>IF(N399="základní",J399,0)</f>
        <v>0</v>
      </c>
      <c r="BF399" s="252">
        <f>IF(N399="snížená",J399,0)</f>
        <v>0</v>
      </c>
      <c r="BG399" s="252">
        <f>IF(N399="zákl. přenesená",J399,0)</f>
        <v>0</v>
      </c>
      <c r="BH399" s="252">
        <f>IF(N399="sníž. přenesená",J399,0)</f>
        <v>0</v>
      </c>
      <c r="BI399" s="252">
        <f>IF(N399="nulová",J399,0)</f>
        <v>0</v>
      </c>
      <c r="BJ399" s="14" t="s">
        <v>84</v>
      </c>
      <c r="BK399" s="252">
        <f>ROUND(I399*H399,2)</f>
        <v>0</v>
      </c>
      <c r="BL399" s="14" t="s">
        <v>272</v>
      </c>
      <c r="BM399" s="251" t="s">
        <v>1107</v>
      </c>
    </row>
    <row r="400" s="2" customFormat="1">
      <c r="A400" s="35"/>
      <c r="B400" s="36"/>
      <c r="C400" s="37"/>
      <c r="D400" s="253" t="s">
        <v>194</v>
      </c>
      <c r="E400" s="37"/>
      <c r="F400" s="254" t="s">
        <v>1106</v>
      </c>
      <c r="G400" s="37"/>
      <c r="H400" s="37"/>
      <c r="I400" s="206"/>
      <c r="J400" s="37"/>
      <c r="K400" s="37"/>
      <c r="L400" s="41"/>
      <c r="M400" s="255"/>
      <c r="N400" s="256"/>
      <c r="O400" s="88"/>
      <c r="P400" s="88"/>
      <c r="Q400" s="88"/>
      <c r="R400" s="88"/>
      <c r="S400" s="88"/>
      <c r="T400" s="89"/>
      <c r="U400" s="35"/>
      <c r="V400" s="35"/>
      <c r="W400" s="35"/>
      <c r="X400" s="35"/>
      <c r="Y400" s="35"/>
      <c r="Z400" s="35"/>
      <c r="AA400" s="35"/>
      <c r="AB400" s="35"/>
      <c r="AC400" s="35"/>
      <c r="AD400" s="35"/>
      <c r="AE400" s="35"/>
      <c r="AT400" s="14" t="s">
        <v>194</v>
      </c>
      <c r="AU400" s="14" t="s">
        <v>200</v>
      </c>
    </row>
    <row r="401" s="2" customFormat="1" ht="24.15" customHeight="1">
      <c r="A401" s="35"/>
      <c r="B401" s="36"/>
      <c r="C401" s="257" t="s">
        <v>999</v>
      </c>
      <c r="D401" s="257" t="s">
        <v>260</v>
      </c>
      <c r="E401" s="258" t="s">
        <v>1109</v>
      </c>
      <c r="F401" s="259" t="s">
        <v>1110</v>
      </c>
      <c r="G401" s="260" t="s">
        <v>263</v>
      </c>
      <c r="H401" s="261">
        <v>29</v>
      </c>
      <c r="I401" s="262"/>
      <c r="J401" s="263">
        <f>ROUND(I401*H401,2)</f>
        <v>0</v>
      </c>
      <c r="K401" s="264"/>
      <c r="L401" s="265"/>
      <c r="M401" s="266" t="s">
        <v>1</v>
      </c>
      <c r="N401" s="267" t="s">
        <v>42</v>
      </c>
      <c r="O401" s="88"/>
      <c r="P401" s="249">
        <f>O401*H401</f>
        <v>0</v>
      </c>
      <c r="Q401" s="249">
        <v>2.0000000000000002E-05</v>
      </c>
      <c r="R401" s="249">
        <f>Q401*H401</f>
        <v>0.00058</v>
      </c>
      <c r="S401" s="249">
        <v>0</v>
      </c>
      <c r="T401" s="250">
        <f>S401*H401</f>
        <v>0</v>
      </c>
      <c r="U401" s="35"/>
      <c r="V401" s="35"/>
      <c r="W401" s="35"/>
      <c r="X401" s="35"/>
      <c r="Y401" s="35"/>
      <c r="Z401" s="35"/>
      <c r="AA401" s="35"/>
      <c r="AB401" s="35"/>
      <c r="AC401" s="35"/>
      <c r="AD401" s="35"/>
      <c r="AE401" s="35"/>
      <c r="AR401" s="251" t="s">
        <v>323</v>
      </c>
      <c r="AT401" s="251" t="s">
        <v>260</v>
      </c>
      <c r="AU401" s="251" t="s">
        <v>200</v>
      </c>
      <c r="AY401" s="14" t="s">
        <v>185</v>
      </c>
      <c r="BE401" s="252">
        <f>IF(N401="základní",J401,0)</f>
        <v>0</v>
      </c>
      <c r="BF401" s="252">
        <f>IF(N401="snížená",J401,0)</f>
        <v>0</v>
      </c>
      <c r="BG401" s="252">
        <f>IF(N401="zákl. přenesená",J401,0)</f>
        <v>0</v>
      </c>
      <c r="BH401" s="252">
        <f>IF(N401="sníž. přenesená",J401,0)</f>
        <v>0</v>
      </c>
      <c r="BI401" s="252">
        <f>IF(N401="nulová",J401,0)</f>
        <v>0</v>
      </c>
      <c r="BJ401" s="14" t="s">
        <v>84</v>
      </c>
      <c r="BK401" s="252">
        <f>ROUND(I401*H401,2)</f>
        <v>0</v>
      </c>
      <c r="BL401" s="14" t="s">
        <v>272</v>
      </c>
      <c r="BM401" s="251" t="s">
        <v>1111</v>
      </c>
    </row>
    <row r="402" s="2" customFormat="1">
      <c r="A402" s="35"/>
      <c r="B402" s="36"/>
      <c r="C402" s="37"/>
      <c r="D402" s="253" t="s">
        <v>194</v>
      </c>
      <c r="E402" s="37"/>
      <c r="F402" s="254" t="s">
        <v>1110</v>
      </c>
      <c r="G402" s="37"/>
      <c r="H402" s="37"/>
      <c r="I402" s="206"/>
      <c r="J402" s="37"/>
      <c r="K402" s="37"/>
      <c r="L402" s="41"/>
      <c r="M402" s="255"/>
      <c r="N402" s="256"/>
      <c r="O402" s="88"/>
      <c r="P402" s="88"/>
      <c r="Q402" s="88"/>
      <c r="R402" s="88"/>
      <c r="S402" s="88"/>
      <c r="T402" s="89"/>
      <c r="U402" s="35"/>
      <c r="V402" s="35"/>
      <c r="W402" s="35"/>
      <c r="X402" s="35"/>
      <c r="Y402" s="35"/>
      <c r="Z402" s="35"/>
      <c r="AA402" s="35"/>
      <c r="AB402" s="35"/>
      <c r="AC402" s="35"/>
      <c r="AD402" s="35"/>
      <c r="AE402" s="35"/>
      <c r="AT402" s="14" t="s">
        <v>194</v>
      </c>
      <c r="AU402" s="14" t="s">
        <v>200</v>
      </c>
    </row>
    <row r="403" s="2" customFormat="1" ht="24.15" customHeight="1">
      <c r="A403" s="35"/>
      <c r="B403" s="36"/>
      <c r="C403" s="239" t="s">
        <v>1003</v>
      </c>
      <c r="D403" s="239" t="s">
        <v>188</v>
      </c>
      <c r="E403" s="240" t="s">
        <v>1113</v>
      </c>
      <c r="F403" s="241" t="s">
        <v>1114</v>
      </c>
      <c r="G403" s="242" t="s">
        <v>263</v>
      </c>
      <c r="H403" s="243">
        <v>54</v>
      </c>
      <c r="I403" s="244"/>
      <c r="J403" s="245">
        <f>ROUND(I403*H403,2)</f>
        <v>0</v>
      </c>
      <c r="K403" s="246"/>
      <c r="L403" s="41"/>
      <c r="M403" s="247" t="s">
        <v>1</v>
      </c>
      <c r="N403" s="248" t="s">
        <v>42</v>
      </c>
      <c r="O403" s="88"/>
      <c r="P403" s="249">
        <f>O403*H403</f>
        <v>0</v>
      </c>
      <c r="Q403" s="249">
        <v>0</v>
      </c>
      <c r="R403" s="249">
        <f>Q403*H403</f>
        <v>0</v>
      </c>
      <c r="S403" s="249">
        <v>0</v>
      </c>
      <c r="T403" s="250">
        <f>S403*H403</f>
        <v>0</v>
      </c>
      <c r="U403" s="35"/>
      <c r="V403" s="35"/>
      <c r="W403" s="35"/>
      <c r="X403" s="35"/>
      <c r="Y403" s="35"/>
      <c r="Z403" s="35"/>
      <c r="AA403" s="35"/>
      <c r="AB403" s="35"/>
      <c r="AC403" s="35"/>
      <c r="AD403" s="35"/>
      <c r="AE403" s="35"/>
      <c r="AR403" s="251" t="s">
        <v>272</v>
      </c>
      <c r="AT403" s="251" t="s">
        <v>188</v>
      </c>
      <c r="AU403" s="251" t="s">
        <v>200</v>
      </c>
      <c r="AY403" s="14" t="s">
        <v>185</v>
      </c>
      <c r="BE403" s="252">
        <f>IF(N403="základní",J403,0)</f>
        <v>0</v>
      </c>
      <c r="BF403" s="252">
        <f>IF(N403="snížená",J403,0)</f>
        <v>0</v>
      </c>
      <c r="BG403" s="252">
        <f>IF(N403="zákl. přenesená",J403,0)</f>
        <v>0</v>
      </c>
      <c r="BH403" s="252">
        <f>IF(N403="sníž. přenesená",J403,0)</f>
        <v>0</v>
      </c>
      <c r="BI403" s="252">
        <f>IF(N403="nulová",J403,0)</f>
        <v>0</v>
      </c>
      <c r="BJ403" s="14" t="s">
        <v>84</v>
      </c>
      <c r="BK403" s="252">
        <f>ROUND(I403*H403,2)</f>
        <v>0</v>
      </c>
      <c r="BL403" s="14" t="s">
        <v>272</v>
      </c>
      <c r="BM403" s="251" t="s">
        <v>1115</v>
      </c>
    </row>
    <row r="404" s="2" customFormat="1">
      <c r="A404" s="35"/>
      <c r="B404" s="36"/>
      <c r="C404" s="37"/>
      <c r="D404" s="253" t="s">
        <v>194</v>
      </c>
      <c r="E404" s="37"/>
      <c r="F404" s="254" t="s">
        <v>1114</v>
      </c>
      <c r="G404" s="37"/>
      <c r="H404" s="37"/>
      <c r="I404" s="206"/>
      <c r="J404" s="37"/>
      <c r="K404" s="37"/>
      <c r="L404" s="41"/>
      <c r="M404" s="255"/>
      <c r="N404" s="256"/>
      <c r="O404" s="88"/>
      <c r="P404" s="88"/>
      <c r="Q404" s="88"/>
      <c r="R404" s="88"/>
      <c r="S404" s="88"/>
      <c r="T404" s="89"/>
      <c r="U404" s="35"/>
      <c r="V404" s="35"/>
      <c r="W404" s="35"/>
      <c r="X404" s="35"/>
      <c r="Y404" s="35"/>
      <c r="Z404" s="35"/>
      <c r="AA404" s="35"/>
      <c r="AB404" s="35"/>
      <c r="AC404" s="35"/>
      <c r="AD404" s="35"/>
      <c r="AE404" s="35"/>
      <c r="AT404" s="14" t="s">
        <v>194</v>
      </c>
      <c r="AU404" s="14" t="s">
        <v>200</v>
      </c>
    </row>
    <row r="405" s="2" customFormat="1" ht="24.15" customHeight="1">
      <c r="A405" s="35"/>
      <c r="B405" s="36"/>
      <c r="C405" s="239" t="s">
        <v>1008</v>
      </c>
      <c r="D405" s="239" t="s">
        <v>188</v>
      </c>
      <c r="E405" s="240" t="s">
        <v>1117</v>
      </c>
      <c r="F405" s="241" t="s">
        <v>1118</v>
      </c>
      <c r="G405" s="242" t="s">
        <v>263</v>
      </c>
      <c r="H405" s="243">
        <v>1</v>
      </c>
      <c r="I405" s="244"/>
      <c r="J405" s="245">
        <f>ROUND(I405*H405,2)</f>
        <v>0</v>
      </c>
      <c r="K405" s="246"/>
      <c r="L405" s="41"/>
      <c r="M405" s="247" t="s">
        <v>1</v>
      </c>
      <c r="N405" s="248" t="s">
        <v>42</v>
      </c>
      <c r="O405" s="88"/>
      <c r="P405" s="249">
        <f>O405*H405</f>
        <v>0</v>
      </c>
      <c r="Q405" s="249">
        <v>0</v>
      </c>
      <c r="R405" s="249">
        <f>Q405*H405</f>
        <v>0</v>
      </c>
      <c r="S405" s="249">
        <v>0</v>
      </c>
      <c r="T405" s="250">
        <f>S405*H405</f>
        <v>0</v>
      </c>
      <c r="U405" s="35"/>
      <c r="V405" s="35"/>
      <c r="W405" s="35"/>
      <c r="X405" s="35"/>
      <c r="Y405" s="35"/>
      <c r="Z405" s="35"/>
      <c r="AA405" s="35"/>
      <c r="AB405" s="35"/>
      <c r="AC405" s="35"/>
      <c r="AD405" s="35"/>
      <c r="AE405" s="35"/>
      <c r="AR405" s="251" t="s">
        <v>272</v>
      </c>
      <c r="AT405" s="251" t="s">
        <v>188</v>
      </c>
      <c r="AU405" s="251" t="s">
        <v>200</v>
      </c>
      <c r="AY405" s="14" t="s">
        <v>185</v>
      </c>
      <c r="BE405" s="252">
        <f>IF(N405="základní",J405,0)</f>
        <v>0</v>
      </c>
      <c r="BF405" s="252">
        <f>IF(N405="snížená",J405,0)</f>
        <v>0</v>
      </c>
      <c r="BG405" s="252">
        <f>IF(N405="zákl. přenesená",J405,0)</f>
        <v>0</v>
      </c>
      <c r="BH405" s="252">
        <f>IF(N405="sníž. přenesená",J405,0)</f>
        <v>0</v>
      </c>
      <c r="BI405" s="252">
        <f>IF(N405="nulová",J405,0)</f>
        <v>0</v>
      </c>
      <c r="BJ405" s="14" t="s">
        <v>84</v>
      </c>
      <c r="BK405" s="252">
        <f>ROUND(I405*H405,2)</f>
        <v>0</v>
      </c>
      <c r="BL405" s="14" t="s">
        <v>272</v>
      </c>
      <c r="BM405" s="251" t="s">
        <v>1119</v>
      </c>
    </row>
    <row r="406" s="2" customFormat="1">
      <c r="A406" s="35"/>
      <c r="B406" s="36"/>
      <c r="C406" s="37"/>
      <c r="D406" s="253" t="s">
        <v>194</v>
      </c>
      <c r="E406" s="37"/>
      <c r="F406" s="254" t="s">
        <v>1118</v>
      </c>
      <c r="G406" s="37"/>
      <c r="H406" s="37"/>
      <c r="I406" s="206"/>
      <c r="J406" s="37"/>
      <c r="K406" s="37"/>
      <c r="L406" s="41"/>
      <c r="M406" s="255"/>
      <c r="N406" s="256"/>
      <c r="O406" s="88"/>
      <c r="P406" s="88"/>
      <c r="Q406" s="88"/>
      <c r="R406" s="88"/>
      <c r="S406" s="88"/>
      <c r="T406" s="89"/>
      <c r="U406" s="35"/>
      <c r="V406" s="35"/>
      <c r="W406" s="35"/>
      <c r="X406" s="35"/>
      <c r="Y406" s="35"/>
      <c r="Z406" s="35"/>
      <c r="AA406" s="35"/>
      <c r="AB406" s="35"/>
      <c r="AC406" s="35"/>
      <c r="AD406" s="35"/>
      <c r="AE406" s="35"/>
      <c r="AT406" s="14" t="s">
        <v>194</v>
      </c>
      <c r="AU406" s="14" t="s">
        <v>200</v>
      </c>
    </row>
    <row r="407" s="2" customFormat="1" ht="24.15" customHeight="1">
      <c r="A407" s="35"/>
      <c r="B407" s="36"/>
      <c r="C407" s="257" t="s">
        <v>1013</v>
      </c>
      <c r="D407" s="257" t="s">
        <v>260</v>
      </c>
      <c r="E407" s="258" t="s">
        <v>1121</v>
      </c>
      <c r="F407" s="259" t="s">
        <v>1122</v>
      </c>
      <c r="G407" s="260" t="s">
        <v>263</v>
      </c>
      <c r="H407" s="261">
        <v>22</v>
      </c>
      <c r="I407" s="262"/>
      <c r="J407" s="263">
        <f>ROUND(I407*H407,2)</f>
        <v>0</v>
      </c>
      <c r="K407" s="264"/>
      <c r="L407" s="265"/>
      <c r="M407" s="266" t="s">
        <v>1</v>
      </c>
      <c r="N407" s="267" t="s">
        <v>42</v>
      </c>
      <c r="O407" s="88"/>
      <c r="P407" s="249">
        <f>O407*H407</f>
        <v>0</v>
      </c>
      <c r="Q407" s="249">
        <v>0</v>
      </c>
      <c r="R407" s="249">
        <f>Q407*H407</f>
        <v>0</v>
      </c>
      <c r="S407" s="249">
        <v>0</v>
      </c>
      <c r="T407" s="250">
        <f>S407*H407</f>
        <v>0</v>
      </c>
      <c r="U407" s="35"/>
      <c r="V407" s="35"/>
      <c r="W407" s="35"/>
      <c r="X407" s="35"/>
      <c r="Y407" s="35"/>
      <c r="Z407" s="35"/>
      <c r="AA407" s="35"/>
      <c r="AB407" s="35"/>
      <c r="AC407" s="35"/>
      <c r="AD407" s="35"/>
      <c r="AE407" s="35"/>
      <c r="AR407" s="251" t="s">
        <v>323</v>
      </c>
      <c r="AT407" s="251" t="s">
        <v>260</v>
      </c>
      <c r="AU407" s="251" t="s">
        <v>200</v>
      </c>
      <c r="AY407" s="14" t="s">
        <v>185</v>
      </c>
      <c r="BE407" s="252">
        <f>IF(N407="základní",J407,0)</f>
        <v>0</v>
      </c>
      <c r="BF407" s="252">
        <f>IF(N407="snížená",J407,0)</f>
        <v>0</v>
      </c>
      <c r="BG407" s="252">
        <f>IF(N407="zákl. přenesená",J407,0)</f>
        <v>0</v>
      </c>
      <c r="BH407" s="252">
        <f>IF(N407="sníž. přenesená",J407,0)</f>
        <v>0</v>
      </c>
      <c r="BI407" s="252">
        <f>IF(N407="nulová",J407,0)</f>
        <v>0</v>
      </c>
      <c r="BJ407" s="14" t="s">
        <v>84</v>
      </c>
      <c r="BK407" s="252">
        <f>ROUND(I407*H407,2)</f>
        <v>0</v>
      </c>
      <c r="BL407" s="14" t="s">
        <v>272</v>
      </c>
      <c r="BM407" s="251" t="s">
        <v>1123</v>
      </c>
    </row>
    <row r="408" s="2" customFormat="1">
      <c r="A408" s="35"/>
      <c r="B408" s="36"/>
      <c r="C408" s="37"/>
      <c r="D408" s="253" t="s">
        <v>194</v>
      </c>
      <c r="E408" s="37"/>
      <c r="F408" s="254" t="s">
        <v>1122</v>
      </c>
      <c r="G408" s="37"/>
      <c r="H408" s="37"/>
      <c r="I408" s="206"/>
      <c r="J408" s="37"/>
      <c r="K408" s="37"/>
      <c r="L408" s="41"/>
      <c r="M408" s="255"/>
      <c r="N408" s="256"/>
      <c r="O408" s="88"/>
      <c r="P408" s="88"/>
      <c r="Q408" s="88"/>
      <c r="R408" s="88"/>
      <c r="S408" s="88"/>
      <c r="T408" s="89"/>
      <c r="U408" s="35"/>
      <c r="V408" s="35"/>
      <c r="W408" s="35"/>
      <c r="X408" s="35"/>
      <c r="Y408" s="35"/>
      <c r="Z408" s="35"/>
      <c r="AA408" s="35"/>
      <c r="AB408" s="35"/>
      <c r="AC408" s="35"/>
      <c r="AD408" s="35"/>
      <c r="AE408" s="35"/>
      <c r="AT408" s="14" t="s">
        <v>194</v>
      </c>
      <c r="AU408" s="14" t="s">
        <v>200</v>
      </c>
    </row>
    <row r="409" s="2" customFormat="1" ht="24.15" customHeight="1">
      <c r="A409" s="35"/>
      <c r="B409" s="36"/>
      <c r="C409" s="239" t="s">
        <v>1018</v>
      </c>
      <c r="D409" s="239" t="s">
        <v>188</v>
      </c>
      <c r="E409" s="240" t="s">
        <v>1125</v>
      </c>
      <c r="F409" s="241" t="s">
        <v>1126</v>
      </c>
      <c r="G409" s="242" t="s">
        <v>263</v>
      </c>
      <c r="H409" s="243">
        <v>14</v>
      </c>
      <c r="I409" s="244"/>
      <c r="J409" s="245">
        <f>ROUND(I409*H409,2)</f>
        <v>0</v>
      </c>
      <c r="K409" s="246"/>
      <c r="L409" s="41"/>
      <c r="M409" s="247" t="s">
        <v>1</v>
      </c>
      <c r="N409" s="248" t="s">
        <v>42</v>
      </c>
      <c r="O409" s="88"/>
      <c r="P409" s="249">
        <f>O409*H409</f>
        <v>0</v>
      </c>
      <c r="Q409" s="249">
        <v>0</v>
      </c>
      <c r="R409" s="249">
        <f>Q409*H409</f>
        <v>0</v>
      </c>
      <c r="S409" s="249">
        <v>0</v>
      </c>
      <c r="T409" s="250">
        <f>S409*H409</f>
        <v>0</v>
      </c>
      <c r="U409" s="35"/>
      <c r="V409" s="35"/>
      <c r="W409" s="35"/>
      <c r="X409" s="35"/>
      <c r="Y409" s="35"/>
      <c r="Z409" s="35"/>
      <c r="AA409" s="35"/>
      <c r="AB409" s="35"/>
      <c r="AC409" s="35"/>
      <c r="AD409" s="35"/>
      <c r="AE409" s="35"/>
      <c r="AR409" s="251" t="s">
        <v>272</v>
      </c>
      <c r="AT409" s="251" t="s">
        <v>188</v>
      </c>
      <c r="AU409" s="251" t="s">
        <v>200</v>
      </c>
      <c r="AY409" s="14" t="s">
        <v>185</v>
      </c>
      <c r="BE409" s="252">
        <f>IF(N409="základní",J409,0)</f>
        <v>0</v>
      </c>
      <c r="BF409" s="252">
        <f>IF(N409="snížená",J409,0)</f>
        <v>0</v>
      </c>
      <c r="BG409" s="252">
        <f>IF(N409="zákl. přenesená",J409,0)</f>
        <v>0</v>
      </c>
      <c r="BH409" s="252">
        <f>IF(N409="sníž. přenesená",J409,0)</f>
        <v>0</v>
      </c>
      <c r="BI409" s="252">
        <f>IF(N409="nulová",J409,0)</f>
        <v>0</v>
      </c>
      <c r="BJ409" s="14" t="s">
        <v>84</v>
      </c>
      <c r="BK409" s="252">
        <f>ROUND(I409*H409,2)</f>
        <v>0</v>
      </c>
      <c r="BL409" s="14" t="s">
        <v>272</v>
      </c>
      <c r="BM409" s="251" t="s">
        <v>1127</v>
      </c>
    </row>
    <row r="410" s="2" customFormat="1">
      <c r="A410" s="35"/>
      <c r="B410" s="36"/>
      <c r="C410" s="37"/>
      <c r="D410" s="253" t="s">
        <v>194</v>
      </c>
      <c r="E410" s="37"/>
      <c r="F410" s="254" t="s">
        <v>1126</v>
      </c>
      <c r="G410" s="37"/>
      <c r="H410" s="37"/>
      <c r="I410" s="206"/>
      <c r="J410" s="37"/>
      <c r="K410" s="37"/>
      <c r="L410" s="41"/>
      <c r="M410" s="255"/>
      <c r="N410" s="256"/>
      <c r="O410" s="88"/>
      <c r="P410" s="88"/>
      <c r="Q410" s="88"/>
      <c r="R410" s="88"/>
      <c r="S410" s="88"/>
      <c r="T410" s="89"/>
      <c r="U410" s="35"/>
      <c r="V410" s="35"/>
      <c r="W410" s="35"/>
      <c r="X410" s="35"/>
      <c r="Y410" s="35"/>
      <c r="Z410" s="35"/>
      <c r="AA410" s="35"/>
      <c r="AB410" s="35"/>
      <c r="AC410" s="35"/>
      <c r="AD410" s="35"/>
      <c r="AE410" s="35"/>
      <c r="AT410" s="14" t="s">
        <v>194</v>
      </c>
      <c r="AU410" s="14" t="s">
        <v>200</v>
      </c>
    </row>
    <row r="411" s="2" customFormat="1" ht="33" customHeight="1">
      <c r="A411" s="35"/>
      <c r="B411" s="36"/>
      <c r="C411" s="257" t="s">
        <v>1022</v>
      </c>
      <c r="D411" s="257" t="s">
        <v>260</v>
      </c>
      <c r="E411" s="258" t="s">
        <v>1427</v>
      </c>
      <c r="F411" s="259" t="s">
        <v>1428</v>
      </c>
      <c r="G411" s="260" t="s">
        <v>263</v>
      </c>
      <c r="H411" s="261">
        <v>3</v>
      </c>
      <c r="I411" s="262"/>
      <c r="J411" s="263">
        <f>ROUND(I411*H411,2)</f>
        <v>0</v>
      </c>
      <c r="K411" s="264"/>
      <c r="L411" s="265"/>
      <c r="M411" s="266" t="s">
        <v>1</v>
      </c>
      <c r="N411" s="267" t="s">
        <v>42</v>
      </c>
      <c r="O411" s="88"/>
      <c r="P411" s="249">
        <f>O411*H411</f>
        <v>0</v>
      </c>
      <c r="Q411" s="249">
        <v>0.00010000000000000001</v>
      </c>
      <c r="R411" s="249">
        <f>Q411*H411</f>
        <v>0.00030000000000000003</v>
      </c>
      <c r="S411" s="249">
        <v>0</v>
      </c>
      <c r="T411" s="250">
        <f>S411*H411</f>
        <v>0</v>
      </c>
      <c r="U411" s="35"/>
      <c r="V411" s="35"/>
      <c r="W411" s="35"/>
      <c r="X411" s="35"/>
      <c r="Y411" s="35"/>
      <c r="Z411" s="35"/>
      <c r="AA411" s="35"/>
      <c r="AB411" s="35"/>
      <c r="AC411" s="35"/>
      <c r="AD411" s="35"/>
      <c r="AE411" s="35"/>
      <c r="AR411" s="251" t="s">
        <v>323</v>
      </c>
      <c r="AT411" s="251" t="s">
        <v>260</v>
      </c>
      <c r="AU411" s="251" t="s">
        <v>200</v>
      </c>
      <c r="AY411" s="14" t="s">
        <v>185</v>
      </c>
      <c r="BE411" s="252">
        <f>IF(N411="základní",J411,0)</f>
        <v>0</v>
      </c>
      <c r="BF411" s="252">
        <f>IF(N411="snížená",J411,0)</f>
        <v>0</v>
      </c>
      <c r="BG411" s="252">
        <f>IF(N411="zákl. přenesená",J411,0)</f>
        <v>0</v>
      </c>
      <c r="BH411" s="252">
        <f>IF(N411="sníž. přenesená",J411,0)</f>
        <v>0</v>
      </c>
      <c r="BI411" s="252">
        <f>IF(N411="nulová",J411,0)</f>
        <v>0</v>
      </c>
      <c r="BJ411" s="14" t="s">
        <v>84</v>
      </c>
      <c r="BK411" s="252">
        <f>ROUND(I411*H411,2)</f>
        <v>0</v>
      </c>
      <c r="BL411" s="14" t="s">
        <v>272</v>
      </c>
      <c r="BM411" s="251" t="s">
        <v>1429</v>
      </c>
    </row>
    <row r="412" s="2" customFormat="1">
      <c r="A412" s="35"/>
      <c r="B412" s="36"/>
      <c r="C412" s="37"/>
      <c r="D412" s="253" t="s">
        <v>194</v>
      </c>
      <c r="E412" s="37"/>
      <c r="F412" s="254" t="s">
        <v>1428</v>
      </c>
      <c r="G412" s="37"/>
      <c r="H412" s="37"/>
      <c r="I412" s="206"/>
      <c r="J412" s="37"/>
      <c r="K412" s="37"/>
      <c r="L412" s="41"/>
      <c r="M412" s="255"/>
      <c r="N412" s="256"/>
      <c r="O412" s="88"/>
      <c r="P412" s="88"/>
      <c r="Q412" s="88"/>
      <c r="R412" s="88"/>
      <c r="S412" s="88"/>
      <c r="T412" s="89"/>
      <c r="U412" s="35"/>
      <c r="V412" s="35"/>
      <c r="W412" s="35"/>
      <c r="X412" s="35"/>
      <c r="Y412" s="35"/>
      <c r="Z412" s="35"/>
      <c r="AA412" s="35"/>
      <c r="AB412" s="35"/>
      <c r="AC412" s="35"/>
      <c r="AD412" s="35"/>
      <c r="AE412" s="35"/>
      <c r="AT412" s="14" t="s">
        <v>194</v>
      </c>
      <c r="AU412" s="14" t="s">
        <v>200</v>
      </c>
    </row>
    <row r="413" s="2" customFormat="1" ht="33" customHeight="1">
      <c r="A413" s="35"/>
      <c r="B413" s="36"/>
      <c r="C413" s="257" t="s">
        <v>1027</v>
      </c>
      <c r="D413" s="257" t="s">
        <v>260</v>
      </c>
      <c r="E413" s="258" t="s">
        <v>1430</v>
      </c>
      <c r="F413" s="259" t="s">
        <v>1431</v>
      </c>
      <c r="G413" s="260" t="s">
        <v>263</v>
      </c>
      <c r="H413" s="261">
        <v>1</v>
      </c>
      <c r="I413" s="262"/>
      <c r="J413" s="263">
        <f>ROUND(I413*H413,2)</f>
        <v>0</v>
      </c>
      <c r="K413" s="264"/>
      <c r="L413" s="265"/>
      <c r="M413" s="266" t="s">
        <v>1</v>
      </c>
      <c r="N413" s="267" t="s">
        <v>42</v>
      </c>
      <c r="O413" s="88"/>
      <c r="P413" s="249">
        <f>O413*H413</f>
        <v>0</v>
      </c>
      <c r="Q413" s="249">
        <v>0.00010000000000000001</v>
      </c>
      <c r="R413" s="249">
        <f>Q413*H413</f>
        <v>0.00010000000000000001</v>
      </c>
      <c r="S413" s="249">
        <v>0</v>
      </c>
      <c r="T413" s="250">
        <f>S413*H413</f>
        <v>0</v>
      </c>
      <c r="U413" s="35"/>
      <c r="V413" s="35"/>
      <c r="W413" s="35"/>
      <c r="X413" s="35"/>
      <c r="Y413" s="35"/>
      <c r="Z413" s="35"/>
      <c r="AA413" s="35"/>
      <c r="AB413" s="35"/>
      <c r="AC413" s="35"/>
      <c r="AD413" s="35"/>
      <c r="AE413" s="35"/>
      <c r="AR413" s="251" t="s">
        <v>323</v>
      </c>
      <c r="AT413" s="251" t="s">
        <v>260</v>
      </c>
      <c r="AU413" s="251" t="s">
        <v>200</v>
      </c>
      <c r="AY413" s="14" t="s">
        <v>185</v>
      </c>
      <c r="BE413" s="252">
        <f>IF(N413="základní",J413,0)</f>
        <v>0</v>
      </c>
      <c r="BF413" s="252">
        <f>IF(N413="snížená",J413,0)</f>
        <v>0</v>
      </c>
      <c r="BG413" s="252">
        <f>IF(N413="zákl. přenesená",J413,0)</f>
        <v>0</v>
      </c>
      <c r="BH413" s="252">
        <f>IF(N413="sníž. přenesená",J413,0)</f>
        <v>0</v>
      </c>
      <c r="BI413" s="252">
        <f>IF(N413="nulová",J413,0)</f>
        <v>0</v>
      </c>
      <c r="BJ413" s="14" t="s">
        <v>84</v>
      </c>
      <c r="BK413" s="252">
        <f>ROUND(I413*H413,2)</f>
        <v>0</v>
      </c>
      <c r="BL413" s="14" t="s">
        <v>272</v>
      </c>
      <c r="BM413" s="251" t="s">
        <v>1432</v>
      </c>
    </row>
    <row r="414" s="2" customFormat="1">
      <c r="A414" s="35"/>
      <c r="B414" s="36"/>
      <c r="C414" s="37"/>
      <c r="D414" s="253" t="s">
        <v>194</v>
      </c>
      <c r="E414" s="37"/>
      <c r="F414" s="254" t="s">
        <v>1428</v>
      </c>
      <c r="G414" s="37"/>
      <c r="H414" s="37"/>
      <c r="I414" s="206"/>
      <c r="J414" s="37"/>
      <c r="K414" s="37"/>
      <c r="L414" s="41"/>
      <c r="M414" s="255"/>
      <c r="N414" s="256"/>
      <c r="O414" s="88"/>
      <c r="P414" s="88"/>
      <c r="Q414" s="88"/>
      <c r="R414" s="88"/>
      <c r="S414" s="88"/>
      <c r="T414" s="89"/>
      <c r="U414" s="35"/>
      <c r="V414" s="35"/>
      <c r="W414" s="35"/>
      <c r="X414" s="35"/>
      <c r="Y414" s="35"/>
      <c r="Z414" s="35"/>
      <c r="AA414" s="35"/>
      <c r="AB414" s="35"/>
      <c r="AC414" s="35"/>
      <c r="AD414" s="35"/>
      <c r="AE414" s="35"/>
      <c r="AT414" s="14" t="s">
        <v>194</v>
      </c>
      <c r="AU414" s="14" t="s">
        <v>200</v>
      </c>
    </row>
    <row r="415" s="2" customFormat="1" ht="24.15" customHeight="1">
      <c r="A415" s="35"/>
      <c r="B415" s="36"/>
      <c r="C415" s="239" t="s">
        <v>1031</v>
      </c>
      <c r="D415" s="239" t="s">
        <v>188</v>
      </c>
      <c r="E415" s="240" t="s">
        <v>1133</v>
      </c>
      <c r="F415" s="241" t="s">
        <v>1134</v>
      </c>
      <c r="G415" s="242" t="s">
        <v>329</v>
      </c>
      <c r="H415" s="243">
        <v>610</v>
      </c>
      <c r="I415" s="244"/>
      <c r="J415" s="245">
        <f>ROUND(I415*H415,2)</f>
        <v>0</v>
      </c>
      <c r="K415" s="246"/>
      <c r="L415" s="41"/>
      <c r="M415" s="247" t="s">
        <v>1</v>
      </c>
      <c r="N415" s="248" t="s">
        <v>42</v>
      </c>
      <c r="O415" s="88"/>
      <c r="P415" s="249">
        <f>O415*H415</f>
        <v>0</v>
      </c>
      <c r="Q415" s="249">
        <v>0</v>
      </c>
      <c r="R415" s="249">
        <f>Q415*H415</f>
        <v>0</v>
      </c>
      <c r="S415" s="249">
        <v>0</v>
      </c>
      <c r="T415" s="250">
        <f>S415*H415</f>
        <v>0</v>
      </c>
      <c r="U415" s="35"/>
      <c r="V415" s="35"/>
      <c r="W415" s="35"/>
      <c r="X415" s="35"/>
      <c r="Y415" s="35"/>
      <c r="Z415" s="35"/>
      <c r="AA415" s="35"/>
      <c r="AB415" s="35"/>
      <c r="AC415" s="35"/>
      <c r="AD415" s="35"/>
      <c r="AE415" s="35"/>
      <c r="AR415" s="251" t="s">
        <v>272</v>
      </c>
      <c r="AT415" s="251" t="s">
        <v>188</v>
      </c>
      <c r="AU415" s="251" t="s">
        <v>200</v>
      </c>
      <c r="AY415" s="14" t="s">
        <v>185</v>
      </c>
      <c r="BE415" s="252">
        <f>IF(N415="základní",J415,0)</f>
        <v>0</v>
      </c>
      <c r="BF415" s="252">
        <f>IF(N415="snížená",J415,0)</f>
        <v>0</v>
      </c>
      <c r="BG415" s="252">
        <f>IF(N415="zákl. přenesená",J415,0)</f>
        <v>0</v>
      </c>
      <c r="BH415" s="252">
        <f>IF(N415="sníž. přenesená",J415,0)</f>
        <v>0</v>
      </c>
      <c r="BI415" s="252">
        <f>IF(N415="nulová",J415,0)</f>
        <v>0</v>
      </c>
      <c r="BJ415" s="14" t="s">
        <v>84</v>
      </c>
      <c r="BK415" s="252">
        <f>ROUND(I415*H415,2)</f>
        <v>0</v>
      </c>
      <c r="BL415" s="14" t="s">
        <v>272</v>
      </c>
      <c r="BM415" s="251" t="s">
        <v>1135</v>
      </c>
    </row>
    <row r="416" s="2" customFormat="1">
      <c r="A416" s="35"/>
      <c r="B416" s="36"/>
      <c r="C416" s="37"/>
      <c r="D416" s="253" t="s">
        <v>194</v>
      </c>
      <c r="E416" s="37"/>
      <c r="F416" s="254" t="s">
        <v>1134</v>
      </c>
      <c r="G416" s="37"/>
      <c r="H416" s="37"/>
      <c r="I416" s="206"/>
      <c r="J416" s="37"/>
      <c r="K416" s="37"/>
      <c r="L416" s="41"/>
      <c r="M416" s="255"/>
      <c r="N416" s="256"/>
      <c r="O416" s="88"/>
      <c r="P416" s="88"/>
      <c r="Q416" s="88"/>
      <c r="R416" s="88"/>
      <c r="S416" s="88"/>
      <c r="T416" s="89"/>
      <c r="U416" s="35"/>
      <c r="V416" s="35"/>
      <c r="W416" s="35"/>
      <c r="X416" s="35"/>
      <c r="Y416" s="35"/>
      <c r="Z416" s="35"/>
      <c r="AA416" s="35"/>
      <c r="AB416" s="35"/>
      <c r="AC416" s="35"/>
      <c r="AD416" s="35"/>
      <c r="AE416" s="35"/>
      <c r="AT416" s="14" t="s">
        <v>194</v>
      </c>
      <c r="AU416" s="14" t="s">
        <v>200</v>
      </c>
    </row>
    <row r="417" s="2" customFormat="1" ht="24.15" customHeight="1">
      <c r="A417" s="35"/>
      <c r="B417" s="36"/>
      <c r="C417" s="257" t="s">
        <v>1036</v>
      </c>
      <c r="D417" s="257" t="s">
        <v>260</v>
      </c>
      <c r="E417" s="258" t="s">
        <v>1137</v>
      </c>
      <c r="F417" s="259" t="s">
        <v>1138</v>
      </c>
      <c r="G417" s="260" t="s">
        <v>329</v>
      </c>
      <c r="H417" s="261">
        <v>610</v>
      </c>
      <c r="I417" s="262"/>
      <c r="J417" s="263">
        <f>ROUND(I417*H417,2)</f>
        <v>0</v>
      </c>
      <c r="K417" s="264"/>
      <c r="L417" s="265"/>
      <c r="M417" s="266" t="s">
        <v>1</v>
      </c>
      <c r="N417" s="267" t="s">
        <v>42</v>
      </c>
      <c r="O417" s="88"/>
      <c r="P417" s="249">
        <f>O417*H417</f>
        <v>0</v>
      </c>
      <c r="Q417" s="249">
        <v>4.0000000000000003E-05</v>
      </c>
      <c r="R417" s="249">
        <f>Q417*H417</f>
        <v>0.024400000000000002</v>
      </c>
      <c r="S417" s="249">
        <v>0</v>
      </c>
      <c r="T417" s="250">
        <f>S417*H417</f>
        <v>0</v>
      </c>
      <c r="U417" s="35"/>
      <c r="V417" s="35"/>
      <c r="W417" s="35"/>
      <c r="X417" s="35"/>
      <c r="Y417" s="35"/>
      <c r="Z417" s="35"/>
      <c r="AA417" s="35"/>
      <c r="AB417" s="35"/>
      <c r="AC417" s="35"/>
      <c r="AD417" s="35"/>
      <c r="AE417" s="35"/>
      <c r="AR417" s="251" t="s">
        <v>323</v>
      </c>
      <c r="AT417" s="251" t="s">
        <v>260</v>
      </c>
      <c r="AU417" s="251" t="s">
        <v>200</v>
      </c>
      <c r="AY417" s="14" t="s">
        <v>185</v>
      </c>
      <c r="BE417" s="252">
        <f>IF(N417="základní",J417,0)</f>
        <v>0</v>
      </c>
      <c r="BF417" s="252">
        <f>IF(N417="snížená",J417,0)</f>
        <v>0</v>
      </c>
      <c r="BG417" s="252">
        <f>IF(N417="zákl. přenesená",J417,0)</f>
        <v>0</v>
      </c>
      <c r="BH417" s="252">
        <f>IF(N417="sníž. přenesená",J417,0)</f>
        <v>0</v>
      </c>
      <c r="BI417" s="252">
        <f>IF(N417="nulová",J417,0)</f>
        <v>0</v>
      </c>
      <c r="BJ417" s="14" t="s">
        <v>84</v>
      </c>
      <c r="BK417" s="252">
        <f>ROUND(I417*H417,2)</f>
        <v>0</v>
      </c>
      <c r="BL417" s="14" t="s">
        <v>272</v>
      </c>
      <c r="BM417" s="251" t="s">
        <v>1139</v>
      </c>
    </row>
    <row r="418" s="2" customFormat="1">
      <c r="A418" s="35"/>
      <c r="B418" s="36"/>
      <c r="C418" s="37"/>
      <c r="D418" s="253" t="s">
        <v>194</v>
      </c>
      <c r="E418" s="37"/>
      <c r="F418" s="254" t="s">
        <v>1138</v>
      </c>
      <c r="G418" s="37"/>
      <c r="H418" s="37"/>
      <c r="I418" s="206"/>
      <c r="J418" s="37"/>
      <c r="K418" s="37"/>
      <c r="L418" s="41"/>
      <c r="M418" s="255"/>
      <c r="N418" s="256"/>
      <c r="O418" s="88"/>
      <c r="P418" s="88"/>
      <c r="Q418" s="88"/>
      <c r="R418" s="88"/>
      <c r="S418" s="88"/>
      <c r="T418" s="89"/>
      <c r="U418" s="35"/>
      <c r="V418" s="35"/>
      <c r="W418" s="35"/>
      <c r="X418" s="35"/>
      <c r="Y418" s="35"/>
      <c r="Z418" s="35"/>
      <c r="AA418" s="35"/>
      <c r="AB418" s="35"/>
      <c r="AC418" s="35"/>
      <c r="AD418" s="35"/>
      <c r="AE418" s="35"/>
      <c r="AT418" s="14" t="s">
        <v>194</v>
      </c>
      <c r="AU418" s="14" t="s">
        <v>200</v>
      </c>
    </row>
    <row r="419" s="2" customFormat="1" ht="24.15" customHeight="1">
      <c r="A419" s="35"/>
      <c r="B419" s="36"/>
      <c r="C419" s="239" t="s">
        <v>1040</v>
      </c>
      <c r="D419" s="239" t="s">
        <v>188</v>
      </c>
      <c r="E419" s="240" t="s">
        <v>1141</v>
      </c>
      <c r="F419" s="241" t="s">
        <v>1142</v>
      </c>
      <c r="G419" s="242" t="s">
        <v>263</v>
      </c>
      <c r="H419" s="243">
        <v>29</v>
      </c>
      <c r="I419" s="244"/>
      <c r="J419" s="245">
        <f>ROUND(I419*H419,2)</f>
        <v>0</v>
      </c>
      <c r="K419" s="246"/>
      <c r="L419" s="41"/>
      <c r="M419" s="247" t="s">
        <v>1</v>
      </c>
      <c r="N419" s="248" t="s">
        <v>42</v>
      </c>
      <c r="O419" s="88"/>
      <c r="P419" s="249">
        <f>O419*H419</f>
        <v>0</v>
      </c>
      <c r="Q419" s="249">
        <v>0</v>
      </c>
      <c r="R419" s="249">
        <f>Q419*H419</f>
        <v>0</v>
      </c>
      <c r="S419" s="249">
        <v>0</v>
      </c>
      <c r="T419" s="250">
        <f>S419*H419</f>
        <v>0</v>
      </c>
      <c r="U419" s="35"/>
      <c r="V419" s="35"/>
      <c r="W419" s="35"/>
      <c r="X419" s="35"/>
      <c r="Y419" s="35"/>
      <c r="Z419" s="35"/>
      <c r="AA419" s="35"/>
      <c r="AB419" s="35"/>
      <c r="AC419" s="35"/>
      <c r="AD419" s="35"/>
      <c r="AE419" s="35"/>
      <c r="AR419" s="251" t="s">
        <v>272</v>
      </c>
      <c r="AT419" s="251" t="s">
        <v>188</v>
      </c>
      <c r="AU419" s="251" t="s">
        <v>200</v>
      </c>
      <c r="AY419" s="14" t="s">
        <v>185</v>
      </c>
      <c r="BE419" s="252">
        <f>IF(N419="základní",J419,0)</f>
        <v>0</v>
      </c>
      <c r="BF419" s="252">
        <f>IF(N419="snížená",J419,0)</f>
        <v>0</v>
      </c>
      <c r="BG419" s="252">
        <f>IF(N419="zákl. přenesená",J419,0)</f>
        <v>0</v>
      </c>
      <c r="BH419" s="252">
        <f>IF(N419="sníž. přenesená",J419,0)</f>
        <v>0</v>
      </c>
      <c r="BI419" s="252">
        <f>IF(N419="nulová",J419,0)</f>
        <v>0</v>
      </c>
      <c r="BJ419" s="14" t="s">
        <v>84</v>
      </c>
      <c r="BK419" s="252">
        <f>ROUND(I419*H419,2)</f>
        <v>0</v>
      </c>
      <c r="BL419" s="14" t="s">
        <v>272</v>
      </c>
      <c r="BM419" s="251" t="s">
        <v>1143</v>
      </c>
    </row>
    <row r="420" s="2" customFormat="1">
      <c r="A420" s="35"/>
      <c r="B420" s="36"/>
      <c r="C420" s="37"/>
      <c r="D420" s="253" t="s">
        <v>194</v>
      </c>
      <c r="E420" s="37"/>
      <c r="F420" s="254" t="s">
        <v>1144</v>
      </c>
      <c r="G420" s="37"/>
      <c r="H420" s="37"/>
      <c r="I420" s="206"/>
      <c r="J420" s="37"/>
      <c r="K420" s="37"/>
      <c r="L420" s="41"/>
      <c r="M420" s="255"/>
      <c r="N420" s="256"/>
      <c r="O420" s="88"/>
      <c r="P420" s="88"/>
      <c r="Q420" s="88"/>
      <c r="R420" s="88"/>
      <c r="S420" s="88"/>
      <c r="T420" s="89"/>
      <c r="U420" s="35"/>
      <c r="V420" s="35"/>
      <c r="W420" s="35"/>
      <c r="X420" s="35"/>
      <c r="Y420" s="35"/>
      <c r="Z420" s="35"/>
      <c r="AA420" s="35"/>
      <c r="AB420" s="35"/>
      <c r="AC420" s="35"/>
      <c r="AD420" s="35"/>
      <c r="AE420" s="35"/>
      <c r="AT420" s="14" t="s">
        <v>194</v>
      </c>
      <c r="AU420" s="14" t="s">
        <v>200</v>
      </c>
    </row>
    <row r="421" s="2" customFormat="1" ht="16.5" customHeight="1">
      <c r="A421" s="35"/>
      <c r="B421" s="36"/>
      <c r="C421" s="239" t="s">
        <v>1044</v>
      </c>
      <c r="D421" s="239" t="s">
        <v>188</v>
      </c>
      <c r="E421" s="240" t="s">
        <v>1146</v>
      </c>
      <c r="F421" s="241" t="s">
        <v>1147</v>
      </c>
      <c r="G421" s="242" t="s">
        <v>263</v>
      </c>
      <c r="H421" s="243">
        <v>2</v>
      </c>
      <c r="I421" s="244"/>
      <c r="J421" s="245">
        <f>ROUND(I421*H421,2)</f>
        <v>0</v>
      </c>
      <c r="K421" s="246"/>
      <c r="L421" s="41"/>
      <c r="M421" s="247" t="s">
        <v>1</v>
      </c>
      <c r="N421" s="248" t="s">
        <v>42</v>
      </c>
      <c r="O421" s="88"/>
      <c r="P421" s="249">
        <f>O421*H421</f>
        <v>0</v>
      </c>
      <c r="Q421" s="249">
        <v>0</v>
      </c>
      <c r="R421" s="249">
        <f>Q421*H421</f>
        <v>0</v>
      </c>
      <c r="S421" s="249">
        <v>0</v>
      </c>
      <c r="T421" s="250">
        <f>S421*H421</f>
        <v>0</v>
      </c>
      <c r="U421" s="35"/>
      <c r="V421" s="35"/>
      <c r="W421" s="35"/>
      <c r="X421" s="35"/>
      <c r="Y421" s="35"/>
      <c r="Z421" s="35"/>
      <c r="AA421" s="35"/>
      <c r="AB421" s="35"/>
      <c r="AC421" s="35"/>
      <c r="AD421" s="35"/>
      <c r="AE421" s="35"/>
      <c r="AR421" s="251" t="s">
        <v>272</v>
      </c>
      <c r="AT421" s="251" t="s">
        <v>188</v>
      </c>
      <c r="AU421" s="251" t="s">
        <v>200</v>
      </c>
      <c r="AY421" s="14" t="s">
        <v>185</v>
      </c>
      <c r="BE421" s="252">
        <f>IF(N421="základní",J421,0)</f>
        <v>0</v>
      </c>
      <c r="BF421" s="252">
        <f>IF(N421="snížená",J421,0)</f>
        <v>0</v>
      </c>
      <c r="BG421" s="252">
        <f>IF(N421="zákl. přenesená",J421,0)</f>
        <v>0</v>
      </c>
      <c r="BH421" s="252">
        <f>IF(N421="sníž. přenesená",J421,0)</f>
        <v>0</v>
      </c>
      <c r="BI421" s="252">
        <f>IF(N421="nulová",J421,0)</f>
        <v>0</v>
      </c>
      <c r="BJ421" s="14" t="s">
        <v>84</v>
      </c>
      <c r="BK421" s="252">
        <f>ROUND(I421*H421,2)</f>
        <v>0</v>
      </c>
      <c r="BL421" s="14" t="s">
        <v>272</v>
      </c>
      <c r="BM421" s="251" t="s">
        <v>1148</v>
      </c>
    </row>
    <row r="422" s="2" customFormat="1">
      <c r="A422" s="35"/>
      <c r="B422" s="36"/>
      <c r="C422" s="37"/>
      <c r="D422" s="253" t="s">
        <v>194</v>
      </c>
      <c r="E422" s="37"/>
      <c r="F422" s="254" t="s">
        <v>1149</v>
      </c>
      <c r="G422" s="37"/>
      <c r="H422" s="37"/>
      <c r="I422" s="206"/>
      <c r="J422" s="37"/>
      <c r="K422" s="37"/>
      <c r="L422" s="41"/>
      <c r="M422" s="255"/>
      <c r="N422" s="256"/>
      <c r="O422" s="88"/>
      <c r="P422" s="88"/>
      <c r="Q422" s="88"/>
      <c r="R422" s="88"/>
      <c r="S422" s="88"/>
      <c r="T422" s="89"/>
      <c r="U422" s="35"/>
      <c r="V422" s="35"/>
      <c r="W422" s="35"/>
      <c r="X422" s="35"/>
      <c r="Y422" s="35"/>
      <c r="Z422" s="35"/>
      <c r="AA422" s="35"/>
      <c r="AB422" s="35"/>
      <c r="AC422" s="35"/>
      <c r="AD422" s="35"/>
      <c r="AE422" s="35"/>
      <c r="AT422" s="14" t="s">
        <v>194</v>
      </c>
      <c r="AU422" s="14" t="s">
        <v>200</v>
      </c>
    </row>
    <row r="423" s="2" customFormat="1" ht="24.15" customHeight="1">
      <c r="A423" s="35"/>
      <c r="B423" s="36"/>
      <c r="C423" s="257" t="s">
        <v>1049</v>
      </c>
      <c r="D423" s="257" t="s">
        <v>260</v>
      </c>
      <c r="E423" s="258" t="s">
        <v>1151</v>
      </c>
      <c r="F423" s="259" t="s">
        <v>1152</v>
      </c>
      <c r="G423" s="260" t="s">
        <v>263</v>
      </c>
      <c r="H423" s="261">
        <v>2</v>
      </c>
      <c r="I423" s="262"/>
      <c r="J423" s="263">
        <f>ROUND(I423*H423,2)</f>
        <v>0</v>
      </c>
      <c r="K423" s="264"/>
      <c r="L423" s="265"/>
      <c r="M423" s="266" t="s">
        <v>1</v>
      </c>
      <c r="N423" s="267" t="s">
        <v>42</v>
      </c>
      <c r="O423" s="88"/>
      <c r="P423" s="249">
        <f>O423*H423</f>
        <v>0</v>
      </c>
      <c r="Q423" s="249">
        <v>0.00010000000000000001</v>
      </c>
      <c r="R423" s="249">
        <f>Q423*H423</f>
        <v>0.00020000000000000001</v>
      </c>
      <c r="S423" s="249">
        <v>0</v>
      </c>
      <c r="T423" s="250">
        <f>S423*H423</f>
        <v>0</v>
      </c>
      <c r="U423" s="35"/>
      <c r="V423" s="35"/>
      <c r="W423" s="35"/>
      <c r="X423" s="35"/>
      <c r="Y423" s="35"/>
      <c r="Z423" s="35"/>
      <c r="AA423" s="35"/>
      <c r="AB423" s="35"/>
      <c r="AC423" s="35"/>
      <c r="AD423" s="35"/>
      <c r="AE423" s="35"/>
      <c r="AR423" s="251" t="s">
        <v>323</v>
      </c>
      <c r="AT423" s="251" t="s">
        <v>260</v>
      </c>
      <c r="AU423" s="251" t="s">
        <v>200</v>
      </c>
      <c r="AY423" s="14" t="s">
        <v>185</v>
      </c>
      <c r="BE423" s="252">
        <f>IF(N423="základní",J423,0)</f>
        <v>0</v>
      </c>
      <c r="BF423" s="252">
        <f>IF(N423="snížená",J423,0)</f>
        <v>0</v>
      </c>
      <c r="BG423" s="252">
        <f>IF(N423="zákl. přenesená",J423,0)</f>
        <v>0</v>
      </c>
      <c r="BH423" s="252">
        <f>IF(N423="sníž. přenesená",J423,0)</f>
        <v>0</v>
      </c>
      <c r="BI423" s="252">
        <f>IF(N423="nulová",J423,0)</f>
        <v>0</v>
      </c>
      <c r="BJ423" s="14" t="s">
        <v>84</v>
      </c>
      <c r="BK423" s="252">
        <f>ROUND(I423*H423,2)</f>
        <v>0</v>
      </c>
      <c r="BL423" s="14" t="s">
        <v>272</v>
      </c>
      <c r="BM423" s="251" t="s">
        <v>1153</v>
      </c>
    </row>
    <row r="424" s="2" customFormat="1">
      <c r="A424" s="35"/>
      <c r="B424" s="36"/>
      <c r="C424" s="37"/>
      <c r="D424" s="253" t="s">
        <v>194</v>
      </c>
      <c r="E424" s="37"/>
      <c r="F424" s="254" t="s">
        <v>1152</v>
      </c>
      <c r="G424" s="37"/>
      <c r="H424" s="37"/>
      <c r="I424" s="206"/>
      <c r="J424" s="37"/>
      <c r="K424" s="37"/>
      <c r="L424" s="41"/>
      <c r="M424" s="255"/>
      <c r="N424" s="256"/>
      <c r="O424" s="88"/>
      <c r="P424" s="88"/>
      <c r="Q424" s="88"/>
      <c r="R424" s="88"/>
      <c r="S424" s="88"/>
      <c r="T424" s="89"/>
      <c r="U424" s="35"/>
      <c r="V424" s="35"/>
      <c r="W424" s="35"/>
      <c r="X424" s="35"/>
      <c r="Y424" s="35"/>
      <c r="Z424" s="35"/>
      <c r="AA424" s="35"/>
      <c r="AB424" s="35"/>
      <c r="AC424" s="35"/>
      <c r="AD424" s="35"/>
      <c r="AE424" s="35"/>
      <c r="AT424" s="14" t="s">
        <v>194</v>
      </c>
      <c r="AU424" s="14" t="s">
        <v>200</v>
      </c>
    </row>
    <row r="425" s="2" customFormat="1" ht="33" customHeight="1">
      <c r="A425" s="35"/>
      <c r="B425" s="36"/>
      <c r="C425" s="239" t="s">
        <v>1053</v>
      </c>
      <c r="D425" s="239" t="s">
        <v>188</v>
      </c>
      <c r="E425" s="240" t="s">
        <v>1155</v>
      </c>
      <c r="F425" s="241" t="s">
        <v>1156</v>
      </c>
      <c r="G425" s="242" t="s">
        <v>884</v>
      </c>
      <c r="H425" s="243">
        <v>1</v>
      </c>
      <c r="I425" s="244"/>
      <c r="J425" s="245">
        <f>ROUND(I425*H425,2)</f>
        <v>0</v>
      </c>
      <c r="K425" s="246"/>
      <c r="L425" s="41"/>
      <c r="M425" s="247" t="s">
        <v>1</v>
      </c>
      <c r="N425" s="248" t="s">
        <v>42</v>
      </c>
      <c r="O425" s="88"/>
      <c r="P425" s="249">
        <f>O425*H425</f>
        <v>0</v>
      </c>
      <c r="Q425" s="249">
        <v>0</v>
      </c>
      <c r="R425" s="249">
        <f>Q425*H425</f>
        <v>0</v>
      </c>
      <c r="S425" s="249">
        <v>0</v>
      </c>
      <c r="T425" s="250">
        <f>S425*H425</f>
        <v>0</v>
      </c>
      <c r="U425" s="35"/>
      <c r="V425" s="35"/>
      <c r="W425" s="35"/>
      <c r="X425" s="35"/>
      <c r="Y425" s="35"/>
      <c r="Z425" s="35"/>
      <c r="AA425" s="35"/>
      <c r="AB425" s="35"/>
      <c r="AC425" s="35"/>
      <c r="AD425" s="35"/>
      <c r="AE425" s="35"/>
      <c r="AR425" s="251" t="s">
        <v>272</v>
      </c>
      <c r="AT425" s="251" t="s">
        <v>188</v>
      </c>
      <c r="AU425" s="251" t="s">
        <v>200</v>
      </c>
      <c r="AY425" s="14" t="s">
        <v>185</v>
      </c>
      <c r="BE425" s="252">
        <f>IF(N425="základní",J425,0)</f>
        <v>0</v>
      </c>
      <c r="BF425" s="252">
        <f>IF(N425="snížená",J425,0)</f>
        <v>0</v>
      </c>
      <c r="BG425" s="252">
        <f>IF(N425="zákl. přenesená",J425,0)</f>
        <v>0</v>
      </c>
      <c r="BH425" s="252">
        <f>IF(N425="sníž. přenesená",J425,0)</f>
        <v>0</v>
      </c>
      <c r="BI425" s="252">
        <f>IF(N425="nulová",J425,0)</f>
        <v>0</v>
      </c>
      <c r="BJ425" s="14" t="s">
        <v>84</v>
      </c>
      <c r="BK425" s="252">
        <f>ROUND(I425*H425,2)</f>
        <v>0</v>
      </c>
      <c r="BL425" s="14" t="s">
        <v>272</v>
      </c>
      <c r="BM425" s="251" t="s">
        <v>1157</v>
      </c>
    </row>
    <row r="426" s="2" customFormat="1">
      <c r="A426" s="35"/>
      <c r="B426" s="36"/>
      <c r="C426" s="37"/>
      <c r="D426" s="253" t="s">
        <v>194</v>
      </c>
      <c r="E426" s="37"/>
      <c r="F426" s="254" t="s">
        <v>1158</v>
      </c>
      <c r="G426" s="37"/>
      <c r="H426" s="37"/>
      <c r="I426" s="206"/>
      <c r="J426" s="37"/>
      <c r="K426" s="37"/>
      <c r="L426" s="41"/>
      <c r="M426" s="255"/>
      <c r="N426" s="256"/>
      <c r="O426" s="88"/>
      <c r="P426" s="88"/>
      <c r="Q426" s="88"/>
      <c r="R426" s="88"/>
      <c r="S426" s="88"/>
      <c r="T426" s="89"/>
      <c r="U426" s="35"/>
      <c r="V426" s="35"/>
      <c r="W426" s="35"/>
      <c r="X426" s="35"/>
      <c r="Y426" s="35"/>
      <c r="Z426" s="35"/>
      <c r="AA426" s="35"/>
      <c r="AB426" s="35"/>
      <c r="AC426" s="35"/>
      <c r="AD426" s="35"/>
      <c r="AE426" s="35"/>
      <c r="AT426" s="14" t="s">
        <v>194</v>
      </c>
      <c r="AU426" s="14" t="s">
        <v>200</v>
      </c>
    </row>
    <row r="427" s="2" customFormat="1" ht="16.5" customHeight="1">
      <c r="A427" s="35"/>
      <c r="B427" s="36"/>
      <c r="C427" s="239" t="s">
        <v>1060</v>
      </c>
      <c r="D427" s="239" t="s">
        <v>188</v>
      </c>
      <c r="E427" s="240" t="s">
        <v>1433</v>
      </c>
      <c r="F427" s="241" t="s">
        <v>1434</v>
      </c>
      <c r="G427" s="242" t="s">
        <v>263</v>
      </c>
      <c r="H427" s="243">
        <v>1</v>
      </c>
      <c r="I427" s="244"/>
      <c r="J427" s="245">
        <f>ROUND(I427*H427,2)</f>
        <v>0</v>
      </c>
      <c r="K427" s="246"/>
      <c r="L427" s="41"/>
      <c r="M427" s="247" t="s">
        <v>1</v>
      </c>
      <c r="N427" s="248" t="s">
        <v>42</v>
      </c>
      <c r="O427" s="88"/>
      <c r="P427" s="249">
        <f>O427*H427</f>
        <v>0</v>
      </c>
      <c r="Q427" s="249">
        <v>0</v>
      </c>
      <c r="R427" s="249">
        <f>Q427*H427</f>
        <v>0</v>
      </c>
      <c r="S427" s="249">
        <v>0</v>
      </c>
      <c r="T427" s="250">
        <f>S427*H427</f>
        <v>0</v>
      </c>
      <c r="U427" s="35"/>
      <c r="V427" s="35"/>
      <c r="W427" s="35"/>
      <c r="X427" s="35"/>
      <c r="Y427" s="35"/>
      <c r="Z427" s="35"/>
      <c r="AA427" s="35"/>
      <c r="AB427" s="35"/>
      <c r="AC427" s="35"/>
      <c r="AD427" s="35"/>
      <c r="AE427" s="35"/>
      <c r="AR427" s="251" t="s">
        <v>272</v>
      </c>
      <c r="AT427" s="251" t="s">
        <v>188</v>
      </c>
      <c r="AU427" s="251" t="s">
        <v>200</v>
      </c>
      <c r="AY427" s="14" t="s">
        <v>185</v>
      </c>
      <c r="BE427" s="252">
        <f>IF(N427="základní",J427,0)</f>
        <v>0</v>
      </c>
      <c r="BF427" s="252">
        <f>IF(N427="snížená",J427,0)</f>
        <v>0</v>
      </c>
      <c r="BG427" s="252">
        <f>IF(N427="zákl. přenesená",J427,0)</f>
        <v>0</v>
      </c>
      <c r="BH427" s="252">
        <f>IF(N427="sníž. přenesená",J427,0)</f>
        <v>0</v>
      </c>
      <c r="BI427" s="252">
        <f>IF(N427="nulová",J427,0)</f>
        <v>0</v>
      </c>
      <c r="BJ427" s="14" t="s">
        <v>84</v>
      </c>
      <c r="BK427" s="252">
        <f>ROUND(I427*H427,2)</f>
        <v>0</v>
      </c>
      <c r="BL427" s="14" t="s">
        <v>272</v>
      </c>
      <c r="BM427" s="251" t="s">
        <v>1435</v>
      </c>
    </row>
    <row r="428" s="2" customFormat="1">
      <c r="A428" s="35"/>
      <c r="B428" s="36"/>
      <c r="C428" s="37"/>
      <c r="D428" s="253" t="s">
        <v>194</v>
      </c>
      <c r="E428" s="37"/>
      <c r="F428" s="254" t="s">
        <v>1436</v>
      </c>
      <c r="G428" s="37"/>
      <c r="H428" s="37"/>
      <c r="I428" s="206"/>
      <c r="J428" s="37"/>
      <c r="K428" s="37"/>
      <c r="L428" s="41"/>
      <c r="M428" s="255"/>
      <c r="N428" s="256"/>
      <c r="O428" s="88"/>
      <c r="P428" s="88"/>
      <c r="Q428" s="88"/>
      <c r="R428" s="88"/>
      <c r="S428" s="88"/>
      <c r="T428" s="89"/>
      <c r="U428" s="35"/>
      <c r="V428" s="35"/>
      <c r="W428" s="35"/>
      <c r="X428" s="35"/>
      <c r="Y428" s="35"/>
      <c r="Z428" s="35"/>
      <c r="AA428" s="35"/>
      <c r="AB428" s="35"/>
      <c r="AC428" s="35"/>
      <c r="AD428" s="35"/>
      <c r="AE428" s="35"/>
      <c r="AT428" s="14" t="s">
        <v>194</v>
      </c>
      <c r="AU428" s="14" t="s">
        <v>200</v>
      </c>
    </row>
    <row r="429" s="2" customFormat="1" ht="24.15" customHeight="1">
      <c r="A429" s="35"/>
      <c r="B429" s="36"/>
      <c r="C429" s="239" t="s">
        <v>1062</v>
      </c>
      <c r="D429" s="239" t="s">
        <v>188</v>
      </c>
      <c r="E429" s="240" t="s">
        <v>1168</v>
      </c>
      <c r="F429" s="241" t="s">
        <v>1169</v>
      </c>
      <c r="G429" s="242" t="s">
        <v>329</v>
      </c>
      <c r="H429" s="243">
        <v>246</v>
      </c>
      <c r="I429" s="244"/>
      <c r="J429" s="245">
        <f>ROUND(I429*H429,2)</f>
        <v>0</v>
      </c>
      <c r="K429" s="246"/>
      <c r="L429" s="41"/>
      <c r="M429" s="247" t="s">
        <v>1</v>
      </c>
      <c r="N429" s="248" t="s">
        <v>42</v>
      </c>
      <c r="O429" s="88"/>
      <c r="P429" s="249">
        <f>O429*H429</f>
        <v>0</v>
      </c>
      <c r="Q429" s="249">
        <v>0</v>
      </c>
      <c r="R429" s="249">
        <f>Q429*H429</f>
        <v>0</v>
      </c>
      <c r="S429" s="249">
        <v>0</v>
      </c>
      <c r="T429" s="250">
        <f>S429*H429</f>
        <v>0</v>
      </c>
      <c r="U429" s="35"/>
      <c r="V429" s="35"/>
      <c r="W429" s="35"/>
      <c r="X429" s="35"/>
      <c r="Y429" s="35"/>
      <c r="Z429" s="35"/>
      <c r="AA429" s="35"/>
      <c r="AB429" s="35"/>
      <c r="AC429" s="35"/>
      <c r="AD429" s="35"/>
      <c r="AE429" s="35"/>
      <c r="AR429" s="251" t="s">
        <v>272</v>
      </c>
      <c r="AT429" s="251" t="s">
        <v>188</v>
      </c>
      <c r="AU429" s="251" t="s">
        <v>200</v>
      </c>
      <c r="AY429" s="14" t="s">
        <v>185</v>
      </c>
      <c r="BE429" s="252">
        <f>IF(N429="základní",J429,0)</f>
        <v>0</v>
      </c>
      <c r="BF429" s="252">
        <f>IF(N429="snížená",J429,0)</f>
        <v>0</v>
      </c>
      <c r="BG429" s="252">
        <f>IF(N429="zákl. přenesená",J429,0)</f>
        <v>0</v>
      </c>
      <c r="BH429" s="252">
        <f>IF(N429="sníž. přenesená",J429,0)</f>
        <v>0</v>
      </c>
      <c r="BI429" s="252">
        <f>IF(N429="nulová",J429,0)</f>
        <v>0</v>
      </c>
      <c r="BJ429" s="14" t="s">
        <v>84</v>
      </c>
      <c r="BK429" s="252">
        <f>ROUND(I429*H429,2)</f>
        <v>0</v>
      </c>
      <c r="BL429" s="14" t="s">
        <v>272</v>
      </c>
      <c r="BM429" s="251" t="s">
        <v>1170</v>
      </c>
    </row>
    <row r="430" s="2" customFormat="1">
      <c r="A430" s="35"/>
      <c r="B430" s="36"/>
      <c r="C430" s="37"/>
      <c r="D430" s="253" t="s">
        <v>194</v>
      </c>
      <c r="E430" s="37"/>
      <c r="F430" s="254" t="s">
        <v>1171</v>
      </c>
      <c r="G430" s="37"/>
      <c r="H430" s="37"/>
      <c r="I430" s="206"/>
      <c r="J430" s="37"/>
      <c r="K430" s="37"/>
      <c r="L430" s="41"/>
      <c r="M430" s="255"/>
      <c r="N430" s="256"/>
      <c r="O430" s="88"/>
      <c r="P430" s="88"/>
      <c r="Q430" s="88"/>
      <c r="R430" s="88"/>
      <c r="S430" s="88"/>
      <c r="T430" s="89"/>
      <c r="U430" s="35"/>
      <c r="V430" s="35"/>
      <c r="W430" s="35"/>
      <c r="X430" s="35"/>
      <c r="Y430" s="35"/>
      <c r="Z430" s="35"/>
      <c r="AA430" s="35"/>
      <c r="AB430" s="35"/>
      <c r="AC430" s="35"/>
      <c r="AD430" s="35"/>
      <c r="AE430" s="35"/>
      <c r="AT430" s="14" t="s">
        <v>194</v>
      </c>
      <c r="AU430" s="14" t="s">
        <v>200</v>
      </c>
    </row>
    <row r="431" s="2" customFormat="1" ht="24.15" customHeight="1">
      <c r="A431" s="35"/>
      <c r="B431" s="36"/>
      <c r="C431" s="257" t="s">
        <v>1064</v>
      </c>
      <c r="D431" s="257" t="s">
        <v>260</v>
      </c>
      <c r="E431" s="258" t="s">
        <v>1177</v>
      </c>
      <c r="F431" s="259" t="s">
        <v>880</v>
      </c>
      <c r="G431" s="260" t="s">
        <v>329</v>
      </c>
      <c r="H431" s="261">
        <v>16</v>
      </c>
      <c r="I431" s="262"/>
      <c r="J431" s="263">
        <f>ROUND(I431*H431,2)</f>
        <v>0</v>
      </c>
      <c r="K431" s="264"/>
      <c r="L431" s="265"/>
      <c r="M431" s="266" t="s">
        <v>1</v>
      </c>
      <c r="N431" s="267" t="s">
        <v>42</v>
      </c>
      <c r="O431" s="88"/>
      <c r="P431" s="249">
        <f>O431*H431</f>
        <v>0</v>
      </c>
      <c r="Q431" s="249">
        <v>6.9999999999999994E-05</v>
      </c>
      <c r="R431" s="249">
        <f>Q431*H431</f>
        <v>0.0011199999999999999</v>
      </c>
      <c r="S431" s="249">
        <v>0</v>
      </c>
      <c r="T431" s="250">
        <f>S431*H431</f>
        <v>0</v>
      </c>
      <c r="U431" s="35"/>
      <c r="V431" s="35"/>
      <c r="W431" s="35"/>
      <c r="X431" s="35"/>
      <c r="Y431" s="35"/>
      <c r="Z431" s="35"/>
      <c r="AA431" s="35"/>
      <c r="AB431" s="35"/>
      <c r="AC431" s="35"/>
      <c r="AD431" s="35"/>
      <c r="AE431" s="35"/>
      <c r="AR431" s="251" t="s">
        <v>323</v>
      </c>
      <c r="AT431" s="251" t="s">
        <v>260</v>
      </c>
      <c r="AU431" s="251" t="s">
        <v>200</v>
      </c>
      <c r="AY431" s="14" t="s">
        <v>185</v>
      </c>
      <c r="BE431" s="252">
        <f>IF(N431="základní",J431,0)</f>
        <v>0</v>
      </c>
      <c r="BF431" s="252">
        <f>IF(N431="snížená",J431,0)</f>
        <v>0</v>
      </c>
      <c r="BG431" s="252">
        <f>IF(N431="zákl. přenesená",J431,0)</f>
        <v>0</v>
      </c>
      <c r="BH431" s="252">
        <f>IF(N431="sníž. přenesená",J431,0)</f>
        <v>0</v>
      </c>
      <c r="BI431" s="252">
        <f>IF(N431="nulová",J431,0)</f>
        <v>0</v>
      </c>
      <c r="BJ431" s="14" t="s">
        <v>84</v>
      </c>
      <c r="BK431" s="252">
        <f>ROUND(I431*H431,2)</f>
        <v>0</v>
      </c>
      <c r="BL431" s="14" t="s">
        <v>272</v>
      </c>
      <c r="BM431" s="251" t="s">
        <v>1178</v>
      </c>
    </row>
    <row r="432" s="2" customFormat="1">
      <c r="A432" s="35"/>
      <c r="B432" s="36"/>
      <c r="C432" s="37"/>
      <c r="D432" s="253" t="s">
        <v>194</v>
      </c>
      <c r="E432" s="37"/>
      <c r="F432" s="254" t="s">
        <v>880</v>
      </c>
      <c r="G432" s="37"/>
      <c r="H432" s="37"/>
      <c r="I432" s="206"/>
      <c r="J432" s="37"/>
      <c r="K432" s="37"/>
      <c r="L432" s="41"/>
      <c r="M432" s="255"/>
      <c r="N432" s="256"/>
      <c r="O432" s="88"/>
      <c r="P432" s="88"/>
      <c r="Q432" s="88"/>
      <c r="R432" s="88"/>
      <c r="S432" s="88"/>
      <c r="T432" s="89"/>
      <c r="U432" s="35"/>
      <c r="V432" s="35"/>
      <c r="W432" s="35"/>
      <c r="X432" s="35"/>
      <c r="Y432" s="35"/>
      <c r="Z432" s="35"/>
      <c r="AA432" s="35"/>
      <c r="AB432" s="35"/>
      <c r="AC432" s="35"/>
      <c r="AD432" s="35"/>
      <c r="AE432" s="35"/>
      <c r="AT432" s="14" t="s">
        <v>194</v>
      </c>
      <c r="AU432" s="14" t="s">
        <v>200</v>
      </c>
    </row>
    <row r="433" s="2" customFormat="1" ht="24.15" customHeight="1">
      <c r="A433" s="35"/>
      <c r="B433" s="36"/>
      <c r="C433" s="257" t="s">
        <v>1069</v>
      </c>
      <c r="D433" s="257" t="s">
        <v>260</v>
      </c>
      <c r="E433" s="258" t="s">
        <v>859</v>
      </c>
      <c r="F433" s="259" t="s">
        <v>860</v>
      </c>
      <c r="G433" s="260" t="s">
        <v>329</v>
      </c>
      <c r="H433" s="261">
        <v>230</v>
      </c>
      <c r="I433" s="262"/>
      <c r="J433" s="263">
        <f>ROUND(I433*H433,2)</f>
        <v>0</v>
      </c>
      <c r="K433" s="264"/>
      <c r="L433" s="265"/>
      <c r="M433" s="266" t="s">
        <v>1</v>
      </c>
      <c r="N433" s="267" t="s">
        <v>42</v>
      </c>
      <c r="O433" s="88"/>
      <c r="P433" s="249">
        <f>O433*H433</f>
        <v>0</v>
      </c>
      <c r="Q433" s="249">
        <v>6.9999999999999994E-05</v>
      </c>
      <c r="R433" s="249">
        <f>Q433*H433</f>
        <v>0.0161</v>
      </c>
      <c r="S433" s="249">
        <v>0</v>
      </c>
      <c r="T433" s="250">
        <f>S433*H433</f>
        <v>0</v>
      </c>
      <c r="U433" s="35"/>
      <c r="V433" s="35"/>
      <c r="W433" s="35"/>
      <c r="X433" s="35"/>
      <c r="Y433" s="35"/>
      <c r="Z433" s="35"/>
      <c r="AA433" s="35"/>
      <c r="AB433" s="35"/>
      <c r="AC433" s="35"/>
      <c r="AD433" s="35"/>
      <c r="AE433" s="35"/>
      <c r="AR433" s="251" t="s">
        <v>323</v>
      </c>
      <c r="AT433" s="251" t="s">
        <v>260</v>
      </c>
      <c r="AU433" s="251" t="s">
        <v>200</v>
      </c>
      <c r="AY433" s="14" t="s">
        <v>185</v>
      </c>
      <c r="BE433" s="252">
        <f>IF(N433="základní",J433,0)</f>
        <v>0</v>
      </c>
      <c r="BF433" s="252">
        <f>IF(N433="snížená",J433,0)</f>
        <v>0</v>
      </c>
      <c r="BG433" s="252">
        <f>IF(N433="zákl. přenesená",J433,0)</f>
        <v>0</v>
      </c>
      <c r="BH433" s="252">
        <f>IF(N433="sníž. přenesená",J433,0)</f>
        <v>0</v>
      </c>
      <c r="BI433" s="252">
        <f>IF(N433="nulová",J433,0)</f>
        <v>0</v>
      </c>
      <c r="BJ433" s="14" t="s">
        <v>84</v>
      </c>
      <c r="BK433" s="252">
        <f>ROUND(I433*H433,2)</f>
        <v>0</v>
      </c>
      <c r="BL433" s="14" t="s">
        <v>272</v>
      </c>
      <c r="BM433" s="251" t="s">
        <v>1180</v>
      </c>
    </row>
    <row r="434" s="2" customFormat="1">
      <c r="A434" s="35"/>
      <c r="B434" s="36"/>
      <c r="C434" s="37"/>
      <c r="D434" s="253" t="s">
        <v>194</v>
      </c>
      <c r="E434" s="37"/>
      <c r="F434" s="254" t="s">
        <v>860</v>
      </c>
      <c r="G434" s="37"/>
      <c r="H434" s="37"/>
      <c r="I434" s="206"/>
      <c r="J434" s="37"/>
      <c r="K434" s="37"/>
      <c r="L434" s="41"/>
      <c r="M434" s="255"/>
      <c r="N434" s="256"/>
      <c r="O434" s="88"/>
      <c r="P434" s="88"/>
      <c r="Q434" s="88"/>
      <c r="R434" s="88"/>
      <c r="S434" s="88"/>
      <c r="T434" s="89"/>
      <c r="U434" s="35"/>
      <c r="V434" s="35"/>
      <c r="W434" s="35"/>
      <c r="X434" s="35"/>
      <c r="Y434" s="35"/>
      <c r="Z434" s="35"/>
      <c r="AA434" s="35"/>
      <c r="AB434" s="35"/>
      <c r="AC434" s="35"/>
      <c r="AD434" s="35"/>
      <c r="AE434" s="35"/>
      <c r="AT434" s="14" t="s">
        <v>194</v>
      </c>
      <c r="AU434" s="14" t="s">
        <v>200</v>
      </c>
    </row>
    <row r="435" s="2" customFormat="1" ht="24.15" customHeight="1">
      <c r="A435" s="35"/>
      <c r="B435" s="36"/>
      <c r="C435" s="239" t="s">
        <v>1073</v>
      </c>
      <c r="D435" s="239" t="s">
        <v>188</v>
      </c>
      <c r="E435" s="240" t="s">
        <v>1567</v>
      </c>
      <c r="F435" s="241" t="s">
        <v>1568</v>
      </c>
      <c r="G435" s="242" t="s">
        <v>263</v>
      </c>
      <c r="H435" s="243">
        <v>7</v>
      </c>
      <c r="I435" s="244"/>
      <c r="J435" s="245">
        <f>ROUND(I435*H435,2)</f>
        <v>0</v>
      </c>
      <c r="K435" s="246"/>
      <c r="L435" s="41"/>
      <c r="M435" s="247" t="s">
        <v>1</v>
      </c>
      <c r="N435" s="248" t="s">
        <v>42</v>
      </c>
      <c r="O435" s="88"/>
      <c r="P435" s="249">
        <f>O435*H435</f>
        <v>0</v>
      </c>
      <c r="Q435" s="249">
        <v>0</v>
      </c>
      <c r="R435" s="249">
        <f>Q435*H435</f>
        <v>0</v>
      </c>
      <c r="S435" s="249">
        <v>0</v>
      </c>
      <c r="T435" s="250">
        <f>S435*H435</f>
        <v>0</v>
      </c>
      <c r="U435" s="35"/>
      <c r="V435" s="35"/>
      <c r="W435" s="35"/>
      <c r="X435" s="35"/>
      <c r="Y435" s="35"/>
      <c r="Z435" s="35"/>
      <c r="AA435" s="35"/>
      <c r="AB435" s="35"/>
      <c r="AC435" s="35"/>
      <c r="AD435" s="35"/>
      <c r="AE435" s="35"/>
      <c r="AR435" s="251" t="s">
        <v>272</v>
      </c>
      <c r="AT435" s="251" t="s">
        <v>188</v>
      </c>
      <c r="AU435" s="251" t="s">
        <v>200</v>
      </c>
      <c r="AY435" s="14" t="s">
        <v>185</v>
      </c>
      <c r="BE435" s="252">
        <f>IF(N435="základní",J435,0)</f>
        <v>0</v>
      </c>
      <c r="BF435" s="252">
        <f>IF(N435="snížená",J435,0)</f>
        <v>0</v>
      </c>
      <c r="BG435" s="252">
        <f>IF(N435="zákl. přenesená",J435,0)</f>
        <v>0</v>
      </c>
      <c r="BH435" s="252">
        <f>IF(N435="sníž. přenesená",J435,0)</f>
        <v>0</v>
      </c>
      <c r="BI435" s="252">
        <f>IF(N435="nulová",J435,0)</f>
        <v>0</v>
      </c>
      <c r="BJ435" s="14" t="s">
        <v>84</v>
      </c>
      <c r="BK435" s="252">
        <f>ROUND(I435*H435,2)</f>
        <v>0</v>
      </c>
      <c r="BL435" s="14" t="s">
        <v>272</v>
      </c>
      <c r="BM435" s="251" t="s">
        <v>1569</v>
      </c>
    </row>
    <row r="436" s="2" customFormat="1">
      <c r="A436" s="35"/>
      <c r="B436" s="36"/>
      <c r="C436" s="37"/>
      <c r="D436" s="253" t="s">
        <v>194</v>
      </c>
      <c r="E436" s="37"/>
      <c r="F436" s="254" t="s">
        <v>1570</v>
      </c>
      <c r="G436" s="37"/>
      <c r="H436" s="37"/>
      <c r="I436" s="206"/>
      <c r="J436" s="37"/>
      <c r="K436" s="37"/>
      <c r="L436" s="41"/>
      <c r="M436" s="255"/>
      <c r="N436" s="256"/>
      <c r="O436" s="88"/>
      <c r="P436" s="88"/>
      <c r="Q436" s="88"/>
      <c r="R436" s="88"/>
      <c r="S436" s="88"/>
      <c r="T436" s="89"/>
      <c r="U436" s="35"/>
      <c r="V436" s="35"/>
      <c r="W436" s="35"/>
      <c r="X436" s="35"/>
      <c r="Y436" s="35"/>
      <c r="Z436" s="35"/>
      <c r="AA436" s="35"/>
      <c r="AB436" s="35"/>
      <c r="AC436" s="35"/>
      <c r="AD436" s="35"/>
      <c r="AE436" s="35"/>
      <c r="AT436" s="14" t="s">
        <v>194</v>
      </c>
      <c r="AU436" s="14" t="s">
        <v>200</v>
      </c>
    </row>
    <row r="437" s="2" customFormat="1" ht="16.5" customHeight="1">
      <c r="A437" s="35"/>
      <c r="B437" s="36"/>
      <c r="C437" s="257" t="s">
        <v>1078</v>
      </c>
      <c r="D437" s="257" t="s">
        <v>260</v>
      </c>
      <c r="E437" s="258" t="s">
        <v>1571</v>
      </c>
      <c r="F437" s="259" t="s">
        <v>1572</v>
      </c>
      <c r="G437" s="260" t="s">
        <v>1573</v>
      </c>
      <c r="H437" s="261">
        <v>7</v>
      </c>
      <c r="I437" s="262"/>
      <c r="J437" s="263">
        <f>ROUND(I437*H437,2)</f>
        <v>0</v>
      </c>
      <c r="K437" s="264"/>
      <c r="L437" s="265"/>
      <c r="M437" s="266" t="s">
        <v>1</v>
      </c>
      <c r="N437" s="267" t="s">
        <v>42</v>
      </c>
      <c r="O437" s="88"/>
      <c r="P437" s="249">
        <f>O437*H437</f>
        <v>0</v>
      </c>
      <c r="Q437" s="249">
        <v>0.0067000000000000002</v>
      </c>
      <c r="R437" s="249">
        <f>Q437*H437</f>
        <v>0.046900000000000004</v>
      </c>
      <c r="S437" s="249">
        <v>0</v>
      </c>
      <c r="T437" s="250">
        <f>S437*H437</f>
        <v>0</v>
      </c>
      <c r="U437" s="35"/>
      <c r="V437" s="35"/>
      <c r="W437" s="35"/>
      <c r="X437" s="35"/>
      <c r="Y437" s="35"/>
      <c r="Z437" s="35"/>
      <c r="AA437" s="35"/>
      <c r="AB437" s="35"/>
      <c r="AC437" s="35"/>
      <c r="AD437" s="35"/>
      <c r="AE437" s="35"/>
      <c r="AR437" s="251" t="s">
        <v>323</v>
      </c>
      <c r="AT437" s="251" t="s">
        <v>260</v>
      </c>
      <c r="AU437" s="251" t="s">
        <v>200</v>
      </c>
      <c r="AY437" s="14" t="s">
        <v>185</v>
      </c>
      <c r="BE437" s="252">
        <f>IF(N437="základní",J437,0)</f>
        <v>0</v>
      </c>
      <c r="BF437" s="252">
        <f>IF(N437="snížená",J437,0)</f>
        <v>0</v>
      </c>
      <c r="BG437" s="252">
        <f>IF(N437="zákl. přenesená",J437,0)</f>
        <v>0</v>
      </c>
      <c r="BH437" s="252">
        <f>IF(N437="sníž. přenesená",J437,0)</f>
        <v>0</v>
      </c>
      <c r="BI437" s="252">
        <f>IF(N437="nulová",J437,0)</f>
        <v>0</v>
      </c>
      <c r="BJ437" s="14" t="s">
        <v>84</v>
      </c>
      <c r="BK437" s="252">
        <f>ROUND(I437*H437,2)</f>
        <v>0</v>
      </c>
      <c r="BL437" s="14" t="s">
        <v>272</v>
      </c>
      <c r="BM437" s="251" t="s">
        <v>1574</v>
      </c>
    </row>
    <row r="438" s="2" customFormat="1">
      <c r="A438" s="35"/>
      <c r="B438" s="36"/>
      <c r="C438" s="37"/>
      <c r="D438" s="253" t="s">
        <v>194</v>
      </c>
      <c r="E438" s="37"/>
      <c r="F438" s="254" t="s">
        <v>1572</v>
      </c>
      <c r="G438" s="37"/>
      <c r="H438" s="37"/>
      <c r="I438" s="206"/>
      <c r="J438" s="37"/>
      <c r="K438" s="37"/>
      <c r="L438" s="41"/>
      <c r="M438" s="255"/>
      <c r="N438" s="256"/>
      <c r="O438" s="88"/>
      <c r="P438" s="88"/>
      <c r="Q438" s="88"/>
      <c r="R438" s="88"/>
      <c r="S438" s="88"/>
      <c r="T438" s="89"/>
      <c r="U438" s="35"/>
      <c r="V438" s="35"/>
      <c r="W438" s="35"/>
      <c r="X438" s="35"/>
      <c r="Y438" s="35"/>
      <c r="Z438" s="35"/>
      <c r="AA438" s="35"/>
      <c r="AB438" s="35"/>
      <c r="AC438" s="35"/>
      <c r="AD438" s="35"/>
      <c r="AE438" s="35"/>
      <c r="AT438" s="14" t="s">
        <v>194</v>
      </c>
      <c r="AU438" s="14" t="s">
        <v>200</v>
      </c>
    </row>
    <row r="439" s="2" customFormat="1" ht="24.15" customHeight="1">
      <c r="A439" s="35"/>
      <c r="B439" s="36"/>
      <c r="C439" s="257" t="s">
        <v>1083</v>
      </c>
      <c r="D439" s="257" t="s">
        <v>260</v>
      </c>
      <c r="E439" s="258" t="s">
        <v>1575</v>
      </c>
      <c r="F439" s="259" t="s">
        <v>1576</v>
      </c>
      <c r="G439" s="260" t="s">
        <v>263</v>
      </c>
      <c r="H439" s="261">
        <v>7</v>
      </c>
      <c r="I439" s="262"/>
      <c r="J439" s="263">
        <f>ROUND(I439*H439,2)</f>
        <v>0</v>
      </c>
      <c r="K439" s="264"/>
      <c r="L439" s="265"/>
      <c r="M439" s="266" t="s">
        <v>1</v>
      </c>
      <c r="N439" s="267" t="s">
        <v>42</v>
      </c>
      <c r="O439" s="88"/>
      <c r="P439" s="249">
        <f>O439*H439</f>
        <v>0</v>
      </c>
      <c r="Q439" s="249">
        <v>0.0015299999999999999</v>
      </c>
      <c r="R439" s="249">
        <f>Q439*H439</f>
        <v>0.010709999999999999</v>
      </c>
      <c r="S439" s="249">
        <v>0</v>
      </c>
      <c r="T439" s="250">
        <f>S439*H439</f>
        <v>0</v>
      </c>
      <c r="U439" s="35"/>
      <c r="V439" s="35"/>
      <c r="W439" s="35"/>
      <c r="X439" s="35"/>
      <c r="Y439" s="35"/>
      <c r="Z439" s="35"/>
      <c r="AA439" s="35"/>
      <c r="AB439" s="35"/>
      <c r="AC439" s="35"/>
      <c r="AD439" s="35"/>
      <c r="AE439" s="35"/>
      <c r="AR439" s="251" t="s">
        <v>323</v>
      </c>
      <c r="AT439" s="251" t="s">
        <v>260</v>
      </c>
      <c r="AU439" s="251" t="s">
        <v>200</v>
      </c>
      <c r="AY439" s="14" t="s">
        <v>185</v>
      </c>
      <c r="BE439" s="252">
        <f>IF(N439="základní",J439,0)</f>
        <v>0</v>
      </c>
      <c r="BF439" s="252">
        <f>IF(N439="snížená",J439,0)</f>
        <v>0</v>
      </c>
      <c r="BG439" s="252">
        <f>IF(N439="zákl. přenesená",J439,0)</f>
        <v>0</v>
      </c>
      <c r="BH439" s="252">
        <f>IF(N439="sníž. přenesená",J439,0)</f>
        <v>0</v>
      </c>
      <c r="BI439" s="252">
        <f>IF(N439="nulová",J439,0)</f>
        <v>0</v>
      </c>
      <c r="BJ439" s="14" t="s">
        <v>84</v>
      </c>
      <c r="BK439" s="252">
        <f>ROUND(I439*H439,2)</f>
        <v>0</v>
      </c>
      <c r="BL439" s="14" t="s">
        <v>272</v>
      </c>
      <c r="BM439" s="251" t="s">
        <v>1577</v>
      </c>
    </row>
    <row r="440" s="2" customFormat="1">
      <c r="A440" s="35"/>
      <c r="B440" s="36"/>
      <c r="C440" s="37"/>
      <c r="D440" s="253" t="s">
        <v>194</v>
      </c>
      <c r="E440" s="37"/>
      <c r="F440" s="254" t="s">
        <v>1576</v>
      </c>
      <c r="G440" s="37"/>
      <c r="H440" s="37"/>
      <c r="I440" s="206"/>
      <c r="J440" s="37"/>
      <c r="K440" s="37"/>
      <c r="L440" s="41"/>
      <c r="M440" s="255"/>
      <c r="N440" s="256"/>
      <c r="O440" s="88"/>
      <c r="P440" s="88"/>
      <c r="Q440" s="88"/>
      <c r="R440" s="88"/>
      <c r="S440" s="88"/>
      <c r="T440" s="89"/>
      <c r="U440" s="35"/>
      <c r="V440" s="35"/>
      <c r="W440" s="35"/>
      <c r="X440" s="35"/>
      <c r="Y440" s="35"/>
      <c r="Z440" s="35"/>
      <c r="AA440" s="35"/>
      <c r="AB440" s="35"/>
      <c r="AC440" s="35"/>
      <c r="AD440" s="35"/>
      <c r="AE440" s="35"/>
      <c r="AT440" s="14" t="s">
        <v>194</v>
      </c>
      <c r="AU440" s="14" t="s">
        <v>200</v>
      </c>
    </row>
    <row r="441" s="2" customFormat="1" ht="24.15" customHeight="1">
      <c r="A441" s="35"/>
      <c r="B441" s="36"/>
      <c r="C441" s="257" t="s">
        <v>1088</v>
      </c>
      <c r="D441" s="257" t="s">
        <v>260</v>
      </c>
      <c r="E441" s="258" t="s">
        <v>1578</v>
      </c>
      <c r="F441" s="259" t="s">
        <v>1579</v>
      </c>
      <c r="G441" s="260" t="s">
        <v>263</v>
      </c>
      <c r="H441" s="261">
        <v>7</v>
      </c>
      <c r="I441" s="262"/>
      <c r="J441" s="263">
        <f>ROUND(I441*H441,2)</f>
        <v>0</v>
      </c>
      <c r="K441" s="264"/>
      <c r="L441" s="265"/>
      <c r="M441" s="266" t="s">
        <v>1</v>
      </c>
      <c r="N441" s="267" t="s">
        <v>42</v>
      </c>
      <c r="O441" s="88"/>
      <c r="P441" s="249">
        <f>O441*H441</f>
        <v>0</v>
      </c>
      <c r="Q441" s="249">
        <v>0.0035000000000000001</v>
      </c>
      <c r="R441" s="249">
        <f>Q441*H441</f>
        <v>0.024500000000000001</v>
      </c>
      <c r="S441" s="249">
        <v>0</v>
      </c>
      <c r="T441" s="250">
        <f>S441*H441</f>
        <v>0</v>
      </c>
      <c r="U441" s="35"/>
      <c r="V441" s="35"/>
      <c r="W441" s="35"/>
      <c r="X441" s="35"/>
      <c r="Y441" s="35"/>
      <c r="Z441" s="35"/>
      <c r="AA441" s="35"/>
      <c r="AB441" s="35"/>
      <c r="AC441" s="35"/>
      <c r="AD441" s="35"/>
      <c r="AE441" s="35"/>
      <c r="AR441" s="251" t="s">
        <v>323</v>
      </c>
      <c r="AT441" s="251" t="s">
        <v>260</v>
      </c>
      <c r="AU441" s="251" t="s">
        <v>200</v>
      </c>
      <c r="AY441" s="14" t="s">
        <v>185</v>
      </c>
      <c r="BE441" s="252">
        <f>IF(N441="základní",J441,0)</f>
        <v>0</v>
      </c>
      <c r="BF441" s="252">
        <f>IF(N441="snížená",J441,0)</f>
        <v>0</v>
      </c>
      <c r="BG441" s="252">
        <f>IF(N441="zákl. přenesená",J441,0)</f>
        <v>0</v>
      </c>
      <c r="BH441" s="252">
        <f>IF(N441="sníž. přenesená",J441,0)</f>
        <v>0</v>
      </c>
      <c r="BI441" s="252">
        <f>IF(N441="nulová",J441,0)</f>
        <v>0</v>
      </c>
      <c r="BJ441" s="14" t="s">
        <v>84</v>
      </c>
      <c r="BK441" s="252">
        <f>ROUND(I441*H441,2)</f>
        <v>0</v>
      </c>
      <c r="BL441" s="14" t="s">
        <v>272</v>
      </c>
      <c r="BM441" s="251" t="s">
        <v>1580</v>
      </c>
    </row>
    <row r="442" s="2" customFormat="1">
      <c r="A442" s="35"/>
      <c r="B442" s="36"/>
      <c r="C442" s="37"/>
      <c r="D442" s="253" t="s">
        <v>194</v>
      </c>
      <c r="E442" s="37"/>
      <c r="F442" s="254" t="s">
        <v>1579</v>
      </c>
      <c r="G442" s="37"/>
      <c r="H442" s="37"/>
      <c r="I442" s="206"/>
      <c r="J442" s="37"/>
      <c r="K442" s="37"/>
      <c r="L442" s="41"/>
      <c r="M442" s="255"/>
      <c r="N442" s="256"/>
      <c r="O442" s="88"/>
      <c r="P442" s="88"/>
      <c r="Q442" s="88"/>
      <c r="R442" s="88"/>
      <c r="S442" s="88"/>
      <c r="T442" s="89"/>
      <c r="U442" s="35"/>
      <c r="V442" s="35"/>
      <c r="W442" s="35"/>
      <c r="X442" s="35"/>
      <c r="Y442" s="35"/>
      <c r="Z442" s="35"/>
      <c r="AA442" s="35"/>
      <c r="AB442" s="35"/>
      <c r="AC442" s="35"/>
      <c r="AD442" s="35"/>
      <c r="AE442" s="35"/>
      <c r="AT442" s="14" t="s">
        <v>194</v>
      </c>
      <c r="AU442" s="14" t="s">
        <v>200</v>
      </c>
    </row>
    <row r="443" s="2" customFormat="1" ht="24.15" customHeight="1">
      <c r="A443" s="35"/>
      <c r="B443" s="36"/>
      <c r="C443" s="239" t="s">
        <v>1092</v>
      </c>
      <c r="D443" s="239" t="s">
        <v>188</v>
      </c>
      <c r="E443" s="240" t="s">
        <v>1186</v>
      </c>
      <c r="F443" s="241" t="s">
        <v>1187</v>
      </c>
      <c r="G443" s="242" t="s">
        <v>263</v>
      </c>
      <c r="H443" s="243">
        <v>7</v>
      </c>
      <c r="I443" s="244"/>
      <c r="J443" s="245">
        <f>ROUND(I443*H443,2)</f>
        <v>0</v>
      </c>
      <c r="K443" s="246"/>
      <c r="L443" s="41"/>
      <c r="M443" s="247" t="s">
        <v>1</v>
      </c>
      <c r="N443" s="248" t="s">
        <v>42</v>
      </c>
      <c r="O443" s="88"/>
      <c r="P443" s="249">
        <f>O443*H443</f>
        <v>0</v>
      </c>
      <c r="Q443" s="249">
        <v>0</v>
      </c>
      <c r="R443" s="249">
        <f>Q443*H443</f>
        <v>0</v>
      </c>
      <c r="S443" s="249">
        <v>0</v>
      </c>
      <c r="T443" s="250">
        <f>S443*H443</f>
        <v>0</v>
      </c>
      <c r="U443" s="35"/>
      <c r="V443" s="35"/>
      <c r="W443" s="35"/>
      <c r="X443" s="35"/>
      <c r="Y443" s="35"/>
      <c r="Z443" s="35"/>
      <c r="AA443" s="35"/>
      <c r="AB443" s="35"/>
      <c r="AC443" s="35"/>
      <c r="AD443" s="35"/>
      <c r="AE443" s="35"/>
      <c r="AR443" s="251" t="s">
        <v>272</v>
      </c>
      <c r="AT443" s="251" t="s">
        <v>188</v>
      </c>
      <c r="AU443" s="251" t="s">
        <v>200</v>
      </c>
      <c r="AY443" s="14" t="s">
        <v>185</v>
      </c>
      <c r="BE443" s="252">
        <f>IF(N443="základní",J443,0)</f>
        <v>0</v>
      </c>
      <c r="BF443" s="252">
        <f>IF(N443="snížená",J443,0)</f>
        <v>0</v>
      </c>
      <c r="BG443" s="252">
        <f>IF(N443="zákl. přenesená",J443,0)</f>
        <v>0</v>
      </c>
      <c r="BH443" s="252">
        <f>IF(N443="sníž. přenesená",J443,0)</f>
        <v>0</v>
      </c>
      <c r="BI443" s="252">
        <f>IF(N443="nulová",J443,0)</f>
        <v>0</v>
      </c>
      <c r="BJ443" s="14" t="s">
        <v>84</v>
      </c>
      <c r="BK443" s="252">
        <f>ROUND(I443*H443,2)</f>
        <v>0</v>
      </c>
      <c r="BL443" s="14" t="s">
        <v>272</v>
      </c>
      <c r="BM443" s="251" t="s">
        <v>1188</v>
      </c>
    </row>
    <row r="444" s="2" customFormat="1">
      <c r="A444" s="35"/>
      <c r="B444" s="36"/>
      <c r="C444" s="37"/>
      <c r="D444" s="253" t="s">
        <v>194</v>
      </c>
      <c r="E444" s="37"/>
      <c r="F444" s="254" t="s">
        <v>1189</v>
      </c>
      <c r="G444" s="37"/>
      <c r="H444" s="37"/>
      <c r="I444" s="206"/>
      <c r="J444" s="37"/>
      <c r="K444" s="37"/>
      <c r="L444" s="41"/>
      <c r="M444" s="255"/>
      <c r="N444" s="256"/>
      <c r="O444" s="88"/>
      <c r="P444" s="88"/>
      <c r="Q444" s="88"/>
      <c r="R444" s="88"/>
      <c r="S444" s="88"/>
      <c r="T444" s="89"/>
      <c r="U444" s="35"/>
      <c r="V444" s="35"/>
      <c r="W444" s="35"/>
      <c r="X444" s="35"/>
      <c r="Y444" s="35"/>
      <c r="Z444" s="35"/>
      <c r="AA444" s="35"/>
      <c r="AB444" s="35"/>
      <c r="AC444" s="35"/>
      <c r="AD444" s="35"/>
      <c r="AE444" s="35"/>
      <c r="AT444" s="14" t="s">
        <v>194</v>
      </c>
      <c r="AU444" s="14" t="s">
        <v>200</v>
      </c>
    </row>
    <row r="445" s="2" customFormat="1" ht="16.5" customHeight="1">
      <c r="A445" s="35"/>
      <c r="B445" s="36"/>
      <c r="C445" s="257" t="s">
        <v>1096</v>
      </c>
      <c r="D445" s="257" t="s">
        <v>260</v>
      </c>
      <c r="E445" s="258" t="s">
        <v>1191</v>
      </c>
      <c r="F445" s="259" t="s">
        <v>1192</v>
      </c>
      <c r="G445" s="260" t="s">
        <v>263</v>
      </c>
      <c r="H445" s="261">
        <v>7</v>
      </c>
      <c r="I445" s="262"/>
      <c r="J445" s="263">
        <f>ROUND(I445*H445,2)</f>
        <v>0</v>
      </c>
      <c r="K445" s="264"/>
      <c r="L445" s="265"/>
      <c r="M445" s="266" t="s">
        <v>1</v>
      </c>
      <c r="N445" s="267" t="s">
        <v>42</v>
      </c>
      <c r="O445" s="88"/>
      <c r="P445" s="249">
        <f>O445*H445</f>
        <v>0</v>
      </c>
      <c r="Q445" s="249">
        <v>0.00147</v>
      </c>
      <c r="R445" s="249">
        <f>Q445*H445</f>
        <v>0.010290000000000001</v>
      </c>
      <c r="S445" s="249">
        <v>0</v>
      </c>
      <c r="T445" s="250">
        <f>S445*H445</f>
        <v>0</v>
      </c>
      <c r="U445" s="35"/>
      <c r="V445" s="35"/>
      <c r="W445" s="35"/>
      <c r="X445" s="35"/>
      <c r="Y445" s="35"/>
      <c r="Z445" s="35"/>
      <c r="AA445" s="35"/>
      <c r="AB445" s="35"/>
      <c r="AC445" s="35"/>
      <c r="AD445" s="35"/>
      <c r="AE445" s="35"/>
      <c r="AR445" s="251" t="s">
        <v>323</v>
      </c>
      <c r="AT445" s="251" t="s">
        <v>260</v>
      </c>
      <c r="AU445" s="251" t="s">
        <v>200</v>
      </c>
      <c r="AY445" s="14" t="s">
        <v>185</v>
      </c>
      <c r="BE445" s="252">
        <f>IF(N445="základní",J445,0)</f>
        <v>0</v>
      </c>
      <c r="BF445" s="252">
        <f>IF(N445="snížená",J445,0)</f>
        <v>0</v>
      </c>
      <c r="BG445" s="252">
        <f>IF(N445="zákl. přenesená",J445,0)</f>
        <v>0</v>
      </c>
      <c r="BH445" s="252">
        <f>IF(N445="sníž. přenesená",J445,0)</f>
        <v>0</v>
      </c>
      <c r="BI445" s="252">
        <f>IF(N445="nulová",J445,0)</f>
        <v>0</v>
      </c>
      <c r="BJ445" s="14" t="s">
        <v>84</v>
      </c>
      <c r="BK445" s="252">
        <f>ROUND(I445*H445,2)</f>
        <v>0</v>
      </c>
      <c r="BL445" s="14" t="s">
        <v>272</v>
      </c>
      <c r="BM445" s="251" t="s">
        <v>1193</v>
      </c>
    </row>
    <row r="446" s="2" customFormat="1">
      <c r="A446" s="35"/>
      <c r="B446" s="36"/>
      <c r="C446" s="37"/>
      <c r="D446" s="253" t="s">
        <v>194</v>
      </c>
      <c r="E446" s="37"/>
      <c r="F446" s="254" t="s">
        <v>1192</v>
      </c>
      <c r="G446" s="37"/>
      <c r="H446" s="37"/>
      <c r="I446" s="206"/>
      <c r="J446" s="37"/>
      <c r="K446" s="37"/>
      <c r="L446" s="41"/>
      <c r="M446" s="255"/>
      <c r="N446" s="256"/>
      <c r="O446" s="88"/>
      <c r="P446" s="88"/>
      <c r="Q446" s="88"/>
      <c r="R446" s="88"/>
      <c r="S446" s="88"/>
      <c r="T446" s="89"/>
      <c r="U446" s="35"/>
      <c r="V446" s="35"/>
      <c r="W446" s="35"/>
      <c r="X446" s="35"/>
      <c r="Y446" s="35"/>
      <c r="Z446" s="35"/>
      <c r="AA446" s="35"/>
      <c r="AB446" s="35"/>
      <c r="AC446" s="35"/>
      <c r="AD446" s="35"/>
      <c r="AE446" s="35"/>
      <c r="AT446" s="14" t="s">
        <v>194</v>
      </c>
      <c r="AU446" s="14" t="s">
        <v>200</v>
      </c>
    </row>
    <row r="447" s="2" customFormat="1" ht="24.15" customHeight="1">
      <c r="A447" s="35"/>
      <c r="B447" s="36"/>
      <c r="C447" s="239" t="s">
        <v>1104</v>
      </c>
      <c r="D447" s="239" t="s">
        <v>188</v>
      </c>
      <c r="E447" s="240" t="s">
        <v>1200</v>
      </c>
      <c r="F447" s="241" t="s">
        <v>1201</v>
      </c>
      <c r="G447" s="242" t="s">
        <v>263</v>
      </c>
      <c r="H447" s="243">
        <v>7</v>
      </c>
      <c r="I447" s="244"/>
      <c r="J447" s="245">
        <f>ROUND(I447*H447,2)</f>
        <v>0</v>
      </c>
      <c r="K447" s="246"/>
      <c r="L447" s="41"/>
      <c r="M447" s="247" t="s">
        <v>1</v>
      </c>
      <c r="N447" s="248" t="s">
        <v>42</v>
      </c>
      <c r="O447" s="88"/>
      <c r="P447" s="249">
        <f>O447*H447</f>
        <v>0</v>
      </c>
      <c r="Q447" s="249">
        <v>0</v>
      </c>
      <c r="R447" s="249">
        <f>Q447*H447</f>
        <v>0</v>
      </c>
      <c r="S447" s="249">
        <v>0</v>
      </c>
      <c r="T447" s="250">
        <f>S447*H447</f>
        <v>0</v>
      </c>
      <c r="U447" s="35"/>
      <c r="V447" s="35"/>
      <c r="W447" s="35"/>
      <c r="X447" s="35"/>
      <c r="Y447" s="35"/>
      <c r="Z447" s="35"/>
      <c r="AA447" s="35"/>
      <c r="AB447" s="35"/>
      <c r="AC447" s="35"/>
      <c r="AD447" s="35"/>
      <c r="AE447" s="35"/>
      <c r="AR447" s="251" t="s">
        <v>272</v>
      </c>
      <c r="AT447" s="251" t="s">
        <v>188</v>
      </c>
      <c r="AU447" s="251" t="s">
        <v>200</v>
      </c>
      <c r="AY447" s="14" t="s">
        <v>185</v>
      </c>
      <c r="BE447" s="252">
        <f>IF(N447="základní",J447,0)</f>
        <v>0</v>
      </c>
      <c r="BF447" s="252">
        <f>IF(N447="snížená",J447,0)</f>
        <v>0</v>
      </c>
      <c r="BG447" s="252">
        <f>IF(N447="zákl. přenesená",J447,0)</f>
        <v>0</v>
      </c>
      <c r="BH447" s="252">
        <f>IF(N447="sníž. přenesená",J447,0)</f>
        <v>0</v>
      </c>
      <c r="BI447" s="252">
        <f>IF(N447="nulová",J447,0)</f>
        <v>0</v>
      </c>
      <c r="BJ447" s="14" t="s">
        <v>84</v>
      </c>
      <c r="BK447" s="252">
        <f>ROUND(I447*H447,2)</f>
        <v>0</v>
      </c>
      <c r="BL447" s="14" t="s">
        <v>272</v>
      </c>
      <c r="BM447" s="251" t="s">
        <v>1202</v>
      </c>
    </row>
    <row r="448" s="2" customFormat="1">
      <c r="A448" s="35"/>
      <c r="B448" s="36"/>
      <c r="C448" s="37"/>
      <c r="D448" s="253" t="s">
        <v>194</v>
      </c>
      <c r="E448" s="37"/>
      <c r="F448" s="254" t="s">
        <v>1203</v>
      </c>
      <c r="G448" s="37"/>
      <c r="H448" s="37"/>
      <c r="I448" s="206"/>
      <c r="J448" s="37"/>
      <c r="K448" s="37"/>
      <c r="L448" s="41"/>
      <c r="M448" s="255"/>
      <c r="N448" s="256"/>
      <c r="O448" s="88"/>
      <c r="P448" s="88"/>
      <c r="Q448" s="88"/>
      <c r="R448" s="88"/>
      <c r="S448" s="88"/>
      <c r="T448" s="89"/>
      <c r="U448" s="35"/>
      <c r="V448" s="35"/>
      <c r="W448" s="35"/>
      <c r="X448" s="35"/>
      <c r="Y448" s="35"/>
      <c r="Z448" s="35"/>
      <c r="AA448" s="35"/>
      <c r="AB448" s="35"/>
      <c r="AC448" s="35"/>
      <c r="AD448" s="35"/>
      <c r="AE448" s="35"/>
      <c r="AT448" s="14" t="s">
        <v>194</v>
      </c>
      <c r="AU448" s="14" t="s">
        <v>200</v>
      </c>
    </row>
    <row r="449" s="2" customFormat="1" ht="24.15" customHeight="1">
      <c r="A449" s="35"/>
      <c r="B449" s="36"/>
      <c r="C449" s="239" t="s">
        <v>1108</v>
      </c>
      <c r="D449" s="239" t="s">
        <v>188</v>
      </c>
      <c r="E449" s="240" t="s">
        <v>1205</v>
      </c>
      <c r="F449" s="241" t="s">
        <v>1206</v>
      </c>
      <c r="G449" s="242" t="s">
        <v>263</v>
      </c>
      <c r="H449" s="243">
        <v>3</v>
      </c>
      <c r="I449" s="244"/>
      <c r="J449" s="245">
        <f>ROUND(I449*H449,2)</f>
        <v>0</v>
      </c>
      <c r="K449" s="246"/>
      <c r="L449" s="41"/>
      <c r="M449" s="247" t="s">
        <v>1</v>
      </c>
      <c r="N449" s="248" t="s">
        <v>42</v>
      </c>
      <c r="O449" s="88"/>
      <c r="P449" s="249">
        <f>O449*H449</f>
        <v>0</v>
      </c>
      <c r="Q449" s="249">
        <v>0</v>
      </c>
      <c r="R449" s="249">
        <f>Q449*H449</f>
        <v>0</v>
      </c>
      <c r="S449" s="249">
        <v>0</v>
      </c>
      <c r="T449" s="250">
        <f>S449*H449</f>
        <v>0</v>
      </c>
      <c r="U449" s="35"/>
      <c r="V449" s="35"/>
      <c r="W449" s="35"/>
      <c r="X449" s="35"/>
      <c r="Y449" s="35"/>
      <c r="Z449" s="35"/>
      <c r="AA449" s="35"/>
      <c r="AB449" s="35"/>
      <c r="AC449" s="35"/>
      <c r="AD449" s="35"/>
      <c r="AE449" s="35"/>
      <c r="AR449" s="251" t="s">
        <v>272</v>
      </c>
      <c r="AT449" s="251" t="s">
        <v>188</v>
      </c>
      <c r="AU449" s="251" t="s">
        <v>200</v>
      </c>
      <c r="AY449" s="14" t="s">
        <v>185</v>
      </c>
      <c r="BE449" s="252">
        <f>IF(N449="základní",J449,0)</f>
        <v>0</v>
      </c>
      <c r="BF449" s="252">
        <f>IF(N449="snížená",J449,0)</f>
        <v>0</v>
      </c>
      <c r="BG449" s="252">
        <f>IF(N449="zákl. přenesená",J449,0)</f>
        <v>0</v>
      </c>
      <c r="BH449" s="252">
        <f>IF(N449="sníž. přenesená",J449,0)</f>
        <v>0</v>
      </c>
      <c r="BI449" s="252">
        <f>IF(N449="nulová",J449,0)</f>
        <v>0</v>
      </c>
      <c r="BJ449" s="14" t="s">
        <v>84</v>
      </c>
      <c r="BK449" s="252">
        <f>ROUND(I449*H449,2)</f>
        <v>0</v>
      </c>
      <c r="BL449" s="14" t="s">
        <v>272</v>
      </c>
      <c r="BM449" s="251" t="s">
        <v>1207</v>
      </c>
    </row>
    <row r="450" s="2" customFormat="1">
      <c r="A450" s="35"/>
      <c r="B450" s="36"/>
      <c r="C450" s="37"/>
      <c r="D450" s="253" t="s">
        <v>194</v>
      </c>
      <c r="E450" s="37"/>
      <c r="F450" s="254" t="s">
        <v>1208</v>
      </c>
      <c r="G450" s="37"/>
      <c r="H450" s="37"/>
      <c r="I450" s="206"/>
      <c r="J450" s="37"/>
      <c r="K450" s="37"/>
      <c r="L450" s="41"/>
      <c r="M450" s="255"/>
      <c r="N450" s="256"/>
      <c r="O450" s="88"/>
      <c r="P450" s="88"/>
      <c r="Q450" s="88"/>
      <c r="R450" s="88"/>
      <c r="S450" s="88"/>
      <c r="T450" s="89"/>
      <c r="U450" s="35"/>
      <c r="V450" s="35"/>
      <c r="W450" s="35"/>
      <c r="X450" s="35"/>
      <c r="Y450" s="35"/>
      <c r="Z450" s="35"/>
      <c r="AA450" s="35"/>
      <c r="AB450" s="35"/>
      <c r="AC450" s="35"/>
      <c r="AD450" s="35"/>
      <c r="AE450" s="35"/>
      <c r="AT450" s="14" t="s">
        <v>194</v>
      </c>
      <c r="AU450" s="14" t="s">
        <v>200</v>
      </c>
    </row>
    <row r="451" s="2" customFormat="1" ht="24.15" customHeight="1">
      <c r="A451" s="35"/>
      <c r="B451" s="36"/>
      <c r="C451" s="257" t="s">
        <v>1112</v>
      </c>
      <c r="D451" s="257" t="s">
        <v>260</v>
      </c>
      <c r="E451" s="258" t="s">
        <v>1210</v>
      </c>
      <c r="F451" s="259" t="s">
        <v>1211</v>
      </c>
      <c r="G451" s="260" t="s">
        <v>263</v>
      </c>
      <c r="H451" s="261">
        <v>1</v>
      </c>
      <c r="I451" s="262"/>
      <c r="J451" s="263">
        <f>ROUND(I451*H451,2)</f>
        <v>0</v>
      </c>
      <c r="K451" s="264"/>
      <c r="L451" s="265"/>
      <c r="M451" s="266" t="s">
        <v>1</v>
      </c>
      <c r="N451" s="267" t="s">
        <v>42</v>
      </c>
      <c r="O451" s="88"/>
      <c r="P451" s="249">
        <f>O451*H451</f>
        <v>0</v>
      </c>
      <c r="Q451" s="249">
        <v>0.00023000000000000001</v>
      </c>
      <c r="R451" s="249">
        <f>Q451*H451</f>
        <v>0.00023000000000000001</v>
      </c>
      <c r="S451" s="249">
        <v>0</v>
      </c>
      <c r="T451" s="250">
        <f>S451*H451</f>
        <v>0</v>
      </c>
      <c r="U451" s="35"/>
      <c r="V451" s="35"/>
      <c r="W451" s="35"/>
      <c r="X451" s="35"/>
      <c r="Y451" s="35"/>
      <c r="Z451" s="35"/>
      <c r="AA451" s="35"/>
      <c r="AB451" s="35"/>
      <c r="AC451" s="35"/>
      <c r="AD451" s="35"/>
      <c r="AE451" s="35"/>
      <c r="AR451" s="251" t="s">
        <v>323</v>
      </c>
      <c r="AT451" s="251" t="s">
        <v>260</v>
      </c>
      <c r="AU451" s="251" t="s">
        <v>200</v>
      </c>
      <c r="AY451" s="14" t="s">
        <v>185</v>
      </c>
      <c r="BE451" s="252">
        <f>IF(N451="základní",J451,0)</f>
        <v>0</v>
      </c>
      <c r="BF451" s="252">
        <f>IF(N451="snížená",J451,0)</f>
        <v>0</v>
      </c>
      <c r="BG451" s="252">
        <f>IF(N451="zákl. přenesená",J451,0)</f>
        <v>0</v>
      </c>
      <c r="BH451" s="252">
        <f>IF(N451="sníž. přenesená",J451,0)</f>
        <v>0</v>
      </c>
      <c r="BI451" s="252">
        <f>IF(N451="nulová",J451,0)</f>
        <v>0</v>
      </c>
      <c r="BJ451" s="14" t="s">
        <v>84</v>
      </c>
      <c r="BK451" s="252">
        <f>ROUND(I451*H451,2)</f>
        <v>0</v>
      </c>
      <c r="BL451" s="14" t="s">
        <v>272</v>
      </c>
      <c r="BM451" s="251" t="s">
        <v>1212</v>
      </c>
    </row>
    <row r="452" s="2" customFormat="1">
      <c r="A452" s="35"/>
      <c r="B452" s="36"/>
      <c r="C452" s="37"/>
      <c r="D452" s="253" t="s">
        <v>194</v>
      </c>
      <c r="E452" s="37"/>
      <c r="F452" s="254" t="s">
        <v>1211</v>
      </c>
      <c r="G452" s="37"/>
      <c r="H452" s="37"/>
      <c r="I452" s="206"/>
      <c r="J452" s="37"/>
      <c r="K452" s="37"/>
      <c r="L452" s="41"/>
      <c r="M452" s="255"/>
      <c r="N452" s="256"/>
      <c r="O452" s="88"/>
      <c r="P452" s="88"/>
      <c r="Q452" s="88"/>
      <c r="R452" s="88"/>
      <c r="S452" s="88"/>
      <c r="T452" s="89"/>
      <c r="U452" s="35"/>
      <c r="V452" s="35"/>
      <c r="W452" s="35"/>
      <c r="X452" s="35"/>
      <c r="Y452" s="35"/>
      <c r="Z452" s="35"/>
      <c r="AA452" s="35"/>
      <c r="AB452" s="35"/>
      <c r="AC452" s="35"/>
      <c r="AD452" s="35"/>
      <c r="AE452" s="35"/>
      <c r="AT452" s="14" t="s">
        <v>194</v>
      </c>
      <c r="AU452" s="14" t="s">
        <v>200</v>
      </c>
    </row>
    <row r="453" s="2" customFormat="1" ht="24.15" customHeight="1">
      <c r="A453" s="35"/>
      <c r="B453" s="36"/>
      <c r="C453" s="257" t="s">
        <v>1116</v>
      </c>
      <c r="D453" s="257" t="s">
        <v>260</v>
      </c>
      <c r="E453" s="258" t="s">
        <v>1437</v>
      </c>
      <c r="F453" s="259" t="s">
        <v>1438</v>
      </c>
      <c r="G453" s="260" t="s">
        <v>263</v>
      </c>
      <c r="H453" s="261">
        <v>2</v>
      </c>
      <c r="I453" s="262"/>
      <c r="J453" s="263">
        <f>ROUND(I453*H453,2)</f>
        <v>0</v>
      </c>
      <c r="K453" s="264"/>
      <c r="L453" s="265"/>
      <c r="M453" s="266" t="s">
        <v>1</v>
      </c>
      <c r="N453" s="267" t="s">
        <v>42</v>
      </c>
      <c r="O453" s="88"/>
      <c r="P453" s="249">
        <f>O453*H453</f>
        <v>0</v>
      </c>
      <c r="Q453" s="249">
        <v>0.00023000000000000001</v>
      </c>
      <c r="R453" s="249">
        <f>Q453*H453</f>
        <v>0.00046000000000000001</v>
      </c>
      <c r="S453" s="249">
        <v>0</v>
      </c>
      <c r="T453" s="250">
        <f>S453*H453</f>
        <v>0</v>
      </c>
      <c r="U453" s="35"/>
      <c r="V453" s="35"/>
      <c r="W453" s="35"/>
      <c r="X453" s="35"/>
      <c r="Y453" s="35"/>
      <c r="Z453" s="35"/>
      <c r="AA453" s="35"/>
      <c r="AB453" s="35"/>
      <c r="AC453" s="35"/>
      <c r="AD453" s="35"/>
      <c r="AE453" s="35"/>
      <c r="AR453" s="251" t="s">
        <v>323</v>
      </c>
      <c r="AT453" s="251" t="s">
        <v>260</v>
      </c>
      <c r="AU453" s="251" t="s">
        <v>200</v>
      </c>
      <c r="AY453" s="14" t="s">
        <v>185</v>
      </c>
      <c r="BE453" s="252">
        <f>IF(N453="základní",J453,0)</f>
        <v>0</v>
      </c>
      <c r="BF453" s="252">
        <f>IF(N453="snížená",J453,0)</f>
        <v>0</v>
      </c>
      <c r="BG453" s="252">
        <f>IF(N453="zákl. přenesená",J453,0)</f>
        <v>0</v>
      </c>
      <c r="BH453" s="252">
        <f>IF(N453="sníž. přenesená",J453,0)</f>
        <v>0</v>
      </c>
      <c r="BI453" s="252">
        <f>IF(N453="nulová",J453,0)</f>
        <v>0</v>
      </c>
      <c r="BJ453" s="14" t="s">
        <v>84</v>
      </c>
      <c r="BK453" s="252">
        <f>ROUND(I453*H453,2)</f>
        <v>0</v>
      </c>
      <c r="BL453" s="14" t="s">
        <v>272</v>
      </c>
      <c r="BM453" s="251" t="s">
        <v>1439</v>
      </c>
    </row>
    <row r="454" s="2" customFormat="1">
      <c r="A454" s="35"/>
      <c r="B454" s="36"/>
      <c r="C454" s="37"/>
      <c r="D454" s="253" t="s">
        <v>194</v>
      </c>
      <c r="E454" s="37"/>
      <c r="F454" s="254" t="s">
        <v>1438</v>
      </c>
      <c r="G454" s="37"/>
      <c r="H454" s="37"/>
      <c r="I454" s="206"/>
      <c r="J454" s="37"/>
      <c r="K454" s="37"/>
      <c r="L454" s="41"/>
      <c r="M454" s="255"/>
      <c r="N454" s="256"/>
      <c r="O454" s="88"/>
      <c r="P454" s="88"/>
      <c r="Q454" s="88"/>
      <c r="R454" s="88"/>
      <c r="S454" s="88"/>
      <c r="T454" s="89"/>
      <c r="U454" s="35"/>
      <c r="V454" s="35"/>
      <c r="W454" s="35"/>
      <c r="X454" s="35"/>
      <c r="Y454" s="35"/>
      <c r="Z454" s="35"/>
      <c r="AA454" s="35"/>
      <c r="AB454" s="35"/>
      <c r="AC454" s="35"/>
      <c r="AD454" s="35"/>
      <c r="AE454" s="35"/>
      <c r="AT454" s="14" t="s">
        <v>194</v>
      </c>
      <c r="AU454" s="14" t="s">
        <v>200</v>
      </c>
    </row>
    <row r="455" s="2" customFormat="1" ht="24.15" customHeight="1">
      <c r="A455" s="35"/>
      <c r="B455" s="36"/>
      <c r="C455" s="257" t="s">
        <v>1120</v>
      </c>
      <c r="D455" s="257" t="s">
        <v>260</v>
      </c>
      <c r="E455" s="258" t="s">
        <v>801</v>
      </c>
      <c r="F455" s="259" t="s">
        <v>802</v>
      </c>
      <c r="G455" s="260" t="s">
        <v>263</v>
      </c>
      <c r="H455" s="261">
        <v>7</v>
      </c>
      <c r="I455" s="262"/>
      <c r="J455" s="263">
        <f>ROUND(I455*H455,2)</f>
        <v>0</v>
      </c>
      <c r="K455" s="264"/>
      <c r="L455" s="265"/>
      <c r="M455" s="266" t="s">
        <v>1</v>
      </c>
      <c r="N455" s="267" t="s">
        <v>42</v>
      </c>
      <c r="O455" s="88"/>
      <c r="P455" s="249">
        <f>O455*H455</f>
        <v>0</v>
      </c>
      <c r="Q455" s="249">
        <v>5.0000000000000002E-05</v>
      </c>
      <c r="R455" s="249">
        <f>Q455*H455</f>
        <v>0.00035</v>
      </c>
      <c r="S455" s="249">
        <v>0</v>
      </c>
      <c r="T455" s="250">
        <f>S455*H455</f>
        <v>0</v>
      </c>
      <c r="U455" s="35"/>
      <c r="V455" s="35"/>
      <c r="W455" s="35"/>
      <c r="X455" s="35"/>
      <c r="Y455" s="35"/>
      <c r="Z455" s="35"/>
      <c r="AA455" s="35"/>
      <c r="AB455" s="35"/>
      <c r="AC455" s="35"/>
      <c r="AD455" s="35"/>
      <c r="AE455" s="35"/>
      <c r="AR455" s="251" t="s">
        <v>323</v>
      </c>
      <c r="AT455" s="251" t="s">
        <v>260</v>
      </c>
      <c r="AU455" s="251" t="s">
        <v>200</v>
      </c>
      <c r="AY455" s="14" t="s">
        <v>185</v>
      </c>
      <c r="BE455" s="252">
        <f>IF(N455="základní",J455,0)</f>
        <v>0</v>
      </c>
      <c r="BF455" s="252">
        <f>IF(N455="snížená",J455,0)</f>
        <v>0</v>
      </c>
      <c r="BG455" s="252">
        <f>IF(N455="zákl. přenesená",J455,0)</f>
        <v>0</v>
      </c>
      <c r="BH455" s="252">
        <f>IF(N455="sníž. přenesená",J455,0)</f>
        <v>0</v>
      </c>
      <c r="BI455" s="252">
        <f>IF(N455="nulová",J455,0)</f>
        <v>0</v>
      </c>
      <c r="BJ455" s="14" t="s">
        <v>84</v>
      </c>
      <c r="BK455" s="252">
        <f>ROUND(I455*H455,2)</f>
        <v>0</v>
      </c>
      <c r="BL455" s="14" t="s">
        <v>272</v>
      </c>
      <c r="BM455" s="251" t="s">
        <v>1214</v>
      </c>
    </row>
    <row r="456" s="2" customFormat="1">
      <c r="A456" s="35"/>
      <c r="B456" s="36"/>
      <c r="C456" s="37"/>
      <c r="D456" s="253" t="s">
        <v>194</v>
      </c>
      <c r="E456" s="37"/>
      <c r="F456" s="254" t="s">
        <v>802</v>
      </c>
      <c r="G456" s="37"/>
      <c r="H456" s="37"/>
      <c r="I456" s="206"/>
      <c r="J456" s="37"/>
      <c r="K456" s="37"/>
      <c r="L456" s="41"/>
      <c r="M456" s="255"/>
      <c r="N456" s="256"/>
      <c r="O456" s="88"/>
      <c r="P456" s="88"/>
      <c r="Q456" s="88"/>
      <c r="R456" s="88"/>
      <c r="S456" s="88"/>
      <c r="T456" s="89"/>
      <c r="U456" s="35"/>
      <c r="V456" s="35"/>
      <c r="W456" s="35"/>
      <c r="X456" s="35"/>
      <c r="Y456" s="35"/>
      <c r="Z456" s="35"/>
      <c r="AA456" s="35"/>
      <c r="AB456" s="35"/>
      <c r="AC456" s="35"/>
      <c r="AD456" s="35"/>
      <c r="AE456" s="35"/>
      <c r="AT456" s="14" t="s">
        <v>194</v>
      </c>
      <c r="AU456" s="14" t="s">
        <v>200</v>
      </c>
    </row>
    <row r="457" s="2" customFormat="1" ht="24.15" customHeight="1">
      <c r="A457" s="35"/>
      <c r="B457" s="36"/>
      <c r="C457" s="257" t="s">
        <v>1124</v>
      </c>
      <c r="D457" s="257" t="s">
        <v>260</v>
      </c>
      <c r="E457" s="258" t="s">
        <v>779</v>
      </c>
      <c r="F457" s="259" t="s">
        <v>780</v>
      </c>
      <c r="G457" s="260" t="s">
        <v>263</v>
      </c>
      <c r="H457" s="261">
        <v>5</v>
      </c>
      <c r="I457" s="262"/>
      <c r="J457" s="263">
        <f>ROUND(I457*H457,2)</f>
        <v>0</v>
      </c>
      <c r="K457" s="264"/>
      <c r="L457" s="265"/>
      <c r="M457" s="266" t="s">
        <v>1</v>
      </c>
      <c r="N457" s="267" t="s">
        <v>42</v>
      </c>
      <c r="O457" s="88"/>
      <c r="P457" s="249">
        <f>O457*H457</f>
        <v>0</v>
      </c>
      <c r="Q457" s="249">
        <v>1.0000000000000001E-05</v>
      </c>
      <c r="R457" s="249">
        <f>Q457*H457</f>
        <v>5.0000000000000002E-05</v>
      </c>
      <c r="S457" s="249">
        <v>0</v>
      </c>
      <c r="T457" s="250">
        <f>S457*H457</f>
        <v>0</v>
      </c>
      <c r="U457" s="35"/>
      <c r="V457" s="35"/>
      <c r="W457" s="35"/>
      <c r="X457" s="35"/>
      <c r="Y457" s="35"/>
      <c r="Z457" s="35"/>
      <c r="AA457" s="35"/>
      <c r="AB457" s="35"/>
      <c r="AC457" s="35"/>
      <c r="AD457" s="35"/>
      <c r="AE457" s="35"/>
      <c r="AR457" s="251" t="s">
        <v>323</v>
      </c>
      <c r="AT457" s="251" t="s">
        <v>260</v>
      </c>
      <c r="AU457" s="251" t="s">
        <v>200</v>
      </c>
      <c r="AY457" s="14" t="s">
        <v>185</v>
      </c>
      <c r="BE457" s="252">
        <f>IF(N457="základní",J457,0)</f>
        <v>0</v>
      </c>
      <c r="BF457" s="252">
        <f>IF(N457="snížená",J457,0)</f>
        <v>0</v>
      </c>
      <c r="BG457" s="252">
        <f>IF(N457="zákl. přenesená",J457,0)</f>
        <v>0</v>
      </c>
      <c r="BH457" s="252">
        <f>IF(N457="sníž. přenesená",J457,0)</f>
        <v>0</v>
      </c>
      <c r="BI457" s="252">
        <f>IF(N457="nulová",J457,0)</f>
        <v>0</v>
      </c>
      <c r="BJ457" s="14" t="s">
        <v>84</v>
      </c>
      <c r="BK457" s="252">
        <f>ROUND(I457*H457,2)</f>
        <v>0</v>
      </c>
      <c r="BL457" s="14" t="s">
        <v>272</v>
      </c>
      <c r="BM457" s="251" t="s">
        <v>1216</v>
      </c>
    </row>
    <row r="458" s="2" customFormat="1">
      <c r="A458" s="35"/>
      <c r="B458" s="36"/>
      <c r="C458" s="37"/>
      <c r="D458" s="253" t="s">
        <v>194</v>
      </c>
      <c r="E458" s="37"/>
      <c r="F458" s="254" t="s">
        <v>780</v>
      </c>
      <c r="G458" s="37"/>
      <c r="H458" s="37"/>
      <c r="I458" s="206"/>
      <c r="J458" s="37"/>
      <c r="K458" s="37"/>
      <c r="L458" s="41"/>
      <c r="M458" s="255"/>
      <c r="N458" s="256"/>
      <c r="O458" s="88"/>
      <c r="P458" s="88"/>
      <c r="Q458" s="88"/>
      <c r="R458" s="88"/>
      <c r="S458" s="88"/>
      <c r="T458" s="89"/>
      <c r="U458" s="35"/>
      <c r="V458" s="35"/>
      <c r="W458" s="35"/>
      <c r="X458" s="35"/>
      <c r="Y458" s="35"/>
      <c r="Z458" s="35"/>
      <c r="AA458" s="35"/>
      <c r="AB458" s="35"/>
      <c r="AC458" s="35"/>
      <c r="AD458" s="35"/>
      <c r="AE458" s="35"/>
      <c r="AT458" s="14" t="s">
        <v>194</v>
      </c>
      <c r="AU458" s="14" t="s">
        <v>200</v>
      </c>
    </row>
    <row r="459" s="2" customFormat="1" ht="24.15" customHeight="1">
      <c r="A459" s="35"/>
      <c r="B459" s="36"/>
      <c r="C459" s="239" t="s">
        <v>1128</v>
      </c>
      <c r="D459" s="239" t="s">
        <v>188</v>
      </c>
      <c r="E459" s="240" t="s">
        <v>1218</v>
      </c>
      <c r="F459" s="241" t="s">
        <v>1219</v>
      </c>
      <c r="G459" s="242" t="s">
        <v>263</v>
      </c>
      <c r="H459" s="243">
        <v>1</v>
      </c>
      <c r="I459" s="244"/>
      <c r="J459" s="245">
        <f>ROUND(I459*H459,2)</f>
        <v>0</v>
      </c>
      <c r="K459" s="246"/>
      <c r="L459" s="41"/>
      <c r="M459" s="247" t="s">
        <v>1</v>
      </c>
      <c r="N459" s="248" t="s">
        <v>42</v>
      </c>
      <c r="O459" s="88"/>
      <c r="P459" s="249">
        <f>O459*H459</f>
        <v>0</v>
      </c>
      <c r="Q459" s="249">
        <v>0</v>
      </c>
      <c r="R459" s="249">
        <f>Q459*H459</f>
        <v>0</v>
      </c>
      <c r="S459" s="249">
        <v>0.0025000000000000001</v>
      </c>
      <c r="T459" s="250">
        <f>S459*H459</f>
        <v>0.0025000000000000001</v>
      </c>
      <c r="U459" s="35"/>
      <c r="V459" s="35"/>
      <c r="W459" s="35"/>
      <c r="X459" s="35"/>
      <c r="Y459" s="35"/>
      <c r="Z459" s="35"/>
      <c r="AA459" s="35"/>
      <c r="AB459" s="35"/>
      <c r="AC459" s="35"/>
      <c r="AD459" s="35"/>
      <c r="AE459" s="35"/>
      <c r="AR459" s="251" t="s">
        <v>272</v>
      </c>
      <c r="AT459" s="251" t="s">
        <v>188</v>
      </c>
      <c r="AU459" s="251" t="s">
        <v>200</v>
      </c>
      <c r="AY459" s="14" t="s">
        <v>185</v>
      </c>
      <c r="BE459" s="252">
        <f>IF(N459="základní",J459,0)</f>
        <v>0</v>
      </c>
      <c r="BF459" s="252">
        <f>IF(N459="snížená",J459,0)</f>
        <v>0</v>
      </c>
      <c r="BG459" s="252">
        <f>IF(N459="zákl. přenesená",J459,0)</f>
        <v>0</v>
      </c>
      <c r="BH459" s="252">
        <f>IF(N459="sníž. přenesená",J459,0)</f>
        <v>0</v>
      </c>
      <c r="BI459" s="252">
        <f>IF(N459="nulová",J459,0)</f>
        <v>0</v>
      </c>
      <c r="BJ459" s="14" t="s">
        <v>84</v>
      </c>
      <c r="BK459" s="252">
        <f>ROUND(I459*H459,2)</f>
        <v>0</v>
      </c>
      <c r="BL459" s="14" t="s">
        <v>272</v>
      </c>
      <c r="BM459" s="251" t="s">
        <v>1220</v>
      </c>
    </row>
    <row r="460" s="2" customFormat="1">
      <c r="A460" s="35"/>
      <c r="B460" s="36"/>
      <c r="C460" s="37"/>
      <c r="D460" s="253" t="s">
        <v>194</v>
      </c>
      <c r="E460" s="37"/>
      <c r="F460" s="254" t="s">
        <v>1221</v>
      </c>
      <c r="G460" s="37"/>
      <c r="H460" s="37"/>
      <c r="I460" s="206"/>
      <c r="J460" s="37"/>
      <c r="K460" s="37"/>
      <c r="L460" s="41"/>
      <c r="M460" s="255"/>
      <c r="N460" s="256"/>
      <c r="O460" s="88"/>
      <c r="P460" s="88"/>
      <c r="Q460" s="88"/>
      <c r="R460" s="88"/>
      <c r="S460" s="88"/>
      <c r="T460" s="89"/>
      <c r="U460" s="35"/>
      <c r="V460" s="35"/>
      <c r="W460" s="35"/>
      <c r="X460" s="35"/>
      <c r="Y460" s="35"/>
      <c r="Z460" s="35"/>
      <c r="AA460" s="35"/>
      <c r="AB460" s="35"/>
      <c r="AC460" s="35"/>
      <c r="AD460" s="35"/>
      <c r="AE460" s="35"/>
      <c r="AT460" s="14" t="s">
        <v>194</v>
      </c>
      <c r="AU460" s="14" t="s">
        <v>200</v>
      </c>
    </row>
    <row r="461" s="2" customFormat="1" ht="24.15" customHeight="1">
      <c r="A461" s="35"/>
      <c r="B461" s="36"/>
      <c r="C461" s="239" t="s">
        <v>1132</v>
      </c>
      <c r="D461" s="239" t="s">
        <v>188</v>
      </c>
      <c r="E461" s="240" t="s">
        <v>1223</v>
      </c>
      <c r="F461" s="241" t="s">
        <v>1224</v>
      </c>
      <c r="G461" s="242" t="s">
        <v>263</v>
      </c>
      <c r="H461" s="243">
        <v>1</v>
      </c>
      <c r="I461" s="244"/>
      <c r="J461" s="245">
        <f>ROUND(I461*H461,2)</f>
        <v>0</v>
      </c>
      <c r="K461" s="246"/>
      <c r="L461" s="41"/>
      <c r="M461" s="247" t="s">
        <v>1</v>
      </c>
      <c r="N461" s="248" t="s">
        <v>42</v>
      </c>
      <c r="O461" s="88"/>
      <c r="P461" s="249">
        <f>O461*H461</f>
        <v>0</v>
      </c>
      <c r="Q461" s="249">
        <v>0</v>
      </c>
      <c r="R461" s="249">
        <f>Q461*H461</f>
        <v>0</v>
      </c>
      <c r="S461" s="249">
        <v>0.0025000000000000001</v>
      </c>
      <c r="T461" s="250">
        <f>S461*H461</f>
        <v>0.0025000000000000001</v>
      </c>
      <c r="U461" s="35"/>
      <c r="V461" s="35"/>
      <c r="W461" s="35"/>
      <c r="X461" s="35"/>
      <c r="Y461" s="35"/>
      <c r="Z461" s="35"/>
      <c r="AA461" s="35"/>
      <c r="AB461" s="35"/>
      <c r="AC461" s="35"/>
      <c r="AD461" s="35"/>
      <c r="AE461" s="35"/>
      <c r="AR461" s="251" t="s">
        <v>272</v>
      </c>
      <c r="AT461" s="251" t="s">
        <v>188</v>
      </c>
      <c r="AU461" s="251" t="s">
        <v>200</v>
      </c>
      <c r="AY461" s="14" t="s">
        <v>185</v>
      </c>
      <c r="BE461" s="252">
        <f>IF(N461="základní",J461,0)</f>
        <v>0</v>
      </c>
      <c r="BF461" s="252">
        <f>IF(N461="snížená",J461,0)</f>
        <v>0</v>
      </c>
      <c r="BG461" s="252">
        <f>IF(N461="zákl. přenesená",J461,0)</f>
        <v>0</v>
      </c>
      <c r="BH461" s="252">
        <f>IF(N461="sníž. přenesená",J461,0)</f>
        <v>0</v>
      </c>
      <c r="BI461" s="252">
        <f>IF(N461="nulová",J461,0)</f>
        <v>0</v>
      </c>
      <c r="BJ461" s="14" t="s">
        <v>84</v>
      </c>
      <c r="BK461" s="252">
        <f>ROUND(I461*H461,2)</f>
        <v>0</v>
      </c>
      <c r="BL461" s="14" t="s">
        <v>272</v>
      </c>
      <c r="BM461" s="251" t="s">
        <v>1225</v>
      </c>
    </row>
    <row r="462" s="2" customFormat="1">
      <c r="A462" s="35"/>
      <c r="B462" s="36"/>
      <c r="C462" s="37"/>
      <c r="D462" s="253" t="s">
        <v>194</v>
      </c>
      <c r="E462" s="37"/>
      <c r="F462" s="254" t="s">
        <v>1224</v>
      </c>
      <c r="G462" s="37"/>
      <c r="H462" s="37"/>
      <c r="I462" s="206"/>
      <c r="J462" s="37"/>
      <c r="K462" s="37"/>
      <c r="L462" s="41"/>
      <c r="M462" s="255"/>
      <c r="N462" s="256"/>
      <c r="O462" s="88"/>
      <c r="P462" s="88"/>
      <c r="Q462" s="88"/>
      <c r="R462" s="88"/>
      <c r="S462" s="88"/>
      <c r="T462" s="89"/>
      <c r="U462" s="35"/>
      <c r="V462" s="35"/>
      <c r="W462" s="35"/>
      <c r="X462" s="35"/>
      <c r="Y462" s="35"/>
      <c r="Z462" s="35"/>
      <c r="AA462" s="35"/>
      <c r="AB462" s="35"/>
      <c r="AC462" s="35"/>
      <c r="AD462" s="35"/>
      <c r="AE462" s="35"/>
      <c r="AT462" s="14" t="s">
        <v>194</v>
      </c>
      <c r="AU462" s="14" t="s">
        <v>200</v>
      </c>
    </row>
    <row r="463" s="2" customFormat="1" ht="24.15" customHeight="1">
      <c r="A463" s="35"/>
      <c r="B463" s="36"/>
      <c r="C463" s="239" t="s">
        <v>1136</v>
      </c>
      <c r="D463" s="239" t="s">
        <v>188</v>
      </c>
      <c r="E463" s="240" t="s">
        <v>1227</v>
      </c>
      <c r="F463" s="241" t="s">
        <v>1228</v>
      </c>
      <c r="G463" s="242" t="s">
        <v>263</v>
      </c>
      <c r="H463" s="243">
        <v>1</v>
      </c>
      <c r="I463" s="244"/>
      <c r="J463" s="245">
        <f>ROUND(I463*H463,2)</f>
        <v>0</v>
      </c>
      <c r="K463" s="246"/>
      <c r="L463" s="41"/>
      <c r="M463" s="247" t="s">
        <v>1</v>
      </c>
      <c r="N463" s="248" t="s">
        <v>42</v>
      </c>
      <c r="O463" s="88"/>
      <c r="P463" s="249">
        <f>O463*H463</f>
        <v>0</v>
      </c>
      <c r="Q463" s="249">
        <v>0</v>
      </c>
      <c r="R463" s="249">
        <f>Q463*H463</f>
        <v>0</v>
      </c>
      <c r="S463" s="249">
        <v>0</v>
      </c>
      <c r="T463" s="250">
        <f>S463*H463</f>
        <v>0</v>
      </c>
      <c r="U463" s="35"/>
      <c r="V463" s="35"/>
      <c r="W463" s="35"/>
      <c r="X463" s="35"/>
      <c r="Y463" s="35"/>
      <c r="Z463" s="35"/>
      <c r="AA463" s="35"/>
      <c r="AB463" s="35"/>
      <c r="AC463" s="35"/>
      <c r="AD463" s="35"/>
      <c r="AE463" s="35"/>
      <c r="AR463" s="251" t="s">
        <v>272</v>
      </c>
      <c r="AT463" s="251" t="s">
        <v>188</v>
      </c>
      <c r="AU463" s="251" t="s">
        <v>200</v>
      </c>
      <c r="AY463" s="14" t="s">
        <v>185</v>
      </c>
      <c r="BE463" s="252">
        <f>IF(N463="základní",J463,0)</f>
        <v>0</v>
      </c>
      <c r="BF463" s="252">
        <f>IF(N463="snížená",J463,0)</f>
        <v>0</v>
      </c>
      <c r="BG463" s="252">
        <f>IF(N463="zákl. přenesená",J463,0)</f>
        <v>0</v>
      </c>
      <c r="BH463" s="252">
        <f>IF(N463="sníž. přenesená",J463,0)</f>
        <v>0</v>
      </c>
      <c r="BI463" s="252">
        <f>IF(N463="nulová",J463,0)</f>
        <v>0</v>
      </c>
      <c r="BJ463" s="14" t="s">
        <v>84</v>
      </c>
      <c r="BK463" s="252">
        <f>ROUND(I463*H463,2)</f>
        <v>0</v>
      </c>
      <c r="BL463" s="14" t="s">
        <v>272</v>
      </c>
      <c r="BM463" s="251" t="s">
        <v>1229</v>
      </c>
    </row>
    <row r="464" s="2" customFormat="1">
      <c r="A464" s="35"/>
      <c r="B464" s="36"/>
      <c r="C464" s="37"/>
      <c r="D464" s="253" t="s">
        <v>194</v>
      </c>
      <c r="E464" s="37"/>
      <c r="F464" s="254" t="s">
        <v>1228</v>
      </c>
      <c r="G464" s="37"/>
      <c r="H464" s="37"/>
      <c r="I464" s="206"/>
      <c r="J464" s="37"/>
      <c r="K464" s="37"/>
      <c r="L464" s="41"/>
      <c r="M464" s="255"/>
      <c r="N464" s="256"/>
      <c r="O464" s="88"/>
      <c r="P464" s="88"/>
      <c r="Q464" s="88"/>
      <c r="R464" s="88"/>
      <c r="S464" s="88"/>
      <c r="T464" s="89"/>
      <c r="U464" s="35"/>
      <c r="V464" s="35"/>
      <c r="W464" s="35"/>
      <c r="X464" s="35"/>
      <c r="Y464" s="35"/>
      <c r="Z464" s="35"/>
      <c r="AA464" s="35"/>
      <c r="AB464" s="35"/>
      <c r="AC464" s="35"/>
      <c r="AD464" s="35"/>
      <c r="AE464" s="35"/>
      <c r="AT464" s="14" t="s">
        <v>194</v>
      </c>
      <c r="AU464" s="14" t="s">
        <v>200</v>
      </c>
    </row>
    <row r="465" s="2" customFormat="1" ht="16.5" customHeight="1">
      <c r="A465" s="35"/>
      <c r="B465" s="36"/>
      <c r="C465" s="239" t="s">
        <v>1140</v>
      </c>
      <c r="D465" s="239" t="s">
        <v>188</v>
      </c>
      <c r="E465" s="240" t="s">
        <v>1231</v>
      </c>
      <c r="F465" s="241" t="s">
        <v>1232</v>
      </c>
      <c r="G465" s="242" t="s">
        <v>263</v>
      </c>
      <c r="H465" s="243">
        <v>1</v>
      </c>
      <c r="I465" s="244"/>
      <c r="J465" s="245">
        <f>ROUND(I465*H465,2)</f>
        <v>0</v>
      </c>
      <c r="K465" s="246"/>
      <c r="L465" s="41"/>
      <c r="M465" s="247" t="s">
        <v>1</v>
      </c>
      <c r="N465" s="248" t="s">
        <v>42</v>
      </c>
      <c r="O465" s="88"/>
      <c r="P465" s="249">
        <f>O465*H465</f>
        <v>0</v>
      </c>
      <c r="Q465" s="249">
        <v>0</v>
      </c>
      <c r="R465" s="249">
        <f>Q465*H465</f>
        <v>0</v>
      </c>
      <c r="S465" s="249">
        <v>0</v>
      </c>
      <c r="T465" s="250">
        <f>S465*H465</f>
        <v>0</v>
      </c>
      <c r="U465" s="35"/>
      <c r="V465" s="35"/>
      <c r="W465" s="35"/>
      <c r="X465" s="35"/>
      <c r="Y465" s="35"/>
      <c r="Z465" s="35"/>
      <c r="AA465" s="35"/>
      <c r="AB465" s="35"/>
      <c r="AC465" s="35"/>
      <c r="AD465" s="35"/>
      <c r="AE465" s="35"/>
      <c r="AR465" s="251" t="s">
        <v>272</v>
      </c>
      <c r="AT465" s="251" t="s">
        <v>188</v>
      </c>
      <c r="AU465" s="251" t="s">
        <v>200</v>
      </c>
      <c r="AY465" s="14" t="s">
        <v>185</v>
      </c>
      <c r="BE465" s="252">
        <f>IF(N465="základní",J465,0)</f>
        <v>0</v>
      </c>
      <c r="BF465" s="252">
        <f>IF(N465="snížená",J465,0)</f>
        <v>0</v>
      </c>
      <c r="BG465" s="252">
        <f>IF(N465="zákl. přenesená",J465,0)</f>
        <v>0</v>
      </c>
      <c r="BH465" s="252">
        <f>IF(N465="sníž. přenesená",J465,0)</f>
        <v>0</v>
      </c>
      <c r="BI465" s="252">
        <f>IF(N465="nulová",J465,0)</f>
        <v>0</v>
      </c>
      <c r="BJ465" s="14" t="s">
        <v>84</v>
      </c>
      <c r="BK465" s="252">
        <f>ROUND(I465*H465,2)</f>
        <v>0</v>
      </c>
      <c r="BL465" s="14" t="s">
        <v>272</v>
      </c>
      <c r="BM465" s="251" t="s">
        <v>1233</v>
      </c>
    </row>
    <row r="466" s="2" customFormat="1">
      <c r="A466" s="35"/>
      <c r="B466" s="36"/>
      <c r="C466" s="37"/>
      <c r="D466" s="253" t="s">
        <v>194</v>
      </c>
      <c r="E466" s="37"/>
      <c r="F466" s="254" t="s">
        <v>1234</v>
      </c>
      <c r="G466" s="37"/>
      <c r="H466" s="37"/>
      <c r="I466" s="206"/>
      <c r="J466" s="37"/>
      <c r="K466" s="37"/>
      <c r="L466" s="41"/>
      <c r="M466" s="255"/>
      <c r="N466" s="256"/>
      <c r="O466" s="88"/>
      <c r="P466" s="88"/>
      <c r="Q466" s="88"/>
      <c r="R466" s="88"/>
      <c r="S466" s="88"/>
      <c r="T466" s="89"/>
      <c r="U466" s="35"/>
      <c r="V466" s="35"/>
      <c r="W466" s="35"/>
      <c r="X466" s="35"/>
      <c r="Y466" s="35"/>
      <c r="Z466" s="35"/>
      <c r="AA466" s="35"/>
      <c r="AB466" s="35"/>
      <c r="AC466" s="35"/>
      <c r="AD466" s="35"/>
      <c r="AE466" s="35"/>
      <c r="AT466" s="14" t="s">
        <v>194</v>
      </c>
      <c r="AU466" s="14" t="s">
        <v>200</v>
      </c>
    </row>
    <row r="467" s="2" customFormat="1" ht="21.75" customHeight="1">
      <c r="A467" s="35"/>
      <c r="B467" s="36"/>
      <c r="C467" s="257" t="s">
        <v>1145</v>
      </c>
      <c r="D467" s="257" t="s">
        <v>260</v>
      </c>
      <c r="E467" s="258" t="s">
        <v>1236</v>
      </c>
      <c r="F467" s="259" t="s">
        <v>1237</v>
      </c>
      <c r="G467" s="260" t="s">
        <v>263</v>
      </c>
      <c r="H467" s="261">
        <v>1</v>
      </c>
      <c r="I467" s="262"/>
      <c r="J467" s="263">
        <f>ROUND(I467*H467,2)</f>
        <v>0</v>
      </c>
      <c r="K467" s="264"/>
      <c r="L467" s="265"/>
      <c r="M467" s="266" t="s">
        <v>1</v>
      </c>
      <c r="N467" s="267" t="s">
        <v>42</v>
      </c>
      <c r="O467" s="88"/>
      <c r="P467" s="249">
        <f>O467*H467</f>
        <v>0</v>
      </c>
      <c r="Q467" s="249">
        <v>0</v>
      </c>
      <c r="R467" s="249">
        <f>Q467*H467</f>
        <v>0</v>
      </c>
      <c r="S467" s="249">
        <v>0</v>
      </c>
      <c r="T467" s="250">
        <f>S467*H467</f>
        <v>0</v>
      </c>
      <c r="U467" s="35"/>
      <c r="V467" s="35"/>
      <c r="W467" s="35"/>
      <c r="X467" s="35"/>
      <c r="Y467" s="35"/>
      <c r="Z467" s="35"/>
      <c r="AA467" s="35"/>
      <c r="AB467" s="35"/>
      <c r="AC467" s="35"/>
      <c r="AD467" s="35"/>
      <c r="AE467" s="35"/>
      <c r="AR467" s="251" t="s">
        <v>323</v>
      </c>
      <c r="AT467" s="251" t="s">
        <v>260</v>
      </c>
      <c r="AU467" s="251" t="s">
        <v>200</v>
      </c>
      <c r="AY467" s="14" t="s">
        <v>185</v>
      </c>
      <c r="BE467" s="252">
        <f>IF(N467="základní",J467,0)</f>
        <v>0</v>
      </c>
      <c r="BF467" s="252">
        <f>IF(N467="snížená",J467,0)</f>
        <v>0</v>
      </c>
      <c r="BG467" s="252">
        <f>IF(N467="zákl. přenesená",J467,0)</f>
        <v>0</v>
      </c>
      <c r="BH467" s="252">
        <f>IF(N467="sníž. přenesená",J467,0)</f>
        <v>0</v>
      </c>
      <c r="BI467" s="252">
        <f>IF(N467="nulová",J467,0)</f>
        <v>0</v>
      </c>
      <c r="BJ467" s="14" t="s">
        <v>84</v>
      </c>
      <c r="BK467" s="252">
        <f>ROUND(I467*H467,2)</f>
        <v>0</v>
      </c>
      <c r="BL467" s="14" t="s">
        <v>272</v>
      </c>
      <c r="BM467" s="251" t="s">
        <v>1238</v>
      </c>
    </row>
    <row r="468" s="2" customFormat="1">
      <c r="A468" s="35"/>
      <c r="B468" s="36"/>
      <c r="C468" s="37"/>
      <c r="D468" s="253" t="s">
        <v>194</v>
      </c>
      <c r="E468" s="37"/>
      <c r="F468" s="254" t="s">
        <v>1237</v>
      </c>
      <c r="G468" s="37"/>
      <c r="H468" s="37"/>
      <c r="I468" s="206"/>
      <c r="J468" s="37"/>
      <c r="K468" s="37"/>
      <c r="L468" s="41"/>
      <c r="M468" s="255"/>
      <c r="N468" s="256"/>
      <c r="O468" s="88"/>
      <c r="P468" s="88"/>
      <c r="Q468" s="88"/>
      <c r="R468" s="88"/>
      <c r="S468" s="88"/>
      <c r="T468" s="89"/>
      <c r="U468" s="35"/>
      <c r="V468" s="35"/>
      <c r="W468" s="35"/>
      <c r="X468" s="35"/>
      <c r="Y468" s="35"/>
      <c r="Z468" s="35"/>
      <c r="AA468" s="35"/>
      <c r="AB468" s="35"/>
      <c r="AC468" s="35"/>
      <c r="AD468" s="35"/>
      <c r="AE468" s="35"/>
      <c r="AT468" s="14" t="s">
        <v>194</v>
      </c>
      <c r="AU468" s="14" t="s">
        <v>200</v>
      </c>
    </row>
    <row r="469" s="2" customFormat="1" ht="16.5" customHeight="1">
      <c r="A469" s="35"/>
      <c r="B469" s="36"/>
      <c r="C469" s="239" t="s">
        <v>1150</v>
      </c>
      <c r="D469" s="239" t="s">
        <v>188</v>
      </c>
      <c r="E469" s="240" t="s">
        <v>1240</v>
      </c>
      <c r="F469" s="241" t="s">
        <v>1241</v>
      </c>
      <c r="G469" s="242" t="s">
        <v>263</v>
      </c>
      <c r="H469" s="243">
        <v>1</v>
      </c>
      <c r="I469" s="244"/>
      <c r="J469" s="245">
        <f>ROUND(I469*H469,2)</f>
        <v>0</v>
      </c>
      <c r="K469" s="246"/>
      <c r="L469" s="41"/>
      <c r="M469" s="247" t="s">
        <v>1</v>
      </c>
      <c r="N469" s="248" t="s">
        <v>42</v>
      </c>
      <c r="O469" s="88"/>
      <c r="P469" s="249">
        <f>O469*H469</f>
        <v>0</v>
      </c>
      <c r="Q469" s="249">
        <v>0</v>
      </c>
      <c r="R469" s="249">
        <f>Q469*H469</f>
        <v>0</v>
      </c>
      <c r="S469" s="249">
        <v>0</v>
      </c>
      <c r="T469" s="250">
        <f>S469*H469</f>
        <v>0</v>
      </c>
      <c r="U469" s="35"/>
      <c r="V469" s="35"/>
      <c r="W469" s="35"/>
      <c r="X469" s="35"/>
      <c r="Y469" s="35"/>
      <c r="Z469" s="35"/>
      <c r="AA469" s="35"/>
      <c r="AB469" s="35"/>
      <c r="AC469" s="35"/>
      <c r="AD469" s="35"/>
      <c r="AE469" s="35"/>
      <c r="AR469" s="251" t="s">
        <v>272</v>
      </c>
      <c r="AT469" s="251" t="s">
        <v>188</v>
      </c>
      <c r="AU469" s="251" t="s">
        <v>200</v>
      </c>
      <c r="AY469" s="14" t="s">
        <v>185</v>
      </c>
      <c r="BE469" s="252">
        <f>IF(N469="základní",J469,0)</f>
        <v>0</v>
      </c>
      <c r="BF469" s="252">
        <f>IF(N469="snížená",J469,0)</f>
        <v>0</v>
      </c>
      <c r="BG469" s="252">
        <f>IF(N469="zákl. přenesená",J469,0)</f>
        <v>0</v>
      </c>
      <c r="BH469" s="252">
        <f>IF(N469="sníž. přenesená",J469,0)</f>
        <v>0</v>
      </c>
      <c r="BI469" s="252">
        <f>IF(N469="nulová",J469,0)</f>
        <v>0</v>
      </c>
      <c r="BJ469" s="14" t="s">
        <v>84</v>
      </c>
      <c r="BK469" s="252">
        <f>ROUND(I469*H469,2)</f>
        <v>0</v>
      </c>
      <c r="BL469" s="14" t="s">
        <v>272</v>
      </c>
      <c r="BM469" s="251" t="s">
        <v>1242</v>
      </c>
    </row>
    <row r="470" s="2" customFormat="1">
      <c r="A470" s="35"/>
      <c r="B470" s="36"/>
      <c r="C470" s="37"/>
      <c r="D470" s="253" t="s">
        <v>194</v>
      </c>
      <c r="E470" s="37"/>
      <c r="F470" s="254" t="s">
        <v>1241</v>
      </c>
      <c r="G470" s="37"/>
      <c r="H470" s="37"/>
      <c r="I470" s="206"/>
      <c r="J470" s="37"/>
      <c r="K470" s="37"/>
      <c r="L470" s="41"/>
      <c r="M470" s="255"/>
      <c r="N470" s="256"/>
      <c r="O470" s="88"/>
      <c r="P470" s="88"/>
      <c r="Q470" s="88"/>
      <c r="R470" s="88"/>
      <c r="S470" s="88"/>
      <c r="T470" s="89"/>
      <c r="U470" s="35"/>
      <c r="V470" s="35"/>
      <c r="W470" s="35"/>
      <c r="X470" s="35"/>
      <c r="Y470" s="35"/>
      <c r="Z470" s="35"/>
      <c r="AA470" s="35"/>
      <c r="AB470" s="35"/>
      <c r="AC470" s="35"/>
      <c r="AD470" s="35"/>
      <c r="AE470" s="35"/>
      <c r="AT470" s="14" t="s">
        <v>194</v>
      </c>
      <c r="AU470" s="14" t="s">
        <v>200</v>
      </c>
    </row>
    <row r="471" s="2" customFormat="1" ht="16.5" customHeight="1">
      <c r="A471" s="35"/>
      <c r="B471" s="36"/>
      <c r="C471" s="239" t="s">
        <v>1154</v>
      </c>
      <c r="D471" s="239" t="s">
        <v>188</v>
      </c>
      <c r="E471" s="240" t="s">
        <v>1244</v>
      </c>
      <c r="F471" s="241" t="s">
        <v>1245</v>
      </c>
      <c r="G471" s="242" t="s">
        <v>263</v>
      </c>
      <c r="H471" s="243">
        <v>1</v>
      </c>
      <c r="I471" s="244"/>
      <c r="J471" s="245">
        <f>ROUND(I471*H471,2)</f>
        <v>0</v>
      </c>
      <c r="K471" s="246"/>
      <c r="L471" s="41"/>
      <c r="M471" s="247" t="s">
        <v>1</v>
      </c>
      <c r="N471" s="248" t="s">
        <v>42</v>
      </c>
      <c r="O471" s="88"/>
      <c r="P471" s="249">
        <f>O471*H471</f>
        <v>0</v>
      </c>
      <c r="Q471" s="249">
        <v>0</v>
      </c>
      <c r="R471" s="249">
        <f>Q471*H471</f>
        <v>0</v>
      </c>
      <c r="S471" s="249">
        <v>0</v>
      </c>
      <c r="T471" s="250">
        <f>S471*H471</f>
        <v>0</v>
      </c>
      <c r="U471" s="35"/>
      <c r="V471" s="35"/>
      <c r="W471" s="35"/>
      <c r="X471" s="35"/>
      <c r="Y471" s="35"/>
      <c r="Z471" s="35"/>
      <c r="AA471" s="35"/>
      <c r="AB471" s="35"/>
      <c r="AC471" s="35"/>
      <c r="AD471" s="35"/>
      <c r="AE471" s="35"/>
      <c r="AR471" s="251" t="s">
        <v>272</v>
      </c>
      <c r="AT471" s="251" t="s">
        <v>188</v>
      </c>
      <c r="AU471" s="251" t="s">
        <v>200</v>
      </c>
      <c r="AY471" s="14" t="s">
        <v>185</v>
      </c>
      <c r="BE471" s="252">
        <f>IF(N471="základní",J471,0)</f>
        <v>0</v>
      </c>
      <c r="BF471" s="252">
        <f>IF(N471="snížená",J471,0)</f>
        <v>0</v>
      </c>
      <c r="BG471" s="252">
        <f>IF(N471="zákl. přenesená",J471,0)</f>
        <v>0</v>
      </c>
      <c r="BH471" s="252">
        <f>IF(N471="sníž. přenesená",J471,0)</f>
        <v>0</v>
      </c>
      <c r="BI471" s="252">
        <f>IF(N471="nulová",J471,0)</f>
        <v>0</v>
      </c>
      <c r="BJ471" s="14" t="s">
        <v>84</v>
      </c>
      <c r="BK471" s="252">
        <f>ROUND(I471*H471,2)</f>
        <v>0</v>
      </c>
      <c r="BL471" s="14" t="s">
        <v>272</v>
      </c>
      <c r="BM471" s="251" t="s">
        <v>1246</v>
      </c>
    </row>
    <row r="472" s="2" customFormat="1">
      <c r="A472" s="35"/>
      <c r="B472" s="36"/>
      <c r="C472" s="37"/>
      <c r="D472" s="253" t="s">
        <v>194</v>
      </c>
      <c r="E472" s="37"/>
      <c r="F472" s="254" t="s">
        <v>1247</v>
      </c>
      <c r="G472" s="37"/>
      <c r="H472" s="37"/>
      <c r="I472" s="206"/>
      <c r="J472" s="37"/>
      <c r="K472" s="37"/>
      <c r="L472" s="41"/>
      <c r="M472" s="255"/>
      <c r="N472" s="256"/>
      <c r="O472" s="88"/>
      <c r="P472" s="88"/>
      <c r="Q472" s="88"/>
      <c r="R472" s="88"/>
      <c r="S472" s="88"/>
      <c r="T472" s="89"/>
      <c r="U472" s="35"/>
      <c r="V472" s="35"/>
      <c r="W472" s="35"/>
      <c r="X472" s="35"/>
      <c r="Y472" s="35"/>
      <c r="Z472" s="35"/>
      <c r="AA472" s="35"/>
      <c r="AB472" s="35"/>
      <c r="AC472" s="35"/>
      <c r="AD472" s="35"/>
      <c r="AE472" s="35"/>
      <c r="AT472" s="14" t="s">
        <v>194</v>
      </c>
      <c r="AU472" s="14" t="s">
        <v>200</v>
      </c>
    </row>
    <row r="473" s="2" customFormat="1" ht="24.15" customHeight="1">
      <c r="A473" s="35"/>
      <c r="B473" s="36"/>
      <c r="C473" s="239" t="s">
        <v>1159</v>
      </c>
      <c r="D473" s="239" t="s">
        <v>188</v>
      </c>
      <c r="E473" s="240" t="s">
        <v>1249</v>
      </c>
      <c r="F473" s="241" t="s">
        <v>1250</v>
      </c>
      <c r="G473" s="242" t="s">
        <v>263</v>
      </c>
      <c r="H473" s="243">
        <v>1</v>
      </c>
      <c r="I473" s="244"/>
      <c r="J473" s="245">
        <f>ROUND(I473*H473,2)</f>
        <v>0</v>
      </c>
      <c r="K473" s="246"/>
      <c r="L473" s="41"/>
      <c r="M473" s="247" t="s">
        <v>1</v>
      </c>
      <c r="N473" s="248" t="s">
        <v>42</v>
      </c>
      <c r="O473" s="88"/>
      <c r="P473" s="249">
        <f>O473*H473</f>
        <v>0</v>
      </c>
      <c r="Q473" s="249">
        <v>0</v>
      </c>
      <c r="R473" s="249">
        <f>Q473*H473</f>
        <v>0</v>
      </c>
      <c r="S473" s="249">
        <v>0</v>
      </c>
      <c r="T473" s="250">
        <f>S473*H473</f>
        <v>0</v>
      </c>
      <c r="U473" s="35"/>
      <c r="V473" s="35"/>
      <c r="W473" s="35"/>
      <c r="X473" s="35"/>
      <c r="Y473" s="35"/>
      <c r="Z473" s="35"/>
      <c r="AA473" s="35"/>
      <c r="AB473" s="35"/>
      <c r="AC473" s="35"/>
      <c r="AD473" s="35"/>
      <c r="AE473" s="35"/>
      <c r="AR473" s="251" t="s">
        <v>272</v>
      </c>
      <c r="AT473" s="251" t="s">
        <v>188</v>
      </c>
      <c r="AU473" s="251" t="s">
        <v>200</v>
      </c>
      <c r="AY473" s="14" t="s">
        <v>185</v>
      </c>
      <c r="BE473" s="252">
        <f>IF(N473="základní",J473,0)</f>
        <v>0</v>
      </c>
      <c r="BF473" s="252">
        <f>IF(N473="snížená",J473,0)</f>
        <v>0</v>
      </c>
      <c r="BG473" s="252">
        <f>IF(N473="zákl. přenesená",J473,0)</f>
        <v>0</v>
      </c>
      <c r="BH473" s="252">
        <f>IF(N473="sníž. přenesená",J473,0)</f>
        <v>0</v>
      </c>
      <c r="BI473" s="252">
        <f>IF(N473="nulová",J473,0)</f>
        <v>0</v>
      </c>
      <c r="BJ473" s="14" t="s">
        <v>84</v>
      </c>
      <c r="BK473" s="252">
        <f>ROUND(I473*H473,2)</f>
        <v>0</v>
      </c>
      <c r="BL473" s="14" t="s">
        <v>272</v>
      </c>
      <c r="BM473" s="251" t="s">
        <v>1251</v>
      </c>
    </row>
    <row r="474" s="2" customFormat="1">
      <c r="A474" s="35"/>
      <c r="B474" s="36"/>
      <c r="C474" s="37"/>
      <c r="D474" s="253" t="s">
        <v>194</v>
      </c>
      <c r="E474" s="37"/>
      <c r="F474" s="254" t="s">
        <v>1250</v>
      </c>
      <c r="G474" s="37"/>
      <c r="H474" s="37"/>
      <c r="I474" s="206"/>
      <c r="J474" s="37"/>
      <c r="K474" s="37"/>
      <c r="L474" s="41"/>
      <c r="M474" s="255"/>
      <c r="N474" s="256"/>
      <c r="O474" s="88"/>
      <c r="P474" s="88"/>
      <c r="Q474" s="88"/>
      <c r="R474" s="88"/>
      <c r="S474" s="88"/>
      <c r="T474" s="89"/>
      <c r="U474" s="35"/>
      <c r="V474" s="35"/>
      <c r="W474" s="35"/>
      <c r="X474" s="35"/>
      <c r="Y474" s="35"/>
      <c r="Z474" s="35"/>
      <c r="AA474" s="35"/>
      <c r="AB474" s="35"/>
      <c r="AC474" s="35"/>
      <c r="AD474" s="35"/>
      <c r="AE474" s="35"/>
      <c r="AT474" s="14" t="s">
        <v>194</v>
      </c>
      <c r="AU474" s="14" t="s">
        <v>200</v>
      </c>
    </row>
    <row r="475" s="2" customFormat="1" ht="37.8" customHeight="1">
      <c r="A475" s="35"/>
      <c r="B475" s="36"/>
      <c r="C475" s="239" t="s">
        <v>1163</v>
      </c>
      <c r="D475" s="239" t="s">
        <v>188</v>
      </c>
      <c r="E475" s="240" t="s">
        <v>1253</v>
      </c>
      <c r="F475" s="241" t="s">
        <v>1254</v>
      </c>
      <c r="G475" s="242" t="s">
        <v>263</v>
      </c>
      <c r="H475" s="243">
        <v>1</v>
      </c>
      <c r="I475" s="244"/>
      <c r="J475" s="245">
        <f>ROUND(I475*H475,2)</f>
        <v>0</v>
      </c>
      <c r="K475" s="246"/>
      <c r="L475" s="41"/>
      <c r="M475" s="247" t="s">
        <v>1</v>
      </c>
      <c r="N475" s="248" t="s">
        <v>42</v>
      </c>
      <c r="O475" s="88"/>
      <c r="P475" s="249">
        <f>O475*H475</f>
        <v>0</v>
      </c>
      <c r="Q475" s="249">
        <v>0</v>
      </c>
      <c r="R475" s="249">
        <f>Q475*H475</f>
        <v>0</v>
      </c>
      <c r="S475" s="249">
        <v>0.0025000000000000001</v>
      </c>
      <c r="T475" s="250">
        <f>S475*H475</f>
        <v>0.0025000000000000001</v>
      </c>
      <c r="U475" s="35"/>
      <c r="V475" s="35"/>
      <c r="W475" s="35"/>
      <c r="X475" s="35"/>
      <c r="Y475" s="35"/>
      <c r="Z475" s="35"/>
      <c r="AA475" s="35"/>
      <c r="AB475" s="35"/>
      <c r="AC475" s="35"/>
      <c r="AD475" s="35"/>
      <c r="AE475" s="35"/>
      <c r="AR475" s="251" t="s">
        <v>272</v>
      </c>
      <c r="AT475" s="251" t="s">
        <v>188</v>
      </c>
      <c r="AU475" s="251" t="s">
        <v>200</v>
      </c>
      <c r="AY475" s="14" t="s">
        <v>185</v>
      </c>
      <c r="BE475" s="252">
        <f>IF(N475="základní",J475,0)</f>
        <v>0</v>
      </c>
      <c r="BF475" s="252">
        <f>IF(N475="snížená",J475,0)</f>
        <v>0</v>
      </c>
      <c r="BG475" s="252">
        <f>IF(N475="zákl. přenesená",J475,0)</f>
        <v>0</v>
      </c>
      <c r="BH475" s="252">
        <f>IF(N475="sníž. přenesená",J475,0)</f>
        <v>0</v>
      </c>
      <c r="BI475" s="252">
        <f>IF(N475="nulová",J475,0)</f>
        <v>0</v>
      </c>
      <c r="BJ475" s="14" t="s">
        <v>84</v>
      </c>
      <c r="BK475" s="252">
        <f>ROUND(I475*H475,2)</f>
        <v>0</v>
      </c>
      <c r="BL475" s="14" t="s">
        <v>272</v>
      </c>
      <c r="BM475" s="251" t="s">
        <v>1255</v>
      </c>
    </row>
    <row r="476" s="2" customFormat="1">
      <c r="A476" s="35"/>
      <c r="B476" s="36"/>
      <c r="C476" s="37"/>
      <c r="D476" s="253" t="s">
        <v>194</v>
      </c>
      <c r="E476" s="37"/>
      <c r="F476" s="254" t="s">
        <v>1254</v>
      </c>
      <c r="G476" s="37"/>
      <c r="H476" s="37"/>
      <c r="I476" s="206"/>
      <c r="J476" s="37"/>
      <c r="K476" s="37"/>
      <c r="L476" s="41"/>
      <c r="M476" s="255"/>
      <c r="N476" s="256"/>
      <c r="O476" s="88"/>
      <c r="P476" s="88"/>
      <c r="Q476" s="88"/>
      <c r="R476" s="88"/>
      <c r="S476" s="88"/>
      <c r="T476" s="89"/>
      <c r="U476" s="35"/>
      <c r="V476" s="35"/>
      <c r="W476" s="35"/>
      <c r="X476" s="35"/>
      <c r="Y476" s="35"/>
      <c r="Z476" s="35"/>
      <c r="AA476" s="35"/>
      <c r="AB476" s="35"/>
      <c r="AC476" s="35"/>
      <c r="AD476" s="35"/>
      <c r="AE476" s="35"/>
      <c r="AT476" s="14" t="s">
        <v>194</v>
      </c>
      <c r="AU476" s="14" t="s">
        <v>200</v>
      </c>
    </row>
    <row r="477" s="2" customFormat="1" ht="24.15" customHeight="1">
      <c r="A477" s="35"/>
      <c r="B477" s="36"/>
      <c r="C477" s="239" t="s">
        <v>1167</v>
      </c>
      <c r="D477" s="239" t="s">
        <v>188</v>
      </c>
      <c r="E477" s="240" t="s">
        <v>957</v>
      </c>
      <c r="F477" s="241" t="s">
        <v>958</v>
      </c>
      <c r="G477" s="242" t="s">
        <v>329</v>
      </c>
      <c r="H477" s="243">
        <v>8</v>
      </c>
      <c r="I477" s="244"/>
      <c r="J477" s="245">
        <f>ROUND(I477*H477,2)</f>
        <v>0</v>
      </c>
      <c r="K477" s="246"/>
      <c r="L477" s="41"/>
      <c r="M477" s="247" t="s">
        <v>1</v>
      </c>
      <c r="N477" s="248" t="s">
        <v>42</v>
      </c>
      <c r="O477" s="88"/>
      <c r="P477" s="249">
        <f>O477*H477</f>
        <v>0</v>
      </c>
      <c r="Q477" s="249">
        <v>0</v>
      </c>
      <c r="R477" s="249">
        <f>Q477*H477</f>
        <v>0</v>
      </c>
      <c r="S477" s="249">
        <v>0</v>
      </c>
      <c r="T477" s="250">
        <f>S477*H477</f>
        <v>0</v>
      </c>
      <c r="U477" s="35"/>
      <c r="V477" s="35"/>
      <c r="W477" s="35"/>
      <c r="X477" s="35"/>
      <c r="Y477" s="35"/>
      <c r="Z477" s="35"/>
      <c r="AA477" s="35"/>
      <c r="AB477" s="35"/>
      <c r="AC477" s="35"/>
      <c r="AD477" s="35"/>
      <c r="AE477" s="35"/>
      <c r="AR477" s="251" t="s">
        <v>272</v>
      </c>
      <c r="AT477" s="251" t="s">
        <v>188</v>
      </c>
      <c r="AU477" s="251" t="s">
        <v>200</v>
      </c>
      <c r="AY477" s="14" t="s">
        <v>185</v>
      </c>
      <c r="BE477" s="252">
        <f>IF(N477="základní",J477,0)</f>
        <v>0</v>
      </c>
      <c r="BF477" s="252">
        <f>IF(N477="snížená",J477,0)</f>
        <v>0</v>
      </c>
      <c r="BG477" s="252">
        <f>IF(N477="zákl. přenesená",J477,0)</f>
        <v>0</v>
      </c>
      <c r="BH477" s="252">
        <f>IF(N477="sníž. přenesená",J477,0)</f>
        <v>0</v>
      </c>
      <c r="BI477" s="252">
        <f>IF(N477="nulová",J477,0)</f>
        <v>0</v>
      </c>
      <c r="BJ477" s="14" t="s">
        <v>84</v>
      </c>
      <c r="BK477" s="252">
        <f>ROUND(I477*H477,2)</f>
        <v>0</v>
      </c>
      <c r="BL477" s="14" t="s">
        <v>272</v>
      </c>
      <c r="BM477" s="251" t="s">
        <v>1581</v>
      </c>
    </row>
    <row r="478" s="2" customFormat="1">
      <c r="A478" s="35"/>
      <c r="B478" s="36"/>
      <c r="C478" s="37"/>
      <c r="D478" s="253" t="s">
        <v>194</v>
      </c>
      <c r="E478" s="37"/>
      <c r="F478" s="254" t="s">
        <v>960</v>
      </c>
      <c r="G478" s="37"/>
      <c r="H478" s="37"/>
      <c r="I478" s="206"/>
      <c r="J478" s="37"/>
      <c r="K478" s="37"/>
      <c r="L478" s="41"/>
      <c r="M478" s="255"/>
      <c r="N478" s="256"/>
      <c r="O478" s="88"/>
      <c r="P478" s="88"/>
      <c r="Q478" s="88"/>
      <c r="R478" s="88"/>
      <c r="S478" s="88"/>
      <c r="T478" s="89"/>
      <c r="U478" s="35"/>
      <c r="V478" s="35"/>
      <c r="W478" s="35"/>
      <c r="X478" s="35"/>
      <c r="Y478" s="35"/>
      <c r="Z478" s="35"/>
      <c r="AA478" s="35"/>
      <c r="AB478" s="35"/>
      <c r="AC478" s="35"/>
      <c r="AD478" s="35"/>
      <c r="AE478" s="35"/>
      <c r="AT478" s="14" t="s">
        <v>194</v>
      </c>
      <c r="AU478" s="14" t="s">
        <v>200</v>
      </c>
    </row>
    <row r="479" s="2" customFormat="1" ht="16.5" customHeight="1">
      <c r="A479" s="35"/>
      <c r="B479" s="36"/>
      <c r="C479" s="257" t="s">
        <v>1172</v>
      </c>
      <c r="D479" s="257" t="s">
        <v>260</v>
      </c>
      <c r="E479" s="258" t="s">
        <v>1582</v>
      </c>
      <c r="F479" s="259" t="s">
        <v>1583</v>
      </c>
      <c r="G479" s="260" t="s">
        <v>329</v>
      </c>
      <c r="H479" s="261">
        <v>8</v>
      </c>
      <c r="I479" s="262"/>
      <c r="J479" s="263">
        <f>ROUND(I479*H479,2)</f>
        <v>0</v>
      </c>
      <c r="K479" s="264"/>
      <c r="L479" s="265"/>
      <c r="M479" s="266" t="s">
        <v>1</v>
      </c>
      <c r="N479" s="267" t="s">
        <v>42</v>
      </c>
      <c r="O479" s="88"/>
      <c r="P479" s="249">
        <f>O479*H479</f>
        <v>0</v>
      </c>
      <c r="Q479" s="249">
        <v>0.00038999999999999999</v>
      </c>
      <c r="R479" s="249">
        <f>Q479*H479</f>
        <v>0.0031199999999999999</v>
      </c>
      <c r="S479" s="249">
        <v>0</v>
      </c>
      <c r="T479" s="250">
        <f>S479*H479</f>
        <v>0</v>
      </c>
      <c r="U479" s="35"/>
      <c r="V479" s="35"/>
      <c r="W479" s="35"/>
      <c r="X479" s="35"/>
      <c r="Y479" s="35"/>
      <c r="Z479" s="35"/>
      <c r="AA479" s="35"/>
      <c r="AB479" s="35"/>
      <c r="AC479" s="35"/>
      <c r="AD479" s="35"/>
      <c r="AE479" s="35"/>
      <c r="AR479" s="251" t="s">
        <v>323</v>
      </c>
      <c r="AT479" s="251" t="s">
        <v>260</v>
      </c>
      <c r="AU479" s="251" t="s">
        <v>200</v>
      </c>
      <c r="AY479" s="14" t="s">
        <v>185</v>
      </c>
      <c r="BE479" s="252">
        <f>IF(N479="základní",J479,0)</f>
        <v>0</v>
      </c>
      <c r="BF479" s="252">
        <f>IF(N479="snížená",J479,0)</f>
        <v>0</v>
      </c>
      <c r="BG479" s="252">
        <f>IF(N479="zákl. přenesená",J479,0)</f>
        <v>0</v>
      </c>
      <c r="BH479" s="252">
        <f>IF(N479="sníž. přenesená",J479,0)</f>
        <v>0</v>
      </c>
      <c r="BI479" s="252">
        <f>IF(N479="nulová",J479,0)</f>
        <v>0</v>
      </c>
      <c r="BJ479" s="14" t="s">
        <v>84</v>
      </c>
      <c r="BK479" s="252">
        <f>ROUND(I479*H479,2)</f>
        <v>0</v>
      </c>
      <c r="BL479" s="14" t="s">
        <v>272</v>
      </c>
      <c r="BM479" s="251" t="s">
        <v>1584</v>
      </c>
    </row>
    <row r="480" s="2" customFormat="1">
      <c r="A480" s="35"/>
      <c r="B480" s="36"/>
      <c r="C480" s="37"/>
      <c r="D480" s="253" t="s">
        <v>194</v>
      </c>
      <c r="E480" s="37"/>
      <c r="F480" s="254" t="s">
        <v>1583</v>
      </c>
      <c r="G480" s="37"/>
      <c r="H480" s="37"/>
      <c r="I480" s="206"/>
      <c r="J480" s="37"/>
      <c r="K480" s="37"/>
      <c r="L480" s="41"/>
      <c r="M480" s="255"/>
      <c r="N480" s="256"/>
      <c r="O480" s="88"/>
      <c r="P480" s="88"/>
      <c r="Q480" s="88"/>
      <c r="R480" s="88"/>
      <c r="S480" s="88"/>
      <c r="T480" s="89"/>
      <c r="U480" s="35"/>
      <c r="V480" s="35"/>
      <c r="W480" s="35"/>
      <c r="X480" s="35"/>
      <c r="Y480" s="35"/>
      <c r="Z480" s="35"/>
      <c r="AA480" s="35"/>
      <c r="AB480" s="35"/>
      <c r="AC480" s="35"/>
      <c r="AD480" s="35"/>
      <c r="AE480" s="35"/>
      <c r="AT480" s="14" t="s">
        <v>194</v>
      </c>
      <c r="AU480" s="14" t="s">
        <v>200</v>
      </c>
    </row>
    <row r="481" s="2" customFormat="1" ht="24.15" customHeight="1">
      <c r="A481" s="35"/>
      <c r="B481" s="36"/>
      <c r="C481" s="257" t="s">
        <v>1176</v>
      </c>
      <c r="D481" s="257" t="s">
        <v>260</v>
      </c>
      <c r="E481" s="258" t="s">
        <v>1585</v>
      </c>
      <c r="F481" s="259" t="s">
        <v>1586</v>
      </c>
      <c r="G481" s="260" t="s">
        <v>263</v>
      </c>
      <c r="H481" s="261">
        <v>4</v>
      </c>
      <c r="I481" s="262"/>
      <c r="J481" s="263">
        <f>ROUND(I481*H481,2)</f>
        <v>0</v>
      </c>
      <c r="K481" s="264"/>
      <c r="L481" s="265"/>
      <c r="M481" s="266" t="s">
        <v>1</v>
      </c>
      <c r="N481" s="267" t="s">
        <v>42</v>
      </c>
      <c r="O481" s="88"/>
      <c r="P481" s="249">
        <f>O481*H481</f>
        <v>0</v>
      </c>
      <c r="Q481" s="249">
        <v>1.0000000000000001E-05</v>
      </c>
      <c r="R481" s="249">
        <f>Q481*H481</f>
        <v>4.0000000000000003E-05</v>
      </c>
      <c r="S481" s="249">
        <v>0</v>
      </c>
      <c r="T481" s="250">
        <f>S481*H481</f>
        <v>0</v>
      </c>
      <c r="U481" s="35"/>
      <c r="V481" s="35"/>
      <c r="W481" s="35"/>
      <c r="X481" s="35"/>
      <c r="Y481" s="35"/>
      <c r="Z481" s="35"/>
      <c r="AA481" s="35"/>
      <c r="AB481" s="35"/>
      <c r="AC481" s="35"/>
      <c r="AD481" s="35"/>
      <c r="AE481" s="35"/>
      <c r="AR481" s="251" t="s">
        <v>323</v>
      </c>
      <c r="AT481" s="251" t="s">
        <v>260</v>
      </c>
      <c r="AU481" s="251" t="s">
        <v>200</v>
      </c>
      <c r="AY481" s="14" t="s">
        <v>185</v>
      </c>
      <c r="BE481" s="252">
        <f>IF(N481="základní",J481,0)</f>
        <v>0</v>
      </c>
      <c r="BF481" s="252">
        <f>IF(N481="snížená",J481,0)</f>
        <v>0</v>
      </c>
      <c r="BG481" s="252">
        <f>IF(N481="zákl. přenesená",J481,0)</f>
        <v>0</v>
      </c>
      <c r="BH481" s="252">
        <f>IF(N481="sníž. přenesená",J481,0)</f>
        <v>0</v>
      </c>
      <c r="BI481" s="252">
        <f>IF(N481="nulová",J481,0)</f>
        <v>0</v>
      </c>
      <c r="BJ481" s="14" t="s">
        <v>84</v>
      </c>
      <c r="BK481" s="252">
        <f>ROUND(I481*H481,2)</f>
        <v>0</v>
      </c>
      <c r="BL481" s="14" t="s">
        <v>272</v>
      </c>
      <c r="BM481" s="251" t="s">
        <v>1587</v>
      </c>
    </row>
    <row r="482" s="2" customFormat="1">
      <c r="A482" s="35"/>
      <c r="B482" s="36"/>
      <c r="C482" s="37"/>
      <c r="D482" s="253" t="s">
        <v>194</v>
      </c>
      <c r="E482" s="37"/>
      <c r="F482" s="254" t="s">
        <v>1586</v>
      </c>
      <c r="G482" s="37"/>
      <c r="H482" s="37"/>
      <c r="I482" s="206"/>
      <c r="J482" s="37"/>
      <c r="K482" s="37"/>
      <c r="L482" s="41"/>
      <c r="M482" s="255"/>
      <c r="N482" s="256"/>
      <c r="O482" s="88"/>
      <c r="P482" s="88"/>
      <c r="Q482" s="88"/>
      <c r="R482" s="88"/>
      <c r="S482" s="88"/>
      <c r="T482" s="89"/>
      <c r="U482" s="35"/>
      <c r="V482" s="35"/>
      <c r="W482" s="35"/>
      <c r="X482" s="35"/>
      <c r="Y482" s="35"/>
      <c r="Z482" s="35"/>
      <c r="AA482" s="35"/>
      <c r="AB482" s="35"/>
      <c r="AC482" s="35"/>
      <c r="AD482" s="35"/>
      <c r="AE482" s="35"/>
      <c r="AT482" s="14" t="s">
        <v>194</v>
      </c>
      <c r="AU482" s="14" t="s">
        <v>200</v>
      </c>
    </row>
    <row r="483" s="2" customFormat="1" ht="24.15" customHeight="1">
      <c r="A483" s="35"/>
      <c r="B483" s="36"/>
      <c r="C483" s="257" t="s">
        <v>1179</v>
      </c>
      <c r="D483" s="257" t="s">
        <v>260</v>
      </c>
      <c r="E483" s="258" t="s">
        <v>1588</v>
      </c>
      <c r="F483" s="259" t="s">
        <v>1589</v>
      </c>
      <c r="G483" s="260" t="s">
        <v>263</v>
      </c>
      <c r="H483" s="261">
        <v>1</v>
      </c>
      <c r="I483" s="262"/>
      <c r="J483" s="263">
        <f>ROUND(I483*H483,2)</f>
        <v>0</v>
      </c>
      <c r="K483" s="264"/>
      <c r="L483" s="265"/>
      <c r="M483" s="266" t="s">
        <v>1</v>
      </c>
      <c r="N483" s="267" t="s">
        <v>42</v>
      </c>
      <c r="O483" s="88"/>
      <c r="P483" s="249">
        <f>O483*H483</f>
        <v>0</v>
      </c>
      <c r="Q483" s="249">
        <v>1.0000000000000001E-05</v>
      </c>
      <c r="R483" s="249">
        <f>Q483*H483</f>
        <v>1.0000000000000001E-05</v>
      </c>
      <c r="S483" s="249">
        <v>0</v>
      </c>
      <c r="T483" s="250">
        <f>S483*H483</f>
        <v>0</v>
      </c>
      <c r="U483" s="35"/>
      <c r="V483" s="35"/>
      <c r="W483" s="35"/>
      <c r="X483" s="35"/>
      <c r="Y483" s="35"/>
      <c r="Z483" s="35"/>
      <c r="AA483" s="35"/>
      <c r="AB483" s="35"/>
      <c r="AC483" s="35"/>
      <c r="AD483" s="35"/>
      <c r="AE483" s="35"/>
      <c r="AR483" s="251" t="s">
        <v>323</v>
      </c>
      <c r="AT483" s="251" t="s">
        <v>260</v>
      </c>
      <c r="AU483" s="251" t="s">
        <v>200</v>
      </c>
      <c r="AY483" s="14" t="s">
        <v>185</v>
      </c>
      <c r="BE483" s="252">
        <f>IF(N483="základní",J483,0)</f>
        <v>0</v>
      </c>
      <c r="BF483" s="252">
        <f>IF(N483="snížená",J483,0)</f>
        <v>0</v>
      </c>
      <c r="BG483" s="252">
        <f>IF(N483="zákl. přenesená",J483,0)</f>
        <v>0</v>
      </c>
      <c r="BH483" s="252">
        <f>IF(N483="sníž. přenesená",J483,0)</f>
        <v>0</v>
      </c>
      <c r="BI483" s="252">
        <f>IF(N483="nulová",J483,0)</f>
        <v>0</v>
      </c>
      <c r="BJ483" s="14" t="s">
        <v>84</v>
      </c>
      <c r="BK483" s="252">
        <f>ROUND(I483*H483,2)</f>
        <v>0</v>
      </c>
      <c r="BL483" s="14" t="s">
        <v>272</v>
      </c>
      <c r="BM483" s="251" t="s">
        <v>1590</v>
      </c>
    </row>
    <row r="484" s="2" customFormat="1">
      <c r="A484" s="35"/>
      <c r="B484" s="36"/>
      <c r="C484" s="37"/>
      <c r="D484" s="253" t="s">
        <v>194</v>
      </c>
      <c r="E484" s="37"/>
      <c r="F484" s="254" t="s">
        <v>1589</v>
      </c>
      <c r="G484" s="37"/>
      <c r="H484" s="37"/>
      <c r="I484" s="206"/>
      <c r="J484" s="37"/>
      <c r="K484" s="37"/>
      <c r="L484" s="41"/>
      <c r="M484" s="255"/>
      <c r="N484" s="256"/>
      <c r="O484" s="88"/>
      <c r="P484" s="88"/>
      <c r="Q484" s="88"/>
      <c r="R484" s="88"/>
      <c r="S484" s="88"/>
      <c r="T484" s="89"/>
      <c r="U484" s="35"/>
      <c r="V484" s="35"/>
      <c r="W484" s="35"/>
      <c r="X484" s="35"/>
      <c r="Y484" s="35"/>
      <c r="Z484" s="35"/>
      <c r="AA484" s="35"/>
      <c r="AB484" s="35"/>
      <c r="AC484" s="35"/>
      <c r="AD484" s="35"/>
      <c r="AE484" s="35"/>
      <c r="AT484" s="14" t="s">
        <v>194</v>
      </c>
      <c r="AU484" s="14" t="s">
        <v>200</v>
      </c>
    </row>
    <row r="485" s="2" customFormat="1" ht="24.15" customHeight="1">
      <c r="A485" s="35"/>
      <c r="B485" s="36"/>
      <c r="C485" s="257" t="s">
        <v>1181</v>
      </c>
      <c r="D485" s="257" t="s">
        <v>260</v>
      </c>
      <c r="E485" s="258" t="s">
        <v>1591</v>
      </c>
      <c r="F485" s="259" t="s">
        <v>1592</v>
      </c>
      <c r="G485" s="260" t="s">
        <v>263</v>
      </c>
      <c r="H485" s="261">
        <v>1</v>
      </c>
      <c r="I485" s="262"/>
      <c r="J485" s="263">
        <f>ROUND(I485*H485,2)</f>
        <v>0</v>
      </c>
      <c r="K485" s="264"/>
      <c r="L485" s="265"/>
      <c r="M485" s="266" t="s">
        <v>1</v>
      </c>
      <c r="N485" s="267" t="s">
        <v>42</v>
      </c>
      <c r="O485" s="88"/>
      <c r="P485" s="249">
        <f>O485*H485</f>
        <v>0</v>
      </c>
      <c r="Q485" s="249">
        <v>1.0000000000000001E-05</v>
      </c>
      <c r="R485" s="249">
        <f>Q485*H485</f>
        <v>1.0000000000000001E-05</v>
      </c>
      <c r="S485" s="249">
        <v>0</v>
      </c>
      <c r="T485" s="250">
        <f>S485*H485</f>
        <v>0</v>
      </c>
      <c r="U485" s="35"/>
      <c r="V485" s="35"/>
      <c r="W485" s="35"/>
      <c r="X485" s="35"/>
      <c r="Y485" s="35"/>
      <c r="Z485" s="35"/>
      <c r="AA485" s="35"/>
      <c r="AB485" s="35"/>
      <c r="AC485" s="35"/>
      <c r="AD485" s="35"/>
      <c r="AE485" s="35"/>
      <c r="AR485" s="251" t="s">
        <v>323</v>
      </c>
      <c r="AT485" s="251" t="s">
        <v>260</v>
      </c>
      <c r="AU485" s="251" t="s">
        <v>200</v>
      </c>
      <c r="AY485" s="14" t="s">
        <v>185</v>
      </c>
      <c r="BE485" s="252">
        <f>IF(N485="základní",J485,0)</f>
        <v>0</v>
      </c>
      <c r="BF485" s="252">
        <f>IF(N485="snížená",J485,0)</f>
        <v>0</v>
      </c>
      <c r="BG485" s="252">
        <f>IF(N485="zákl. přenesená",J485,0)</f>
        <v>0</v>
      </c>
      <c r="BH485" s="252">
        <f>IF(N485="sníž. přenesená",J485,0)</f>
        <v>0</v>
      </c>
      <c r="BI485" s="252">
        <f>IF(N485="nulová",J485,0)</f>
        <v>0</v>
      </c>
      <c r="BJ485" s="14" t="s">
        <v>84</v>
      </c>
      <c r="BK485" s="252">
        <f>ROUND(I485*H485,2)</f>
        <v>0</v>
      </c>
      <c r="BL485" s="14" t="s">
        <v>272</v>
      </c>
      <c r="BM485" s="251" t="s">
        <v>1593</v>
      </c>
    </row>
    <row r="486" s="2" customFormat="1">
      <c r="A486" s="35"/>
      <c r="B486" s="36"/>
      <c r="C486" s="37"/>
      <c r="D486" s="253" t="s">
        <v>194</v>
      </c>
      <c r="E486" s="37"/>
      <c r="F486" s="254" t="s">
        <v>1592</v>
      </c>
      <c r="G486" s="37"/>
      <c r="H486" s="37"/>
      <c r="I486" s="206"/>
      <c r="J486" s="37"/>
      <c r="K486" s="37"/>
      <c r="L486" s="41"/>
      <c r="M486" s="255"/>
      <c r="N486" s="256"/>
      <c r="O486" s="88"/>
      <c r="P486" s="88"/>
      <c r="Q486" s="88"/>
      <c r="R486" s="88"/>
      <c r="S486" s="88"/>
      <c r="T486" s="89"/>
      <c r="U486" s="35"/>
      <c r="V486" s="35"/>
      <c r="W486" s="35"/>
      <c r="X486" s="35"/>
      <c r="Y486" s="35"/>
      <c r="Z486" s="35"/>
      <c r="AA486" s="35"/>
      <c r="AB486" s="35"/>
      <c r="AC486" s="35"/>
      <c r="AD486" s="35"/>
      <c r="AE486" s="35"/>
      <c r="AT486" s="14" t="s">
        <v>194</v>
      </c>
      <c r="AU486" s="14" t="s">
        <v>200</v>
      </c>
    </row>
    <row r="487" s="2" customFormat="1" ht="24.15" customHeight="1">
      <c r="A487" s="35"/>
      <c r="B487" s="36"/>
      <c r="C487" s="257" t="s">
        <v>1185</v>
      </c>
      <c r="D487" s="257" t="s">
        <v>260</v>
      </c>
      <c r="E487" s="258" t="s">
        <v>1594</v>
      </c>
      <c r="F487" s="259" t="s">
        <v>1595</v>
      </c>
      <c r="G487" s="260" t="s">
        <v>263</v>
      </c>
      <c r="H487" s="261">
        <v>1</v>
      </c>
      <c r="I487" s="262"/>
      <c r="J487" s="263">
        <f>ROUND(I487*H487,2)</f>
        <v>0</v>
      </c>
      <c r="K487" s="264"/>
      <c r="L487" s="265"/>
      <c r="M487" s="266" t="s">
        <v>1</v>
      </c>
      <c r="N487" s="267" t="s">
        <v>42</v>
      </c>
      <c r="O487" s="88"/>
      <c r="P487" s="249">
        <f>O487*H487</f>
        <v>0</v>
      </c>
      <c r="Q487" s="249">
        <v>1.0000000000000001E-05</v>
      </c>
      <c r="R487" s="249">
        <f>Q487*H487</f>
        <v>1.0000000000000001E-05</v>
      </c>
      <c r="S487" s="249">
        <v>0</v>
      </c>
      <c r="T487" s="250">
        <f>S487*H487</f>
        <v>0</v>
      </c>
      <c r="U487" s="35"/>
      <c r="V487" s="35"/>
      <c r="W487" s="35"/>
      <c r="X487" s="35"/>
      <c r="Y487" s="35"/>
      <c r="Z487" s="35"/>
      <c r="AA487" s="35"/>
      <c r="AB487" s="35"/>
      <c r="AC487" s="35"/>
      <c r="AD487" s="35"/>
      <c r="AE487" s="35"/>
      <c r="AR487" s="251" t="s">
        <v>323</v>
      </c>
      <c r="AT487" s="251" t="s">
        <v>260</v>
      </c>
      <c r="AU487" s="251" t="s">
        <v>200</v>
      </c>
      <c r="AY487" s="14" t="s">
        <v>185</v>
      </c>
      <c r="BE487" s="252">
        <f>IF(N487="základní",J487,0)</f>
        <v>0</v>
      </c>
      <c r="BF487" s="252">
        <f>IF(N487="snížená",J487,0)</f>
        <v>0</v>
      </c>
      <c r="BG487" s="252">
        <f>IF(N487="zákl. přenesená",J487,0)</f>
        <v>0</v>
      </c>
      <c r="BH487" s="252">
        <f>IF(N487="sníž. přenesená",J487,0)</f>
        <v>0</v>
      </c>
      <c r="BI487" s="252">
        <f>IF(N487="nulová",J487,0)</f>
        <v>0</v>
      </c>
      <c r="BJ487" s="14" t="s">
        <v>84</v>
      </c>
      <c r="BK487" s="252">
        <f>ROUND(I487*H487,2)</f>
        <v>0</v>
      </c>
      <c r="BL487" s="14" t="s">
        <v>272</v>
      </c>
      <c r="BM487" s="251" t="s">
        <v>1596</v>
      </c>
    </row>
    <row r="488" s="2" customFormat="1">
      <c r="A488" s="35"/>
      <c r="B488" s="36"/>
      <c r="C488" s="37"/>
      <c r="D488" s="253" t="s">
        <v>194</v>
      </c>
      <c r="E488" s="37"/>
      <c r="F488" s="254" t="s">
        <v>1595</v>
      </c>
      <c r="G488" s="37"/>
      <c r="H488" s="37"/>
      <c r="I488" s="206"/>
      <c r="J488" s="37"/>
      <c r="K488" s="37"/>
      <c r="L488" s="41"/>
      <c r="M488" s="255"/>
      <c r="N488" s="256"/>
      <c r="O488" s="88"/>
      <c r="P488" s="88"/>
      <c r="Q488" s="88"/>
      <c r="R488" s="88"/>
      <c r="S488" s="88"/>
      <c r="T488" s="89"/>
      <c r="U488" s="35"/>
      <c r="V488" s="35"/>
      <c r="W488" s="35"/>
      <c r="X488" s="35"/>
      <c r="Y488" s="35"/>
      <c r="Z488" s="35"/>
      <c r="AA488" s="35"/>
      <c r="AB488" s="35"/>
      <c r="AC488" s="35"/>
      <c r="AD488" s="35"/>
      <c r="AE488" s="35"/>
      <c r="AT488" s="14" t="s">
        <v>194</v>
      </c>
      <c r="AU488" s="14" t="s">
        <v>200</v>
      </c>
    </row>
    <row r="489" s="2" customFormat="1" ht="24.15" customHeight="1">
      <c r="A489" s="35"/>
      <c r="B489" s="36"/>
      <c r="C489" s="239" t="s">
        <v>1190</v>
      </c>
      <c r="D489" s="239" t="s">
        <v>188</v>
      </c>
      <c r="E489" s="240" t="s">
        <v>1257</v>
      </c>
      <c r="F489" s="241" t="s">
        <v>1258</v>
      </c>
      <c r="G489" s="242" t="s">
        <v>263</v>
      </c>
      <c r="H489" s="243">
        <v>1</v>
      </c>
      <c r="I489" s="244"/>
      <c r="J489" s="245">
        <f>ROUND(I489*H489,2)</f>
        <v>0</v>
      </c>
      <c r="K489" s="246"/>
      <c r="L489" s="41"/>
      <c r="M489" s="247" t="s">
        <v>1</v>
      </c>
      <c r="N489" s="248" t="s">
        <v>42</v>
      </c>
      <c r="O489" s="88"/>
      <c r="P489" s="249">
        <f>O489*H489</f>
        <v>0</v>
      </c>
      <c r="Q489" s="249">
        <v>0</v>
      </c>
      <c r="R489" s="249">
        <f>Q489*H489</f>
        <v>0</v>
      </c>
      <c r="S489" s="249">
        <v>5.0000000000000002E-05</v>
      </c>
      <c r="T489" s="250">
        <f>S489*H489</f>
        <v>5.0000000000000002E-05</v>
      </c>
      <c r="U489" s="35"/>
      <c r="V489" s="35"/>
      <c r="W489" s="35"/>
      <c r="X489" s="35"/>
      <c r="Y489" s="35"/>
      <c r="Z489" s="35"/>
      <c r="AA489" s="35"/>
      <c r="AB489" s="35"/>
      <c r="AC489" s="35"/>
      <c r="AD489" s="35"/>
      <c r="AE489" s="35"/>
      <c r="AR489" s="251" t="s">
        <v>272</v>
      </c>
      <c r="AT489" s="251" t="s">
        <v>188</v>
      </c>
      <c r="AU489" s="251" t="s">
        <v>200</v>
      </c>
      <c r="AY489" s="14" t="s">
        <v>185</v>
      </c>
      <c r="BE489" s="252">
        <f>IF(N489="základní",J489,0)</f>
        <v>0</v>
      </c>
      <c r="BF489" s="252">
        <f>IF(N489="snížená",J489,0)</f>
        <v>0</v>
      </c>
      <c r="BG489" s="252">
        <f>IF(N489="zákl. přenesená",J489,0)</f>
        <v>0</v>
      </c>
      <c r="BH489" s="252">
        <f>IF(N489="sníž. přenesená",J489,0)</f>
        <v>0</v>
      </c>
      <c r="BI489" s="252">
        <f>IF(N489="nulová",J489,0)</f>
        <v>0</v>
      </c>
      <c r="BJ489" s="14" t="s">
        <v>84</v>
      </c>
      <c r="BK489" s="252">
        <f>ROUND(I489*H489,2)</f>
        <v>0</v>
      </c>
      <c r="BL489" s="14" t="s">
        <v>272</v>
      </c>
      <c r="BM489" s="251" t="s">
        <v>1259</v>
      </c>
    </row>
    <row r="490" s="2" customFormat="1">
      <c r="A490" s="35"/>
      <c r="B490" s="36"/>
      <c r="C490" s="37"/>
      <c r="D490" s="253" t="s">
        <v>194</v>
      </c>
      <c r="E490" s="37"/>
      <c r="F490" s="254" t="s">
        <v>1260</v>
      </c>
      <c r="G490" s="37"/>
      <c r="H490" s="37"/>
      <c r="I490" s="206"/>
      <c r="J490" s="37"/>
      <c r="K490" s="37"/>
      <c r="L490" s="41"/>
      <c r="M490" s="255"/>
      <c r="N490" s="256"/>
      <c r="O490" s="88"/>
      <c r="P490" s="88"/>
      <c r="Q490" s="88"/>
      <c r="R490" s="88"/>
      <c r="S490" s="88"/>
      <c r="T490" s="89"/>
      <c r="U490" s="35"/>
      <c r="V490" s="35"/>
      <c r="W490" s="35"/>
      <c r="X490" s="35"/>
      <c r="Y490" s="35"/>
      <c r="Z490" s="35"/>
      <c r="AA490" s="35"/>
      <c r="AB490" s="35"/>
      <c r="AC490" s="35"/>
      <c r="AD490" s="35"/>
      <c r="AE490" s="35"/>
      <c r="AT490" s="14" t="s">
        <v>194</v>
      </c>
      <c r="AU490" s="14" t="s">
        <v>200</v>
      </c>
    </row>
    <row r="491" s="12" customFormat="1" ht="20.88" customHeight="1">
      <c r="A491" s="12"/>
      <c r="B491" s="223"/>
      <c r="C491" s="224"/>
      <c r="D491" s="225" t="s">
        <v>76</v>
      </c>
      <c r="E491" s="237" t="s">
        <v>1266</v>
      </c>
      <c r="F491" s="237" t="s">
        <v>1267</v>
      </c>
      <c r="G491" s="224"/>
      <c r="H491" s="224"/>
      <c r="I491" s="227"/>
      <c r="J491" s="238">
        <f>BK491</f>
        <v>0</v>
      </c>
      <c r="K491" s="224"/>
      <c r="L491" s="229"/>
      <c r="M491" s="230"/>
      <c r="N491" s="231"/>
      <c r="O491" s="231"/>
      <c r="P491" s="232">
        <f>SUM(P492:P499)</f>
        <v>0</v>
      </c>
      <c r="Q491" s="231"/>
      <c r="R491" s="232">
        <f>SUM(R492:R499)</f>
        <v>0.00010000000000000001</v>
      </c>
      <c r="S491" s="231"/>
      <c r="T491" s="233">
        <f>SUM(T492:T499)</f>
        <v>0</v>
      </c>
      <c r="U491" s="12"/>
      <c r="V491" s="12"/>
      <c r="W491" s="12"/>
      <c r="X491" s="12"/>
      <c r="Y491" s="12"/>
      <c r="Z491" s="12"/>
      <c r="AA491" s="12"/>
      <c r="AB491" s="12"/>
      <c r="AC491" s="12"/>
      <c r="AD491" s="12"/>
      <c r="AE491" s="12"/>
      <c r="AR491" s="234" t="s">
        <v>86</v>
      </c>
      <c r="AT491" s="235" t="s">
        <v>76</v>
      </c>
      <c r="AU491" s="235" t="s">
        <v>86</v>
      </c>
      <c r="AY491" s="234" t="s">
        <v>185</v>
      </c>
      <c r="BK491" s="236">
        <f>SUM(BK492:BK499)</f>
        <v>0</v>
      </c>
    </row>
    <row r="492" s="2" customFormat="1" ht="37.8" customHeight="1">
      <c r="A492" s="35"/>
      <c r="B492" s="36"/>
      <c r="C492" s="239" t="s">
        <v>1194</v>
      </c>
      <c r="D492" s="239" t="s">
        <v>188</v>
      </c>
      <c r="E492" s="240" t="s">
        <v>1269</v>
      </c>
      <c r="F492" s="241" t="s">
        <v>1270</v>
      </c>
      <c r="G492" s="242" t="s">
        <v>263</v>
      </c>
      <c r="H492" s="243">
        <v>1</v>
      </c>
      <c r="I492" s="244"/>
      <c r="J492" s="245">
        <f>ROUND(I492*H492,2)</f>
        <v>0</v>
      </c>
      <c r="K492" s="246"/>
      <c r="L492" s="41"/>
      <c r="M492" s="247" t="s">
        <v>1</v>
      </c>
      <c r="N492" s="248" t="s">
        <v>42</v>
      </c>
      <c r="O492" s="88"/>
      <c r="P492" s="249">
        <f>O492*H492</f>
        <v>0</v>
      </c>
      <c r="Q492" s="249">
        <v>0</v>
      </c>
      <c r="R492" s="249">
        <f>Q492*H492</f>
        <v>0</v>
      </c>
      <c r="S492" s="249">
        <v>0</v>
      </c>
      <c r="T492" s="250">
        <f>S492*H492</f>
        <v>0</v>
      </c>
      <c r="U492" s="35"/>
      <c r="V492" s="35"/>
      <c r="W492" s="35"/>
      <c r="X492" s="35"/>
      <c r="Y492" s="35"/>
      <c r="Z492" s="35"/>
      <c r="AA492" s="35"/>
      <c r="AB492" s="35"/>
      <c r="AC492" s="35"/>
      <c r="AD492" s="35"/>
      <c r="AE492" s="35"/>
      <c r="AR492" s="251" t="s">
        <v>272</v>
      </c>
      <c r="AT492" s="251" t="s">
        <v>188</v>
      </c>
      <c r="AU492" s="251" t="s">
        <v>200</v>
      </c>
      <c r="AY492" s="14" t="s">
        <v>185</v>
      </c>
      <c r="BE492" s="252">
        <f>IF(N492="základní",J492,0)</f>
        <v>0</v>
      </c>
      <c r="BF492" s="252">
        <f>IF(N492="snížená",J492,0)</f>
        <v>0</v>
      </c>
      <c r="BG492" s="252">
        <f>IF(N492="zákl. přenesená",J492,0)</f>
        <v>0</v>
      </c>
      <c r="BH492" s="252">
        <f>IF(N492="sníž. přenesená",J492,0)</f>
        <v>0</v>
      </c>
      <c r="BI492" s="252">
        <f>IF(N492="nulová",J492,0)</f>
        <v>0</v>
      </c>
      <c r="BJ492" s="14" t="s">
        <v>84</v>
      </c>
      <c r="BK492" s="252">
        <f>ROUND(I492*H492,2)</f>
        <v>0</v>
      </c>
      <c r="BL492" s="14" t="s">
        <v>272</v>
      </c>
      <c r="BM492" s="251" t="s">
        <v>1271</v>
      </c>
    </row>
    <row r="493" s="2" customFormat="1">
      <c r="A493" s="35"/>
      <c r="B493" s="36"/>
      <c r="C493" s="37"/>
      <c r="D493" s="253" t="s">
        <v>194</v>
      </c>
      <c r="E493" s="37"/>
      <c r="F493" s="254" t="s">
        <v>1270</v>
      </c>
      <c r="G493" s="37"/>
      <c r="H493" s="37"/>
      <c r="I493" s="206"/>
      <c r="J493" s="37"/>
      <c r="K493" s="37"/>
      <c r="L493" s="41"/>
      <c r="M493" s="255"/>
      <c r="N493" s="256"/>
      <c r="O493" s="88"/>
      <c r="P493" s="88"/>
      <c r="Q493" s="88"/>
      <c r="R493" s="88"/>
      <c r="S493" s="88"/>
      <c r="T493" s="89"/>
      <c r="U493" s="35"/>
      <c r="V493" s="35"/>
      <c r="W493" s="35"/>
      <c r="X493" s="35"/>
      <c r="Y493" s="35"/>
      <c r="Z493" s="35"/>
      <c r="AA493" s="35"/>
      <c r="AB493" s="35"/>
      <c r="AC493" s="35"/>
      <c r="AD493" s="35"/>
      <c r="AE493" s="35"/>
      <c r="AT493" s="14" t="s">
        <v>194</v>
      </c>
      <c r="AU493" s="14" t="s">
        <v>200</v>
      </c>
    </row>
    <row r="494" s="2" customFormat="1" ht="55.5" customHeight="1">
      <c r="A494" s="35"/>
      <c r="B494" s="36"/>
      <c r="C494" s="257" t="s">
        <v>1199</v>
      </c>
      <c r="D494" s="257" t="s">
        <v>260</v>
      </c>
      <c r="E494" s="258" t="s">
        <v>1273</v>
      </c>
      <c r="F494" s="259" t="s">
        <v>1274</v>
      </c>
      <c r="G494" s="260" t="s">
        <v>263</v>
      </c>
      <c r="H494" s="261">
        <v>1</v>
      </c>
      <c r="I494" s="262"/>
      <c r="J494" s="263">
        <f>ROUND(I494*H494,2)</f>
        <v>0</v>
      </c>
      <c r="K494" s="264"/>
      <c r="L494" s="265"/>
      <c r="M494" s="266" t="s">
        <v>1</v>
      </c>
      <c r="N494" s="267" t="s">
        <v>42</v>
      </c>
      <c r="O494" s="88"/>
      <c r="P494" s="249">
        <f>O494*H494</f>
        <v>0</v>
      </c>
      <c r="Q494" s="249">
        <v>0.00010000000000000001</v>
      </c>
      <c r="R494" s="249">
        <f>Q494*H494</f>
        <v>0.00010000000000000001</v>
      </c>
      <c r="S494" s="249">
        <v>0</v>
      </c>
      <c r="T494" s="250">
        <f>S494*H494</f>
        <v>0</v>
      </c>
      <c r="U494" s="35"/>
      <c r="V494" s="35"/>
      <c r="W494" s="35"/>
      <c r="X494" s="35"/>
      <c r="Y494" s="35"/>
      <c r="Z494" s="35"/>
      <c r="AA494" s="35"/>
      <c r="AB494" s="35"/>
      <c r="AC494" s="35"/>
      <c r="AD494" s="35"/>
      <c r="AE494" s="35"/>
      <c r="AR494" s="251" t="s">
        <v>323</v>
      </c>
      <c r="AT494" s="251" t="s">
        <v>260</v>
      </c>
      <c r="AU494" s="251" t="s">
        <v>200</v>
      </c>
      <c r="AY494" s="14" t="s">
        <v>185</v>
      </c>
      <c r="BE494" s="252">
        <f>IF(N494="základní",J494,0)</f>
        <v>0</v>
      </c>
      <c r="BF494" s="252">
        <f>IF(N494="snížená",J494,0)</f>
        <v>0</v>
      </c>
      <c r="BG494" s="252">
        <f>IF(N494="zákl. přenesená",J494,0)</f>
        <v>0</v>
      </c>
      <c r="BH494" s="252">
        <f>IF(N494="sníž. přenesená",J494,0)</f>
        <v>0</v>
      </c>
      <c r="BI494" s="252">
        <f>IF(N494="nulová",J494,0)</f>
        <v>0</v>
      </c>
      <c r="BJ494" s="14" t="s">
        <v>84</v>
      </c>
      <c r="BK494" s="252">
        <f>ROUND(I494*H494,2)</f>
        <v>0</v>
      </c>
      <c r="BL494" s="14" t="s">
        <v>272</v>
      </c>
      <c r="BM494" s="251" t="s">
        <v>1275</v>
      </c>
    </row>
    <row r="495" s="2" customFormat="1">
      <c r="A495" s="35"/>
      <c r="B495" s="36"/>
      <c r="C495" s="37"/>
      <c r="D495" s="253" t="s">
        <v>194</v>
      </c>
      <c r="E495" s="37"/>
      <c r="F495" s="254" t="s">
        <v>1274</v>
      </c>
      <c r="G495" s="37"/>
      <c r="H495" s="37"/>
      <c r="I495" s="206"/>
      <c r="J495" s="37"/>
      <c r="K495" s="37"/>
      <c r="L495" s="41"/>
      <c r="M495" s="255"/>
      <c r="N495" s="256"/>
      <c r="O495" s="88"/>
      <c r="P495" s="88"/>
      <c r="Q495" s="88"/>
      <c r="R495" s="88"/>
      <c r="S495" s="88"/>
      <c r="T495" s="89"/>
      <c r="U495" s="35"/>
      <c r="V495" s="35"/>
      <c r="W495" s="35"/>
      <c r="X495" s="35"/>
      <c r="Y495" s="35"/>
      <c r="Z495" s="35"/>
      <c r="AA495" s="35"/>
      <c r="AB495" s="35"/>
      <c r="AC495" s="35"/>
      <c r="AD495" s="35"/>
      <c r="AE495" s="35"/>
      <c r="AT495" s="14" t="s">
        <v>194</v>
      </c>
      <c r="AU495" s="14" t="s">
        <v>200</v>
      </c>
    </row>
    <row r="496" s="2" customFormat="1" ht="24.15" customHeight="1">
      <c r="A496" s="35"/>
      <c r="B496" s="36"/>
      <c r="C496" s="239" t="s">
        <v>1204</v>
      </c>
      <c r="D496" s="239" t="s">
        <v>188</v>
      </c>
      <c r="E496" s="240" t="s">
        <v>1277</v>
      </c>
      <c r="F496" s="241" t="s">
        <v>1278</v>
      </c>
      <c r="G496" s="242" t="s">
        <v>884</v>
      </c>
      <c r="H496" s="243">
        <v>1</v>
      </c>
      <c r="I496" s="244"/>
      <c r="J496" s="245">
        <f>ROUND(I496*H496,2)</f>
        <v>0</v>
      </c>
      <c r="K496" s="246"/>
      <c r="L496" s="41"/>
      <c r="M496" s="247" t="s">
        <v>1</v>
      </c>
      <c r="N496" s="248" t="s">
        <v>42</v>
      </c>
      <c r="O496" s="88"/>
      <c r="P496" s="249">
        <f>O496*H496</f>
        <v>0</v>
      </c>
      <c r="Q496" s="249">
        <v>0</v>
      </c>
      <c r="R496" s="249">
        <f>Q496*H496</f>
        <v>0</v>
      </c>
      <c r="S496" s="249">
        <v>0</v>
      </c>
      <c r="T496" s="250">
        <f>S496*H496</f>
        <v>0</v>
      </c>
      <c r="U496" s="35"/>
      <c r="V496" s="35"/>
      <c r="W496" s="35"/>
      <c r="X496" s="35"/>
      <c r="Y496" s="35"/>
      <c r="Z496" s="35"/>
      <c r="AA496" s="35"/>
      <c r="AB496" s="35"/>
      <c r="AC496" s="35"/>
      <c r="AD496" s="35"/>
      <c r="AE496" s="35"/>
      <c r="AR496" s="251" t="s">
        <v>272</v>
      </c>
      <c r="AT496" s="251" t="s">
        <v>188</v>
      </c>
      <c r="AU496" s="251" t="s">
        <v>200</v>
      </c>
      <c r="AY496" s="14" t="s">
        <v>185</v>
      </c>
      <c r="BE496" s="252">
        <f>IF(N496="základní",J496,0)</f>
        <v>0</v>
      </c>
      <c r="BF496" s="252">
        <f>IF(N496="snížená",J496,0)</f>
        <v>0</v>
      </c>
      <c r="BG496" s="252">
        <f>IF(N496="zákl. přenesená",J496,0)</f>
        <v>0</v>
      </c>
      <c r="BH496" s="252">
        <f>IF(N496="sníž. přenesená",J496,0)</f>
        <v>0</v>
      </c>
      <c r="BI496" s="252">
        <f>IF(N496="nulová",J496,0)</f>
        <v>0</v>
      </c>
      <c r="BJ496" s="14" t="s">
        <v>84</v>
      </c>
      <c r="BK496" s="252">
        <f>ROUND(I496*H496,2)</f>
        <v>0</v>
      </c>
      <c r="BL496" s="14" t="s">
        <v>272</v>
      </c>
      <c r="BM496" s="251" t="s">
        <v>1279</v>
      </c>
    </row>
    <row r="497" s="2" customFormat="1">
      <c r="A497" s="35"/>
      <c r="B497" s="36"/>
      <c r="C497" s="37"/>
      <c r="D497" s="253" t="s">
        <v>194</v>
      </c>
      <c r="E497" s="37"/>
      <c r="F497" s="254" t="s">
        <v>1278</v>
      </c>
      <c r="G497" s="37"/>
      <c r="H497" s="37"/>
      <c r="I497" s="206"/>
      <c r="J497" s="37"/>
      <c r="K497" s="37"/>
      <c r="L497" s="41"/>
      <c r="M497" s="255"/>
      <c r="N497" s="256"/>
      <c r="O497" s="88"/>
      <c r="P497" s="88"/>
      <c r="Q497" s="88"/>
      <c r="R497" s="88"/>
      <c r="S497" s="88"/>
      <c r="T497" s="89"/>
      <c r="U497" s="35"/>
      <c r="V497" s="35"/>
      <c r="W497" s="35"/>
      <c r="X497" s="35"/>
      <c r="Y497" s="35"/>
      <c r="Z497" s="35"/>
      <c r="AA497" s="35"/>
      <c r="AB497" s="35"/>
      <c r="AC497" s="35"/>
      <c r="AD497" s="35"/>
      <c r="AE497" s="35"/>
      <c r="AT497" s="14" t="s">
        <v>194</v>
      </c>
      <c r="AU497" s="14" t="s">
        <v>200</v>
      </c>
    </row>
    <row r="498" s="2" customFormat="1" ht="21.75" customHeight="1">
      <c r="A498" s="35"/>
      <c r="B498" s="36"/>
      <c r="C498" s="239" t="s">
        <v>1209</v>
      </c>
      <c r="D498" s="239" t="s">
        <v>188</v>
      </c>
      <c r="E498" s="240" t="s">
        <v>1281</v>
      </c>
      <c r="F498" s="241" t="s">
        <v>1282</v>
      </c>
      <c r="G498" s="242" t="s">
        <v>263</v>
      </c>
      <c r="H498" s="243">
        <v>2</v>
      </c>
      <c r="I498" s="244"/>
      <c r="J498" s="245">
        <f>ROUND(I498*H498,2)</f>
        <v>0</v>
      </c>
      <c r="K498" s="246"/>
      <c r="L498" s="41"/>
      <c r="M498" s="247" t="s">
        <v>1</v>
      </c>
      <c r="N498" s="248" t="s">
        <v>42</v>
      </c>
      <c r="O498" s="88"/>
      <c r="P498" s="249">
        <f>O498*H498</f>
        <v>0</v>
      </c>
      <c r="Q498" s="249">
        <v>0</v>
      </c>
      <c r="R498" s="249">
        <f>Q498*H498</f>
        <v>0</v>
      </c>
      <c r="S498" s="249">
        <v>0</v>
      </c>
      <c r="T498" s="250">
        <f>S498*H498</f>
        <v>0</v>
      </c>
      <c r="U498" s="35"/>
      <c r="V498" s="35"/>
      <c r="W498" s="35"/>
      <c r="X498" s="35"/>
      <c r="Y498" s="35"/>
      <c r="Z498" s="35"/>
      <c r="AA498" s="35"/>
      <c r="AB498" s="35"/>
      <c r="AC498" s="35"/>
      <c r="AD498" s="35"/>
      <c r="AE498" s="35"/>
      <c r="AR498" s="251" t="s">
        <v>272</v>
      </c>
      <c r="AT498" s="251" t="s">
        <v>188</v>
      </c>
      <c r="AU498" s="251" t="s">
        <v>200</v>
      </c>
      <c r="AY498" s="14" t="s">
        <v>185</v>
      </c>
      <c r="BE498" s="252">
        <f>IF(N498="základní",J498,0)</f>
        <v>0</v>
      </c>
      <c r="BF498" s="252">
        <f>IF(N498="snížená",J498,0)</f>
        <v>0</v>
      </c>
      <c r="BG498" s="252">
        <f>IF(N498="zákl. přenesená",J498,0)</f>
        <v>0</v>
      </c>
      <c r="BH498" s="252">
        <f>IF(N498="sníž. přenesená",J498,0)</f>
        <v>0</v>
      </c>
      <c r="BI498" s="252">
        <f>IF(N498="nulová",J498,0)</f>
        <v>0</v>
      </c>
      <c r="BJ498" s="14" t="s">
        <v>84</v>
      </c>
      <c r="BK498" s="252">
        <f>ROUND(I498*H498,2)</f>
        <v>0</v>
      </c>
      <c r="BL498" s="14" t="s">
        <v>272</v>
      </c>
      <c r="BM498" s="251" t="s">
        <v>1283</v>
      </c>
    </row>
    <row r="499" s="2" customFormat="1">
      <c r="A499" s="35"/>
      <c r="B499" s="36"/>
      <c r="C499" s="37"/>
      <c r="D499" s="253" t="s">
        <v>194</v>
      </c>
      <c r="E499" s="37"/>
      <c r="F499" s="254" t="s">
        <v>1284</v>
      </c>
      <c r="G499" s="37"/>
      <c r="H499" s="37"/>
      <c r="I499" s="206"/>
      <c r="J499" s="37"/>
      <c r="K499" s="37"/>
      <c r="L499" s="41"/>
      <c r="M499" s="255"/>
      <c r="N499" s="256"/>
      <c r="O499" s="88"/>
      <c r="P499" s="88"/>
      <c r="Q499" s="88"/>
      <c r="R499" s="88"/>
      <c r="S499" s="88"/>
      <c r="T499" s="89"/>
      <c r="U499" s="35"/>
      <c r="V499" s="35"/>
      <c r="W499" s="35"/>
      <c r="X499" s="35"/>
      <c r="Y499" s="35"/>
      <c r="Z499" s="35"/>
      <c r="AA499" s="35"/>
      <c r="AB499" s="35"/>
      <c r="AC499" s="35"/>
      <c r="AD499" s="35"/>
      <c r="AE499" s="35"/>
      <c r="AT499" s="14" t="s">
        <v>194</v>
      </c>
      <c r="AU499" s="14" t="s">
        <v>200</v>
      </c>
    </row>
    <row r="500" s="12" customFormat="1" ht="22.8" customHeight="1">
      <c r="A500" s="12"/>
      <c r="B500" s="223"/>
      <c r="C500" s="224"/>
      <c r="D500" s="225" t="s">
        <v>76</v>
      </c>
      <c r="E500" s="237" t="s">
        <v>1292</v>
      </c>
      <c r="F500" s="237" t="s">
        <v>482</v>
      </c>
      <c r="G500" s="224"/>
      <c r="H500" s="224"/>
      <c r="I500" s="227"/>
      <c r="J500" s="238">
        <f>BK500</f>
        <v>0</v>
      </c>
      <c r="K500" s="224"/>
      <c r="L500" s="229"/>
      <c r="M500" s="230"/>
      <c r="N500" s="231"/>
      <c r="O500" s="231"/>
      <c r="P500" s="232">
        <f>SUM(P501:P502)</f>
        <v>0</v>
      </c>
      <c r="Q500" s="231"/>
      <c r="R500" s="232">
        <f>SUM(R501:R502)</f>
        <v>0</v>
      </c>
      <c r="S500" s="231"/>
      <c r="T500" s="233">
        <f>SUM(T501:T502)</f>
        <v>0</v>
      </c>
      <c r="U500" s="12"/>
      <c r="V500" s="12"/>
      <c r="W500" s="12"/>
      <c r="X500" s="12"/>
      <c r="Y500" s="12"/>
      <c r="Z500" s="12"/>
      <c r="AA500" s="12"/>
      <c r="AB500" s="12"/>
      <c r="AC500" s="12"/>
      <c r="AD500" s="12"/>
      <c r="AE500" s="12"/>
      <c r="AR500" s="234" t="s">
        <v>86</v>
      </c>
      <c r="AT500" s="235" t="s">
        <v>76</v>
      </c>
      <c r="AU500" s="235" t="s">
        <v>84</v>
      </c>
      <c r="AY500" s="234" t="s">
        <v>185</v>
      </c>
      <c r="BK500" s="236">
        <f>SUM(BK501:BK502)</f>
        <v>0</v>
      </c>
    </row>
    <row r="501" s="2" customFormat="1" ht="33" customHeight="1">
      <c r="A501" s="35"/>
      <c r="B501" s="36"/>
      <c r="C501" s="239" t="s">
        <v>1213</v>
      </c>
      <c r="D501" s="239" t="s">
        <v>188</v>
      </c>
      <c r="E501" s="240" t="s">
        <v>1294</v>
      </c>
      <c r="F501" s="241" t="s">
        <v>1295</v>
      </c>
      <c r="G501" s="242" t="s">
        <v>884</v>
      </c>
      <c r="H501" s="243">
        <v>1</v>
      </c>
      <c r="I501" s="244"/>
      <c r="J501" s="245">
        <f>ROUND(I501*H501,2)</f>
        <v>0</v>
      </c>
      <c r="K501" s="246"/>
      <c r="L501" s="41"/>
      <c r="M501" s="247" t="s">
        <v>1</v>
      </c>
      <c r="N501" s="248" t="s">
        <v>42</v>
      </c>
      <c r="O501" s="88"/>
      <c r="P501" s="249">
        <f>O501*H501</f>
        <v>0</v>
      </c>
      <c r="Q501" s="249">
        <v>0</v>
      </c>
      <c r="R501" s="249">
        <f>Q501*H501</f>
        <v>0</v>
      </c>
      <c r="S501" s="249">
        <v>0</v>
      </c>
      <c r="T501" s="250">
        <f>S501*H501</f>
        <v>0</v>
      </c>
      <c r="U501" s="35"/>
      <c r="V501" s="35"/>
      <c r="W501" s="35"/>
      <c r="X501" s="35"/>
      <c r="Y501" s="35"/>
      <c r="Z501" s="35"/>
      <c r="AA501" s="35"/>
      <c r="AB501" s="35"/>
      <c r="AC501" s="35"/>
      <c r="AD501" s="35"/>
      <c r="AE501" s="35"/>
      <c r="AR501" s="251" t="s">
        <v>272</v>
      </c>
      <c r="AT501" s="251" t="s">
        <v>188</v>
      </c>
      <c r="AU501" s="251" t="s">
        <v>86</v>
      </c>
      <c r="AY501" s="14" t="s">
        <v>185</v>
      </c>
      <c r="BE501" s="252">
        <f>IF(N501="základní",J501,0)</f>
        <v>0</v>
      </c>
      <c r="BF501" s="252">
        <f>IF(N501="snížená",J501,0)</f>
        <v>0</v>
      </c>
      <c r="BG501" s="252">
        <f>IF(N501="zákl. přenesená",J501,0)</f>
        <v>0</v>
      </c>
      <c r="BH501" s="252">
        <f>IF(N501="sníž. přenesená",J501,0)</f>
        <v>0</v>
      </c>
      <c r="BI501" s="252">
        <f>IF(N501="nulová",J501,0)</f>
        <v>0</v>
      </c>
      <c r="BJ501" s="14" t="s">
        <v>84</v>
      </c>
      <c r="BK501" s="252">
        <f>ROUND(I501*H501,2)</f>
        <v>0</v>
      </c>
      <c r="BL501" s="14" t="s">
        <v>272</v>
      </c>
      <c r="BM501" s="251" t="s">
        <v>1296</v>
      </c>
    </row>
    <row r="502" s="2" customFormat="1">
      <c r="A502" s="35"/>
      <c r="B502" s="36"/>
      <c r="C502" s="37"/>
      <c r="D502" s="253" t="s">
        <v>194</v>
      </c>
      <c r="E502" s="37"/>
      <c r="F502" s="254" t="s">
        <v>1297</v>
      </c>
      <c r="G502" s="37"/>
      <c r="H502" s="37"/>
      <c r="I502" s="206"/>
      <c r="J502" s="37"/>
      <c r="K502" s="37"/>
      <c r="L502" s="41"/>
      <c r="M502" s="273"/>
      <c r="N502" s="274"/>
      <c r="O502" s="270"/>
      <c r="P502" s="270"/>
      <c r="Q502" s="270"/>
      <c r="R502" s="270"/>
      <c r="S502" s="270"/>
      <c r="T502" s="275"/>
      <c r="U502" s="35"/>
      <c r="V502" s="35"/>
      <c r="W502" s="35"/>
      <c r="X502" s="35"/>
      <c r="Y502" s="35"/>
      <c r="Z502" s="35"/>
      <c r="AA502" s="35"/>
      <c r="AB502" s="35"/>
      <c r="AC502" s="35"/>
      <c r="AD502" s="35"/>
      <c r="AE502" s="35"/>
      <c r="AT502" s="14" t="s">
        <v>194</v>
      </c>
      <c r="AU502" s="14" t="s">
        <v>86</v>
      </c>
    </row>
    <row r="503" s="2" customFormat="1" ht="6.96" customHeight="1">
      <c r="A503" s="35"/>
      <c r="B503" s="63"/>
      <c r="C503" s="64"/>
      <c r="D503" s="64"/>
      <c r="E503" s="64"/>
      <c r="F503" s="64"/>
      <c r="G503" s="64"/>
      <c r="H503" s="64"/>
      <c r="I503" s="64"/>
      <c r="J503" s="64"/>
      <c r="K503" s="64"/>
      <c r="L503" s="41"/>
      <c r="M503" s="35"/>
      <c r="O503" s="35"/>
      <c r="P503" s="35"/>
      <c r="Q503" s="35"/>
      <c r="R503" s="35"/>
      <c r="S503" s="35"/>
      <c r="T503" s="35"/>
      <c r="U503" s="35"/>
      <c r="V503" s="35"/>
      <c r="W503" s="35"/>
      <c r="X503" s="35"/>
      <c r="Y503" s="35"/>
      <c r="Z503" s="35"/>
      <c r="AA503" s="35"/>
      <c r="AB503" s="35"/>
      <c r="AC503" s="35"/>
      <c r="AD503" s="35"/>
      <c r="AE503" s="35"/>
    </row>
  </sheetData>
  <sheetProtection sheet="1" autoFilter="0" formatColumns="0" formatRows="0" objects="1" scenarios="1" spinCount="100000" saltValue="tJn3cIGcd+MRlTmfwF95CBhqofrg6feSHxEmIO5pzrXjiyGJQQ1ro6Uo2jDHEM0wcfcuk2TTfsV8tJLLRkaBLA==" hashValue="NBtDnLnflO9W3KHvES5aKmqwzXBS65cy38XQZYkiA1uZsTKYO4szvenYr5d6tNyTdvc5x5F1M6HK3MXrZdtd9A==" algorithmName="SHA-512" password="C6F1"/>
  <autoFilter ref="C143:K502"/>
  <mergeCells count="17">
    <mergeCell ref="E7:H7"/>
    <mergeCell ref="E9:H9"/>
    <mergeCell ref="E11:H11"/>
    <mergeCell ref="E20:H20"/>
    <mergeCell ref="E29:H29"/>
    <mergeCell ref="E85:H85"/>
    <mergeCell ref="E87:H87"/>
    <mergeCell ref="E89:H89"/>
    <mergeCell ref="D116:F116"/>
    <mergeCell ref="D117:F117"/>
    <mergeCell ref="D118:F118"/>
    <mergeCell ref="D119:F119"/>
    <mergeCell ref="D120:F120"/>
    <mergeCell ref="E132:H132"/>
    <mergeCell ref="E134:H134"/>
    <mergeCell ref="E136:H136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2025-01-21T09:18:49Z</dcterms:created>
  <dcterms:modified xsi:type="dcterms:W3CDTF">2025-01-21T09:19:17Z</dcterms:modified>
</cp:coreProperties>
</file>