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20" windowHeight="9855"/>
  </bookViews>
  <sheets>
    <sheet name="ostatní objekty" sheetId="1" r:id="rId1"/>
  </sheets>
  <definedNames>
    <definedName name="_xlnm.Print_Area" localSheetId="0">'ostatní objekty'!$A$2:$AJ$50</definedName>
  </definedNames>
  <calcPr calcId="125725"/>
</workbook>
</file>

<file path=xl/calcChain.xml><?xml version="1.0" encoding="utf-8"?>
<calcChain xmlns="http://schemas.openxmlformats.org/spreadsheetml/2006/main">
  <c r="D38" i="1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G36" s="1"/>
  <c r="F20"/>
  <c r="G20"/>
  <c r="F33"/>
  <c r="G33"/>
  <c r="F34"/>
  <c r="G34"/>
  <c r="J12"/>
  <c r="K12"/>
  <c r="P12" s="1"/>
  <c r="N12"/>
  <c r="O12"/>
  <c r="J13"/>
  <c r="K13"/>
  <c r="P13" s="1"/>
  <c r="N13"/>
  <c r="O13"/>
  <c r="J14"/>
  <c r="K14" s="1"/>
  <c r="N14"/>
  <c r="O14" s="1"/>
  <c r="J17"/>
  <c r="K17"/>
  <c r="P17" s="1"/>
  <c r="N17"/>
  <c r="O17"/>
  <c r="J18"/>
  <c r="K18" s="1"/>
  <c r="N18"/>
  <c r="O18" s="1"/>
  <c r="J19"/>
  <c r="K19"/>
  <c r="P19" s="1"/>
  <c r="N19"/>
  <c r="O19"/>
  <c r="J20"/>
  <c r="K20" s="1"/>
  <c r="P20" s="1"/>
  <c r="J21"/>
  <c r="K21"/>
  <c r="P21" s="1"/>
  <c r="N21"/>
  <c r="O21"/>
  <c r="J22"/>
  <c r="K22" s="1"/>
  <c r="P22" s="1"/>
  <c r="N22"/>
  <c r="O22" s="1"/>
  <c r="J24"/>
  <c r="K24"/>
  <c r="P24" s="1"/>
  <c r="N24"/>
  <c r="O24"/>
  <c r="J25"/>
  <c r="K25" s="1"/>
  <c r="P25" s="1"/>
  <c r="N25"/>
  <c r="O25" s="1"/>
  <c r="J26"/>
  <c r="K26"/>
  <c r="P26" s="1"/>
  <c r="N26"/>
  <c r="O26"/>
  <c r="J27"/>
  <c r="K27" s="1"/>
  <c r="P27" s="1"/>
  <c r="N27"/>
  <c r="O27" s="1"/>
  <c r="J28"/>
  <c r="K28"/>
  <c r="P28" s="1"/>
  <c r="J30"/>
  <c r="K30" s="1"/>
  <c r="P30" s="1"/>
  <c r="N30"/>
  <c r="O30" s="1"/>
  <c r="J31"/>
  <c r="K31"/>
  <c r="P31" s="1"/>
  <c r="J32"/>
  <c r="K32" s="1"/>
  <c r="P32" s="1"/>
  <c r="N32"/>
  <c r="O32" s="1"/>
  <c r="J35"/>
  <c r="K35"/>
  <c r="P35" s="1"/>
  <c r="N35"/>
  <c r="O35"/>
  <c r="N29"/>
  <c r="O29" s="1"/>
  <c r="P29" s="1"/>
  <c r="P33"/>
  <c r="P34"/>
  <c r="S5"/>
  <c r="T5" s="1"/>
  <c r="S6"/>
  <c r="T6" s="1"/>
  <c r="S7"/>
  <c r="T7" s="1"/>
  <c r="S8"/>
  <c r="T8" s="1"/>
  <c r="S9"/>
  <c r="T9" s="1"/>
  <c r="S10"/>
  <c r="T10" s="1"/>
  <c r="S11"/>
  <c r="T11" s="1"/>
  <c r="S12"/>
  <c r="T12" s="1"/>
  <c r="S13"/>
  <c r="T13" s="1"/>
  <c r="S14"/>
  <c r="T14" s="1"/>
  <c r="S15"/>
  <c r="T15" s="1"/>
  <c r="S16"/>
  <c r="T16" s="1"/>
  <c r="S17"/>
  <c r="T17" s="1"/>
  <c r="S18"/>
  <c r="T18" s="1"/>
  <c r="S19"/>
  <c r="T19" s="1"/>
  <c r="S20"/>
  <c r="T20" s="1"/>
  <c r="S33"/>
  <c r="T33" s="1"/>
  <c r="S34"/>
  <c r="T34" s="1"/>
  <c r="W16"/>
  <c r="X16"/>
  <c r="X36" s="1"/>
  <c r="W17"/>
  <c r="X17"/>
  <c r="W18"/>
  <c r="X18"/>
  <c r="AA22"/>
  <c r="AB22" s="1"/>
  <c r="AA23"/>
  <c r="AB23" s="1"/>
  <c r="AE5"/>
  <c r="AF5"/>
  <c r="AF36" s="1"/>
  <c r="AE6"/>
  <c r="AF6"/>
  <c r="AE7"/>
  <c r="AF7"/>
  <c r="AE8"/>
  <c r="AF8"/>
  <c r="AE9"/>
  <c r="AF9"/>
  <c r="AE10"/>
  <c r="AF10"/>
  <c r="AE11"/>
  <c r="AF11"/>
  <c r="AE33"/>
  <c r="AF33"/>
  <c r="AI13"/>
  <c r="AJ13" s="1"/>
  <c r="AI14"/>
  <c r="AJ14" s="1"/>
  <c r="AI19"/>
  <c r="AJ19" s="1"/>
  <c r="AI20"/>
  <c r="AJ20" s="1"/>
  <c r="H45"/>
  <c r="I45" s="1"/>
  <c r="H46"/>
  <c r="I46" s="1"/>
  <c r="H44"/>
  <c r="I44" s="1"/>
  <c r="H43"/>
  <c r="I43" s="1"/>
  <c r="I47" s="1"/>
  <c r="H47"/>
  <c r="P14" l="1"/>
  <c r="K36"/>
  <c r="O36"/>
  <c r="P36"/>
  <c r="D40" s="1"/>
  <c r="D39" s="1"/>
  <c r="AJ36"/>
  <c r="AB36"/>
  <c r="T36"/>
  <c r="P18"/>
</calcChain>
</file>

<file path=xl/sharedStrings.xml><?xml version="1.0" encoding="utf-8"?>
<sst xmlns="http://schemas.openxmlformats.org/spreadsheetml/2006/main" count="107" uniqueCount="87">
  <si>
    <t>číslo</t>
  </si>
  <si>
    <t>objekt</t>
  </si>
  <si>
    <t>Beethovenova 2</t>
  </si>
  <si>
    <t>Běhounská 17</t>
  </si>
  <si>
    <t>Mendlovo nám. 14</t>
  </si>
  <si>
    <t>Pekařská 52</t>
  </si>
  <si>
    <t>Údolní 15</t>
  </si>
  <si>
    <t>Václavská 1</t>
  </si>
  <si>
    <t>Zámečnická 2</t>
  </si>
  <si>
    <t>Zderadova 5</t>
  </si>
  <si>
    <t>Pellicova 41</t>
  </si>
  <si>
    <t>Jabloňová 22-28</t>
  </si>
  <si>
    <t>Tržní 2</t>
  </si>
  <si>
    <t>Masná 5</t>
  </si>
  <si>
    <t>Šujanovo nám. 1</t>
  </si>
  <si>
    <t>Vinohradská 78</t>
  </si>
  <si>
    <t xml:space="preserve">Zderadova 3 </t>
  </si>
  <si>
    <t>Olomoucká 57</t>
  </si>
  <si>
    <t>Moravské nám. 15</t>
  </si>
  <si>
    <t>Francouzská 36</t>
  </si>
  <si>
    <r>
      <t>chodníky a plochy celkem m</t>
    </r>
    <r>
      <rPr>
        <b/>
        <vertAlign val="superscript"/>
        <sz val="10"/>
        <rFont val="Arial"/>
        <family val="2"/>
        <charset val="238"/>
      </rPr>
      <t>2</t>
    </r>
  </si>
  <si>
    <r>
      <t>sociální zařízení celkem m</t>
    </r>
    <r>
      <rPr>
        <b/>
        <vertAlign val="superscript"/>
        <sz val="10"/>
        <rFont val="Arial"/>
        <family val="2"/>
        <charset val="238"/>
      </rPr>
      <t>2</t>
    </r>
  </si>
  <si>
    <t>Vnitřní prostory</t>
  </si>
  <si>
    <t>Okna</t>
  </si>
  <si>
    <t>Sociální zařízení</t>
  </si>
  <si>
    <r>
      <t>vnitřní prostory celkem m</t>
    </r>
    <r>
      <rPr>
        <b/>
        <vertAlign val="superscript"/>
        <sz val="10"/>
        <rFont val="Arial"/>
        <family val="2"/>
        <charset val="238"/>
      </rPr>
      <t xml:space="preserve">2 </t>
    </r>
    <r>
      <rPr>
        <b/>
        <sz val="10"/>
        <rFont val="Arial"/>
        <family val="2"/>
        <charset val="238"/>
      </rPr>
      <t>bez soc. zař.</t>
    </r>
  </si>
  <si>
    <t>okna celkem m2</t>
  </si>
  <si>
    <t>cena za 1 m2 bez DPH</t>
  </si>
  <si>
    <t>Cena bez DPH/hod</t>
  </si>
  <si>
    <t>DPH</t>
  </si>
  <si>
    <t>Cena včetně DPH</t>
  </si>
  <si>
    <t>Mimořádný úklid</t>
  </si>
  <si>
    <t>nadstandardní úklidy vč. umývání oken po malování a jiných stavebních pracích</t>
  </si>
  <si>
    <t>ostatní úklidové práce</t>
  </si>
  <si>
    <t>čištění okenních parapetů od holubího trusu</t>
  </si>
  <si>
    <t>SOUČET</t>
  </si>
  <si>
    <t>cena za počet m2 bez DPH vnitřních prostorů za 1 rok</t>
  </si>
  <si>
    <t>Cena celkem za rok bez DPH</t>
  </si>
  <si>
    <t>Výše DPH</t>
  </si>
  <si>
    <t>Cena celkem za rok včetně DPH</t>
  </si>
  <si>
    <t>Zeleň</t>
  </si>
  <si>
    <t>cena za 1 m2 bez DPH za 1 den úklidu</t>
  </si>
  <si>
    <t>cena za 1 m2 bez DPH za 1 den udržování čistoty</t>
  </si>
  <si>
    <t>cena za počet m2 bez DPH za 1 den úklidu vnitřních prostorů</t>
  </si>
  <si>
    <t>cena za počet m2 bez DPH za 1 den udržování čistoty chodníků a ploch</t>
  </si>
  <si>
    <t>cena za počet m2 bez DPH za 1 den udržování čistoty</t>
  </si>
  <si>
    <t>cena za počet m2 bez DPH celkem okna</t>
  </si>
  <si>
    <t>Chodníky a plochy letní údržba</t>
  </si>
  <si>
    <t>Chodníky a plochy zimní údržba</t>
  </si>
  <si>
    <t>Chodníky a plochy letní í zimní údržba</t>
  </si>
  <si>
    <t>cena za počet m2 bez DPH za 1 rok</t>
  </si>
  <si>
    <t>cena za počet m2 bez DPH okna za 1 rok</t>
  </si>
  <si>
    <t>cena za počet m2 bez DPH chodníků a ploch za 1 rok</t>
  </si>
  <si>
    <t>zeleň m2</t>
  </si>
  <si>
    <t>cena za počet m2 bez DPH zeleň za 1 rok</t>
  </si>
  <si>
    <t>Dvory</t>
  </si>
  <si>
    <t>počet m2 dvorů</t>
  </si>
  <si>
    <t>Solniční 12</t>
  </si>
  <si>
    <t>cena za 1 m2 bez DPH za 1 zametání a úklid</t>
  </si>
  <si>
    <t>cena za počet m2 bez DPH za 1 zametání a úklid</t>
  </si>
  <si>
    <t>cena za 1 m2 bez DPH za 1 čištění chodníků</t>
  </si>
  <si>
    <t>Podzemní garáže</t>
  </si>
  <si>
    <t>počet m2 garáží</t>
  </si>
  <si>
    <t>Zderadova 3 + 5 příjezd ke garážím</t>
  </si>
  <si>
    <t>Rybkova 948/23 Kraví hora I</t>
  </si>
  <si>
    <t>Rybkova 948/23 Kraví hora II</t>
  </si>
  <si>
    <t>Pisárecká 11</t>
  </si>
  <si>
    <t>ul. Preslova, chodník v k.ú. Stránice, p.č. 1355/39</t>
  </si>
  <si>
    <t>ul. Benešova k.ú. Město Brno p.č. 273/8, 273/9 výklenek u chodníku</t>
  </si>
  <si>
    <t>chodník v k.ú. Slatina p.č. 2312/30</t>
  </si>
  <si>
    <t>Schody ke kostelu při ul. Kmochova Obřany</t>
  </si>
  <si>
    <t>SÚŘ/B</t>
  </si>
  <si>
    <t>SÚŘ</t>
  </si>
  <si>
    <t>B</t>
  </si>
  <si>
    <t>VÚŘ</t>
  </si>
  <si>
    <t>cena za 1 m2 bez DPH za 1 měsíc udržování čistoty chodníků a nádvoří</t>
  </si>
  <si>
    <t>cena za počet m2 bez DPH za 1 měsíc udržování čistoty chodníků a nádvoří</t>
  </si>
  <si>
    <t>cena za počet m2 bez DPH chodníků a nádvoří za 5 měsíců</t>
  </si>
  <si>
    <t xml:space="preserve">Způsob úklidu Bytový dům - B,
Společný úklidový řád SÚŘ,
VÚŘ - vlastní úklidový řád
</t>
  </si>
  <si>
    <t>cena za počet m2 bez DPH chodníků a ploch za 7 měsíců</t>
  </si>
  <si>
    <t>cena za 1 m2 bez DPH za 1 provedení prací</t>
  </si>
  <si>
    <t>cena za počet m2 bez DPH za 1 provedení prací</t>
  </si>
  <si>
    <t>Orlí 7</t>
  </si>
  <si>
    <t>Radnická 5</t>
  </si>
  <si>
    <t>součet</t>
  </si>
  <si>
    <t>čištění fasád budov - mytí tlakovou vodou</t>
  </si>
  <si>
    <t xml:space="preserve">Rozpočet 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</si>
</sst>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b/>
      <sz val="11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1"/>
      <name val="Arial"/>
      <family val="2"/>
      <charset val="238"/>
    </font>
    <font>
      <b/>
      <sz val="20"/>
      <name val="Arial"/>
      <family val="2"/>
      <charset val="238"/>
    </font>
    <font>
      <sz val="10"/>
      <color indexed="6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0" xfId="0" applyBorder="1" applyAlignment="1">
      <alignment vertical="center"/>
    </xf>
    <xf numFmtId="0" fontId="3" fillId="0" borderId="21" xfId="0" applyFont="1" applyFill="1" applyBorder="1" applyAlignment="1">
      <alignment vertical="center" wrapText="1"/>
    </xf>
    <xf numFmtId="4" fontId="0" fillId="0" borderId="21" xfId="0" applyNumberFormat="1" applyBorder="1" applyAlignment="1">
      <alignment vertical="center"/>
    </xf>
    <xf numFmtId="4" fontId="3" fillId="4" borderId="21" xfId="0" applyNumberFormat="1" applyFont="1" applyFill="1" applyBorder="1" applyAlignment="1">
      <alignment horizontal="center" vertical="center"/>
    </xf>
    <xf numFmtId="4" fontId="3" fillId="4" borderId="2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4" fontId="2" fillId="3" borderId="9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4" fontId="3" fillId="0" borderId="25" xfId="0" applyNumberFormat="1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horizontal="center" vertical="center" wrapText="1"/>
    </xf>
    <xf numFmtId="4" fontId="2" fillId="3" borderId="16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0" fillId="0" borderId="28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4" fontId="2" fillId="0" borderId="29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0" fillId="4" borderId="26" xfId="0" applyNumberFormat="1" applyFill="1" applyBorder="1" applyAlignment="1">
      <alignment horizontal="center" vertical="center"/>
    </xf>
    <xf numFmtId="4" fontId="0" fillId="4" borderId="30" xfId="0" applyNumberFormat="1" applyFill="1" applyBorder="1" applyAlignment="1">
      <alignment horizontal="center" vertical="center"/>
    </xf>
    <xf numFmtId="4" fontId="2" fillId="5" borderId="8" xfId="0" applyNumberFormat="1" applyFont="1" applyFill="1" applyBorder="1" applyAlignment="1">
      <alignment horizontal="center" vertical="center" wrapText="1"/>
    </xf>
    <xf numFmtId="4" fontId="2" fillId="5" borderId="6" xfId="0" applyNumberFormat="1" applyFont="1" applyFill="1" applyBorder="1" applyAlignment="1">
      <alignment horizontal="center" vertical="center" wrapText="1"/>
    </xf>
    <xf numFmtId="4" fontId="2" fillId="5" borderId="7" xfId="0" applyNumberFormat="1" applyFont="1" applyFill="1" applyBorder="1" applyAlignment="1">
      <alignment horizontal="center" vertical="center" wrapText="1"/>
    </xf>
    <xf numFmtId="4" fontId="2" fillId="5" borderId="31" xfId="0" applyNumberFormat="1" applyFont="1" applyFill="1" applyBorder="1" applyAlignment="1">
      <alignment horizontal="center" vertical="center" wrapText="1"/>
    </xf>
    <xf numFmtId="4" fontId="2" fillId="5" borderId="11" xfId="0" applyNumberFormat="1" applyFont="1" applyFill="1" applyBorder="1" applyAlignment="1">
      <alignment horizontal="center" vertical="center" wrapText="1"/>
    </xf>
    <xf numFmtId="4" fontId="2" fillId="5" borderId="9" xfId="0" applyNumberFormat="1" applyFont="1" applyFill="1" applyBorder="1" applyAlignment="1">
      <alignment horizontal="center" vertical="center" wrapText="1"/>
    </xf>
    <xf numFmtId="4" fontId="2" fillId="5" borderId="10" xfId="0" applyNumberFormat="1" applyFont="1" applyFill="1" applyBorder="1" applyAlignment="1">
      <alignment horizontal="center" vertical="center" wrapText="1"/>
    </xf>
    <xf numFmtId="4" fontId="2" fillId="5" borderId="12" xfId="0" applyNumberFormat="1" applyFont="1" applyFill="1" applyBorder="1" applyAlignment="1">
      <alignment horizontal="center" vertical="center" wrapText="1"/>
    </xf>
    <xf numFmtId="4" fontId="3" fillId="5" borderId="11" xfId="0" applyNumberFormat="1" applyFont="1" applyFill="1" applyBorder="1" applyAlignment="1">
      <alignment horizontal="center" vertical="center" wrapText="1"/>
    </xf>
    <xf numFmtId="4" fontId="3" fillId="5" borderId="9" xfId="0" applyNumberFormat="1" applyFont="1" applyFill="1" applyBorder="1" applyAlignment="1">
      <alignment horizontal="center" vertical="center" wrapText="1"/>
    </xf>
    <xf numFmtId="4" fontId="3" fillId="5" borderId="10" xfId="0" applyNumberFormat="1" applyFont="1" applyFill="1" applyBorder="1" applyAlignment="1">
      <alignment horizontal="center" vertical="center" wrapText="1"/>
    </xf>
    <xf numFmtId="4" fontId="3" fillId="5" borderId="12" xfId="0" applyNumberFormat="1" applyFont="1" applyFill="1" applyBorder="1" applyAlignment="1">
      <alignment horizontal="center" vertical="center" wrapText="1"/>
    </xf>
    <xf numFmtId="4" fontId="2" fillId="5" borderId="15" xfId="0" applyNumberFormat="1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 wrapText="1"/>
    </xf>
    <xf numFmtId="4" fontId="8" fillId="5" borderId="14" xfId="0" applyNumberFormat="1" applyFont="1" applyFill="1" applyBorder="1" applyAlignment="1">
      <alignment horizontal="center" vertical="center" wrapText="1"/>
    </xf>
    <xf numFmtId="4" fontId="8" fillId="5" borderId="15" xfId="0" applyNumberFormat="1" applyFont="1" applyFill="1" applyBorder="1" applyAlignment="1">
      <alignment horizontal="center" vertical="center" wrapText="1"/>
    </xf>
    <xf numFmtId="4" fontId="8" fillId="5" borderId="10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4" fontId="2" fillId="5" borderId="11" xfId="0" applyNumberFormat="1" applyFont="1" applyFill="1" applyBorder="1" applyAlignment="1">
      <alignment vertical="center" wrapText="1"/>
    </xf>
    <xf numFmtId="4" fontId="2" fillId="5" borderId="14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4" fontId="2" fillId="5" borderId="17" xfId="0" applyNumberFormat="1" applyFont="1" applyFill="1" applyBorder="1" applyAlignment="1">
      <alignment horizontal="center" vertical="center" wrapText="1"/>
    </xf>
    <xf numFmtId="4" fontId="2" fillId="5" borderId="18" xfId="0" applyNumberFormat="1" applyFont="1" applyFill="1" applyBorder="1" applyAlignment="1">
      <alignment horizontal="center" vertical="center" wrapText="1"/>
    </xf>
    <xf numFmtId="4" fontId="2" fillId="5" borderId="32" xfId="0" applyNumberFormat="1" applyFont="1" applyFill="1" applyBorder="1" applyAlignment="1">
      <alignment horizontal="center" vertical="center" wrapText="1"/>
    </xf>
    <xf numFmtId="4" fontId="0" fillId="5" borderId="0" xfId="0" applyNumberFormat="1" applyFill="1" applyAlignment="1">
      <alignment vertical="center"/>
    </xf>
    <xf numFmtId="4" fontId="0" fillId="5" borderId="11" xfId="0" applyNumberFormat="1" applyFill="1" applyBorder="1" applyAlignment="1">
      <alignment vertical="center"/>
    </xf>
    <xf numFmtId="4" fontId="0" fillId="5" borderId="9" xfId="0" applyNumberFormat="1" applyFill="1" applyBorder="1" applyAlignment="1">
      <alignment vertical="center"/>
    </xf>
    <xf numFmtId="4" fontId="0" fillId="5" borderId="10" xfId="0" applyNumberFormat="1" applyFill="1" applyBorder="1" applyAlignment="1">
      <alignment vertical="center"/>
    </xf>
    <xf numFmtId="4" fontId="2" fillId="5" borderId="11" xfId="0" applyNumberFormat="1" applyFont="1" applyFill="1" applyBorder="1" applyAlignment="1">
      <alignment horizontal="center" vertical="center" wrapText="1"/>
    </xf>
    <xf numFmtId="4" fontId="2" fillId="5" borderId="15" xfId="0" applyNumberFormat="1" applyFont="1" applyFill="1" applyBorder="1" applyAlignment="1">
      <alignment horizontal="center" vertical="center" wrapText="1"/>
    </xf>
    <xf numFmtId="4" fontId="2" fillId="5" borderId="13" xfId="0" applyNumberFormat="1" applyFont="1" applyFill="1" applyBorder="1" applyAlignment="1">
      <alignment horizontal="center" vertical="center" wrapText="1"/>
    </xf>
    <xf numFmtId="4" fontId="2" fillId="5" borderId="10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8" xfId="0" applyNumberFormat="1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4" fontId="2" fillId="5" borderId="11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8" xfId="0" applyNumberFormat="1" applyFont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 wrapText="1"/>
    </xf>
    <xf numFmtId="4" fontId="2" fillId="5" borderId="37" xfId="0" applyNumberFormat="1" applyFont="1" applyFill="1" applyBorder="1" applyAlignment="1">
      <alignment horizontal="center" vertical="center" wrapText="1"/>
    </xf>
    <xf numFmtId="4" fontId="2" fillId="5" borderId="14" xfId="0" applyNumberFormat="1" applyFont="1" applyFill="1" applyBorder="1" applyAlignment="1">
      <alignment horizontal="center" vertical="center" wrapText="1"/>
    </xf>
    <xf numFmtId="4" fontId="2" fillId="5" borderId="38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0" fillId="0" borderId="39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3" fillId="0" borderId="4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5" borderId="9" xfId="0" applyNumberFormat="1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4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6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0" xfId="0" applyAlignment="1">
      <alignment vertical="center"/>
    </xf>
    <xf numFmtId="0" fontId="2" fillId="5" borderId="4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0" xfId="0" applyNumberFormat="1" applyFont="1" applyFill="1" applyBorder="1" applyAlignment="1">
      <alignment horizontal="center" vertical="center" wrapText="1"/>
    </xf>
    <xf numFmtId="4" fontId="3" fillId="8" borderId="27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5F5F5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1"/>
  <sheetViews>
    <sheetView tabSelected="1" view="pageBreakPreview" zoomScale="80" zoomScaleNormal="75" workbookViewId="0">
      <selection activeCell="D7" sqref="D7"/>
    </sheetView>
  </sheetViews>
  <sheetFormatPr defaultRowHeight="12.75"/>
  <cols>
    <col min="2" max="2" width="25.5703125" customWidth="1"/>
    <col min="3" max="3" width="17" customWidth="1"/>
    <col min="4" max="4" width="18.140625" customWidth="1"/>
    <col min="5" max="6" width="17.28515625" customWidth="1"/>
    <col min="7" max="7" width="21.42578125" customWidth="1"/>
    <col min="8" max="9" width="18.42578125" customWidth="1"/>
    <col min="10" max="16" width="18.85546875" customWidth="1"/>
    <col min="17" max="17" width="15.140625" customWidth="1"/>
    <col min="18" max="18" width="17.5703125" customWidth="1"/>
    <col min="19" max="20" width="17.42578125" customWidth="1"/>
    <col min="21" max="21" width="13.85546875" customWidth="1"/>
    <col min="22" max="25" width="17.5703125" customWidth="1"/>
    <col min="26" max="36" width="17.28515625" customWidth="1"/>
    <col min="37" max="37" width="11.5703125" customWidth="1"/>
    <col min="38" max="38" width="3.5703125" customWidth="1"/>
    <col min="39" max="39" width="1.42578125" customWidth="1"/>
  </cols>
  <sheetData>
    <row r="1" spans="1:47" ht="72.75" customHeight="1" thickBot="1">
      <c r="A1" s="156" t="s">
        <v>86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1"/>
      <c r="AD1" s="1"/>
      <c r="AE1" s="1"/>
      <c r="AF1" s="1"/>
      <c r="AG1" s="1"/>
      <c r="AH1" s="1"/>
      <c r="AI1" s="1"/>
      <c r="AJ1" s="1"/>
    </row>
    <row r="2" spans="1:47" ht="54.75" customHeight="1" thickBot="1">
      <c r="A2" s="45"/>
      <c r="B2" s="45"/>
      <c r="C2" s="45"/>
      <c r="D2" s="110" t="s">
        <v>22</v>
      </c>
      <c r="E2" s="111"/>
      <c r="F2" s="111"/>
      <c r="G2" s="112"/>
      <c r="H2" s="107" t="s">
        <v>47</v>
      </c>
      <c r="I2" s="108"/>
      <c r="J2" s="108"/>
      <c r="K2" s="109"/>
      <c r="L2" s="107" t="s">
        <v>48</v>
      </c>
      <c r="M2" s="108"/>
      <c r="N2" s="108"/>
      <c r="O2" s="109"/>
      <c r="P2" s="5" t="s">
        <v>49</v>
      </c>
      <c r="Q2" s="110" t="s">
        <v>23</v>
      </c>
      <c r="R2" s="111"/>
      <c r="S2" s="111"/>
      <c r="T2" s="112"/>
      <c r="U2" s="107" t="s">
        <v>24</v>
      </c>
      <c r="V2" s="108"/>
      <c r="W2" s="108"/>
      <c r="X2" s="109"/>
      <c r="Y2" s="110" t="s">
        <v>40</v>
      </c>
      <c r="Z2" s="111"/>
      <c r="AA2" s="111"/>
      <c r="AB2" s="112"/>
      <c r="AC2" s="107" t="s">
        <v>55</v>
      </c>
      <c r="AD2" s="108"/>
      <c r="AE2" s="108"/>
      <c r="AF2" s="109"/>
      <c r="AG2" s="110" t="s">
        <v>61</v>
      </c>
      <c r="AH2" s="111"/>
      <c r="AI2" s="111"/>
      <c r="AJ2" s="150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</row>
    <row r="3" spans="1:47" ht="35.25" customHeight="1">
      <c r="A3" s="123" t="s">
        <v>0</v>
      </c>
      <c r="B3" s="123" t="s">
        <v>1</v>
      </c>
      <c r="C3" s="123" t="s">
        <v>78</v>
      </c>
      <c r="D3" s="104" t="s">
        <v>41</v>
      </c>
      <c r="E3" s="104" t="s">
        <v>25</v>
      </c>
      <c r="F3" s="104" t="s">
        <v>43</v>
      </c>
      <c r="G3" s="104" t="s">
        <v>36</v>
      </c>
      <c r="H3" s="102" t="s">
        <v>60</v>
      </c>
      <c r="I3" s="102" t="s">
        <v>20</v>
      </c>
      <c r="J3" s="102" t="s">
        <v>44</v>
      </c>
      <c r="K3" s="102" t="s">
        <v>79</v>
      </c>
      <c r="L3" s="102" t="s">
        <v>75</v>
      </c>
      <c r="M3" s="102" t="s">
        <v>20</v>
      </c>
      <c r="N3" s="102" t="s">
        <v>76</v>
      </c>
      <c r="O3" s="102" t="s">
        <v>77</v>
      </c>
      <c r="P3" s="102" t="s">
        <v>52</v>
      </c>
      <c r="Q3" s="104" t="s">
        <v>27</v>
      </c>
      <c r="R3" s="104" t="s">
        <v>26</v>
      </c>
      <c r="S3" s="104" t="s">
        <v>46</v>
      </c>
      <c r="T3" s="104" t="s">
        <v>51</v>
      </c>
      <c r="U3" s="102" t="s">
        <v>42</v>
      </c>
      <c r="V3" s="102" t="s">
        <v>21</v>
      </c>
      <c r="W3" s="102" t="s">
        <v>45</v>
      </c>
      <c r="X3" s="102" t="s">
        <v>50</v>
      </c>
      <c r="Y3" s="104" t="s">
        <v>80</v>
      </c>
      <c r="Z3" s="104" t="s">
        <v>53</v>
      </c>
      <c r="AA3" s="104" t="s">
        <v>81</v>
      </c>
      <c r="AB3" s="104" t="s">
        <v>54</v>
      </c>
      <c r="AC3" s="102" t="s">
        <v>58</v>
      </c>
      <c r="AD3" s="102" t="s">
        <v>56</v>
      </c>
      <c r="AE3" s="102" t="s">
        <v>59</v>
      </c>
      <c r="AF3" s="102" t="s">
        <v>50</v>
      </c>
      <c r="AG3" s="104" t="s">
        <v>58</v>
      </c>
      <c r="AH3" s="104" t="s">
        <v>62</v>
      </c>
      <c r="AI3" s="104" t="s">
        <v>59</v>
      </c>
      <c r="AJ3" s="104" t="s">
        <v>50</v>
      </c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</row>
    <row r="4" spans="1:47" ht="81" customHeight="1" thickBot="1">
      <c r="A4" s="124"/>
      <c r="B4" s="124"/>
      <c r="C4" s="124"/>
      <c r="D4" s="105"/>
      <c r="E4" s="105"/>
      <c r="F4" s="105"/>
      <c r="G4" s="105"/>
      <c r="H4" s="106"/>
      <c r="I4" s="113"/>
      <c r="J4" s="106"/>
      <c r="K4" s="113"/>
      <c r="L4" s="106"/>
      <c r="M4" s="113"/>
      <c r="N4" s="106"/>
      <c r="O4" s="106"/>
      <c r="P4" s="103"/>
      <c r="Q4" s="105"/>
      <c r="R4" s="105"/>
      <c r="S4" s="105"/>
      <c r="T4" s="105"/>
      <c r="U4" s="106"/>
      <c r="V4" s="113"/>
      <c r="W4" s="106"/>
      <c r="X4" s="106"/>
      <c r="Y4" s="148"/>
      <c r="Z4" s="149"/>
      <c r="AA4" s="148"/>
      <c r="AB4" s="148"/>
      <c r="AC4" s="106"/>
      <c r="AD4" s="113"/>
      <c r="AE4" s="106"/>
      <c r="AF4" s="106"/>
      <c r="AG4" s="105"/>
      <c r="AH4" s="149"/>
      <c r="AI4" s="105"/>
      <c r="AJ4" s="105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</row>
    <row r="5" spans="1:47" ht="17.25" customHeight="1">
      <c r="A5" s="13">
        <v>1</v>
      </c>
      <c r="B5" s="8" t="s">
        <v>2</v>
      </c>
      <c r="C5" s="8" t="s">
        <v>71</v>
      </c>
      <c r="D5" s="26"/>
      <c r="E5" s="15">
        <v>205.7</v>
      </c>
      <c r="F5" s="15">
        <f>D5*E5</f>
        <v>0</v>
      </c>
      <c r="G5" s="158">
        <f>F5*52</f>
        <v>0</v>
      </c>
      <c r="H5" s="67"/>
      <c r="I5" s="68"/>
      <c r="J5" s="68"/>
      <c r="K5" s="69"/>
      <c r="L5" s="67"/>
      <c r="M5" s="68"/>
      <c r="N5" s="68"/>
      <c r="O5" s="69"/>
      <c r="P5" s="70"/>
      <c r="Q5" s="17"/>
      <c r="R5" s="15">
        <v>43</v>
      </c>
      <c r="S5" s="15">
        <f>Q5*R5</f>
        <v>0</v>
      </c>
      <c r="T5" s="16">
        <f>S5*2</f>
        <v>0</v>
      </c>
      <c r="U5" s="67"/>
      <c r="V5" s="68"/>
      <c r="W5" s="68"/>
      <c r="X5" s="69"/>
      <c r="Y5" s="67"/>
      <c r="Z5" s="68"/>
      <c r="AA5" s="68"/>
      <c r="AB5" s="69"/>
      <c r="AC5" s="25"/>
      <c r="AD5" s="15">
        <v>227.2</v>
      </c>
      <c r="AE5" s="37">
        <f>AC5*AD5</f>
        <v>0</v>
      </c>
      <c r="AF5" s="16">
        <f t="shared" ref="AF5:AF11" si="0">AE5*4</f>
        <v>0</v>
      </c>
      <c r="AG5" s="67"/>
      <c r="AH5" s="68"/>
      <c r="AI5" s="68"/>
      <c r="AJ5" s="69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</row>
    <row r="6" spans="1:47" ht="17.25" customHeight="1" thickBot="1">
      <c r="A6" s="14">
        <v>2</v>
      </c>
      <c r="B6" s="9" t="s">
        <v>3</v>
      </c>
      <c r="C6" s="9" t="s">
        <v>71</v>
      </c>
      <c r="D6" s="26"/>
      <c r="E6" s="18">
        <v>119.7</v>
      </c>
      <c r="F6" s="18">
        <f>D6*E6</f>
        <v>0</v>
      </c>
      <c r="G6" s="159">
        <f t="shared" ref="G6:G15" si="1">F6*52</f>
        <v>0</v>
      </c>
      <c r="H6" s="71"/>
      <c r="I6" s="72"/>
      <c r="J6" s="72"/>
      <c r="K6" s="73"/>
      <c r="L6" s="71"/>
      <c r="M6" s="72"/>
      <c r="N6" s="72"/>
      <c r="O6" s="73"/>
      <c r="P6" s="74"/>
      <c r="Q6" s="20"/>
      <c r="R6" s="18">
        <v>10.8</v>
      </c>
      <c r="S6" s="18">
        <f>Q6*R6</f>
        <v>0</v>
      </c>
      <c r="T6" s="19">
        <f>S6*2</f>
        <v>0</v>
      </c>
      <c r="U6" s="71"/>
      <c r="V6" s="72"/>
      <c r="W6" s="72"/>
      <c r="X6" s="73"/>
      <c r="Y6" s="71"/>
      <c r="Z6" s="72"/>
      <c r="AA6" s="72"/>
      <c r="AB6" s="73"/>
      <c r="AC6" s="26"/>
      <c r="AD6" s="18">
        <v>38.799999999999997</v>
      </c>
      <c r="AE6" s="47">
        <f t="shared" ref="AE6:AE11" si="2">AC6*AD6</f>
        <v>0</v>
      </c>
      <c r="AF6" s="19">
        <f t="shared" si="0"/>
        <v>0</v>
      </c>
      <c r="AG6" s="71"/>
      <c r="AH6" s="72"/>
      <c r="AI6" s="72"/>
      <c r="AJ6" s="73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</row>
    <row r="7" spans="1:47" ht="17.25" customHeight="1" thickBot="1">
      <c r="A7" s="13">
        <v>3</v>
      </c>
      <c r="B7" s="9" t="s">
        <v>4</v>
      </c>
      <c r="C7" s="9" t="s">
        <v>71</v>
      </c>
      <c r="D7" s="26"/>
      <c r="E7" s="18">
        <v>148.5</v>
      </c>
      <c r="F7" s="18">
        <f t="shared" ref="F7:F15" si="3">D7*E7</f>
        <v>0</v>
      </c>
      <c r="G7" s="159">
        <f t="shared" si="1"/>
        <v>0</v>
      </c>
      <c r="H7" s="75"/>
      <c r="I7" s="76"/>
      <c r="J7" s="76"/>
      <c r="K7" s="77"/>
      <c r="L7" s="75"/>
      <c r="M7" s="76"/>
      <c r="N7" s="76"/>
      <c r="O7" s="77"/>
      <c r="P7" s="78"/>
      <c r="Q7" s="20"/>
      <c r="R7" s="18">
        <v>28.3</v>
      </c>
      <c r="S7" s="18">
        <f t="shared" ref="S7:S18" si="4">Q7*R7</f>
        <v>0</v>
      </c>
      <c r="T7" s="19">
        <f>S7*2</f>
        <v>0</v>
      </c>
      <c r="U7" s="71"/>
      <c r="V7" s="72"/>
      <c r="W7" s="72"/>
      <c r="X7" s="73"/>
      <c r="Y7" s="71"/>
      <c r="Z7" s="72"/>
      <c r="AA7" s="72"/>
      <c r="AB7" s="73"/>
      <c r="AC7" s="26"/>
      <c r="AD7" s="21">
        <v>173</v>
      </c>
      <c r="AE7" s="47">
        <f t="shared" si="2"/>
        <v>0</v>
      </c>
      <c r="AF7" s="19">
        <f t="shared" si="0"/>
        <v>0</v>
      </c>
      <c r="AG7" s="72"/>
      <c r="AH7" s="72"/>
      <c r="AI7" s="72"/>
      <c r="AJ7" s="73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</row>
    <row r="8" spans="1:47" ht="17.25" customHeight="1">
      <c r="A8" s="13">
        <v>4</v>
      </c>
      <c r="B8" s="9" t="s">
        <v>5</v>
      </c>
      <c r="C8" s="9" t="s">
        <v>71</v>
      </c>
      <c r="D8" s="26"/>
      <c r="E8" s="18">
        <v>95.4</v>
      </c>
      <c r="F8" s="18">
        <f t="shared" si="3"/>
        <v>0</v>
      </c>
      <c r="G8" s="159">
        <f t="shared" si="1"/>
        <v>0</v>
      </c>
      <c r="H8" s="71"/>
      <c r="I8" s="72"/>
      <c r="J8" s="72"/>
      <c r="K8" s="73"/>
      <c r="L8" s="71"/>
      <c r="M8" s="72"/>
      <c r="N8" s="72"/>
      <c r="O8" s="73"/>
      <c r="P8" s="74"/>
      <c r="Q8" s="20"/>
      <c r="R8" s="18">
        <v>11.4</v>
      </c>
      <c r="S8" s="18">
        <f t="shared" si="4"/>
        <v>0</v>
      </c>
      <c r="T8" s="19">
        <f>S8*2</f>
        <v>0</v>
      </c>
      <c r="U8" s="71"/>
      <c r="V8" s="72"/>
      <c r="W8" s="72"/>
      <c r="X8" s="73"/>
      <c r="Y8" s="71"/>
      <c r="Z8" s="72"/>
      <c r="AA8" s="72"/>
      <c r="AB8" s="73"/>
      <c r="AC8" s="26"/>
      <c r="AD8" s="18">
        <v>23.9</v>
      </c>
      <c r="AE8" s="47">
        <f t="shared" si="2"/>
        <v>0</v>
      </c>
      <c r="AF8" s="19">
        <f t="shared" si="0"/>
        <v>0</v>
      </c>
      <c r="AG8" s="71"/>
      <c r="AH8" s="72"/>
      <c r="AI8" s="72"/>
      <c r="AJ8" s="73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</row>
    <row r="9" spans="1:47" ht="17.25" customHeight="1" thickBot="1">
      <c r="A9" s="14">
        <v>5</v>
      </c>
      <c r="B9" s="9" t="s">
        <v>6</v>
      </c>
      <c r="C9" s="9" t="s">
        <v>71</v>
      </c>
      <c r="D9" s="26"/>
      <c r="E9" s="18">
        <v>119.2</v>
      </c>
      <c r="F9" s="18">
        <f t="shared" si="3"/>
        <v>0</v>
      </c>
      <c r="G9" s="159">
        <f t="shared" si="1"/>
        <v>0</v>
      </c>
      <c r="H9" s="71"/>
      <c r="I9" s="72"/>
      <c r="J9" s="72"/>
      <c r="K9" s="73"/>
      <c r="L9" s="71"/>
      <c r="M9" s="72"/>
      <c r="N9" s="72"/>
      <c r="O9" s="73"/>
      <c r="P9" s="74"/>
      <c r="Q9" s="20"/>
      <c r="R9" s="18">
        <v>4.2</v>
      </c>
      <c r="S9" s="18">
        <f t="shared" si="4"/>
        <v>0</v>
      </c>
      <c r="T9" s="19">
        <f t="shared" ref="T9:T14" si="5">S9*2</f>
        <v>0</v>
      </c>
      <c r="U9" s="71"/>
      <c r="V9" s="72"/>
      <c r="W9" s="72"/>
      <c r="X9" s="73"/>
      <c r="Y9" s="71"/>
      <c r="Z9" s="72"/>
      <c r="AA9" s="72"/>
      <c r="AB9" s="73"/>
      <c r="AC9" s="26"/>
      <c r="AD9" s="18">
        <v>224</v>
      </c>
      <c r="AE9" s="47">
        <f t="shared" si="2"/>
        <v>0</v>
      </c>
      <c r="AF9" s="19">
        <f t="shared" si="0"/>
        <v>0</v>
      </c>
      <c r="AG9" s="71"/>
      <c r="AH9" s="72"/>
      <c r="AI9" s="72"/>
      <c r="AJ9" s="73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</row>
    <row r="10" spans="1:47" ht="17.25" customHeight="1" thickBot="1">
      <c r="A10" s="13">
        <v>6</v>
      </c>
      <c r="B10" s="9" t="s">
        <v>7</v>
      </c>
      <c r="C10" s="9" t="s">
        <v>71</v>
      </c>
      <c r="D10" s="26"/>
      <c r="E10" s="18">
        <v>122.4</v>
      </c>
      <c r="F10" s="18">
        <f t="shared" si="3"/>
        <v>0</v>
      </c>
      <c r="G10" s="159">
        <f t="shared" si="1"/>
        <v>0</v>
      </c>
      <c r="H10" s="71"/>
      <c r="I10" s="72"/>
      <c r="J10" s="72"/>
      <c r="K10" s="73"/>
      <c r="L10" s="71"/>
      <c r="M10" s="72"/>
      <c r="N10" s="72"/>
      <c r="O10" s="73"/>
      <c r="P10" s="74"/>
      <c r="Q10" s="20"/>
      <c r="R10" s="18">
        <v>1.8</v>
      </c>
      <c r="S10" s="18">
        <f t="shared" si="4"/>
        <v>0</v>
      </c>
      <c r="T10" s="19">
        <f t="shared" si="5"/>
        <v>0</v>
      </c>
      <c r="U10" s="71"/>
      <c r="V10" s="72"/>
      <c r="W10" s="72"/>
      <c r="X10" s="73"/>
      <c r="Y10" s="71"/>
      <c r="Z10" s="72"/>
      <c r="AA10" s="72"/>
      <c r="AB10" s="73"/>
      <c r="AC10" s="26"/>
      <c r="AD10" s="18">
        <v>276.60000000000002</v>
      </c>
      <c r="AE10" s="47">
        <f t="shared" si="2"/>
        <v>0</v>
      </c>
      <c r="AF10" s="19">
        <f t="shared" si="0"/>
        <v>0</v>
      </c>
      <c r="AG10" s="71"/>
      <c r="AH10" s="72"/>
      <c r="AI10" s="72"/>
      <c r="AJ10" s="73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</row>
    <row r="11" spans="1:47" ht="17.25" customHeight="1">
      <c r="A11" s="13">
        <v>7</v>
      </c>
      <c r="B11" s="10" t="s">
        <v>8</v>
      </c>
      <c r="C11" s="9" t="s">
        <v>71</v>
      </c>
      <c r="D11" s="26"/>
      <c r="E11" s="18">
        <v>451.3</v>
      </c>
      <c r="F11" s="18">
        <f t="shared" si="3"/>
        <v>0</v>
      </c>
      <c r="G11" s="159">
        <f t="shared" si="1"/>
        <v>0</v>
      </c>
      <c r="H11" s="71"/>
      <c r="I11" s="72"/>
      <c r="J11" s="72"/>
      <c r="K11" s="73"/>
      <c r="L11" s="71"/>
      <c r="M11" s="72"/>
      <c r="N11" s="72"/>
      <c r="O11" s="73"/>
      <c r="P11" s="74"/>
      <c r="Q11" s="20"/>
      <c r="R11" s="18">
        <v>102.9</v>
      </c>
      <c r="S11" s="18">
        <f t="shared" si="4"/>
        <v>0</v>
      </c>
      <c r="T11" s="19">
        <f t="shared" si="5"/>
        <v>0</v>
      </c>
      <c r="U11" s="71"/>
      <c r="V11" s="72"/>
      <c r="W11" s="72"/>
      <c r="X11" s="73"/>
      <c r="Y11" s="71"/>
      <c r="Z11" s="72"/>
      <c r="AA11" s="72"/>
      <c r="AB11" s="73"/>
      <c r="AC11" s="26"/>
      <c r="AD11" s="18">
        <v>90.2</v>
      </c>
      <c r="AE11" s="47">
        <f t="shared" si="2"/>
        <v>0</v>
      </c>
      <c r="AF11" s="19">
        <f t="shared" si="0"/>
        <v>0</v>
      </c>
      <c r="AG11" s="71"/>
      <c r="AH11" s="72"/>
      <c r="AI11" s="72"/>
      <c r="AJ11" s="73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</row>
    <row r="12" spans="1:47" ht="17.25" customHeight="1" thickBot="1">
      <c r="A12" s="14">
        <v>8</v>
      </c>
      <c r="B12" s="10" t="s">
        <v>10</v>
      </c>
      <c r="C12" s="9" t="s">
        <v>71</v>
      </c>
      <c r="D12" s="26"/>
      <c r="E12" s="18">
        <v>102.32</v>
      </c>
      <c r="F12" s="18">
        <f t="shared" si="3"/>
        <v>0</v>
      </c>
      <c r="G12" s="159">
        <f t="shared" si="1"/>
        <v>0</v>
      </c>
      <c r="H12" s="26"/>
      <c r="I12" s="18">
        <v>5</v>
      </c>
      <c r="J12" s="18">
        <f>H12*I12</f>
        <v>0</v>
      </c>
      <c r="K12" s="22">
        <f>J12*52*0.58</f>
        <v>0</v>
      </c>
      <c r="L12" s="26"/>
      <c r="M12" s="18">
        <v>5</v>
      </c>
      <c r="N12" s="18">
        <f>L12*M12</f>
        <v>0</v>
      </c>
      <c r="O12" s="19">
        <f>N12*5</f>
        <v>0</v>
      </c>
      <c r="P12" s="27">
        <f>K12+O12</f>
        <v>0</v>
      </c>
      <c r="Q12" s="20"/>
      <c r="R12" s="18">
        <v>6.36</v>
      </c>
      <c r="S12" s="18">
        <f t="shared" si="4"/>
        <v>0</v>
      </c>
      <c r="T12" s="19">
        <f t="shared" si="5"/>
        <v>0</v>
      </c>
      <c r="U12" s="71"/>
      <c r="V12" s="72"/>
      <c r="W12" s="72"/>
      <c r="X12" s="73"/>
      <c r="Y12" s="71"/>
      <c r="Z12" s="72"/>
      <c r="AA12" s="72"/>
      <c r="AB12" s="73"/>
      <c r="AC12" s="71"/>
      <c r="AD12" s="72"/>
      <c r="AE12" s="72"/>
      <c r="AF12" s="73"/>
      <c r="AG12" s="71"/>
      <c r="AH12" s="72"/>
      <c r="AI12" s="72"/>
      <c r="AJ12" s="73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</row>
    <row r="13" spans="1:47" ht="17.25" customHeight="1" thickBot="1">
      <c r="A13" s="13">
        <v>9</v>
      </c>
      <c r="B13" s="10" t="s">
        <v>11</v>
      </c>
      <c r="C13" s="9" t="s">
        <v>71</v>
      </c>
      <c r="D13" s="26"/>
      <c r="E13" s="18">
        <v>1734.1</v>
      </c>
      <c r="F13" s="18">
        <f t="shared" si="3"/>
        <v>0</v>
      </c>
      <c r="G13" s="159">
        <f t="shared" si="1"/>
        <v>0</v>
      </c>
      <c r="H13" s="26"/>
      <c r="I13" s="18">
        <v>428</v>
      </c>
      <c r="J13" s="18">
        <f>H13*I13</f>
        <v>0</v>
      </c>
      <c r="K13" s="22">
        <f>J13*52*0.58</f>
        <v>0</v>
      </c>
      <c r="L13" s="26"/>
      <c r="M13" s="18">
        <v>428</v>
      </c>
      <c r="N13" s="18">
        <f>L13*M13</f>
        <v>0</v>
      </c>
      <c r="O13" s="19">
        <f>N13*5</f>
        <v>0</v>
      </c>
      <c r="P13" s="19">
        <f>K13+O13</f>
        <v>0</v>
      </c>
      <c r="Q13" s="20"/>
      <c r="R13" s="18">
        <v>205.9</v>
      </c>
      <c r="S13" s="18">
        <f t="shared" si="4"/>
        <v>0</v>
      </c>
      <c r="T13" s="19">
        <f t="shared" si="5"/>
        <v>0</v>
      </c>
      <c r="U13" s="71"/>
      <c r="V13" s="72"/>
      <c r="W13" s="72"/>
      <c r="X13" s="73"/>
      <c r="Y13" s="71"/>
      <c r="Z13" s="72"/>
      <c r="AA13" s="72"/>
      <c r="AB13" s="73"/>
      <c r="AC13" s="71"/>
      <c r="AD13" s="72"/>
      <c r="AE13" s="72"/>
      <c r="AF13" s="73"/>
      <c r="AG13" s="20"/>
      <c r="AH13" s="21">
        <v>1154.8</v>
      </c>
      <c r="AI13" s="21">
        <f>AG13*AH13</f>
        <v>0</v>
      </c>
      <c r="AJ13" s="22">
        <f>AI13*4</f>
        <v>0</v>
      </c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</row>
    <row r="14" spans="1:47" ht="17.25" customHeight="1">
      <c r="A14" s="13">
        <v>10</v>
      </c>
      <c r="B14" s="10" t="s">
        <v>12</v>
      </c>
      <c r="C14" s="9" t="s">
        <v>71</v>
      </c>
      <c r="D14" s="26"/>
      <c r="E14" s="18">
        <v>530</v>
      </c>
      <c r="F14" s="18">
        <f t="shared" si="3"/>
        <v>0</v>
      </c>
      <c r="G14" s="159">
        <f t="shared" si="1"/>
        <v>0</v>
      </c>
      <c r="H14" s="26"/>
      <c r="I14" s="29">
        <v>67</v>
      </c>
      <c r="J14" s="29">
        <f>H14*I14</f>
        <v>0</v>
      </c>
      <c r="K14" s="30">
        <f>J14*52*0.58</f>
        <v>0</v>
      </c>
      <c r="L14" s="26"/>
      <c r="M14" s="29">
        <v>85</v>
      </c>
      <c r="N14" s="29">
        <f>L14*M14</f>
        <v>0</v>
      </c>
      <c r="O14" s="31">
        <f>N14*5</f>
        <v>0</v>
      </c>
      <c r="P14" s="19">
        <f>K14+O14</f>
        <v>0</v>
      </c>
      <c r="Q14" s="20"/>
      <c r="R14" s="18">
        <v>94</v>
      </c>
      <c r="S14" s="18">
        <f t="shared" si="4"/>
        <v>0</v>
      </c>
      <c r="T14" s="19">
        <f t="shared" si="5"/>
        <v>0</v>
      </c>
      <c r="U14" s="71"/>
      <c r="V14" s="72"/>
      <c r="W14" s="72"/>
      <c r="X14" s="73"/>
      <c r="Y14" s="71"/>
      <c r="Z14" s="72"/>
      <c r="AA14" s="72"/>
      <c r="AB14" s="73"/>
      <c r="AC14" s="71"/>
      <c r="AD14" s="72"/>
      <c r="AE14" s="72"/>
      <c r="AF14" s="73"/>
      <c r="AG14" s="20"/>
      <c r="AH14" s="21">
        <v>749</v>
      </c>
      <c r="AI14" s="21">
        <f>AG14*AH14</f>
        <v>0</v>
      </c>
      <c r="AJ14" s="22">
        <f>AI14*4</f>
        <v>0</v>
      </c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</row>
    <row r="15" spans="1:47" ht="17.25" customHeight="1" thickBot="1">
      <c r="A15" s="14">
        <v>11</v>
      </c>
      <c r="B15" s="10" t="s">
        <v>13</v>
      </c>
      <c r="C15" s="10" t="s">
        <v>72</v>
      </c>
      <c r="D15" s="26"/>
      <c r="E15" s="18">
        <v>104.5</v>
      </c>
      <c r="F15" s="18">
        <f t="shared" si="3"/>
        <v>0</v>
      </c>
      <c r="G15" s="159">
        <f t="shared" si="1"/>
        <v>0</v>
      </c>
      <c r="H15" s="96"/>
      <c r="I15" s="72"/>
      <c r="J15" s="72"/>
      <c r="K15" s="73"/>
      <c r="L15" s="96"/>
      <c r="M15" s="72"/>
      <c r="N15" s="72"/>
      <c r="O15" s="73"/>
      <c r="P15" s="74"/>
      <c r="Q15" s="20"/>
      <c r="R15" s="18">
        <v>11.1</v>
      </c>
      <c r="S15" s="18">
        <f t="shared" si="4"/>
        <v>0</v>
      </c>
      <c r="T15" s="19">
        <f>S15*2</f>
        <v>0</v>
      </c>
      <c r="U15" s="71"/>
      <c r="V15" s="72"/>
      <c r="W15" s="72"/>
      <c r="X15" s="73"/>
      <c r="Y15" s="71"/>
      <c r="Z15" s="72"/>
      <c r="AA15" s="72"/>
      <c r="AB15" s="73"/>
      <c r="AC15" s="71"/>
      <c r="AD15" s="72"/>
      <c r="AE15" s="72"/>
      <c r="AF15" s="73"/>
      <c r="AG15" s="71"/>
      <c r="AH15" s="72"/>
      <c r="AI15" s="72"/>
      <c r="AJ15" s="73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</row>
    <row r="16" spans="1:47" ht="17.25" customHeight="1" thickBot="1">
      <c r="A16" s="13">
        <v>12</v>
      </c>
      <c r="B16" s="10" t="s">
        <v>14</v>
      </c>
      <c r="C16" s="10" t="s">
        <v>74</v>
      </c>
      <c r="D16" s="26"/>
      <c r="E16" s="18">
        <v>455.6</v>
      </c>
      <c r="F16" s="18">
        <f>D16*E16</f>
        <v>0</v>
      </c>
      <c r="G16" s="159">
        <f>F16*253</f>
        <v>0</v>
      </c>
      <c r="H16" s="96"/>
      <c r="I16" s="72"/>
      <c r="J16" s="72"/>
      <c r="K16" s="73"/>
      <c r="L16" s="96"/>
      <c r="M16" s="72"/>
      <c r="N16" s="79"/>
      <c r="O16" s="80"/>
      <c r="P16" s="74"/>
      <c r="Q16" s="20"/>
      <c r="R16" s="18">
        <v>72.599999999999994</v>
      </c>
      <c r="S16" s="18">
        <f t="shared" si="4"/>
        <v>0</v>
      </c>
      <c r="T16" s="19">
        <f>S16*2</f>
        <v>0</v>
      </c>
      <c r="U16" s="26"/>
      <c r="V16" s="18">
        <v>17.399999999999999</v>
      </c>
      <c r="W16" s="18">
        <f>U16*V16</f>
        <v>0</v>
      </c>
      <c r="X16" s="159">
        <f>W16*253</f>
        <v>0</v>
      </c>
      <c r="Y16" s="71"/>
      <c r="Z16" s="72"/>
      <c r="AA16" s="72"/>
      <c r="AB16" s="73"/>
      <c r="AC16" s="71"/>
      <c r="AD16" s="72"/>
      <c r="AE16" s="72"/>
      <c r="AF16" s="73"/>
      <c r="AG16" s="71"/>
      <c r="AH16" s="72"/>
      <c r="AI16" s="72"/>
      <c r="AJ16" s="73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</row>
    <row r="17" spans="1:55" ht="17.25" customHeight="1">
      <c r="A17" s="13">
        <v>13</v>
      </c>
      <c r="B17" s="10" t="s">
        <v>57</v>
      </c>
      <c r="C17" s="10" t="s">
        <v>74</v>
      </c>
      <c r="D17" s="26"/>
      <c r="E17" s="18">
        <v>282.85000000000002</v>
      </c>
      <c r="F17" s="18">
        <f>D17*E17</f>
        <v>0</v>
      </c>
      <c r="G17" s="159">
        <f>F17*253</f>
        <v>0</v>
      </c>
      <c r="H17" s="26"/>
      <c r="I17" s="21">
        <v>56.4</v>
      </c>
      <c r="J17" s="21">
        <f>H17*I17</f>
        <v>0</v>
      </c>
      <c r="K17" s="22">
        <f>J17*12*0.58</f>
        <v>0</v>
      </c>
      <c r="L17" s="26"/>
      <c r="M17" s="21">
        <v>20</v>
      </c>
      <c r="N17" s="29">
        <f>L17*M17</f>
        <v>0</v>
      </c>
      <c r="O17" s="31">
        <f>N17*5</f>
        <v>0</v>
      </c>
      <c r="P17" s="23">
        <f t="shared" ref="P17:P22" si="6">K17+O17</f>
        <v>0</v>
      </c>
      <c r="Q17" s="20"/>
      <c r="R17" s="18">
        <v>33.43</v>
      </c>
      <c r="S17" s="18">
        <f t="shared" si="4"/>
        <v>0</v>
      </c>
      <c r="T17" s="19">
        <f>S17*2</f>
        <v>0</v>
      </c>
      <c r="U17" s="26"/>
      <c r="V17" s="18">
        <v>39.85</v>
      </c>
      <c r="W17" s="18">
        <f>U17*V17</f>
        <v>0</v>
      </c>
      <c r="X17" s="159">
        <f>W17*253</f>
        <v>0</v>
      </c>
      <c r="Y17" s="71"/>
      <c r="Z17" s="72"/>
      <c r="AA17" s="72"/>
      <c r="AB17" s="73"/>
      <c r="AC17" s="71"/>
      <c r="AD17" s="72"/>
      <c r="AE17" s="72"/>
      <c r="AF17" s="73"/>
      <c r="AG17" s="71"/>
      <c r="AH17" s="72"/>
      <c r="AI17" s="72"/>
      <c r="AJ17" s="73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</row>
    <row r="18" spans="1:55" ht="17.25" customHeight="1" thickBot="1">
      <c r="A18" s="14">
        <v>14</v>
      </c>
      <c r="B18" s="10" t="s">
        <v>15</v>
      </c>
      <c r="C18" s="10" t="s">
        <v>74</v>
      </c>
      <c r="D18" s="26"/>
      <c r="E18" s="18">
        <v>116</v>
      </c>
      <c r="F18" s="18">
        <f>D18*E18</f>
        <v>0</v>
      </c>
      <c r="G18" s="159">
        <f>F18*52</f>
        <v>0</v>
      </c>
      <c r="H18" s="26"/>
      <c r="I18" s="18">
        <v>150</v>
      </c>
      <c r="J18" s="18">
        <f>H18*I18</f>
        <v>0</v>
      </c>
      <c r="K18" s="22">
        <f>J18*52*0.58</f>
        <v>0</v>
      </c>
      <c r="L18" s="26"/>
      <c r="M18" s="18">
        <v>150</v>
      </c>
      <c r="N18" s="18">
        <f>L18*M18</f>
        <v>0</v>
      </c>
      <c r="O18" s="22">
        <f>N18*5</f>
        <v>0</v>
      </c>
      <c r="P18" s="27">
        <f t="shared" si="6"/>
        <v>0</v>
      </c>
      <c r="Q18" s="20"/>
      <c r="R18" s="21">
        <v>2.8</v>
      </c>
      <c r="S18" s="18">
        <f t="shared" si="4"/>
        <v>0</v>
      </c>
      <c r="T18" s="35">
        <f>S18*4</f>
        <v>0</v>
      </c>
      <c r="U18" s="26"/>
      <c r="V18" s="18">
        <v>104</v>
      </c>
      <c r="W18" s="18">
        <f>U18*V18</f>
        <v>0</v>
      </c>
      <c r="X18" s="159">
        <f>W18*52</f>
        <v>0</v>
      </c>
      <c r="Y18" s="71"/>
      <c r="Z18" s="72"/>
      <c r="AA18" s="72"/>
      <c r="AB18" s="73"/>
      <c r="AC18" s="71"/>
      <c r="AD18" s="72"/>
      <c r="AE18" s="72"/>
      <c r="AF18" s="73"/>
      <c r="AG18" s="71"/>
      <c r="AH18" s="72"/>
      <c r="AI18" s="72"/>
      <c r="AJ18" s="73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</row>
    <row r="19" spans="1:55" ht="17.25" customHeight="1" thickBot="1">
      <c r="A19" s="13">
        <v>15</v>
      </c>
      <c r="B19" s="10" t="s">
        <v>9</v>
      </c>
      <c r="C19" s="9" t="s">
        <v>71</v>
      </c>
      <c r="D19" s="26"/>
      <c r="E19" s="18">
        <v>314.60000000000002</v>
      </c>
      <c r="F19" s="18">
        <f>D19*E19</f>
        <v>0</v>
      </c>
      <c r="G19" s="159">
        <f>F19*52</f>
        <v>0</v>
      </c>
      <c r="H19" s="26"/>
      <c r="I19" s="18">
        <v>8</v>
      </c>
      <c r="J19" s="18">
        <f>H19*I19</f>
        <v>0</v>
      </c>
      <c r="K19" s="22">
        <f>J19*52*0.58</f>
        <v>0</v>
      </c>
      <c r="L19" s="26"/>
      <c r="M19" s="18">
        <v>8</v>
      </c>
      <c r="N19" s="18">
        <f>L19*M19</f>
        <v>0</v>
      </c>
      <c r="O19" s="19">
        <f>N19*5</f>
        <v>0</v>
      </c>
      <c r="P19" s="19">
        <f t="shared" si="6"/>
        <v>0</v>
      </c>
      <c r="Q19" s="20"/>
      <c r="R19" s="18">
        <v>35.4</v>
      </c>
      <c r="S19" s="18">
        <f>Q19*R19</f>
        <v>0</v>
      </c>
      <c r="T19" s="19">
        <f>S19*2</f>
        <v>0</v>
      </c>
      <c r="U19" s="71"/>
      <c r="V19" s="72"/>
      <c r="W19" s="72"/>
      <c r="X19" s="73"/>
      <c r="Y19" s="71"/>
      <c r="Z19" s="72"/>
      <c r="AA19" s="72"/>
      <c r="AB19" s="73"/>
      <c r="AC19" s="71"/>
      <c r="AD19" s="72"/>
      <c r="AE19" s="72"/>
      <c r="AF19" s="73"/>
      <c r="AG19" s="20"/>
      <c r="AH19" s="21">
        <v>307.5</v>
      </c>
      <c r="AI19" s="21">
        <f>AG19*AH19</f>
        <v>0</v>
      </c>
      <c r="AJ19" s="22">
        <f>AI19*4</f>
        <v>0</v>
      </c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</row>
    <row r="20" spans="1:55" ht="17.25" customHeight="1">
      <c r="A20" s="13">
        <v>16</v>
      </c>
      <c r="B20" s="10" t="s">
        <v>16</v>
      </c>
      <c r="C20" s="10" t="s">
        <v>71</v>
      </c>
      <c r="D20" s="26"/>
      <c r="E20" s="21">
        <v>197.7</v>
      </c>
      <c r="F20" s="18">
        <f>D20*E20</f>
        <v>0</v>
      </c>
      <c r="G20" s="159">
        <f>F20*52</f>
        <v>0</v>
      </c>
      <c r="H20" s="26"/>
      <c r="I20" s="18">
        <v>27</v>
      </c>
      <c r="J20" s="18">
        <f t="shared" ref="J20:J32" si="7">H20*I20</f>
        <v>0</v>
      </c>
      <c r="K20" s="22">
        <f>J20*52*0.58</f>
        <v>0</v>
      </c>
      <c r="L20" s="96"/>
      <c r="M20" s="72"/>
      <c r="N20" s="72"/>
      <c r="O20" s="73"/>
      <c r="P20" s="27">
        <f t="shared" si="6"/>
        <v>0</v>
      </c>
      <c r="Q20" s="20"/>
      <c r="R20" s="21">
        <v>11</v>
      </c>
      <c r="S20" s="18">
        <f>Q20*R20</f>
        <v>0</v>
      </c>
      <c r="T20" s="22">
        <f>S20*2</f>
        <v>0</v>
      </c>
      <c r="U20" s="71"/>
      <c r="V20" s="72"/>
      <c r="W20" s="72"/>
      <c r="X20" s="73"/>
      <c r="Y20" s="71"/>
      <c r="Z20" s="72"/>
      <c r="AA20" s="72"/>
      <c r="AB20" s="73"/>
      <c r="AC20" s="71"/>
      <c r="AD20" s="72"/>
      <c r="AE20" s="72"/>
      <c r="AF20" s="73"/>
      <c r="AG20" s="20"/>
      <c r="AH20" s="21">
        <v>1002</v>
      </c>
      <c r="AI20" s="21">
        <f>AG20*AH20</f>
        <v>0</v>
      </c>
      <c r="AJ20" s="22">
        <f>AI20*4</f>
        <v>0</v>
      </c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</row>
    <row r="21" spans="1:55" ht="25.5">
      <c r="A21" s="14">
        <v>17</v>
      </c>
      <c r="B21" s="10" t="s">
        <v>63</v>
      </c>
      <c r="C21" s="84"/>
      <c r="D21" s="85"/>
      <c r="E21" s="72"/>
      <c r="F21" s="72"/>
      <c r="G21" s="73"/>
      <c r="H21" s="26"/>
      <c r="I21" s="18">
        <v>240</v>
      </c>
      <c r="J21" s="18">
        <f>H21*I21</f>
        <v>0</v>
      </c>
      <c r="K21" s="22">
        <f>J21*12*0.58</f>
        <v>0</v>
      </c>
      <c r="L21" s="26"/>
      <c r="M21" s="18">
        <v>240</v>
      </c>
      <c r="N21" s="18">
        <f>L21*M21</f>
        <v>0</v>
      </c>
      <c r="O21" s="19">
        <f>N21*5</f>
        <v>0</v>
      </c>
      <c r="P21" s="27">
        <f t="shared" si="6"/>
        <v>0</v>
      </c>
      <c r="Q21" s="71"/>
      <c r="R21" s="72"/>
      <c r="S21" s="72"/>
      <c r="T21" s="73"/>
      <c r="U21" s="71"/>
      <c r="V21" s="72"/>
      <c r="W21" s="72"/>
      <c r="X21" s="73"/>
      <c r="Y21" s="71"/>
      <c r="Z21" s="72"/>
      <c r="AA21" s="72"/>
      <c r="AB21" s="73"/>
      <c r="AC21" s="71"/>
      <c r="AD21" s="72"/>
      <c r="AE21" s="72"/>
      <c r="AF21" s="73"/>
      <c r="AG21" s="93"/>
      <c r="AH21" s="94"/>
      <c r="AI21" s="94"/>
      <c r="AJ21" s="95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</row>
    <row r="22" spans="1:55">
      <c r="A22" s="151">
        <v>18</v>
      </c>
      <c r="B22" s="125" t="s">
        <v>17</v>
      </c>
      <c r="C22" s="125" t="s">
        <v>73</v>
      </c>
      <c r="D22" s="119"/>
      <c r="E22" s="97"/>
      <c r="F22" s="97"/>
      <c r="G22" s="117"/>
      <c r="H22" s="115"/>
      <c r="I22" s="131">
        <v>20</v>
      </c>
      <c r="J22" s="131">
        <f t="shared" si="7"/>
        <v>0</v>
      </c>
      <c r="K22" s="154">
        <f>J22*52*0.58</f>
        <v>0</v>
      </c>
      <c r="L22" s="115"/>
      <c r="M22" s="29">
        <v>20</v>
      </c>
      <c r="N22" s="131">
        <f>L22*M22</f>
        <v>0</v>
      </c>
      <c r="O22" s="121">
        <f>N22*5</f>
        <v>0</v>
      </c>
      <c r="P22" s="100">
        <f t="shared" si="6"/>
        <v>0</v>
      </c>
      <c r="Q22" s="71"/>
      <c r="R22" s="72"/>
      <c r="S22" s="72"/>
      <c r="T22" s="73"/>
      <c r="U22" s="71"/>
      <c r="V22" s="72"/>
      <c r="W22" s="72"/>
      <c r="X22" s="73"/>
      <c r="Y22" s="20"/>
      <c r="Z22" s="18">
        <v>220</v>
      </c>
      <c r="AA22" s="47">
        <f>Y22*Z22</f>
        <v>0</v>
      </c>
      <c r="AB22" s="35">
        <f>AA22*4</f>
        <v>0</v>
      </c>
      <c r="AC22" s="71"/>
      <c r="AD22" s="72"/>
      <c r="AE22" s="72"/>
      <c r="AF22" s="73"/>
      <c r="AG22" s="71"/>
      <c r="AH22" s="72"/>
      <c r="AI22" s="72"/>
      <c r="AJ22" s="73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</row>
    <row r="23" spans="1:55">
      <c r="A23" s="152"/>
      <c r="B23" s="126"/>
      <c r="C23" s="126"/>
      <c r="D23" s="120"/>
      <c r="E23" s="98"/>
      <c r="F23" s="98"/>
      <c r="G23" s="118"/>
      <c r="H23" s="116"/>
      <c r="I23" s="132"/>
      <c r="J23" s="132"/>
      <c r="K23" s="155"/>
      <c r="L23" s="116"/>
      <c r="M23" s="24"/>
      <c r="N23" s="132"/>
      <c r="O23" s="122"/>
      <c r="P23" s="101"/>
      <c r="Q23" s="71"/>
      <c r="R23" s="72"/>
      <c r="S23" s="72"/>
      <c r="T23" s="73"/>
      <c r="U23" s="71"/>
      <c r="V23" s="72"/>
      <c r="W23" s="72"/>
      <c r="X23" s="73"/>
      <c r="Y23" s="20"/>
      <c r="Z23" s="18">
        <v>8</v>
      </c>
      <c r="AA23" s="47">
        <f>Y23*Z23</f>
        <v>0</v>
      </c>
      <c r="AB23" s="35">
        <f>AA23*2</f>
        <v>0</v>
      </c>
      <c r="AC23" s="92"/>
      <c r="AD23" s="72"/>
      <c r="AE23" s="72"/>
      <c r="AF23" s="73"/>
      <c r="AG23" s="92"/>
      <c r="AH23" s="72"/>
      <c r="AI23" s="72"/>
      <c r="AJ23" s="73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</row>
    <row r="24" spans="1:55" ht="18.75" customHeight="1">
      <c r="A24" s="14">
        <v>19</v>
      </c>
      <c r="B24" s="10" t="s">
        <v>64</v>
      </c>
      <c r="C24" s="84"/>
      <c r="D24" s="71"/>
      <c r="E24" s="72"/>
      <c r="F24" s="72"/>
      <c r="G24" s="73"/>
      <c r="H24" s="26"/>
      <c r="I24" s="18">
        <v>200</v>
      </c>
      <c r="J24" s="18">
        <f t="shared" si="7"/>
        <v>0</v>
      </c>
      <c r="K24" s="22">
        <f>J24*12*0.58</f>
        <v>0</v>
      </c>
      <c r="L24" s="26"/>
      <c r="M24" s="18">
        <v>200</v>
      </c>
      <c r="N24" s="18">
        <f t="shared" ref="N24:N29" si="8">L24*M24</f>
        <v>0</v>
      </c>
      <c r="O24" s="19">
        <f>N24*5</f>
        <v>0</v>
      </c>
      <c r="P24" s="27">
        <f t="shared" ref="P24:P35" si="9">K24+O24</f>
        <v>0</v>
      </c>
      <c r="Q24" s="71"/>
      <c r="R24" s="72"/>
      <c r="S24" s="72"/>
      <c r="T24" s="73"/>
      <c r="U24" s="71"/>
      <c r="V24" s="72"/>
      <c r="W24" s="72"/>
      <c r="X24" s="73"/>
      <c r="Y24" s="71"/>
      <c r="Z24" s="72"/>
      <c r="AA24" s="72"/>
      <c r="AB24" s="73"/>
      <c r="AC24" s="71"/>
      <c r="AD24" s="72"/>
      <c r="AE24" s="72"/>
      <c r="AF24" s="73"/>
      <c r="AG24" s="71"/>
      <c r="AH24" s="72"/>
      <c r="AI24" s="72"/>
      <c r="AJ24" s="73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</row>
    <row r="25" spans="1:55" ht="18.75" customHeight="1">
      <c r="A25" s="14">
        <v>20</v>
      </c>
      <c r="B25" s="10" t="s">
        <v>65</v>
      </c>
      <c r="C25" s="84"/>
      <c r="D25" s="71"/>
      <c r="E25" s="72"/>
      <c r="F25" s="72"/>
      <c r="G25" s="73"/>
      <c r="H25" s="26"/>
      <c r="I25" s="18">
        <v>400</v>
      </c>
      <c r="J25" s="18">
        <f t="shared" si="7"/>
        <v>0</v>
      </c>
      <c r="K25" s="22">
        <f>J25*12*0.58</f>
        <v>0</v>
      </c>
      <c r="L25" s="26"/>
      <c r="M25" s="18">
        <v>400</v>
      </c>
      <c r="N25" s="18">
        <f t="shared" si="8"/>
        <v>0</v>
      </c>
      <c r="O25" s="19">
        <f>N25*5</f>
        <v>0</v>
      </c>
      <c r="P25" s="27">
        <f t="shared" si="9"/>
        <v>0</v>
      </c>
      <c r="Q25" s="71"/>
      <c r="R25" s="72"/>
      <c r="S25" s="72"/>
      <c r="T25" s="73"/>
      <c r="U25" s="71"/>
      <c r="V25" s="72"/>
      <c r="W25" s="72"/>
      <c r="X25" s="73"/>
      <c r="Y25" s="71"/>
      <c r="Z25" s="72"/>
      <c r="AA25" s="72"/>
      <c r="AB25" s="73"/>
      <c r="AC25" s="71"/>
      <c r="AD25" s="72"/>
      <c r="AE25" s="72"/>
      <c r="AF25" s="73"/>
      <c r="AG25" s="71"/>
      <c r="AH25" s="72"/>
      <c r="AI25" s="72"/>
      <c r="AJ25" s="73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</row>
    <row r="26" spans="1:55" ht="18.75" customHeight="1">
      <c r="A26" s="14">
        <v>21</v>
      </c>
      <c r="B26" s="10" t="s">
        <v>66</v>
      </c>
      <c r="C26" s="84"/>
      <c r="D26" s="71"/>
      <c r="E26" s="72"/>
      <c r="F26" s="72"/>
      <c r="G26" s="73"/>
      <c r="H26" s="26"/>
      <c r="I26" s="18">
        <v>6300</v>
      </c>
      <c r="J26" s="18">
        <f t="shared" si="7"/>
        <v>0</v>
      </c>
      <c r="K26" s="22">
        <f>J26*4*0.58</f>
        <v>0</v>
      </c>
      <c r="L26" s="26"/>
      <c r="M26" s="18">
        <v>6300</v>
      </c>
      <c r="N26" s="18">
        <f t="shared" si="8"/>
        <v>0</v>
      </c>
      <c r="O26" s="19">
        <f>N26*5</f>
        <v>0</v>
      </c>
      <c r="P26" s="36">
        <f t="shared" si="9"/>
        <v>0</v>
      </c>
      <c r="Q26" s="71"/>
      <c r="R26" s="72"/>
      <c r="S26" s="72"/>
      <c r="T26" s="73"/>
      <c r="U26" s="71"/>
      <c r="V26" s="72"/>
      <c r="W26" s="72"/>
      <c r="X26" s="73"/>
      <c r="Y26" s="71"/>
      <c r="Z26" s="72"/>
      <c r="AA26" s="72"/>
      <c r="AB26" s="73"/>
      <c r="AC26" s="71"/>
      <c r="AD26" s="72"/>
      <c r="AE26" s="72"/>
      <c r="AF26" s="73"/>
      <c r="AG26" s="71"/>
      <c r="AH26" s="72"/>
      <c r="AI26" s="72"/>
      <c r="AJ26" s="73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</row>
    <row r="27" spans="1:55">
      <c r="A27" s="151">
        <v>22</v>
      </c>
      <c r="B27" s="153" t="s">
        <v>18</v>
      </c>
      <c r="C27" s="143"/>
      <c r="D27" s="114"/>
      <c r="E27" s="133"/>
      <c r="F27" s="133"/>
      <c r="G27" s="99"/>
      <c r="H27" s="26"/>
      <c r="I27" s="18">
        <v>100</v>
      </c>
      <c r="J27" s="18">
        <f>H27*I27</f>
        <v>0</v>
      </c>
      <c r="K27" s="22">
        <f>J27*52*0.58</f>
        <v>0</v>
      </c>
      <c r="L27" s="26"/>
      <c r="M27" s="18">
        <v>100</v>
      </c>
      <c r="N27" s="18">
        <f t="shared" si="8"/>
        <v>0</v>
      </c>
      <c r="O27" s="19">
        <f>N27*5</f>
        <v>0</v>
      </c>
      <c r="P27" s="27">
        <f t="shared" si="9"/>
        <v>0</v>
      </c>
      <c r="Q27" s="71"/>
      <c r="R27" s="72"/>
      <c r="S27" s="72"/>
      <c r="T27" s="73"/>
      <c r="U27" s="71"/>
      <c r="V27" s="72"/>
      <c r="W27" s="72"/>
      <c r="X27" s="73"/>
      <c r="Y27" s="71"/>
      <c r="Z27" s="72"/>
      <c r="AA27" s="72"/>
      <c r="AB27" s="73"/>
      <c r="AC27" s="71"/>
      <c r="AD27" s="72"/>
      <c r="AE27" s="72"/>
      <c r="AF27" s="73"/>
      <c r="AG27" s="71"/>
      <c r="AH27" s="72"/>
      <c r="AI27" s="72"/>
      <c r="AJ27" s="73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</row>
    <row r="28" spans="1:55" ht="12.75" customHeight="1">
      <c r="A28" s="152"/>
      <c r="B28" s="153"/>
      <c r="C28" s="143"/>
      <c r="D28" s="114"/>
      <c r="E28" s="133"/>
      <c r="F28" s="133"/>
      <c r="G28" s="99"/>
      <c r="H28" s="28"/>
      <c r="I28" s="29">
        <v>400</v>
      </c>
      <c r="J28" s="29">
        <f t="shared" si="7"/>
        <v>0</v>
      </c>
      <c r="K28" s="30">
        <f>J28*12*0.58</f>
        <v>0</v>
      </c>
      <c r="L28" s="71"/>
      <c r="M28" s="72"/>
      <c r="N28" s="72"/>
      <c r="O28" s="73"/>
      <c r="P28" s="27">
        <f t="shared" si="9"/>
        <v>0</v>
      </c>
      <c r="Q28" s="71"/>
      <c r="R28" s="72"/>
      <c r="S28" s="72"/>
      <c r="T28" s="73"/>
      <c r="U28" s="71"/>
      <c r="V28" s="72"/>
      <c r="W28" s="72"/>
      <c r="X28" s="73"/>
      <c r="Y28" s="71"/>
      <c r="Z28" s="72"/>
      <c r="AA28" s="72"/>
      <c r="AB28" s="73"/>
      <c r="AC28" s="71"/>
      <c r="AD28" s="72"/>
      <c r="AE28" s="72"/>
      <c r="AF28" s="73"/>
      <c r="AG28" s="71"/>
      <c r="AH28" s="72"/>
      <c r="AI28" s="72"/>
      <c r="AJ28" s="73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</row>
    <row r="29" spans="1:55" ht="16.5" customHeight="1">
      <c r="A29" s="14">
        <v>23</v>
      </c>
      <c r="B29" s="10" t="s">
        <v>19</v>
      </c>
      <c r="C29" s="84"/>
      <c r="D29" s="71"/>
      <c r="E29" s="72"/>
      <c r="F29" s="72"/>
      <c r="G29" s="73"/>
      <c r="H29" s="71"/>
      <c r="I29" s="72"/>
      <c r="J29" s="72"/>
      <c r="K29" s="73"/>
      <c r="L29" s="26"/>
      <c r="M29" s="18">
        <v>56</v>
      </c>
      <c r="N29" s="18">
        <f t="shared" si="8"/>
        <v>0</v>
      </c>
      <c r="O29" s="19">
        <f>N29*5</f>
        <v>0</v>
      </c>
      <c r="P29" s="27">
        <f t="shared" si="9"/>
        <v>0</v>
      </c>
      <c r="Q29" s="71"/>
      <c r="R29" s="72"/>
      <c r="S29" s="72"/>
      <c r="T29" s="73"/>
      <c r="U29" s="71"/>
      <c r="V29" s="72"/>
      <c r="W29" s="72"/>
      <c r="X29" s="73"/>
      <c r="Y29" s="71"/>
      <c r="Z29" s="72"/>
      <c r="AA29" s="72"/>
      <c r="AB29" s="73"/>
      <c r="AC29" s="71"/>
      <c r="AD29" s="72"/>
      <c r="AE29" s="72"/>
      <c r="AF29" s="73"/>
      <c r="AG29" s="71"/>
      <c r="AH29" s="72"/>
      <c r="AI29" s="72"/>
      <c r="AJ29" s="73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</row>
    <row r="30" spans="1:55" ht="33" customHeight="1">
      <c r="A30" s="6">
        <v>24</v>
      </c>
      <c r="B30" s="11" t="s">
        <v>67</v>
      </c>
      <c r="C30" s="87"/>
      <c r="D30" s="71"/>
      <c r="E30" s="72"/>
      <c r="F30" s="72"/>
      <c r="G30" s="73"/>
      <c r="H30" s="26"/>
      <c r="I30" s="18">
        <v>557</v>
      </c>
      <c r="J30" s="18">
        <f>H30*I30</f>
        <v>0</v>
      </c>
      <c r="K30" s="22">
        <f>J30*12*0.58</f>
        <v>0</v>
      </c>
      <c r="L30" s="26"/>
      <c r="M30" s="18">
        <v>557</v>
      </c>
      <c r="N30" s="18">
        <f>L30*M30</f>
        <v>0</v>
      </c>
      <c r="O30" s="19">
        <f>N30*5</f>
        <v>0</v>
      </c>
      <c r="P30" s="19">
        <f t="shared" si="9"/>
        <v>0</v>
      </c>
      <c r="Q30" s="71"/>
      <c r="R30" s="72"/>
      <c r="S30" s="72"/>
      <c r="T30" s="73"/>
      <c r="U30" s="71"/>
      <c r="V30" s="72"/>
      <c r="W30" s="72"/>
      <c r="X30" s="73"/>
      <c r="Y30" s="71"/>
      <c r="Z30" s="72"/>
      <c r="AA30" s="72"/>
      <c r="AB30" s="73"/>
      <c r="AC30" s="71"/>
      <c r="AD30" s="72"/>
      <c r="AE30" s="72"/>
      <c r="AF30" s="73"/>
      <c r="AG30" s="71"/>
      <c r="AH30" s="72"/>
      <c r="AI30" s="72"/>
      <c r="AJ30" s="73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7"/>
      <c r="AW30" s="7"/>
      <c r="AX30" s="7"/>
      <c r="AY30" s="7"/>
      <c r="AZ30" s="7"/>
      <c r="BA30" s="7"/>
      <c r="BB30" s="7"/>
      <c r="BC30" s="7"/>
    </row>
    <row r="31" spans="1:55" ht="45" customHeight="1">
      <c r="A31" s="14">
        <v>25</v>
      </c>
      <c r="B31" s="11" t="s">
        <v>68</v>
      </c>
      <c r="C31" s="87"/>
      <c r="D31" s="71"/>
      <c r="E31" s="72"/>
      <c r="F31" s="72"/>
      <c r="G31" s="73"/>
      <c r="H31" s="26"/>
      <c r="I31" s="18">
        <v>61</v>
      </c>
      <c r="J31" s="18">
        <f>H31*I31</f>
        <v>0</v>
      </c>
      <c r="K31" s="22">
        <f>J31*12*0.58</f>
        <v>0</v>
      </c>
      <c r="L31" s="71"/>
      <c r="M31" s="72"/>
      <c r="N31" s="72"/>
      <c r="O31" s="73"/>
      <c r="P31" s="19">
        <f t="shared" si="9"/>
        <v>0</v>
      </c>
      <c r="Q31" s="71"/>
      <c r="R31" s="72"/>
      <c r="S31" s="72"/>
      <c r="T31" s="73"/>
      <c r="U31" s="71"/>
      <c r="V31" s="72"/>
      <c r="W31" s="72"/>
      <c r="X31" s="73"/>
      <c r="Y31" s="71"/>
      <c r="Z31" s="72"/>
      <c r="AA31" s="72"/>
      <c r="AB31" s="73"/>
      <c r="AC31" s="71"/>
      <c r="AD31" s="72"/>
      <c r="AE31" s="72"/>
      <c r="AF31" s="73"/>
      <c r="AG31" s="71"/>
      <c r="AH31" s="72"/>
      <c r="AI31" s="72"/>
      <c r="AJ31" s="73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7"/>
    </row>
    <row r="32" spans="1:55" ht="31.5" customHeight="1">
      <c r="A32" s="56">
        <v>26</v>
      </c>
      <c r="B32" s="10" t="s">
        <v>69</v>
      </c>
      <c r="C32" s="84"/>
      <c r="D32" s="71"/>
      <c r="E32" s="72"/>
      <c r="F32" s="72"/>
      <c r="G32" s="73"/>
      <c r="H32" s="26"/>
      <c r="I32" s="18">
        <v>40</v>
      </c>
      <c r="J32" s="18">
        <f t="shared" si="7"/>
        <v>0</v>
      </c>
      <c r="K32" s="22">
        <f>J32*4*0.58</f>
        <v>0</v>
      </c>
      <c r="L32" s="26"/>
      <c r="M32" s="18">
        <v>40</v>
      </c>
      <c r="N32" s="18">
        <f>L32*M32</f>
        <v>0</v>
      </c>
      <c r="O32" s="19">
        <f>N32*5</f>
        <v>0</v>
      </c>
      <c r="P32" s="27">
        <f t="shared" si="9"/>
        <v>0</v>
      </c>
      <c r="Q32" s="71"/>
      <c r="R32" s="72"/>
      <c r="S32" s="72"/>
      <c r="T32" s="73"/>
      <c r="U32" s="71"/>
      <c r="V32" s="72"/>
      <c r="W32" s="72"/>
      <c r="X32" s="73"/>
      <c r="Y32" s="71"/>
      <c r="Z32" s="72"/>
      <c r="AA32" s="72"/>
      <c r="AB32" s="73"/>
      <c r="AC32" s="71"/>
      <c r="AD32" s="72"/>
      <c r="AE32" s="72"/>
      <c r="AF32" s="73"/>
      <c r="AG32" s="71"/>
      <c r="AH32" s="72"/>
      <c r="AI32" s="72"/>
      <c r="AJ32" s="73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</row>
    <row r="33" spans="1:47" ht="31.5" customHeight="1">
      <c r="A33" s="57">
        <v>27</v>
      </c>
      <c r="B33" s="11" t="s">
        <v>82</v>
      </c>
      <c r="C33" s="9" t="s">
        <v>71</v>
      </c>
      <c r="D33" s="26"/>
      <c r="E33" s="18">
        <v>389</v>
      </c>
      <c r="F33" s="18">
        <f>D33*E33</f>
        <v>0</v>
      </c>
      <c r="G33" s="159">
        <f>F33*52</f>
        <v>0</v>
      </c>
      <c r="H33" s="81"/>
      <c r="I33" s="82"/>
      <c r="J33" s="82"/>
      <c r="K33" s="83"/>
      <c r="L33" s="81"/>
      <c r="M33" s="82"/>
      <c r="N33" s="82"/>
      <c r="O33" s="83"/>
      <c r="P33" s="27">
        <f t="shared" si="9"/>
        <v>0</v>
      </c>
      <c r="Q33" s="20"/>
      <c r="R33" s="18">
        <v>27.74</v>
      </c>
      <c r="S33" s="18">
        <f>Q33*R33</f>
        <v>0</v>
      </c>
      <c r="T33" s="19">
        <f>S33*2</f>
        <v>0</v>
      </c>
      <c r="U33" s="86"/>
      <c r="V33" s="79"/>
      <c r="W33" s="79"/>
      <c r="X33" s="80"/>
      <c r="Y33" s="86"/>
      <c r="Z33" s="79"/>
      <c r="AA33" s="79"/>
      <c r="AB33" s="80"/>
      <c r="AC33" s="54"/>
      <c r="AD33" s="53">
        <v>165.89</v>
      </c>
      <c r="AE33" s="53">
        <f>AC33*AD33</f>
        <v>0</v>
      </c>
      <c r="AF33" s="55">
        <f>AE33*4</f>
        <v>0</v>
      </c>
      <c r="AG33" s="86"/>
      <c r="AH33" s="79"/>
      <c r="AI33" s="79"/>
      <c r="AJ33" s="80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</row>
    <row r="34" spans="1:47" ht="31.5" customHeight="1">
      <c r="A34" s="57">
        <v>28</v>
      </c>
      <c r="B34" s="11" t="s">
        <v>83</v>
      </c>
      <c r="C34" s="9" t="s">
        <v>71</v>
      </c>
      <c r="D34" s="20"/>
      <c r="E34" s="21">
        <v>106.46</v>
      </c>
      <c r="F34" s="18">
        <f>D34*E34</f>
        <v>0</v>
      </c>
      <c r="G34" s="159">
        <f>F34*52</f>
        <v>0</v>
      </c>
      <c r="H34" s="81"/>
      <c r="I34" s="82"/>
      <c r="J34" s="82"/>
      <c r="K34" s="83"/>
      <c r="L34" s="81"/>
      <c r="M34" s="82"/>
      <c r="N34" s="82"/>
      <c r="O34" s="83"/>
      <c r="P34" s="27">
        <f t="shared" si="9"/>
        <v>0</v>
      </c>
      <c r="Q34" s="20"/>
      <c r="R34" s="18">
        <v>25.7</v>
      </c>
      <c r="S34" s="18">
        <f>Q34*R34</f>
        <v>0</v>
      </c>
      <c r="T34" s="19">
        <f>S34*2</f>
        <v>0</v>
      </c>
      <c r="U34" s="86"/>
      <c r="V34" s="79"/>
      <c r="W34" s="79"/>
      <c r="X34" s="80"/>
      <c r="Y34" s="86"/>
      <c r="Z34" s="79"/>
      <c r="AA34" s="79"/>
      <c r="AB34" s="80"/>
      <c r="AC34" s="86"/>
      <c r="AD34" s="79"/>
      <c r="AE34" s="79"/>
      <c r="AF34" s="80"/>
      <c r="AG34" s="86"/>
      <c r="AH34" s="79"/>
      <c r="AI34" s="79"/>
      <c r="AJ34" s="80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</row>
    <row r="35" spans="1:47" ht="29.25" customHeight="1" thickBot="1">
      <c r="A35" s="58">
        <v>29</v>
      </c>
      <c r="B35" s="12" t="s">
        <v>70</v>
      </c>
      <c r="C35" s="88"/>
      <c r="D35" s="89"/>
      <c r="E35" s="90"/>
      <c r="F35" s="90"/>
      <c r="G35" s="91"/>
      <c r="H35" s="32"/>
      <c r="I35" s="33">
        <v>100</v>
      </c>
      <c r="J35" s="33">
        <f>H35*I35</f>
        <v>0</v>
      </c>
      <c r="K35" s="22">
        <f>J35*52*0.58</f>
        <v>0</v>
      </c>
      <c r="L35" s="32"/>
      <c r="M35" s="33">
        <v>100</v>
      </c>
      <c r="N35" s="33">
        <f>L35*M35</f>
        <v>0</v>
      </c>
      <c r="O35" s="19">
        <f>N35*5</f>
        <v>0</v>
      </c>
      <c r="P35" s="34">
        <f t="shared" si="9"/>
        <v>0</v>
      </c>
      <c r="Q35" s="89"/>
      <c r="R35" s="90"/>
      <c r="S35" s="90"/>
      <c r="T35" s="91"/>
      <c r="U35" s="89"/>
      <c r="V35" s="90"/>
      <c r="W35" s="90"/>
      <c r="X35" s="91"/>
      <c r="Y35" s="89"/>
      <c r="Z35" s="90"/>
      <c r="AA35" s="90"/>
      <c r="AB35" s="91"/>
      <c r="AC35" s="89"/>
      <c r="AD35" s="90"/>
      <c r="AE35" s="90"/>
      <c r="AF35" s="91"/>
      <c r="AG35" s="89"/>
      <c r="AH35" s="90"/>
      <c r="AI35" s="90"/>
      <c r="AJ35" s="91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</row>
    <row r="36" spans="1:47" s="44" customFormat="1" ht="27.75" customHeight="1" thickBot="1">
      <c r="A36" s="39"/>
      <c r="B36" s="40" t="s">
        <v>35</v>
      </c>
      <c r="C36" s="41"/>
      <c r="D36" s="41"/>
      <c r="E36" s="41"/>
      <c r="F36" s="41"/>
      <c r="G36" s="42">
        <f>SUM(G5:G35)</f>
        <v>0</v>
      </c>
      <c r="H36" s="41"/>
      <c r="I36" s="41"/>
      <c r="J36" s="41"/>
      <c r="K36" s="42">
        <f>SUM(K5:K35)</f>
        <v>0</v>
      </c>
      <c r="L36" s="41"/>
      <c r="M36" s="41"/>
      <c r="N36" s="41"/>
      <c r="O36" s="42">
        <f>SUM(O5:O35)</f>
        <v>0</v>
      </c>
      <c r="P36" s="42">
        <f>SUM(P5:P35)</f>
        <v>0</v>
      </c>
      <c r="Q36" s="41"/>
      <c r="R36" s="41"/>
      <c r="S36" s="41"/>
      <c r="T36" s="42">
        <f>SUM(T5:T35)</f>
        <v>0</v>
      </c>
      <c r="U36" s="41"/>
      <c r="V36" s="41"/>
      <c r="W36" s="41"/>
      <c r="X36" s="42">
        <f>SUM(X5:X35)</f>
        <v>0</v>
      </c>
      <c r="Y36" s="41"/>
      <c r="Z36" s="41"/>
      <c r="AA36" s="41"/>
      <c r="AB36" s="43">
        <f>SUM(AB5:AB35)</f>
        <v>0</v>
      </c>
      <c r="AC36" s="41"/>
      <c r="AD36" s="41"/>
      <c r="AE36" s="41"/>
      <c r="AF36" s="43">
        <f>SUM(AF5:AF35)</f>
        <v>0</v>
      </c>
      <c r="AG36" s="41"/>
      <c r="AH36" s="41"/>
      <c r="AI36" s="41"/>
      <c r="AJ36" s="43">
        <f>SUM(AJ5:AJ35)</f>
        <v>0</v>
      </c>
    </row>
    <row r="37" spans="1:47" ht="13.5" thickBo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</row>
    <row r="38" spans="1:47" ht="23.25" customHeight="1">
      <c r="A38" s="44"/>
      <c r="B38" s="144" t="s">
        <v>37</v>
      </c>
      <c r="C38" s="145"/>
      <c r="D38" s="160">
        <f>SUM(G36+P36+T36+X36+AB36+AF36+AJ36)</f>
        <v>0</v>
      </c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</row>
    <row r="39" spans="1:47" ht="23.25" customHeight="1">
      <c r="A39" s="44"/>
      <c r="B39" s="146" t="s">
        <v>38</v>
      </c>
      <c r="C39" s="147"/>
      <c r="D39" s="66">
        <f>D40-D38</f>
        <v>0</v>
      </c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</row>
    <row r="40" spans="1:47" ht="27.75" customHeight="1" thickBot="1">
      <c r="A40" s="44"/>
      <c r="B40" s="140" t="s">
        <v>39</v>
      </c>
      <c r="C40" s="141"/>
      <c r="D40" s="65">
        <f>D38*1.21</f>
        <v>0</v>
      </c>
      <c r="E40" s="1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</row>
    <row r="41" spans="1:47" ht="16.5" customHeight="1" thickBot="1">
      <c r="A41" s="44"/>
      <c r="B41" s="44"/>
      <c r="C41" s="44"/>
      <c r="D41" s="44"/>
      <c r="E41" s="44"/>
      <c r="F41" s="44"/>
      <c r="G41" s="44"/>
      <c r="H41" s="44"/>
      <c r="I41" s="44"/>
      <c r="J41" s="137"/>
      <c r="K41" s="137"/>
      <c r="L41" s="137"/>
      <c r="M41" s="137"/>
      <c r="N41" s="137"/>
      <c r="O41" s="137"/>
      <c r="P41" s="137"/>
      <c r="Q41" s="137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</row>
    <row r="42" spans="1:47" ht="27" customHeight="1" thickBot="1">
      <c r="A42" s="44"/>
      <c r="B42" s="134" t="s">
        <v>31</v>
      </c>
      <c r="C42" s="135"/>
      <c r="D42" s="135"/>
      <c r="E42" s="135"/>
      <c r="F42" s="136"/>
      <c r="G42" s="48" t="s">
        <v>28</v>
      </c>
      <c r="H42" s="49" t="s">
        <v>29</v>
      </c>
      <c r="I42" s="50" t="s">
        <v>30</v>
      </c>
      <c r="K42" s="3"/>
      <c r="L42" s="3"/>
      <c r="M42" s="3"/>
      <c r="N42" s="3"/>
      <c r="O42" s="3"/>
      <c r="P42" s="3"/>
      <c r="Q42" s="2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</row>
    <row r="43" spans="1:47" ht="27" customHeight="1">
      <c r="A43" s="44"/>
      <c r="B43" s="138" t="s">
        <v>34</v>
      </c>
      <c r="C43" s="139"/>
      <c r="D43" s="139"/>
      <c r="E43" s="139"/>
      <c r="F43" s="139"/>
      <c r="G43" s="59"/>
      <c r="H43" s="61">
        <f>G43*0.21</f>
        <v>0</v>
      </c>
      <c r="I43" s="63">
        <f>H43+G43</f>
        <v>0</v>
      </c>
      <c r="J43" s="1"/>
      <c r="K43" s="4"/>
      <c r="L43" s="4"/>
      <c r="M43" s="4"/>
      <c r="N43" s="4"/>
      <c r="O43" s="4"/>
      <c r="P43" s="4"/>
      <c r="Q43" s="2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</row>
    <row r="44" spans="1:47" ht="27" customHeight="1">
      <c r="A44" s="44"/>
      <c r="B44" s="127" t="s">
        <v>85</v>
      </c>
      <c r="C44" s="128"/>
      <c r="D44" s="128"/>
      <c r="E44" s="128"/>
      <c r="F44" s="128"/>
      <c r="G44" s="60"/>
      <c r="H44" s="62">
        <f>G44*0.21</f>
        <v>0</v>
      </c>
      <c r="I44" s="64">
        <f>H44+G44</f>
        <v>0</v>
      </c>
      <c r="J44" s="1"/>
      <c r="K44" s="4"/>
      <c r="L44" s="4"/>
      <c r="M44" s="4"/>
      <c r="N44" s="4"/>
      <c r="O44" s="4"/>
      <c r="P44" s="4"/>
      <c r="Q44" s="2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</row>
    <row r="45" spans="1:47" ht="27" customHeight="1">
      <c r="A45" s="44"/>
      <c r="B45" s="127" t="s">
        <v>32</v>
      </c>
      <c r="C45" s="128"/>
      <c r="D45" s="128"/>
      <c r="E45" s="128"/>
      <c r="F45" s="128"/>
      <c r="G45" s="60"/>
      <c r="H45" s="62">
        <f>G45*0.21</f>
        <v>0</v>
      </c>
      <c r="I45" s="64">
        <f>H45+G45</f>
        <v>0</v>
      </c>
      <c r="K45" s="4"/>
      <c r="L45" s="4"/>
      <c r="M45" s="4"/>
      <c r="N45" s="4"/>
      <c r="O45" s="4"/>
      <c r="P45" s="4"/>
      <c r="Q45" s="2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</row>
    <row r="46" spans="1:47" ht="27" customHeight="1">
      <c r="A46" s="44"/>
      <c r="B46" s="127" t="s">
        <v>33</v>
      </c>
      <c r="C46" s="128"/>
      <c r="D46" s="128"/>
      <c r="E46" s="128"/>
      <c r="F46" s="128"/>
      <c r="G46" s="60"/>
      <c r="H46" s="62">
        <f>G46*0.21</f>
        <v>0</v>
      </c>
      <c r="I46" s="64">
        <f>H46+G46</f>
        <v>0</v>
      </c>
      <c r="K46" s="4"/>
      <c r="L46" s="4"/>
      <c r="M46" s="4"/>
      <c r="N46" s="4"/>
      <c r="O46" s="4"/>
      <c r="P46" s="4"/>
      <c r="Q46" s="2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</row>
    <row r="47" spans="1:47" ht="27" customHeight="1" thickBot="1">
      <c r="A47" s="44"/>
      <c r="B47" s="129" t="s">
        <v>84</v>
      </c>
      <c r="C47" s="130"/>
      <c r="D47" s="130"/>
      <c r="E47" s="130"/>
      <c r="F47" s="130"/>
      <c r="G47" s="51"/>
      <c r="H47" s="51">
        <f>SUM(H43:H46)</f>
        <v>0</v>
      </c>
      <c r="I47" s="52">
        <f>SUM(I43:I46)</f>
        <v>0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</row>
    <row r="48" spans="1:47" ht="27" customHeight="1">
      <c r="A48" s="44"/>
      <c r="B48" s="44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</row>
    <row r="49" spans="1:47" ht="27" customHeight="1">
      <c r="A49" s="44"/>
      <c r="B49" s="44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</row>
    <row r="50" spans="1:47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</row>
    <row r="51" spans="1:47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</row>
  </sheetData>
  <mergeCells count="79">
    <mergeCell ref="A1:K1"/>
    <mergeCell ref="L22:L23"/>
    <mergeCell ref="L3:L4"/>
    <mergeCell ref="H3:H4"/>
    <mergeCell ref="F22:F23"/>
    <mergeCell ref="A3:A4"/>
    <mergeCell ref="H2:K2"/>
    <mergeCell ref="I22:I23"/>
    <mergeCell ref="C3:C4"/>
    <mergeCell ref="C22:C23"/>
    <mergeCell ref="A27:A28"/>
    <mergeCell ref="B27:B28"/>
    <mergeCell ref="O3:O4"/>
    <mergeCell ref="K22:K23"/>
    <mergeCell ref="K3:K4"/>
    <mergeCell ref="D3:D4"/>
    <mergeCell ref="A22:A23"/>
    <mergeCell ref="N3:N4"/>
    <mergeCell ref="E3:E4"/>
    <mergeCell ref="N22:N23"/>
    <mergeCell ref="AG2:AJ2"/>
    <mergeCell ref="AG3:AG4"/>
    <mergeCell ref="AH3:AH4"/>
    <mergeCell ref="AI3:AI4"/>
    <mergeCell ref="AJ3:AJ4"/>
    <mergeCell ref="Y2:AB2"/>
    <mergeCell ref="AF3:AF4"/>
    <mergeCell ref="AB3:AB4"/>
    <mergeCell ref="AC3:AC4"/>
    <mergeCell ref="Y3:Y4"/>
    <mergeCell ref="Z3:Z4"/>
    <mergeCell ref="AA3:AA4"/>
    <mergeCell ref="AD3:AD4"/>
    <mergeCell ref="AE3:AE4"/>
    <mergeCell ref="AC2:AF2"/>
    <mergeCell ref="C49:AF49"/>
    <mergeCell ref="C48:AE48"/>
    <mergeCell ref="C27:C28"/>
    <mergeCell ref="B45:F45"/>
    <mergeCell ref="B38:C38"/>
    <mergeCell ref="B39:C39"/>
    <mergeCell ref="B3:B4"/>
    <mergeCell ref="B22:B23"/>
    <mergeCell ref="B46:F46"/>
    <mergeCell ref="B47:F47"/>
    <mergeCell ref="J22:J23"/>
    <mergeCell ref="G3:G4"/>
    <mergeCell ref="E27:E28"/>
    <mergeCell ref="F3:F4"/>
    <mergeCell ref="B42:F42"/>
    <mergeCell ref="J41:Q41"/>
    <mergeCell ref="B43:F43"/>
    <mergeCell ref="F27:F28"/>
    <mergeCell ref="B44:F44"/>
    <mergeCell ref="B40:C40"/>
    <mergeCell ref="D27:D28"/>
    <mergeCell ref="H22:H23"/>
    <mergeCell ref="G22:G23"/>
    <mergeCell ref="M3:M4"/>
    <mergeCell ref="D22:D23"/>
    <mergeCell ref="J3:J4"/>
    <mergeCell ref="W3:W4"/>
    <mergeCell ref="U3:U4"/>
    <mergeCell ref="L2:O2"/>
    <mergeCell ref="D2:G2"/>
    <mergeCell ref="I3:I4"/>
    <mergeCell ref="Q2:T2"/>
    <mergeCell ref="T3:T4"/>
    <mergeCell ref="S3:S4"/>
    <mergeCell ref="R3:R4"/>
    <mergeCell ref="U2:X2"/>
    <mergeCell ref="V3:V4"/>
    <mergeCell ref="X3:X4"/>
    <mergeCell ref="E22:E23"/>
    <mergeCell ref="G27:G28"/>
    <mergeCell ref="P22:P23"/>
    <mergeCell ref="P3:P4"/>
    <mergeCell ref="Q3:Q4"/>
    <mergeCell ref="O22:O23"/>
  </mergeCells>
  <phoneticPr fontId="0" type="noConversion"/>
  <pageMargins left="0.78740157499999996" right="0.78740157499999996" top="0.984251969" bottom="0.984251969" header="0.4921259845" footer="0.4921259845"/>
  <pageSetup paperSize="9" scale="36" fitToWidth="2" orientation="landscape" r:id="rId1"/>
  <headerFooter alignWithMargins="0"/>
  <colBreaks count="1" manualBreakCount="1">
    <brk id="20" min="1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ostatní objekty</vt:lpstr>
      <vt:lpstr>'ostatní objekty'!Oblast_tisku</vt:lpstr>
    </vt:vector>
  </TitlesOfParts>
  <Company>wallet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Ferechová</dc:creator>
  <cp:lastModifiedBy>Ferechová</cp:lastModifiedBy>
  <cp:lastPrinted>2012-08-27T07:02:22Z</cp:lastPrinted>
  <dcterms:created xsi:type="dcterms:W3CDTF">2010-11-12T09:51:19Z</dcterms:created>
  <dcterms:modified xsi:type="dcterms:W3CDTF">2013-07-22T18:02:10Z</dcterms:modified>
</cp:coreProperties>
</file>