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0" windowWidth="19440" windowHeight="7140" activeTab="2"/>
  </bookViews>
  <sheets>
    <sheet name="Krycí list" sheetId="1" r:id="rId1"/>
    <sheet name="Rekapitulace" sheetId="2" r:id="rId2"/>
    <sheet name="Položky" sheetId="3" r:id="rId3"/>
  </sheets>
  <definedNames>
    <definedName name="cisloobjektu">'Krycí list'!$A$5</definedName>
    <definedName name="cislostavby">'Krycí list'!$A$7</definedName>
    <definedName name="Datum">'Krycí list'!$B$27</definedName>
    <definedName name="Dil">Rekapitulace!$A$6</definedName>
    <definedName name="Dodavka">Rekapitulace!$G$28</definedName>
    <definedName name="Dodavka0">Položky!#REF!</definedName>
    <definedName name="HSV">Rekapitulace!$E$28</definedName>
    <definedName name="HSV0">Položky!#REF!</definedName>
    <definedName name="HZS">Rekapitulace!$I$28</definedName>
    <definedName name="HZS0">Položky!#REF!</definedName>
    <definedName name="JKSO">'Krycí list'!$G$2</definedName>
    <definedName name="MJ">'Krycí list'!$G$5</definedName>
    <definedName name="Mont">Rekapitulace!$H$28</definedName>
    <definedName name="Montaz0">Položky!#REF!</definedName>
    <definedName name="NazevDilu">Rekapitulace!$B$6</definedName>
    <definedName name="nazevobjektu">'Krycí list'!$C$5</definedName>
    <definedName name="nazevstavby">'Krycí list'!$C$7</definedName>
    <definedName name="_xlnm.Print_Titles" localSheetId="2">Položky!$1:$6</definedName>
    <definedName name="_xlnm.Print_Titles" localSheetId="1">Rekapitulace!$1:$6</definedName>
    <definedName name="Objednatel">'Krycí list'!$C$10</definedName>
    <definedName name="_xlnm.Print_Area" localSheetId="0">'Krycí list'!$A$1:$G$45</definedName>
    <definedName name="_xlnm.Print_Area" localSheetId="2">Položky!$A$1:$G$792</definedName>
    <definedName name="_xlnm.Print_Area" localSheetId="1">Rekapitulace!$A$1:$I$38</definedName>
    <definedName name="PocetMJ">'Krycí list'!$G$6</definedName>
    <definedName name="Poznamka">'Krycí list'!$B$37</definedName>
    <definedName name="Projektant">'Krycí list'!$C$8</definedName>
    <definedName name="PSV">Rekapitulace!$F$28</definedName>
    <definedName name="PSV0">Položky!#REF!</definedName>
    <definedName name="SazbaDPH1">'Krycí list'!$C$30</definedName>
    <definedName name="SazbaDPH2">'Krycí list'!$C$32</definedName>
    <definedName name="SloupecCC">Položky!$G$6</definedName>
    <definedName name="SloupecCisloPol">Položky!$B$6</definedName>
    <definedName name="SloupecJC">Položky!$F$6</definedName>
    <definedName name="SloupecMJ">Položky!$D$6</definedName>
    <definedName name="SloupecMnozstvi">Položky!$E$6</definedName>
    <definedName name="SloupecNazPol">Položky!$C$6</definedName>
    <definedName name="SloupecPC">Položky!$A$6</definedName>
    <definedName name="solver_lin" localSheetId="2" hidden="1">0</definedName>
    <definedName name="solver_num" localSheetId="2" hidden="1">0</definedName>
    <definedName name="solver_opt" localSheetId="2" hidden="1">Položky!#REF!</definedName>
    <definedName name="solver_typ" localSheetId="2" hidden="1">1</definedName>
    <definedName name="solver_val" localSheetId="2" hidden="1">0</definedName>
    <definedName name="Typ">Položky!#REF!</definedName>
    <definedName name="VRN">Rekapitulace!$H$37</definedName>
    <definedName name="VRNKc">Rekapitulace!#REF!</definedName>
    <definedName name="VRNnazev">Rekapitulace!#REF!</definedName>
    <definedName name="VRNproc">Rekapitulace!#REF!</definedName>
    <definedName name="VRNzakl">Rekapitulace!#REF!</definedName>
    <definedName name="Zakazka">'Krycí list'!$G$11</definedName>
    <definedName name="Zaklad22">'Krycí list'!$F$32</definedName>
    <definedName name="Zaklad5">'Krycí list'!$F$30</definedName>
    <definedName name="Zhotovitel">'Krycí list'!$C$11:$E$11</definedName>
  </definedNames>
  <calcPr calcId="145621" iterateDelta="1E-4"/>
</workbook>
</file>

<file path=xl/calcChain.xml><?xml version="1.0" encoding="utf-8"?>
<calcChain xmlns="http://schemas.openxmlformats.org/spreadsheetml/2006/main">
  <c r="D18" i="1" l="1"/>
  <c r="D17" i="1"/>
  <c r="D16" i="1"/>
  <c r="D15" i="1"/>
  <c r="BE791" i="3"/>
  <c r="BD791" i="3"/>
  <c r="BC791" i="3"/>
  <c r="BB791" i="3"/>
  <c r="BA791" i="3"/>
  <c r="G791" i="3"/>
  <c r="BE790" i="3"/>
  <c r="BD790" i="3"/>
  <c r="BC790" i="3"/>
  <c r="BB790" i="3"/>
  <c r="G790" i="3"/>
  <c r="BA790" i="3" s="1"/>
  <c r="BE789" i="3"/>
  <c r="BD789" i="3"/>
  <c r="BD792" i="3" s="1"/>
  <c r="H27" i="2" s="1"/>
  <c r="BC789" i="3"/>
  <c r="BB789" i="3"/>
  <c r="G789" i="3"/>
  <c r="BA789" i="3" s="1"/>
  <c r="BE788" i="3"/>
  <c r="BD788" i="3"/>
  <c r="BC788" i="3"/>
  <c r="BB788" i="3"/>
  <c r="G788" i="3"/>
  <c r="BA788" i="3" s="1"/>
  <c r="BE787" i="3"/>
  <c r="BD787" i="3"/>
  <c r="BC787" i="3"/>
  <c r="BB787" i="3"/>
  <c r="G787" i="3"/>
  <c r="BA787" i="3" s="1"/>
  <c r="BE786" i="3"/>
  <c r="BD786" i="3"/>
  <c r="BC786" i="3"/>
  <c r="BB786" i="3"/>
  <c r="G786" i="3"/>
  <c r="G792" i="3" s="1"/>
  <c r="BE785" i="3"/>
  <c r="BD785" i="3"/>
  <c r="BC785" i="3"/>
  <c r="BB785" i="3"/>
  <c r="BB792" i="3" s="1"/>
  <c r="F27" i="2" s="1"/>
  <c r="G785" i="3"/>
  <c r="BA785" i="3" s="1"/>
  <c r="B27" i="2"/>
  <c r="A27" i="2"/>
  <c r="C792" i="3"/>
  <c r="BE777" i="3"/>
  <c r="BD777" i="3"/>
  <c r="BC777" i="3"/>
  <c r="BA777" i="3"/>
  <c r="G777" i="3"/>
  <c r="BB777" i="3" s="1"/>
  <c r="BE774" i="3"/>
  <c r="BD774" i="3"/>
  <c r="BD783" i="3" s="1"/>
  <c r="H26" i="2" s="1"/>
  <c r="BC774" i="3"/>
  <c r="BA774" i="3"/>
  <c r="G774" i="3"/>
  <c r="BB774" i="3" s="1"/>
  <c r="BE771" i="3"/>
  <c r="BD771" i="3"/>
  <c r="BC771" i="3"/>
  <c r="BA771" i="3"/>
  <c r="G771" i="3"/>
  <c r="BB771" i="3" s="1"/>
  <c r="BB783" i="3" s="1"/>
  <c r="F26" i="2" s="1"/>
  <c r="B26" i="2"/>
  <c r="A26" i="2"/>
  <c r="G783" i="3"/>
  <c r="C783" i="3"/>
  <c r="BE768" i="3"/>
  <c r="BD768" i="3"/>
  <c r="BC768" i="3"/>
  <c r="BB768" i="3"/>
  <c r="BA768" i="3"/>
  <c r="G768" i="3"/>
  <c r="BE765" i="3"/>
  <c r="BD765" i="3"/>
  <c r="BC765" i="3"/>
  <c r="BA765" i="3"/>
  <c r="G765" i="3"/>
  <c r="BB765" i="3" s="1"/>
  <c r="BE761" i="3"/>
  <c r="BD761" i="3"/>
  <c r="BC761" i="3"/>
  <c r="BB761" i="3"/>
  <c r="BA761" i="3"/>
  <c r="G761" i="3"/>
  <c r="BE759" i="3"/>
  <c r="BD759" i="3"/>
  <c r="BC759" i="3"/>
  <c r="BA759" i="3"/>
  <c r="G759" i="3"/>
  <c r="BB759" i="3" s="1"/>
  <c r="BE751" i="3"/>
  <c r="BD751" i="3"/>
  <c r="BC751" i="3"/>
  <c r="BA751" i="3"/>
  <c r="G751" i="3"/>
  <c r="BB751" i="3" s="1"/>
  <c r="BE744" i="3"/>
  <c r="BD744" i="3"/>
  <c r="BC744" i="3"/>
  <c r="BA744" i="3"/>
  <c r="G744" i="3"/>
  <c r="BB744" i="3" s="1"/>
  <c r="BE741" i="3"/>
  <c r="BD741" i="3"/>
  <c r="BD769" i="3" s="1"/>
  <c r="H25" i="2" s="1"/>
  <c r="BC741" i="3"/>
  <c r="BA741" i="3"/>
  <c r="G741" i="3"/>
  <c r="BB741" i="3" s="1"/>
  <c r="BB769" i="3" s="1"/>
  <c r="F25" i="2" s="1"/>
  <c r="B25" i="2"/>
  <c r="A25" i="2"/>
  <c r="G769" i="3"/>
  <c r="C769" i="3"/>
  <c r="BE738" i="3"/>
  <c r="BD738" i="3"/>
  <c r="BC738" i="3"/>
  <c r="BB738" i="3"/>
  <c r="BA738" i="3"/>
  <c r="G738" i="3"/>
  <c r="BE727" i="3"/>
  <c r="BE739" i="3" s="1"/>
  <c r="I24" i="2" s="1"/>
  <c r="BD727" i="3"/>
  <c r="BD739" i="3" s="1"/>
  <c r="H24" i="2" s="1"/>
  <c r="BC727" i="3"/>
  <c r="BA727" i="3"/>
  <c r="G727" i="3"/>
  <c r="B24" i="2"/>
  <c r="A24" i="2"/>
  <c r="BA739" i="3"/>
  <c r="E24" i="2" s="1"/>
  <c r="C739" i="3"/>
  <c r="BE724" i="3"/>
  <c r="BD724" i="3"/>
  <c r="BC724" i="3"/>
  <c r="BA724" i="3"/>
  <c r="G724" i="3"/>
  <c r="BB724" i="3" s="1"/>
  <c r="BE722" i="3"/>
  <c r="BD722" i="3"/>
  <c r="BC722" i="3"/>
  <c r="BB722" i="3"/>
  <c r="BA722" i="3"/>
  <c r="G722" i="3"/>
  <c r="BE717" i="3"/>
  <c r="BD717" i="3"/>
  <c r="BC717" i="3"/>
  <c r="BA717" i="3"/>
  <c r="G717" i="3"/>
  <c r="BB717" i="3" s="1"/>
  <c r="BE715" i="3"/>
  <c r="BD715" i="3"/>
  <c r="BC715" i="3"/>
  <c r="BB715" i="3"/>
  <c r="BA715" i="3"/>
  <c r="G715" i="3"/>
  <c r="BE700" i="3"/>
  <c r="BD700" i="3"/>
  <c r="BC700" i="3"/>
  <c r="BA700" i="3"/>
  <c r="G700" i="3"/>
  <c r="BB700" i="3" s="1"/>
  <c r="BE699" i="3"/>
  <c r="BD699" i="3"/>
  <c r="BC699" i="3"/>
  <c r="BA699" i="3"/>
  <c r="G699" i="3"/>
  <c r="BB699" i="3" s="1"/>
  <c r="BE695" i="3"/>
  <c r="BD695" i="3"/>
  <c r="BC695" i="3"/>
  <c r="BA695" i="3"/>
  <c r="G695" i="3"/>
  <c r="BB695" i="3" s="1"/>
  <c r="BE692" i="3"/>
  <c r="BD692" i="3"/>
  <c r="BC692" i="3"/>
  <c r="BA692" i="3"/>
  <c r="G692" i="3"/>
  <c r="BB692" i="3" s="1"/>
  <c r="BE686" i="3"/>
  <c r="BD686" i="3"/>
  <c r="BC686" i="3"/>
  <c r="BA686" i="3"/>
  <c r="G686" i="3"/>
  <c r="BB686" i="3" s="1"/>
  <c r="BE680" i="3"/>
  <c r="BD680" i="3"/>
  <c r="BC680" i="3"/>
  <c r="BB680" i="3"/>
  <c r="BA680" i="3"/>
  <c r="G680" i="3"/>
  <c r="BE674" i="3"/>
  <c r="BD674" i="3"/>
  <c r="BC674" i="3"/>
  <c r="BA674" i="3"/>
  <c r="G674" i="3"/>
  <c r="BB674" i="3" s="1"/>
  <c r="BE669" i="3"/>
  <c r="BD669" i="3"/>
  <c r="BC669" i="3"/>
  <c r="BB669" i="3"/>
  <c r="BA669" i="3"/>
  <c r="BA725" i="3" s="1"/>
  <c r="E23" i="2" s="1"/>
  <c r="G669" i="3"/>
  <c r="BE667" i="3"/>
  <c r="BE725" i="3" s="1"/>
  <c r="I23" i="2" s="1"/>
  <c r="BD667" i="3"/>
  <c r="BD725" i="3" s="1"/>
  <c r="H23" i="2" s="1"/>
  <c r="BC667" i="3"/>
  <c r="BA667" i="3"/>
  <c r="G667" i="3"/>
  <c r="B23" i="2"/>
  <c r="A23" i="2"/>
  <c r="C725" i="3"/>
  <c r="BE664" i="3"/>
  <c r="BD664" i="3"/>
  <c r="BC664" i="3"/>
  <c r="BA664" i="3"/>
  <c r="BA665" i="3" s="1"/>
  <c r="E22" i="2" s="1"/>
  <c r="G664" i="3"/>
  <c r="BB664" i="3" s="1"/>
  <c r="BE658" i="3"/>
  <c r="BD658" i="3"/>
  <c r="BC658" i="3"/>
  <c r="BC665" i="3" s="1"/>
  <c r="G22" i="2" s="1"/>
  <c r="BB658" i="3"/>
  <c r="BA658" i="3"/>
  <c r="G658" i="3"/>
  <c r="BE640" i="3"/>
  <c r="BD640" i="3"/>
  <c r="BD665" i="3" s="1"/>
  <c r="H22" i="2" s="1"/>
  <c r="BC640" i="3"/>
  <c r="BA640" i="3"/>
  <c r="G640" i="3"/>
  <c r="B22" i="2"/>
  <c r="A22" i="2"/>
  <c r="BE665" i="3"/>
  <c r="I22" i="2" s="1"/>
  <c r="C665" i="3"/>
  <c r="BE637" i="3"/>
  <c r="BD637" i="3"/>
  <c r="BC637" i="3"/>
  <c r="BA637" i="3"/>
  <c r="G637" i="3"/>
  <c r="BB637" i="3" s="1"/>
  <c r="BE628" i="3"/>
  <c r="BD628" i="3"/>
  <c r="BC628" i="3"/>
  <c r="BA628" i="3"/>
  <c r="G628" i="3"/>
  <c r="BB628" i="3" s="1"/>
  <c r="BE610" i="3"/>
  <c r="BD610" i="3"/>
  <c r="BC610" i="3"/>
  <c r="BA610" i="3"/>
  <c r="G610" i="3"/>
  <c r="BB610" i="3" s="1"/>
  <c r="BE601" i="3"/>
  <c r="BD601" i="3"/>
  <c r="BC601" i="3"/>
  <c r="BA601" i="3"/>
  <c r="G601" i="3"/>
  <c r="BB601" i="3" s="1"/>
  <c r="B21" i="2"/>
  <c r="A21" i="2"/>
  <c r="BC638" i="3"/>
  <c r="G21" i="2" s="1"/>
  <c r="C638" i="3"/>
  <c r="BE598" i="3"/>
  <c r="BD598" i="3"/>
  <c r="BC598" i="3"/>
  <c r="BC599" i="3" s="1"/>
  <c r="G20" i="2" s="1"/>
  <c r="BB598" i="3"/>
  <c r="BA598" i="3"/>
  <c r="G598" i="3"/>
  <c r="BE596" i="3"/>
  <c r="BD596" i="3"/>
  <c r="BD599" i="3" s="1"/>
  <c r="H20" i="2" s="1"/>
  <c r="BC596" i="3"/>
  <c r="BA596" i="3"/>
  <c r="G596" i="3"/>
  <c r="B20" i="2"/>
  <c r="A20" i="2"/>
  <c r="BE599" i="3"/>
  <c r="I20" i="2" s="1"/>
  <c r="BA599" i="3"/>
  <c r="E20" i="2" s="1"/>
  <c r="C599" i="3"/>
  <c r="BE593" i="3"/>
  <c r="BD593" i="3"/>
  <c r="BD594" i="3" s="1"/>
  <c r="H19" i="2" s="1"/>
  <c r="BC593" i="3"/>
  <c r="BC594" i="3" s="1"/>
  <c r="G19" i="2" s="1"/>
  <c r="BA593" i="3"/>
  <c r="G593" i="3"/>
  <c r="BB593" i="3" s="1"/>
  <c r="BE591" i="3"/>
  <c r="BD591" i="3"/>
  <c r="BC591" i="3"/>
  <c r="BA591" i="3"/>
  <c r="G591" i="3"/>
  <c r="BB591" i="3" s="1"/>
  <c r="BB594" i="3" s="1"/>
  <c r="F19" i="2" s="1"/>
  <c r="B19" i="2"/>
  <c r="A19" i="2"/>
  <c r="C594" i="3"/>
  <c r="BE588" i="3"/>
  <c r="BE589" i="3" s="1"/>
  <c r="I18" i="2" s="1"/>
  <c r="BD588" i="3"/>
  <c r="BC588" i="3"/>
  <c r="BC589" i="3" s="1"/>
  <c r="G18" i="2" s="1"/>
  <c r="BB588" i="3"/>
  <c r="BB589" i="3" s="1"/>
  <c r="F18" i="2" s="1"/>
  <c r="G588" i="3"/>
  <c r="BA588" i="3" s="1"/>
  <c r="BA589" i="3" s="1"/>
  <c r="E18" i="2" s="1"/>
  <c r="B18" i="2"/>
  <c r="A18" i="2"/>
  <c r="BD589" i="3"/>
  <c r="H18" i="2" s="1"/>
  <c r="G589" i="3"/>
  <c r="C589" i="3"/>
  <c r="BE584" i="3"/>
  <c r="BD584" i="3"/>
  <c r="BC584" i="3"/>
  <c r="BB584" i="3"/>
  <c r="G584" i="3"/>
  <c r="BA584" i="3" s="1"/>
  <c r="BE583" i="3"/>
  <c r="BD583" i="3"/>
  <c r="BC583" i="3"/>
  <c r="BB583" i="3"/>
  <c r="G583" i="3"/>
  <c r="BA583" i="3" s="1"/>
  <c r="BE581" i="3"/>
  <c r="BD581" i="3"/>
  <c r="BC581" i="3"/>
  <c r="BB581" i="3"/>
  <c r="G581" i="3"/>
  <c r="BA581" i="3" s="1"/>
  <c r="BE579" i="3"/>
  <c r="BD579" i="3"/>
  <c r="BC579" i="3"/>
  <c r="BB579" i="3"/>
  <c r="G579" i="3"/>
  <c r="BA579" i="3" s="1"/>
  <c r="BE578" i="3"/>
  <c r="BD578" i="3"/>
  <c r="BC578" i="3"/>
  <c r="BB578" i="3"/>
  <c r="G578" i="3"/>
  <c r="BA578" i="3" s="1"/>
  <c r="BE576" i="3"/>
  <c r="BD576" i="3"/>
  <c r="BC576" i="3"/>
  <c r="BB576" i="3"/>
  <c r="BA576" i="3"/>
  <c r="G576" i="3"/>
  <c r="BE563" i="3"/>
  <c r="BD563" i="3"/>
  <c r="BC563" i="3"/>
  <c r="BB563" i="3"/>
  <c r="G563" i="3"/>
  <c r="BA563" i="3" s="1"/>
  <c r="BE561" i="3"/>
  <c r="BD561" i="3"/>
  <c r="BC561" i="3"/>
  <c r="BB561" i="3"/>
  <c r="G561" i="3"/>
  <c r="BA561" i="3" s="1"/>
  <c r="BE557" i="3"/>
  <c r="BD557" i="3"/>
  <c r="BC557" i="3"/>
  <c r="BB557" i="3"/>
  <c r="G557" i="3"/>
  <c r="BA557" i="3" s="1"/>
  <c r="BE552" i="3"/>
  <c r="BD552" i="3"/>
  <c r="BC552" i="3"/>
  <c r="BB552" i="3"/>
  <c r="BA552" i="3"/>
  <c r="G552" i="3"/>
  <c r="BE544" i="3"/>
  <c r="BD544" i="3"/>
  <c r="BC544" i="3"/>
  <c r="BB544" i="3"/>
  <c r="G544" i="3"/>
  <c r="BA544" i="3" s="1"/>
  <c r="BE538" i="3"/>
  <c r="BD538" i="3"/>
  <c r="BC538" i="3"/>
  <c r="BB538" i="3"/>
  <c r="G538" i="3"/>
  <c r="BA538" i="3" s="1"/>
  <c r="BE535" i="3"/>
  <c r="BD535" i="3"/>
  <c r="BC535" i="3"/>
  <c r="BB535" i="3"/>
  <c r="G535" i="3"/>
  <c r="BA535" i="3" s="1"/>
  <c r="BE528" i="3"/>
  <c r="BD528" i="3"/>
  <c r="BC528" i="3"/>
  <c r="BB528" i="3"/>
  <c r="G528" i="3"/>
  <c r="BA528" i="3" s="1"/>
  <c r="BE525" i="3"/>
  <c r="BD525" i="3"/>
  <c r="BC525" i="3"/>
  <c r="BB525" i="3"/>
  <c r="G525" i="3"/>
  <c r="BA525" i="3" s="1"/>
  <c r="BE522" i="3"/>
  <c r="BD522" i="3"/>
  <c r="BC522" i="3"/>
  <c r="BB522" i="3"/>
  <c r="G522" i="3"/>
  <c r="BA522" i="3" s="1"/>
  <c r="BE518" i="3"/>
  <c r="BD518" i="3"/>
  <c r="BC518" i="3"/>
  <c r="BB518" i="3"/>
  <c r="G518" i="3"/>
  <c r="BA518" i="3" s="1"/>
  <c r="BE513" i="3"/>
  <c r="BD513" i="3"/>
  <c r="BC513" i="3"/>
  <c r="BB513" i="3"/>
  <c r="G513" i="3"/>
  <c r="BA513" i="3" s="1"/>
  <c r="BE500" i="3"/>
  <c r="BD500" i="3"/>
  <c r="BC500" i="3"/>
  <c r="BB500" i="3"/>
  <c r="G500" i="3"/>
  <c r="BA500" i="3" s="1"/>
  <c r="BE497" i="3"/>
  <c r="BD497" i="3"/>
  <c r="BC497" i="3"/>
  <c r="BB497" i="3"/>
  <c r="G497" i="3"/>
  <c r="BA497" i="3" s="1"/>
  <c r="BE495" i="3"/>
  <c r="BD495" i="3"/>
  <c r="BC495" i="3"/>
  <c r="BC586" i="3" s="1"/>
  <c r="G17" i="2" s="1"/>
  <c r="BB495" i="3"/>
  <c r="G495" i="3"/>
  <c r="BA495" i="3" s="1"/>
  <c r="B17" i="2"/>
  <c r="A17" i="2"/>
  <c r="C586" i="3"/>
  <c r="BE491" i="3"/>
  <c r="BD491" i="3"/>
  <c r="BC491" i="3"/>
  <c r="BB491" i="3"/>
  <c r="G491" i="3"/>
  <c r="BA491" i="3" s="1"/>
  <c r="BE489" i="3"/>
  <c r="BD489" i="3"/>
  <c r="BC489" i="3"/>
  <c r="BB489" i="3"/>
  <c r="BA489" i="3"/>
  <c r="G489" i="3"/>
  <c r="BE487" i="3"/>
  <c r="BD487" i="3"/>
  <c r="BC487" i="3"/>
  <c r="BB487" i="3"/>
  <c r="G487" i="3"/>
  <c r="BA487" i="3" s="1"/>
  <c r="BE486" i="3"/>
  <c r="BD486" i="3"/>
  <c r="BC486" i="3"/>
  <c r="BB486" i="3"/>
  <c r="G486" i="3"/>
  <c r="BA486" i="3" s="1"/>
  <c r="BE484" i="3"/>
  <c r="BE493" i="3" s="1"/>
  <c r="I16" i="2" s="1"/>
  <c r="BD484" i="3"/>
  <c r="BC484" i="3"/>
  <c r="BB484" i="3"/>
  <c r="BB493" i="3" s="1"/>
  <c r="F16" i="2" s="1"/>
  <c r="G484" i="3"/>
  <c r="BA484" i="3" s="1"/>
  <c r="BE481" i="3"/>
  <c r="BD481" i="3"/>
  <c r="BC481" i="3"/>
  <c r="BB481" i="3"/>
  <c r="G481" i="3"/>
  <c r="BA481" i="3" s="1"/>
  <c r="B16" i="2"/>
  <c r="A16" i="2"/>
  <c r="C493" i="3"/>
  <c r="BE478" i="3"/>
  <c r="BD478" i="3"/>
  <c r="BC478" i="3"/>
  <c r="BB478" i="3"/>
  <c r="BA478" i="3"/>
  <c r="G478" i="3"/>
  <c r="BE477" i="3"/>
  <c r="BD477" i="3"/>
  <c r="BC477" i="3"/>
  <c r="BB477" i="3"/>
  <c r="G477" i="3"/>
  <c r="BA477" i="3" s="1"/>
  <c r="BE476" i="3"/>
  <c r="BD476" i="3"/>
  <c r="BC476" i="3"/>
  <c r="BB476" i="3"/>
  <c r="G476" i="3"/>
  <c r="BA476" i="3" s="1"/>
  <c r="BE475" i="3"/>
  <c r="BD475" i="3"/>
  <c r="BC475" i="3"/>
  <c r="BB475" i="3"/>
  <c r="G475" i="3"/>
  <c r="BA475" i="3" s="1"/>
  <c r="BE474" i="3"/>
  <c r="BD474" i="3"/>
  <c r="BC474" i="3"/>
  <c r="BB474" i="3"/>
  <c r="BB479" i="3" s="1"/>
  <c r="F15" i="2" s="1"/>
  <c r="BA474" i="3"/>
  <c r="G474" i="3"/>
  <c r="BE473" i="3"/>
  <c r="BD473" i="3"/>
  <c r="BC473" i="3"/>
  <c r="BB473" i="3"/>
  <c r="G473" i="3"/>
  <c r="BA473" i="3" s="1"/>
  <c r="BE468" i="3"/>
  <c r="BE479" i="3" s="1"/>
  <c r="I15" i="2" s="1"/>
  <c r="BD468" i="3"/>
  <c r="BC468" i="3"/>
  <c r="BB468" i="3"/>
  <c r="G468" i="3"/>
  <c r="G479" i="3" s="1"/>
  <c r="B15" i="2"/>
  <c r="A15" i="2"/>
  <c r="C479" i="3"/>
  <c r="BE457" i="3"/>
  <c r="BD457" i="3"/>
  <c r="BC457" i="3"/>
  <c r="BB457" i="3"/>
  <c r="G457" i="3"/>
  <c r="BA457" i="3" s="1"/>
  <c r="BE456" i="3"/>
  <c r="BD456" i="3"/>
  <c r="BC456" i="3"/>
  <c r="BB456" i="3"/>
  <c r="G456" i="3"/>
  <c r="BA456" i="3" s="1"/>
  <c r="BE455" i="3"/>
  <c r="BD455" i="3"/>
  <c r="BC455" i="3"/>
  <c r="BB455" i="3"/>
  <c r="G455" i="3"/>
  <c r="BA455" i="3" s="1"/>
  <c r="BE454" i="3"/>
  <c r="BD454" i="3"/>
  <c r="BC454" i="3"/>
  <c r="BB454" i="3"/>
  <c r="G454" i="3"/>
  <c r="BA454" i="3" s="1"/>
  <c r="BE453" i="3"/>
  <c r="BD453" i="3"/>
  <c r="BC453" i="3"/>
  <c r="BB453" i="3"/>
  <c r="G453" i="3"/>
  <c r="BA453" i="3" s="1"/>
  <c r="BE452" i="3"/>
  <c r="BD452" i="3"/>
  <c r="BC452" i="3"/>
  <c r="BB452" i="3"/>
  <c r="G452" i="3"/>
  <c r="BA452" i="3" s="1"/>
  <c r="BE451" i="3"/>
  <c r="BD451" i="3"/>
  <c r="BC451" i="3"/>
  <c r="BB451" i="3"/>
  <c r="BA451" i="3"/>
  <c r="G451" i="3"/>
  <c r="BE450" i="3"/>
  <c r="BD450" i="3"/>
  <c r="BC450" i="3"/>
  <c r="BB450" i="3"/>
  <c r="G450" i="3"/>
  <c r="BA450" i="3" s="1"/>
  <c r="BE448" i="3"/>
  <c r="BD448" i="3"/>
  <c r="BC448" i="3"/>
  <c r="BB448" i="3"/>
  <c r="G448" i="3"/>
  <c r="BA448" i="3" s="1"/>
  <c r="BE446" i="3"/>
  <c r="BD446" i="3"/>
  <c r="BC446" i="3"/>
  <c r="BB446" i="3"/>
  <c r="G446" i="3"/>
  <c r="BA446" i="3" s="1"/>
  <c r="BE444" i="3"/>
  <c r="BD444" i="3"/>
  <c r="BC444" i="3"/>
  <c r="BB444" i="3"/>
  <c r="BA444" i="3"/>
  <c r="G444" i="3"/>
  <c r="BE442" i="3"/>
  <c r="BD442" i="3"/>
  <c r="BC442" i="3"/>
  <c r="BB442" i="3"/>
  <c r="G442" i="3"/>
  <c r="BA442" i="3" s="1"/>
  <c r="BE440" i="3"/>
  <c r="BD440" i="3"/>
  <c r="BC440" i="3"/>
  <c r="BB440" i="3"/>
  <c r="G440" i="3"/>
  <c r="BA440" i="3" s="1"/>
  <c r="BE438" i="3"/>
  <c r="BD438" i="3"/>
  <c r="BC438" i="3"/>
  <c r="BB438" i="3"/>
  <c r="G438" i="3"/>
  <c r="BA438" i="3" s="1"/>
  <c r="BE437" i="3"/>
  <c r="BD437" i="3"/>
  <c r="BC437" i="3"/>
  <c r="BB437" i="3"/>
  <c r="G437" i="3"/>
  <c r="BA437" i="3" s="1"/>
  <c r="BE436" i="3"/>
  <c r="BD436" i="3"/>
  <c r="BC436" i="3"/>
  <c r="BB436" i="3"/>
  <c r="G436" i="3"/>
  <c r="BA436" i="3" s="1"/>
  <c r="BE435" i="3"/>
  <c r="BD435" i="3"/>
  <c r="BC435" i="3"/>
  <c r="BB435" i="3"/>
  <c r="G435" i="3"/>
  <c r="BA435" i="3" s="1"/>
  <c r="BE425" i="3"/>
  <c r="BD425" i="3"/>
  <c r="BC425" i="3"/>
  <c r="BB425" i="3"/>
  <c r="G425" i="3"/>
  <c r="BA425" i="3" s="1"/>
  <c r="BE424" i="3"/>
  <c r="BD424" i="3"/>
  <c r="BC424" i="3"/>
  <c r="BB424" i="3"/>
  <c r="G424" i="3"/>
  <c r="BA424" i="3" s="1"/>
  <c r="BE423" i="3"/>
  <c r="BD423" i="3"/>
  <c r="BC423" i="3"/>
  <c r="BB423" i="3"/>
  <c r="G423" i="3"/>
  <c r="BA423" i="3" s="1"/>
  <c r="BE422" i="3"/>
  <c r="BD422" i="3"/>
  <c r="BC422" i="3"/>
  <c r="BB422" i="3"/>
  <c r="G422" i="3"/>
  <c r="BA422" i="3" s="1"/>
  <c r="BE421" i="3"/>
  <c r="BD421" i="3"/>
  <c r="BC421" i="3"/>
  <c r="BB421" i="3"/>
  <c r="G421" i="3"/>
  <c r="BA421" i="3" s="1"/>
  <c r="BE412" i="3"/>
  <c r="BD412" i="3"/>
  <c r="BC412" i="3"/>
  <c r="BB412" i="3"/>
  <c r="BA412" i="3"/>
  <c r="G412" i="3"/>
  <c r="BE411" i="3"/>
  <c r="BD411" i="3"/>
  <c r="BC411" i="3"/>
  <c r="BB411" i="3"/>
  <c r="G411" i="3"/>
  <c r="BA411" i="3" s="1"/>
  <c r="BE410" i="3"/>
  <c r="BD410" i="3"/>
  <c r="BC410" i="3"/>
  <c r="BB410" i="3"/>
  <c r="G410" i="3"/>
  <c r="BA410" i="3" s="1"/>
  <c r="BE409" i="3"/>
  <c r="BD409" i="3"/>
  <c r="BC409" i="3"/>
  <c r="BB409" i="3"/>
  <c r="G409" i="3"/>
  <c r="BA409" i="3" s="1"/>
  <c r="BE408" i="3"/>
  <c r="BD408" i="3"/>
  <c r="BC408" i="3"/>
  <c r="BB408" i="3"/>
  <c r="BA408" i="3"/>
  <c r="G408" i="3"/>
  <c r="BE407" i="3"/>
  <c r="BD407" i="3"/>
  <c r="BC407" i="3"/>
  <c r="BB407" i="3"/>
  <c r="G407" i="3"/>
  <c r="BA407" i="3" s="1"/>
  <c r="BE406" i="3"/>
  <c r="BD406" i="3"/>
  <c r="BC406" i="3"/>
  <c r="BB406" i="3"/>
  <c r="G406" i="3"/>
  <c r="BA406" i="3" s="1"/>
  <c r="BE405" i="3"/>
  <c r="BD405" i="3"/>
  <c r="BC405" i="3"/>
  <c r="BB405" i="3"/>
  <c r="G405" i="3"/>
  <c r="BA405" i="3" s="1"/>
  <c r="BE404" i="3"/>
  <c r="BD404" i="3"/>
  <c r="BC404" i="3"/>
  <c r="BB404" i="3"/>
  <c r="G404" i="3"/>
  <c r="BA404" i="3" s="1"/>
  <c r="BE403" i="3"/>
  <c r="BD403" i="3"/>
  <c r="BC403" i="3"/>
  <c r="BB403" i="3"/>
  <c r="G403" i="3"/>
  <c r="BA403" i="3" s="1"/>
  <c r="BE402" i="3"/>
  <c r="BD402" i="3"/>
  <c r="BC402" i="3"/>
  <c r="BB402" i="3"/>
  <c r="G402" i="3"/>
  <c r="BA402" i="3" s="1"/>
  <c r="BE401" i="3"/>
  <c r="BD401" i="3"/>
  <c r="BC401" i="3"/>
  <c r="BB401" i="3"/>
  <c r="G401" i="3"/>
  <c r="BA401" i="3" s="1"/>
  <c r="BE400" i="3"/>
  <c r="BD400" i="3"/>
  <c r="BC400" i="3"/>
  <c r="BB400" i="3"/>
  <c r="G400" i="3"/>
  <c r="BA400" i="3" s="1"/>
  <c r="BE399" i="3"/>
  <c r="BD399" i="3"/>
  <c r="BC399" i="3"/>
  <c r="BB399" i="3"/>
  <c r="G399" i="3"/>
  <c r="BA399" i="3" s="1"/>
  <c r="BE389" i="3"/>
  <c r="BD389" i="3"/>
  <c r="BC389" i="3"/>
  <c r="BB389" i="3"/>
  <c r="G389" i="3"/>
  <c r="BA389" i="3" s="1"/>
  <c r="BE388" i="3"/>
  <c r="BD388" i="3"/>
  <c r="BC388" i="3"/>
  <c r="BB388" i="3"/>
  <c r="G388" i="3"/>
  <c r="BA388" i="3" s="1"/>
  <c r="BE387" i="3"/>
  <c r="BD387" i="3"/>
  <c r="BC387" i="3"/>
  <c r="BB387" i="3"/>
  <c r="BA387" i="3"/>
  <c r="G387" i="3"/>
  <c r="BE386" i="3"/>
  <c r="BD386" i="3"/>
  <c r="BC386" i="3"/>
  <c r="BB386" i="3"/>
  <c r="G386" i="3"/>
  <c r="BA386" i="3" s="1"/>
  <c r="BE385" i="3"/>
  <c r="BD385" i="3"/>
  <c r="BC385" i="3"/>
  <c r="BB385" i="3"/>
  <c r="BA385" i="3"/>
  <c r="G385" i="3"/>
  <c r="BE384" i="3"/>
  <c r="BD384" i="3"/>
  <c r="BC384" i="3"/>
  <c r="BB384" i="3"/>
  <c r="G384" i="3"/>
  <c r="BA384" i="3" s="1"/>
  <c r="BE383" i="3"/>
  <c r="BD383" i="3"/>
  <c r="BC383" i="3"/>
  <c r="BB383" i="3"/>
  <c r="BA383" i="3"/>
  <c r="G383" i="3"/>
  <c r="BE382" i="3"/>
  <c r="BD382" i="3"/>
  <c r="BC382" i="3"/>
  <c r="BB382" i="3"/>
  <c r="G382" i="3"/>
  <c r="BA382" i="3" s="1"/>
  <c r="BE381" i="3"/>
  <c r="BD381" i="3"/>
  <c r="BC381" i="3"/>
  <c r="BB381" i="3"/>
  <c r="BA381" i="3"/>
  <c r="G381" i="3"/>
  <c r="BE371" i="3"/>
  <c r="BD371" i="3"/>
  <c r="BC371" i="3"/>
  <c r="BB371" i="3"/>
  <c r="G371" i="3"/>
  <c r="BA371" i="3" s="1"/>
  <c r="BE369" i="3"/>
  <c r="BD369" i="3"/>
  <c r="BC369" i="3"/>
  <c r="BB369" i="3"/>
  <c r="G369" i="3"/>
  <c r="BA369" i="3" s="1"/>
  <c r="BE367" i="3"/>
  <c r="BD367" i="3"/>
  <c r="BC367" i="3"/>
  <c r="BB367" i="3"/>
  <c r="BA367" i="3"/>
  <c r="G367" i="3"/>
  <c r="BE365" i="3"/>
  <c r="BD365" i="3"/>
  <c r="BC365" i="3"/>
  <c r="BB365" i="3"/>
  <c r="G365" i="3"/>
  <c r="BA365" i="3" s="1"/>
  <c r="BE363" i="3"/>
  <c r="BD363" i="3"/>
  <c r="BC363" i="3"/>
  <c r="BB363" i="3"/>
  <c r="G363" i="3"/>
  <c r="BA363" i="3" s="1"/>
  <c r="BE361" i="3"/>
  <c r="BD361" i="3"/>
  <c r="BC361" i="3"/>
  <c r="BB361" i="3"/>
  <c r="G361" i="3"/>
  <c r="BA361" i="3" s="1"/>
  <c r="BE359" i="3"/>
  <c r="BD359" i="3"/>
  <c r="BC359" i="3"/>
  <c r="BB359" i="3"/>
  <c r="G359" i="3"/>
  <c r="BA359" i="3" s="1"/>
  <c r="BE358" i="3"/>
  <c r="BD358" i="3"/>
  <c r="BC358" i="3"/>
  <c r="BB358" i="3"/>
  <c r="G358" i="3"/>
  <c r="BA358" i="3" s="1"/>
  <c r="BE357" i="3"/>
  <c r="BD357" i="3"/>
  <c r="BC357" i="3"/>
  <c r="BB357" i="3"/>
  <c r="BA357" i="3"/>
  <c r="G357" i="3"/>
  <c r="BE347" i="3"/>
  <c r="BD347" i="3"/>
  <c r="BC347" i="3"/>
  <c r="BB347" i="3"/>
  <c r="G347" i="3"/>
  <c r="BA347" i="3" s="1"/>
  <c r="BE346" i="3"/>
  <c r="BD346" i="3"/>
  <c r="BC346" i="3"/>
  <c r="BB346" i="3"/>
  <c r="BA346" i="3"/>
  <c r="G346" i="3"/>
  <c r="BE345" i="3"/>
  <c r="BD345" i="3"/>
  <c r="BC345" i="3"/>
  <c r="BB345" i="3"/>
  <c r="G345" i="3"/>
  <c r="BA345" i="3" s="1"/>
  <c r="BE344" i="3"/>
  <c r="BD344" i="3"/>
  <c r="BC344" i="3"/>
  <c r="BB344" i="3"/>
  <c r="G344" i="3"/>
  <c r="BA344" i="3" s="1"/>
  <c r="BE334" i="3"/>
  <c r="BD334" i="3"/>
  <c r="BC334" i="3"/>
  <c r="BB334" i="3"/>
  <c r="G334" i="3"/>
  <c r="BA334" i="3" s="1"/>
  <c r="BE325" i="3"/>
  <c r="BD325" i="3"/>
  <c r="BC325" i="3"/>
  <c r="BB325" i="3"/>
  <c r="G325" i="3"/>
  <c r="BA325" i="3" s="1"/>
  <c r="BE315" i="3"/>
  <c r="BD315" i="3"/>
  <c r="BC315" i="3"/>
  <c r="BB315" i="3"/>
  <c r="G315" i="3"/>
  <c r="BA315" i="3" s="1"/>
  <c r="BE314" i="3"/>
  <c r="BD314" i="3"/>
  <c r="BC314" i="3"/>
  <c r="BB314" i="3"/>
  <c r="G314" i="3"/>
  <c r="BA314" i="3" s="1"/>
  <c r="BE313" i="3"/>
  <c r="BD313" i="3"/>
  <c r="BC313" i="3"/>
  <c r="BB313" i="3"/>
  <c r="G313" i="3"/>
  <c r="BA313" i="3" s="1"/>
  <c r="BE312" i="3"/>
  <c r="BD312" i="3"/>
  <c r="BC312" i="3"/>
  <c r="BB312" i="3"/>
  <c r="BA312" i="3"/>
  <c r="G312" i="3"/>
  <c r="BE311" i="3"/>
  <c r="BD311" i="3"/>
  <c r="BC311" i="3"/>
  <c r="BB311" i="3"/>
  <c r="G311" i="3"/>
  <c r="BA311" i="3" s="1"/>
  <c r="BE310" i="3"/>
  <c r="BD310" i="3"/>
  <c r="BC310" i="3"/>
  <c r="BB310" i="3"/>
  <c r="BA310" i="3"/>
  <c r="G310" i="3"/>
  <c r="BE309" i="3"/>
  <c r="BD309" i="3"/>
  <c r="BC309" i="3"/>
  <c r="BB309" i="3"/>
  <c r="G309" i="3"/>
  <c r="BA309" i="3" s="1"/>
  <c r="BE308" i="3"/>
  <c r="BD308" i="3"/>
  <c r="BC308" i="3"/>
  <c r="BB308" i="3"/>
  <c r="BA308" i="3"/>
  <c r="G308" i="3"/>
  <c r="BE307" i="3"/>
  <c r="BD307" i="3"/>
  <c r="BC307" i="3"/>
  <c r="BB307" i="3"/>
  <c r="G307" i="3"/>
  <c r="BA307" i="3" s="1"/>
  <c r="BE306" i="3"/>
  <c r="BD306" i="3"/>
  <c r="BC306" i="3"/>
  <c r="BB306" i="3"/>
  <c r="BA306" i="3"/>
  <c r="G306" i="3"/>
  <c r="BE296" i="3"/>
  <c r="BD296" i="3"/>
  <c r="BC296" i="3"/>
  <c r="BB296" i="3"/>
  <c r="G296" i="3"/>
  <c r="BA296" i="3" s="1"/>
  <c r="BE295" i="3"/>
  <c r="BD295" i="3"/>
  <c r="BC295" i="3"/>
  <c r="BB295" i="3"/>
  <c r="BA295" i="3"/>
  <c r="G295" i="3"/>
  <c r="BE294" i="3"/>
  <c r="BD294" i="3"/>
  <c r="BC294" i="3"/>
  <c r="BB294" i="3"/>
  <c r="G294" i="3"/>
  <c r="BA294" i="3" s="1"/>
  <c r="BE293" i="3"/>
  <c r="BD293" i="3"/>
  <c r="BC293" i="3"/>
  <c r="BB293" i="3"/>
  <c r="BA293" i="3"/>
  <c r="G293" i="3"/>
  <c r="BE292" i="3"/>
  <c r="BD292" i="3"/>
  <c r="BC292" i="3"/>
  <c r="BB292" i="3"/>
  <c r="G292" i="3"/>
  <c r="BA292" i="3" s="1"/>
  <c r="BE291" i="3"/>
  <c r="BD291" i="3"/>
  <c r="BC291" i="3"/>
  <c r="BB291" i="3"/>
  <c r="BA291" i="3"/>
  <c r="G291" i="3"/>
  <c r="BE290" i="3"/>
  <c r="BD290" i="3"/>
  <c r="BC290" i="3"/>
  <c r="BB290" i="3"/>
  <c r="G290" i="3"/>
  <c r="BA290" i="3" s="1"/>
  <c r="BE289" i="3"/>
  <c r="BD289" i="3"/>
  <c r="BC289" i="3"/>
  <c r="BB289" i="3"/>
  <c r="G289" i="3"/>
  <c r="BA289" i="3" s="1"/>
  <c r="BE288" i="3"/>
  <c r="BD288" i="3"/>
  <c r="BC288" i="3"/>
  <c r="BB288" i="3"/>
  <c r="G288" i="3"/>
  <c r="BA288" i="3" s="1"/>
  <c r="BE287" i="3"/>
  <c r="BD287" i="3"/>
  <c r="BC287" i="3"/>
  <c r="BB287" i="3"/>
  <c r="G287" i="3"/>
  <c r="BA287" i="3" s="1"/>
  <c r="BE286" i="3"/>
  <c r="BD286" i="3"/>
  <c r="BC286" i="3"/>
  <c r="BB286" i="3"/>
  <c r="G286" i="3"/>
  <c r="BA286" i="3" s="1"/>
  <c r="BE285" i="3"/>
  <c r="BD285" i="3"/>
  <c r="BC285" i="3"/>
  <c r="BB285" i="3"/>
  <c r="BA285" i="3"/>
  <c r="G285" i="3"/>
  <c r="BE284" i="3"/>
  <c r="BD284" i="3"/>
  <c r="BC284" i="3"/>
  <c r="BB284" i="3"/>
  <c r="G284" i="3"/>
  <c r="BA284" i="3" s="1"/>
  <c r="BE283" i="3"/>
  <c r="BD283" i="3"/>
  <c r="BC283" i="3"/>
  <c r="BB283" i="3"/>
  <c r="G283" i="3"/>
  <c r="BA283" i="3" s="1"/>
  <c r="BE282" i="3"/>
  <c r="BD282" i="3"/>
  <c r="BC282" i="3"/>
  <c r="BB282" i="3"/>
  <c r="BA282" i="3"/>
  <c r="G282" i="3"/>
  <c r="BE272" i="3"/>
  <c r="BD272" i="3"/>
  <c r="BC272" i="3"/>
  <c r="BB272" i="3"/>
  <c r="G272" i="3"/>
  <c r="BA272" i="3" s="1"/>
  <c r="BE262" i="3"/>
  <c r="BD262" i="3"/>
  <c r="BC262" i="3"/>
  <c r="BB262" i="3"/>
  <c r="G262" i="3"/>
  <c r="BA262" i="3" s="1"/>
  <c r="BE252" i="3"/>
  <c r="BE466" i="3" s="1"/>
  <c r="I14" i="2" s="1"/>
  <c r="BD252" i="3"/>
  <c r="BC252" i="3"/>
  <c r="BB252" i="3"/>
  <c r="BB466" i="3" s="1"/>
  <c r="F14" i="2" s="1"/>
  <c r="G252" i="3"/>
  <c r="BA252" i="3" s="1"/>
  <c r="BE240" i="3"/>
  <c r="BD240" i="3"/>
  <c r="BC240" i="3"/>
  <c r="BB240" i="3"/>
  <c r="G240" i="3"/>
  <c r="BA240" i="3" s="1"/>
  <c r="B14" i="2"/>
  <c r="A14" i="2"/>
  <c r="G466" i="3"/>
  <c r="C466" i="3"/>
  <c r="BE223" i="3"/>
  <c r="BD223" i="3"/>
  <c r="BC223" i="3"/>
  <c r="BB223" i="3"/>
  <c r="G223" i="3"/>
  <c r="BA223" i="3" s="1"/>
  <c r="BE222" i="3"/>
  <c r="BD222" i="3"/>
  <c r="BC222" i="3"/>
  <c r="BB222" i="3"/>
  <c r="BA222" i="3"/>
  <c r="G222" i="3"/>
  <c r="BE206" i="3"/>
  <c r="BD206" i="3"/>
  <c r="BC206" i="3"/>
  <c r="BB206" i="3"/>
  <c r="G206" i="3"/>
  <c r="BA206" i="3" s="1"/>
  <c r="B13" i="2"/>
  <c r="A13" i="2"/>
  <c r="BD238" i="3"/>
  <c r="H13" i="2" s="1"/>
  <c r="BB238" i="3"/>
  <c r="F13" i="2" s="1"/>
  <c r="C238" i="3"/>
  <c r="BE201" i="3"/>
  <c r="BD201" i="3"/>
  <c r="BC201" i="3"/>
  <c r="BB201" i="3"/>
  <c r="BA201" i="3"/>
  <c r="G201" i="3"/>
  <c r="BE181" i="3"/>
  <c r="BD181" i="3"/>
  <c r="BC181" i="3"/>
  <c r="BB181" i="3"/>
  <c r="G181" i="3"/>
  <c r="BA181" i="3" s="1"/>
  <c r="BE164" i="3"/>
  <c r="BD164" i="3"/>
  <c r="BC164" i="3"/>
  <c r="BB164" i="3"/>
  <c r="BA164" i="3"/>
  <c r="G164" i="3"/>
  <c r="BE148" i="3"/>
  <c r="BD148" i="3"/>
  <c r="BC148" i="3"/>
  <c r="BB148" i="3"/>
  <c r="G148" i="3"/>
  <c r="BA148" i="3" s="1"/>
  <c r="BE141" i="3"/>
  <c r="BD141" i="3"/>
  <c r="BC141" i="3"/>
  <c r="BB141" i="3"/>
  <c r="BA141" i="3"/>
  <c r="G141" i="3"/>
  <c r="BE125" i="3"/>
  <c r="BD125" i="3"/>
  <c r="BD204" i="3" s="1"/>
  <c r="H12" i="2" s="1"/>
  <c r="BC125" i="3"/>
  <c r="BB125" i="3"/>
  <c r="G125" i="3"/>
  <c r="BA125" i="3" s="1"/>
  <c r="BA204" i="3" s="1"/>
  <c r="E12" i="2" s="1"/>
  <c r="B12" i="2"/>
  <c r="A12" i="2"/>
  <c r="BB204" i="3"/>
  <c r="F12" i="2" s="1"/>
  <c r="G204" i="3"/>
  <c r="C204" i="3"/>
  <c r="BE121" i="3"/>
  <c r="BD121" i="3"/>
  <c r="BC121" i="3"/>
  <c r="BB121" i="3"/>
  <c r="G121" i="3"/>
  <c r="BA121" i="3" s="1"/>
  <c r="BE111" i="3"/>
  <c r="BD111" i="3"/>
  <c r="BC111" i="3"/>
  <c r="BB111" i="3"/>
  <c r="BA111" i="3"/>
  <c r="G111" i="3"/>
  <c r="BE97" i="3"/>
  <c r="BD97" i="3"/>
  <c r="BC97" i="3"/>
  <c r="BB97" i="3"/>
  <c r="G97" i="3"/>
  <c r="BA97" i="3" s="1"/>
  <c r="BE96" i="3"/>
  <c r="BE123" i="3" s="1"/>
  <c r="I11" i="2" s="1"/>
  <c r="BD96" i="3"/>
  <c r="BC96" i="3"/>
  <c r="BB96" i="3"/>
  <c r="BA96" i="3"/>
  <c r="G96" i="3"/>
  <c r="B11" i="2"/>
  <c r="A11" i="2"/>
  <c r="BD123" i="3"/>
  <c r="H11" i="2" s="1"/>
  <c r="BB123" i="3"/>
  <c r="F11" i="2" s="1"/>
  <c r="G123" i="3"/>
  <c r="C123" i="3"/>
  <c r="BE91" i="3"/>
  <c r="BD91" i="3"/>
  <c r="BC91" i="3"/>
  <c r="BB91" i="3"/>
  <c r="G91" i="3"/>
  <c r="BA91" i="3" s="1"/>
  <c r="BE89" i="3"/>
  <c r="BD89" i="3"/>
  <c r="BC89" i="3"/>
  <c r="BB89" i="3"/>
  <c r="BB94" i="3" s="1"/>
  <c r="F10" i="2" s="1"/>
  <c r="BA89" i="3"/>
  <c r="G89" i="3"/>
  <c r="BE86" i="3"/>
  <c r="BE94" i="3" s="1"/>
  <c r="I10" i="2" s="1"/>
  <c r="BD86" i="3"/>
  <c r="BC86" i="3"/>
  <c r="BB86" i="3"/>
  <c r="G86" i="3"/>
  <c r="G94" i="3" s="1"/>
  <c r="B10" i="2"/>
  <c r="A10" i="2"/>
  <c r="BD94" i="3"/>
  <c r="H10" i="2" s="1"/>
  <c r="C94" i="3"/>
  <c r="BE64" i="3"/>
  <c r="BD64" i="3"/>
  <c r="BC64" i="3"/>
  <c r="BB64" i="3"/>
  <c r="BA64" i="3"/>
  <c r="G64" i="3"/>
  <c r="BE61" i="3"/>
  <c r="BD61" i="3"/>
  <c r="BC61" i="3"/>
  <c r="BB61" i="3"/>
  <c r="G61" i="3"/>
  <c r="BA61" i="3" s="1"/>
  <c r="BE60" i="3"/>
  <c r="BD60" i="3"/>
  <c r="BC60" i="3"/>
  <c r="BB60" i="3"/>
  <c r="BA60" i="3"/>
  <c r="G60" i="3"/>
  <c r="BE58" i="3"/>
  <c r="BD58" i="3"/>
  <c r="BC58" i="3"/>
  <c r="BB58" i="3"/>
  <c r="G58" i="3"/>
  <c r="BA58" i="3" s="1"/>
  <c r="BE55" i="3"/>
  <c r="BD55" i="3"/>
  <c r="BC55" i="3"/>
  <c r="BB55" i="3"/>
  <c r="BA55" i="3"/>
  <c r="G55" i="3"/>
  <c r="BE47" i="3"/>
  <c r="BD47" i="3"/>
  <c r="BC47" i="3"/>
  <c r="BC84" i="3" s="1"/>
  <c r="G9" i="2" s="1"/>
  <c r="BB47" i="3"/>
  <c r="BB84" i="3" s="1"/>
  <c r="F9" i="2" s="1"/>
  <c r="G47" i="3"/>
  <c r="BA47" i="3" s="1"/>
  <c r="B9" i="2"/>
  <c r="A9" i="2"/>
  <c r="BD84" i="3"/>
  <c r="H9" i="2" s="1"/>
  <c r="G84" i="3"/>
  <c r="C84" i="3"/>
  <c r="BE43" i="3"/>
  <c r="BD43" i="3"/>
  <c r="BC43" i="3"/>
  <c r="BB43" i="3"/>
  <c r="BA43" i="3"/>
  <c r="G43" i="3"/>
  <c r="BE41" i="3"/>
  <c r="BD41" i="3"/>
  <c r="BC41" i="3"/>
  <c r="BB41" i="3"/>
  <c r="G41" i="3"/>
  <c r="BA41" i="3" s="1"/>
  <c r="BE38" i="3"/>
  <c r="BD38" i="3"/>
  <c r="BC38" i="3"/>
  <c r="BB38" i="3"/>
  <c r="BA38" i="3"/>
  <c r="G38" i="3"/>
  <c r="BE36" i="3"/>
  <c r="BD36" i="3"/>
  <c r="BC36" i="3"/>
  <c r="BB36" i="3"/>
  <c r="G36" i="3"/>
  <c r="BA36" i="3" s="1"/>
  <c r="BE34" i="3"/>
  <c r="BD34" i="3"/>
  <c r="BC34" i="3"/>
  <c r="BB34" i="3"/>
  <c r="BA34" i="3"/>
  <c r="G34" i="3"/>
  <c r="BE30" i="3"/>
  <c r="BD30" i="3"/>
  <c r="BD45" i="3" s="1"/>
  <c r="H8" i="2" s="1"/>
  <c r="BC30" i="3"/>
  <c r="BB30" i="3"/>
  <c r="G30" i="3"/>
  <c r="BA30" i="3" s="1"/>
  <c r="BE28" i="3"/>
  <c r="BE45" i="3" s="1"/>
  <c r="I8" i="2" s="1"/>
  <c r="BD28" i="3"/>
  <c r="BC28" i="3"/>
  <c r="BB28" i="3"/>
  <c r="BB45" i="3" s="1"/>
  <c r="F8" i="2" s="1"/>
  <c r="BA28" i="3"/>
  <c r="G28" i="3"/>
  <c r="B8" i="2"/>
  <c r="A8" i="2"/>
  <c r="G45" i="3"/>
  <c r="C45" i="3"/>
  <c r="BE23" i="3"/>
  <c r="BD23" i="3"/>
  <c r="BC23" i="3"/>
  <c r="BB23" i="3"/>
  <c r="G23" i="3"/>
  <c r="BA23" i="3" s="1"/>
  <c r="BE19" i="3"/>
  <c r="BD19" i="3"/>
  <c r="BC19" i="3"/>
  <c r="BB19" i="3"/>
  <c r="BA19" i="3"/>
  <c r="G19" i="3"/>
  <c r="BE14" i="3"/>
  <c r="BD14" i="3"/>
  <c r="BC14" i="3"/>
  <c r="BB14" i="3"/>
  <c r="G14" i="3"/>
  <c r="BA14" i="3" s="1"/>
  <c r="BE12" i="3"/>
  <c r="BD12" i="3"/>
  <c r="BC12" i="3"/>
  <c r="BB12" i="3"/>
  <c r="BA12" i="3"/>
  <c r="G12" i="3"/>
  <c r="BE10" i="3"/>
  <c r="BD10" i="3"/>
  <c r="BC10" i="3"/>
  <c r="BB10" i="3"/>
  <c r="G10" i="3"/>
  <c r="BA10" i="3" s="1"/>
  <c r="BE8" i="3"/>
  <c r="BE26" i="3" s="1"/>
  <c r="I7" i="2" s="1"/>
  <c r="BD8" i="3"/>
  <c r="BD26" i="3" s="1"/>
  <c r="H7" i="2" s="1"/>
  <c r="BC8" i="3"/>
  <c r="BB8" i="3"/>
  <c r="BA8" i="3"/>
  <c r="G8" i="3"/>
  <c r="B7" i="2"/>
  <c r="A7" i="2"/>
  <c r="BB26" i="3"/>
  <c r="F7" i="2" s="1"/>
  <c r="G26" i="3"/>
  <c r="C26" i="3"/>
  <c r="E4" i="3"/>
  <c r="C4" i="3"/>
  <c r="F3" i="3"/>
  <c r="C3" i="3"/>
  <c r="C2" i="2"/>
  <c r="C1" i="2"/>
  <c r="C33" i="1"/>
  <c r="F33" i="1" s="1"/>
  <c r="C31" i="1"/>
  <c r="C9" i="1"/>
  <c r="G7" i="1"/>
  <c r="D2" i="1"/>
  <c r="C2" i="1"/>
  <c r="BA84" i="3" l="1"/>
  <c r="E9" i="2" s="1"/>
  <c r="BA238" i="3"/>
  <c r="E13" i="2" s="1"/>
  <c r="BA123" i="3"/>
  <c r="E11" i="2" s="1"/>
  <c r="BA86" i="3"/>
  <c r="BA94" i="3" s="1"/>
  <c r="E10" i="2" s="1"/>
  <c r="BC466" i="3"/>
  <c r="G14" i="2" s="1"/>
  <c r="BD586" i="3"/>
  <c r="H17" i="2" s="1"/>
  <c r="G594" i="3"/>
  <c r="BE594" i="3"/>
  <c r="I19" i="2" s="1"/>
  <c r="BD638" i="3"/>
  <c r="H21" i="2" s="1"/>
  <c r="BC792" i="3"/>
  <c r="G27" i="2" s="1"/>
  <c r="BC26" i="3"/>
  <c r="G7" i="2" s="1"/>
  <c r="BE84" i="3"/>
  <c r="I9" i="2" s="1"/>
  <c r="BC123" i="3"/>
  <c r="G11" i="2" s="1"/>
  <c r="BE204" i="3"/>
  <c r="I12" i="2" s="1"/>
  <c r="G238" i="3"/>
  <c r="BE238" i="3"/>
  <c r="I13" i="2" s="1"/>
  <c r="BA594" i="3"/>
  <c r="E19" i="2" s="1"/>
  <c r="BC739" i="3"/>
  <c r="G24" i="2" s="1"/>
  <c r="BC769" i="3"/>
  <c r="G25" i="2" s="1"/>
  <c r="BA783" i="3"/>
  <c r="E26" i="2" s="1"/>
  <c r="BA26" i="3"/>
  <c r="E7" i="2" s="1"/>
  <c r="BA493" i="3"/>
  <c r="E16" i="2" s="1"/>
  <c r="BA45" i="3"/>
  <c r="E8" i="2" s="1"/>
  <c r="BD479" i="3"/>
  <c r="H15" i="2" s="1"/>
  <c r="BC479" i="3"/>
  <c r="G15" i="2" s="1"/>
  <c r="BA638" i="3"/>
  <c r="E21" i="2" s="1"/>
  <c r="BC783" i="3"/>
  <c r="G26" i="2" s="1"/>
  <c r="BA466" i="3"/>
  <c r="E14" i="2" s="1"/>
  <c r="BC45" i="3"/>
  <c r="G8" i="2" s="1"/>
  <c r="BC94" i="3"/>
  <c r="G10" i="2" s="1"/>
  <c r="BC204" i="3"/>
  <c r="G12" i="2" s="1"/>
  <c r="BC238" i="3"/>
  <c r="G13" i="2" s="1"/>
  <c r="G739" i="3"/>
  <c r="BB727" i="3"/>
  <c r="BB739" i="3" s="1"/>
  <c r="F24" i="2" s="1"/>
  <c r="BA468" i="3"/>
  <c r="BA479" i="3" s="1"/>
  <c r="E15" i="2" s="1"/>
  <c r="G586" i="3"/>
  <c r="BA586" i="3"/>
  <c r="E17" i="2" s="1"/>
  <c r="BB638" i="3"/>
  <c r="F21" i="2" s="1"/>
  <c r="BE638" i="3"/>
  <c r="I21" i="2" s="1"/>
  <c r="G665" i="3"/>
  <c r="BB640" i="3"/>
  <c r="BB665" i="3" s="1"/>
  <c r="F22" i="2" s="1"/>
  <c r="G725" i="3"/>
  <c r="BB667" i="3"/>
  <c r="BB725" i="3" s="1"/>
  <c r="F23" i="2" s="1"/>
  <c r="BC725" i="3"/>
  <c r="G23" i="2" s="1"/>
  <c r="BA769" i="3"/>
  <c r="E25" i="2" s="1"/>
  <c r="BE769" i="3"/>
  <c r="I25" i="2" s="1"/>
  <c r="BE783" i="3"/>
  <c r="I26" i="2" s="1"/>
  <c r="BA786" i="3"/>
  <c r="BA792" i="3" s="1"/>
  <c r="E27" i="2" s="1"/>
  <c r="BB586" i="3"/>
  <c r="F17" i="2" s="1"/>
  <c r="BD466" i="3"/>
  <c r="H14" i="2" s="1"/>
  <c r="G493" i="3"/>
  <c r="BD493" i="3"/>
  <c r="H16" i="2" s="1"/>
  <c r="H28" i="2" s="1"/>
  <c r="C17" i="1" s="1"/>
  <c r="BC493" i="3"/>
  <c r="G16" i="2" s="1"/>
  <c r="BE586" i="3"/>
  <c r="I17" i="2" s="1"/>
  <c r="G599" i="3"/>
  <c r="BB596" i="3"/>
  <c r="BB599" i="3" s="1"/>
  <c r="F20" i="2" s="1"/>
  <c r="G638" i="3"/>
  <c r="BE792" i="3"/>
  <c r="I27" i="2" s="1"/>
  <c r="I28" i="2" l="1"/>
  <c r="C21" i="1" s="1"/>
  <c r="E28" i="2"/>
  <c r="F28" i="2"/>
  <c r="C16" i="1" s="1"/>
  <c r="G28" i="2"/>
  <c r="C18" i="1" s="1"/>
  <c r="G33" i="2"/>
  <c r="I33" i="2" s="1"/>
  <c r="C15" i="1"/>
  <c r="G34" i="2"/>
  <c r="I34" i="2" s="1"/>
  <c r="G16" i="1" s="1"/>
  <c r="G35" i="2"/>
  <c r="I35" i="2" s="1"/>
  <c r="G17" i="1" s="1"/>
  <c r="G36" i="2"/>
  <c r="I36" i="2" s="1"/>
  <c r="G18" i="1" s="1"/>
  <c r="C19" i="1" l="1"/>
  <c r="C22" i="1" s="1"/>
  <c r="H37" i="2"/>
  <c r="G23" i="1" s="1"/>
  <c r="G22" i="1" s="1"/>
  <c r="G15" i="1"/>
  <c r="C23" i="1" l="1"/>
  <c r="F30" i="1" s="1"/>
  <c r="F31" i="1" l="1"/>
  <c r="F34" i="1" s="1"/>
</calcChain>
</file>

<file path=xl/sharedStrings.xml><?xml version="1.0" encoding="utf-8"?>
<sst xmlns="http://schemas.openxmlformats.org/spreadsheetml/2006/main" count="1872" uniqueCount="834">
  <si>
    <t>Rozpočet</t>
  </si>
  <si>
    <t xml:space="preserve">JKSO </t>
  </si>
  <si>
    <t>Objekt</t>
  </si>
  <si>
    <t>Název objektu</t>
  </si>
  <si>
    <t xml:space="preserve">SKP </t>
  </si>
  <si>
    <t xml:space="preserve"> </t>
  </si>
  <si>
    <t>Měrná jednotka</t>
  </si>
  <si>
    <t>Stavba</t>
  </si>
  <si>
    <t>Název stavby</t>
  </si>
  <si>
    <t>Počet jednotek</t>
  </si>
  <si>
    <t>Náklady na m.j.</t>
  </si>
  <si>
    <t>Projektant</t>
  </si>
  <si>
    <t>Typ rozpočtu</t>
  </si>
  <si>
    <t>Zpracovatel projektu</t>
  </si>
  <si>
    <t>Objednatel</t>
  </si>
  <si>
    <t>Dodavatel</t>
  </si>
  <si>
    <t xml:space="preserve">Zakázkové číslo </t>
  </si>
  <si>
    <t>Rozpočtoval</t>
  </si>
  <si>
    <t>Počet listů</t>
  </si>
  <si>
    <t>ROZPOČTOVÉ NÁKLADY</t>
  </si>
  <si>
    <t>Základní rozpočtové náklady</t>
  </si>
  <si>
    <t>Ostatní rozpočtové náklady</t>
  </si>
  <si>
    <t>HSV celkem</t>
  </si>
  <si>
    <t>Z</t>
  </si>
  <si>
    <t>PSV celkem</t>
  </si>
  <si>
    <t>R</t>
  </si>
  <si>
    <t>M práce celkem</t>
  </si>
  <si>
    <t>N</t>
  </si>
  <si>
    <t>M dodávky celkem</t>
  </si>
  <si>
    <t>ZRN celkem</t>
  </si>
  <si>
    <t>HZS</t>
  </si>
  <si>
    <t>ZRN+HZS</t>
  </si>
  <si>
    <t>Ostatní náklady neuvedené</t>
  </si>
  <si>
    <t>ZRN+ost.náklady+HZS</t>
  </si>
  <si>
    <t>Ostatní náklady celkem</t>
  </si>
  <si>
    <t>Vypracoval</t>
  </si>
  <si>
    <t>Za zhotovitele</t>
  </si>
  <si>
    <t>Za objednatele</t>
  </si>
  <si>
    <t>Jméno :</t>
  </si>
  <si>
    <t>Datum :</t>
  </si>
  <si>
    <t>Podpis :</t>
  </si>
  <si>
    <t>Podpis:</t>
  </si>
  <si>
    <t>Základ pro DPH</t>
  </si>
  <si>
    <t xml:space="preserve">%  </t>
  </si>
  <si>
    <t>DPH</t>
  </si>
  <si>
    <t xml:space="preserve">% </t>
  </si>
  <si>
    <t>CENA ZA OBJEKT CELKEM</t>
  </si>
  <si>
    <t>Poznámka :</t>
  </si>
  <si>
    <t>Stavba :</t>
  </si>
  <si>
    <t>Rozpočet :</t>
  </si>
  <si>
    <t>Objekt :</t>
  </si>
  <si>
    <t>REKAPITULACE  STAVEBNÍCH  DÍLŮ</t>
  </si>
  <si>
    <t>Stavební díl</t>
  </si>
  <si>
    <t>HSV</t>
  </si>
  <si>
    <t>PSV</t>
  </si>
  <si>
    <t>Dodávka</t>
  </si>
  <si>
    <t>Montáž</t>
  </si>
  <si>
    <t>CELKEM  OBJEKT</t>
  </si>
  <si>
    <t>VEDLEJŠÍ ROZPOČTOVÉ  NÁKLADY</t>
  </si>
  <si>
    <t>Název VRN</t>
  </si>
  <si>
    <t>Kč</t>
  </si>
  <si>
    <t>%</t>
  </si>
  <si>
    <t>Základna</t>
  </si>
  <si>
    <t>CELKEM VRN</t>
  </si>
  <si>
    <t>Rozpočet:</t>
  </si>
  <si>
    <t>P.č.</t>
  </si>
  <si>
    <t>Číslo položky</t>
  </si>
  <si>
    <t>Název položky</t>
  </si>
  <si>
    <t>MJ</t>
  </si>
  <si>
    <t>množství</t>
  </si>
  <si>
    <t>cena / MJ</t>
  </si>
  <si>
    <t>celkem (Kč)</t>
  </si>
  <si>
    <t>Díl:</t>
  </si>
  <si>
    <t>1</t>
  </si>
  <si>
    <t>Zemní práce</t>
  </si>
  <si>
    <t>Celkem za</t>
  </si>
  <si>
    <t>SLEPÝ ROZPOČET</t>
  </si>
  <si>
    <t>Slepý rozpočet</t>
  </si>
  <si>
    <t>2014/027</t>
  </si>
  <si>
    <t>Zateplení Líbeznice</t>
  </si>
  <si>
    <t>02</t>
  </si>
  <si>
    <t>Zdravotní středisko</t>
  </si>
  <si>
    <t>Zateplení fasády, výměna okena a výtahová šachta</t>
  </si>
  <si>
    <t>13120000</t>
  </si>
  <si>
    <t xml:space="preserve">Všechny výkopové práce se musí rozdělit na etapy aby nedošlo k narušení statiky celého objektu!! </t>
  </si>
  <si>
    <t>131201110R00</t>
  </si>
  <si>
    <t xml:space="preserve">Hloubení nezapaž. jam hor.3 do 50 m3, STROJNĚ </t>
  </si>
  <si>
    <t>m3</t>
  </si>
  <si>
    <t>ozn.P2:35,00</t>
  </si>
  <si>
    <t>132201401R00</t>
  </si>
  <si>
    <t xml:space="preserve">Hloubený výkop pod základy v hor.3 </t>
  </si>
  <si>
    <t>ozn.U3:4,10*0,85*0,30</t>
  </si>
  <si>
    <t>139601102R00</t>
  </si>
  <si>
    <t xml:space="preserve">Ruční výkop jam, rýh a šachet v hornině tř. 3 </t>
  </si>
  <si>
    <t>ozn.P1:43,00</t>
  </si>
  <si>
    <t>ozn.P3:0,49</t>
  </si>
  <si>
    <t>ozn.P4:2,20</t>
  </si>
  <si>
    <t>ozn.P5:10,30</t>
  </si>
  <si>
    <t>162301102R00</t>
  </si>
  <si>
    <t>Vodorovné přemístění výkopku z hor.1-4 do 1000 m na meziskládku</t>
  </si>
  <si>
    <t>ozn.P2 - výtah šachta:3,50*4,50*1,50</t>
  </si>
  <si>
    <t>174101101R00</t>
  </si>
  <si>
    <t>Zásyp jam, rýh, šachet se zhutněním zpětný zásyp</t>
  </si>
  <si>
    <t>Ozn.P 2 -svahování:(3,50+1,50+4,50)*1,50*1,50/2</t>
  </si>
  <si>
    <t>2</t>
  </si>
  <si>
    <t>Základy a zvláštní zakládání</t>
  </si>
  <si>
    <t>216904212R00</t>
  </si>
  <si>
    <t>Očištění  zdiva před lepením izolace ozn.S4</t>
  </si>
  <si>
    <t>m2</t>
  </si>
  <si>
    <t>121,00*1,00</t>
  </si>
  <si>
    <t>273320160RAA</t>
  </si>
  <si>
    <t>Výtahová šachta ŽB z betonu C 30/37, vč.bednění výztuže ozn.U3</t>
  </si>
  <si>
    <t>Výtahová šachta vodoneprobustná žel. bet. kce tzv. bílá vana. Celkový rozměr kce. 4500x3500mm. Nejprve bude provedeno ( na dně výkopu) podbetonování z prostého betonu o tl.50mm(samostatná položka). Na tento beton bude zhotovena základová deska bílé vany tl. 300mm s výztuží při obou površích (kari síť 100x100x8). Stávající základ se podezdí bet. tvárnicemi (samostaná položka). Směrem k volné zemině se zhotoví  předstěna z prolévaných tvárnic do kterých se vloží ocelová výztuž (samostatná položka).  Svislé stěny bílé vany tl. 300mm s výztuží při obou površích (kari síť 100x100x8) budou mít se základovou deskou provázanou výztuž a budou napojeny na ocelové trny.  Pracovní spára mezi deskou a stěnami bude zajištěna plastovými těsnícími páskami  z PVC-C ( tyto pásky se vkládají do bednění ještě před betonováním).</t>
  </si>
  <si>
    <t>dno:4,50*3,50*0,30</t>
  </si>
  <si>
    <t>stěny:(4,50+2,90)*2*0,90*0,30</t>
  </si>
  <si>
    <t>274272120RT2</t>
  </si>
  <si>
    <t>Zdivo základové z bednicích tvárnic, tl. 20 cm výplň tvárnic betonem C 12/15  - ozn.U3</t>
  </si>
  <si>
    <t>(3,00+3,70)*1,10</t>
  </si>
  <si>
    <t>274361314R00</t>
  </si>
  <si>
    <t>Výztuž základových pasů  z oceli 10 505 výztužztracené bednění</t>
  </si>
  <si>
    <t>t</t>
  </si>
  <si>
    <t>(3,00+3,70)*1,10*0,20*40,00/1000</t>
  </si>
  <si>
    <t>275313511R00</t>
  </si>
  <si>
    <t>Beton základových patek prostý C 12/15 ozn.U15</t>
  </si>
  <si>
    <t>betonáž do výkopu</t>
  </si>
  <si>
    <t>0,70*0,70*1,00</t>
  </si>
  <si>
    <t>279232511R00</t>
  </si>
  <si>
    <t xml:space="preserve">Postupná podezdívka základového zdiva cihlami </t>
  </si>
  <si>
    <t>631312511R00</t>
  </si>
  <si>
    <t>Mazanina betonová tl. 5 - 8 cm C 12/15 podkladní mazanina</t>
  </si>
  <si>
    <t>ozn.U3:3,50*4,50*0,05</t>
  </si>
  <si>
    <t>3</t>
  </si>
  <si>
    <t>Svislé a kompletní konstrukce</t>
  </si>
  <si>
    <t>310238211R00</t>
  </si>
  <si>
    <t xml:space="preserve">Zazdívka otvorů  cihlami na MVC </t>
  </si>
  <si>
    <t>ozn.U2:2*1,17*2,07*0,45</t>
  </si>
  <si>
    <t>ozn.U5:0,55*0,914*0,45</t>
  </si>
  <si>
    <t>ozn.U7:0,40*0,20*0,45</t>
  </si>
  <si>
    <t>ozn.U10:3,30*1,35*0,45</t>
  </si>
  <si>
    <t>ozn.U11:3,30*0,33*0,45</t>
  </si>
  <si>
    <t>ozn.U12:2,60*0,33*0,45</t>
  </si>
  <si>
    <t>ozn.U14:2,70*0,90*0,15</t>
  </si>
  <si>
    <t>311237123R00</t>
  </si>
  <si>
    <t xml:space="preserve">Zdivo z cihel keramických P 10 na MVC 5 tl. 20 cm </t>
  </si>
  <si>
    <t>Stavba nové části budovy. Nosné stěny z cihelných tvárnic tl. 300mm, zděno na vápenocementovou maltu. Ve výšce 2900mm od čisté podlahy bude žel. bet. věnec, který bude mít výšku 200mm a bude po celém obvodu nových stěn. Stopy budou tvořeny žel. bet. monolitickou deskou tl. 190mm. Deska bude uložena na nosných stěnách. Uložení 150mm. Ve výtahové šachtě pod stropem nutno zabudovat ocelový profil I 140 (kvůli montáži výtahu) umístění viz. výkres.  Interiérové stěny budou z cihelných tvárnic tl. 200mm a bude v nich připraven otvor 2250x1180mm, který se zatím zazdí. Proto je nutné umístit do stěny keramický překlad délky 1500mm. Umístěný viz. řezy</t>
  </si>
  <si>
    <t>2,70*7,00</t>
  </si>
  <si>
    <t>311237143R00</t>
  </si>
  <si>
    <t xml:space="preserve">Zdivo z cihel keramických P 10 na MVC 5 tl. 30 cm </t>
  </si>
  <si>
    <t>(3,65+3,00)*8</t>
  </si>
  <si>
    <t>317167212R00</t>
  </si>
  <si>
    <t>Překlad keramický vysoký, nosný 23,8/7/150 cm ozn.U4</t>
  </si>
  <si>
    <t>kus</t>
  </si>
  <si>
    <t>331231114R00</t>
  </si>
  <si>
    <t>Zdivo pilířů cihelné z CP 29 P15 na MVC ozn.U15</t>
  </si>
  <si>
    <t>Nový pilíř 300 x 150 x 4050mm Vyzděný z plných pálených cihel, založený na novém betonovém základu 700 x 700 x 1000mm</t>
  </si>
  <si>
    <t>0,15*0,30*4,05</t>
  </si>
  <si>
    <t>346271112R00</t>
  </si>
  <si>
    <t xml:space="preserve">Skladba soklu budovy  </t>
  </si>
  <si>
    <t xml:space="preserve"> Popis:  Skladba fasády v oblasti soklového zdiva. Dodávka a montáž. Součástí dodávky jsou veškeré kotevní a spojovací prvky.</t>
  </si>
  <si>
    <t>Skladba:</t>
  </si>
  <si>
    <t>1-     hydrofobizační organokřemičitý prostředek v lakovém benzinu s neutrálním katalyzátorem, křemičitý gel nevytváří na povrchu žádné optické změny ani souvislý film, póry zůstávají volné</t>
  </si>
  <si>
    <t xml:space="preserve">2-  betonové cihly 290x6,5x15 cm – kotveno přes ocelové trny do zdiva, ložná spára 2,5cm, svislá spára nulová, založeno na válcovaném profilu kotveném do stavby nebo na betonovém základu. Barva písková. Před zhotovením nutno předložit ke schválení vzorek cihly architektovi.  </t>
  </si>
  <si>
    <t xml:space="preserve">3- stavební lepidlo s perlinkou </t>
  </si>
  <si>
    <t>4- tepelná izolace  extrudovaný polystyren 140 mm,   nalepeno a mechanicky kotveno,  součinitel tepelné vodivosti=0,032 W/mK</t>
  </si>
  <si>
    <t>5-   stávající zdivo</t>
  </si>
  <si>
    <t>Zděný sokl i s tep. izolací bude zapuštěn 300mm pod terén a přichtí se na něj nopová fólie.</t>
  </si>
  <si>
    <t>Poznámka:</t>
  </si>
  <si>
    <t>Před zahájením realizace kontaktního zateplovacího systému musí být podkladní vrstva napenetrovaná penetračním nátěrěm pro savé podklady např. LBCS  - Rako Systém - PE 202. Detaily napojení na okna a dveře viz "detaily".</t>
  </si>
  <si>
    <t>13,30*(2,0+1,65)/2</t>
  </si>
  <si>
    <t>0,42*1,65</t>
  </si>
  <si>
    <t>1,65*1,05</t>
  </si>
  <si>
    <t>13,20*(1,65+1,05)/2</t>
  </si>
  <si>
    <t>18,00*(2,05+1,80)/2</t>
  </si>
  <si>
    <t>25,20*1,10/2</t>
  </si>
  <si>
    <t>24,30*1,80/2</t>
  </si>
  <si>
    <t>1,80*1,80</t>
  </si>
  <si>
    <t>4</t>
  </si>
  <si>
    <t>Vodorovné konstrukce</t>
  </si>
  <si>
    <t>411120031RAA</t>
  </si>
  <si>
    <t>1.NP - strop:2,70*1,60</t>
  </si>
  <si>
    <t>2.NP - střecha:2,70*3,65</t>
  </si>
  <si>
    <t>413941123RT2</t>
  </si>
  <si>
    <t>3,00*14,40*1,08/1000</t>
  </si>
  <si>
    <t>417320030RAA</t>
  </si>
  <si>
    <t>Ztužující věnec ŽB beton C 16/20 bednění, výztuž 90 kg/m3  - ozn.U4</t>
  </si>
  <si>
    <t>m</t>
  </si>
  <si>
    <t>(3,65+3,00)*0,30*0,20</t>
  </si>
  <si>
    <t>2,70*0,20*0,20</t>
  </si>
  <si>
    <t>61</t>
  </si>
  <si>
    <t>Upravy povrchů vnitřní</t>
  </si>
  <si>
    <t>612403386R00</t>
  </si>
  <si>
    <t>Hrubá výplň rýh ve stěnách do 10x10cm maltou z SMS ozn.U6</t>
  </si>
  <si>
    <t>612409991R00</t>
  </si>
  <si>
    <t>Začištění omítek kolem oken,dveří vč. malbe ozn.U2</t>
  </si>
  <si>
    <t>(0,83+0,55)*2*2</t>
  </si>
  <si>
    <t>(1,12+0,55)*2*2</t>
  </si>
  <si>
    <t>0,55*4*17</t>
  </si>
  <si>
    <t>(1,47+2,07)*2*23</t>
  </si>
  <si>
    <t>(3,30+0,93)*2*1</t>
  </si>
  <si>
    <t>1,47*4*10</t>
  </si>
  <si>
    <t>(1,14+1,47)*2*3</t>
  </si>
  <si>
    <t>(0,55+2,07)*2*10</t>
  </si>
  <si>
    <t>(3,30+2,07)*2*2</t>
  </si>
  <si>
    <t>(1,17+2,07)*2*4</t>
  </si>
  <si>
    <t>(2,70+2,07)*2*1</t>
  </si>
  <si>
    <t>(0,87+2,07)*2*1</t>
  </si>
  <si>
    <t>(2,94+2,07)*2*12</t>
  </si>
  <si>
    <t>612421637R00</t>
  </si>
  <si>
    <t xml:space="preserve">Omítka vnitřní zdiva, MVC, štuková </t>
  </si>
  <si>
    <t>zazdívky:</t>
  </si>
  <si>
    <t>ozn.U2:2*1,17*2,07*2</t>
  </si>
  <si>
    <t>ozn.U5:0,55*0,914</t>
  </si>
  <si>
    <t>ozn.U7:0,40*0,20</t>
  </si>
  <si>
    <t>ozn.U10:3,30*1,35</t>
  </si>
  <si>
    <t>ozn.U11:3,30*0,33</t>
  </si>
  <si>
    <t>ozn.U12:2,60*0,33</t>
  </si>
  <si>
    <t>přístavba šachty - podesty:(2,70+1,50)*(3,05+3,15)</t>
  </si>
  <si>
    <t>ozn.U6:0,15*9,0</t>
  </si>
  <si>
    <t>612451121R00</t>
  </si>
  <si>
    <t>Omítka vnitřní zdiva, cementová (MC), hladká výtahová šachta</t>
  </si>
  <si>
    <t>(2,70*2+2,00)*6,70</t>
  </si>
  <si>
    <t>62</t>
  </si>
  <si>
    <t>Úpravy povrchů vnější</t>
  </si>
  <si>
    <t>620991121R00</t>
  </si>
  <si>
    <t xml:space="preserve">Zakrývání výplní vnějších otvorů z lešení </t>
  </si>
  <si>
    <t>0,83*0,55*2</t>
  </si>
  <si>
    <t>1,12*0,55*2</t>
  </si>
  <si>
    <t>0,55*0,55*17</t>
  </si>
  <si>
    <t>1,47*2,07*23</t>
  </si>
  <si>
    <t>3,30*0,93*1</t>
  </si>
  <si>
    <t>1,47*1,47*10</t>
  </si>
  <si>
    <t>1,14*1,47*3</t>
  </si>
  <si>
    <t>0,55*2,07*10</t>
  </si>
  <si>
    <t>3,30*2,07*2</t>
  </si>
  <si>
    <t>1,17*2,07*4</t>
  </si>
  <si>
    <t>2,70*2,07*1</t>
  </si>
  <si>
    <t>0,87*2,07*1</t>
  </si>
  <si>
    <t>2,94*2,07*12</t>
  </si>
  <si>
    <t>3,07*2,40</t>
  </si>
  <si>
    <t>2,60*2,15</t>
  </si>
  <si>
    <t>622300131R00</t>
  </si>
  <si>
    <t>Vyrovnání podkladu tmelem tl. do 5 mm odhad 10% plochy fasády</t>
  </si>
  <si>
    <t>Začátek provozního součtu</t>
  </si>
  <si>
    <t>S1 + S3:687,2690</t>
  </si>
  <si>
    <t>S2:118,138</t>
  </si>
  <si>
    <t>S4:121,00</t>
  </si>
  <si>
    <t>Konec provozního součtu</t>
  </si>
  <si>
    <t>926,407*0,10</t>
  </si>
  <si>
    <t>622311331RT3</t>
  </si>
  <si>
    <t>Zatepl.systém ,podhled   min.desky tl. 50 mm ozn.S5</t>
  </si>
  <si>
    <t>Skladba zateplení střešních konstrukcí nad vchody do budovy</t>
  </si>
  <si>
    <t>Popis:  Střešní kce. se musí zateplit abychom eliminovali tepelné mosty. Zateplení provedeme po celém obvodě nalepením min.desky  tl. 50mm. V horní části musíme připravit dřevěné latě výšky 50mm cca po 1m - , které budou přikotveny k žel. bet kci. (mezi laťemi bude tep. izolace tl. 50mm). Na latě se pak bude kotvit střešní plech.</t>
  </si>
  <si>
    <t>1- plech tl. 0,8mm titan-zinek předzvětralý břidlicově-šedý</t>
  </si>
  <si>
    <t xml:space="preserve"> 2-  izolace z šedého pěnového polystyrénu 50 mm, součinitel tepelné vodivosti=0,032 W/mK, latě 50mm cca po 1m ( bod 1+2 - samostatné pložky), </t>
  </si>
  <si>
    <t xml:space="preserve">3- žel. bet. deska tl. 190 mm </t>
  </si>
  <si>
    <t>4- izolace z  min.desky tl. 50 mm lepeno a mechanicky kotveno</t>
  </si>
  <si>
    <t xml:space="preserve">5- stavební lepidlo s perlinkou </t>
  </si>
  <si>
    <t>6- silikonová tenkovrstvá omítka hrubost 6mm. Omítka je paropropustná s nízkou nasákavostí, vysokou odolností proti povětrnostním vlivům a schopností překrýt vlasové trhlinky v podkladu. Je velmi mikroporézní a používá se na všechny běžné podklady. Barva písková RAL 070 70 30 Před zhotovením nutno předložit ke</t>
  </si>
  <si>
    <t xml:space="preserve">   schválení aplikovaný vzorek barvy architektovi. </t>
  </si>
  <si>
    <t>"</t>
  </si>
  <si>
    <t>Ozn.K2:24,36*1,80</t>
  </si>
  <si>
    <t>Ozn.K3:4,35*1,20</t>
  </si>
  <si>
    <t>Ozn.K4:3,81*1,51</t>
  </si>
  <si>
    <t>Ozn.K5 :2,70*0,60</t>
  </si>
  <si>
    <t>622312734R</t>
  </si>
  <si>
    <t>Zatepl.syst. fasáda, min.desky, tl.140 mm ozn. S1 + S3</t>
  </si>
  <si>
    <t>Skladba zateplení obvodových stěn – strukturovana omítka</t>
  </si>
  <si>
    <t>Popis: Zateplení obvodového zdiva. Dodávka a montáž. Součástí dodávky jsou veškeré kotevní a spojovací prvky.</t>
  </si>
  <si>
    <t>1-silikonová tenkovrstvá omítka hrubost 6mm. Omítka je paropropustná s nízkou nasákavostí, vysokou odolností proti povětrnostním vlivům a schopností překrýt vlasové trhlinky v podkladu. Je velmi mikroporézní a používá se na všechny běžné podklady. Barva písková RAL 070 70 30 Před zhotovením nutno předložit ke schválení aplikovaný vzorek barvy architektovi.</t>
  </si>
  <si>
    <t xml:space="preserve">2- stavební lepidlo s perlinkou </t>
  </si>
  <si>
    <t>3- tepelná izolace z minerální vaty tl.140 mm, nalepeno na stavební lepidlo a mechanicky kotveno,  součinitel tepelné vodivosti=0,032 W/mK</t>
  </si>
  <si>
    <t>4-   stávající zdivo</t>
  </si>
  <si>
    <t>V oblasti kde není cihelný sokl a omítka je dotažena až k terénu se nahrazuje perlinka rabicovým pletivem do výšky 1m nad terén a zároveň na finální povrch aplikujeme hydrofobizační organokřemičitý prostředek v lakovém benzinu s neutrálním katalyzátorem. Křemičitý gel nevytváří na povrchu žádné optické změny ani souvislý film, póry zůstávají volné. Aplikace do výšky 1m nad terénem. Samotná tepelná izolace se zatáhne 300mm pod terén a přichytí se na ní nopová fólie.</t>
  </si>
  <si>
    <t xml:space="preserve"> Před zahájením realizace kontaktního zateplovacího systému musí být podkladní vrstva napenetrovaná penetračním nátěrěm pro savé podklady. Detaily napojení na okna a dveře viz ""detaily""..</t>
  </si>
  <si>
    <t>Celková skladba musí mít reakci na oheň třídy A, index šíření ohně 0"</t>
  </si>
  <si>
    <t>(16,30+13,10+1,30+16,70+1,80)*6,90</t>
  </si>
  <si>
    <t>(27,45+13,10+28,05+2,15+0,55+0,90+0,5)*7,87</t>
  </si>
  <si>
    <t>11,20*0,95</t>
  </si>
  <si>
    <t>odpočet oken:-235,00</t>
  </si>
  <si>
    <t>komín:(1,75+0,88)*2*2,40</t>
  </si>
  <si>
    <t>622421657R00</t>
  </si>
  <si>
    <t>Zatepl.syst. fasáda, min.desky, tl.140 mm ozn.S2   - skladba od perlinky</t>
  </si>
  <si>
    <t xml:space="preserve"> 2-  betonové cihly 290x6,5x15 cm – kotveno přes ocelové trny do zdiva, ložná spára 2,5cm, svislá spára nulová, založeno na válcovaném profilu kotveném do stavby nebo na betonovém základu. Barva písková. Před zhotovením nutno předložit ke schválení vzorek cihly architektovi.  </t>
  </si>
  <si>
    <t>4- tepelná izolace  min.desky, tl.140 mm,  nalepeno a mechanicky kotveno,  součinitel tepelné vodivosti=0,032 W/mK</t>
  </si>
  <si>
    <t>Před zahájením realizace kontaktního zateplovacího systému musí být podkladní vrstva napenetrovaná penetračním nátěrěm pro savé podklady např. LBCS  - Rako Systém - PE 202. Detaily napojení na okna a dveře viz ""detaily""."</t>
  </si>
  <si>
    <t>622481116R</t>
  </si>
  <si>
    <t>Přípl. za potažení stěn keram. pletivem stauss přichicení + nátěr  ozn.S3</t>
  </si>
  <si>
    <t>(3,20*2+13,15)*1,20</t>
  </si>
  <si>
    <t>63</t>
  </si>
  <si>
    <t>Podlahy a podlahové konstrukce</t>
  </si>
  <si>
    <t>596100041RA0</t>
  </si>
  <si>
    <t>Chodník z dlažby betonové, podklad štěrkopísek ozn.U8+ S9</t>
  </si>
  <si>
    <t xml:space="preserve">ozn.U8  a dlažba okapového chodníčku v částech kde není betonový povrch, tzn. po celém obvodu mimo severovýchodní fasády. Okapový chodníček šířky 500mm od líce soklu. </t>
  </si>
  <si>
    <t>Materiál: betonové dlaždice v.30 x 160 x 80mm</t>
  </si>
  <si>
    <t xml:space="preserve">Barva: písková (stejná barva i odstín jako soklová stěna) Před zhotovením nutno předložit architektovi vzorek výrobku ke schválení. </t>
  </si>
  <si>
    <t>Při pokládce dlažby vyřešit detail napojení na stávající dveře, případně detail hydroizolace je-li použita.</t>
  </si>
  <si>
    <t>ozn.S9</t>
  </si>
  <si>
    <t xml:space="preserve">Skladba podlahy okapového chodníky š. 500mm </t>
  </si>
  <si>
    <t>Popis: Okapový chodník po obvodu objektu (mimo severovýchodní části kde je betonová cesta)</t>
  </si>
  <si>
    <t>1 betonová dlažba tl. 30mm</t>
  </si>
  <si>
    <t>2 kladecí vrstva tl. 30mm (písek)</t>
  </si>
  <si>
    <t>3 drcené kamenivo frakce 8-16mm tl. 200mm</t>
  </si>
  <si>
    <t>4 štěrkopísek tl.100mm</t>
  </si>
  <si>
    <t>5 zhutněná zemina</t>
  </si>
  <si>
    <t>53,30</t>
  </si>
  <si>
    <t>(13,00+25,10+13,15+0,50)*0,50</t>
  </si>
  <si>
    <t>631100002R</t>
  </si>
  <si>
    <t xml:space="preserve">Skladba podlahy v nové části v 1.NP (na terénu) </t>
  </si>
  <si>
    <t>631300002R</t>
  </si>
  <si>
    <t>Skladba podlahy v nové části ve 2.NP ozn. S7</t>
  </si>
  <si>
    <t xml:space="preserve">Popis: Těžká plovoucí podlaha na žel. bet. monolit. stropě s nášlapnou vrstvou z linolea a roznášecí betonovou deskou, tepelněizolační vrstva z elastifikovaného pěnového polystyrenu s kročejovým útlumem.  </t>
  </si>
  <si>
    <t>1 linoleum</t>
  </si>
  <si>
    <t>2 lepidlo úrčené pro lepení linolea</t>
  </si>
  <si>
    <t>3 penetrace</t>
  </si>
  <si>
    <t>4 roznášecí betonová mazanina 60mm</t>
  </si>
  <si>
    <t>5 parotěsná fólie</t>
  </si>
  <si>
    <t>6 izolační desky které jsou určeny pro kročejový útlum 100mm</t>
  </si>
  <si>
    <t>7 Stropní ŽB panel tl. 190 mm - cena samostaně</t>
  </si>
  <si>
    <t>8 Vnitřní vápenná omítka tl. 10  mm</t>
  </si>
  <si>
    <t xml:space="preserve">Nášlapná vrstva (linoleum) bude použita i ve stávající části schodišťového prostoru (jednotný vzhled).  </t>
  </si>
  <si>
    <t>Barevnost: stanoví architekt</t>
  </si>
  <si>
    <t>2.NP - podlaha:2,70*1,60</t>
  </si>
  <si>
    <t>64</t>
  </si>
  <si>
    <t>Výplně otvorů</t>
  </si>
  <si>
    <t>640D.04</t>
  </si>
  <si>
    <t>Dveře exteriérové vstup do samostatné bytové jednotky</t>
  </si>
  <si>
    <t>Světlost dveří: 1000/1970 mm</t>
  </si>
  <si>
    <t>Celkové rozměry: 1100/2020 mm</t>
  </si>
  <si>
    <t>Smysl otevírání: ven z objektu</t>
  </si>
  <si>
    <t xml:space="preserve">Popis: Dveře vstupní vnější plné jednokřídlékřídlé otevíravé. Konstrukce rámová, bez zasklení. Komplet sestává z plastové zárubně osazené do ostění, dveřní křídlo, kovový prah a kování. </t>
  </si>
  <si>
    <t>Součinitel prostupu tepla dveřmi (včetně rámu) W/m2K: 1,2 a lepší</t>
  </si>
  <si>
    <t>Materiál: plast s ocel. výztuhou</t>
  </si>
  <si>
    <t>Barva: bílá, přesný odstín na vzorkovém kusu plastu, musí být předložen architektovi ke schválení</t>
  </si>
  <si>
    <t>Kování: Nerezová klika s nerezovou rozetou. Dveřní závěsy rektifikovatelné. Zámek mechanický tříbodový, Šířka štítu: 20 mm, Dveřní vůle: 2 – 5,5 mm(mezi čelním plechem zámku a protiplechem), Povrchová úprava: štít zámku z nerez oceli, Certifikace: ČSN EN 1627 – Odolnost proti násilnému vniknutí, ČSN EN 179 – Pro únikové východy,  Vložka:  Cylindrická vložka, 3. bezpečnostní třída, ochráněný klíč, patentovaný systém. Ochrana klíčů proti neoprávněnému kopírování. Délka cylindrické vložky různá dle konkrétního dveřního křídla.</t>
  </si>
  <si>
    <t>Požární odolnost: není požadována</t>
  </si>
  <si>
    <t>Počet kusů: 1</t>
  </si>
  <si>
    <t>Poznámka: Před zadáním do výroby si dodavatel stavby ověří rozměry otvorů na místě. Součástí dodávky je dílenská dokumentace, která bude před zadáním do výroby předložena projektantovi k  písemnému odsouhlasení.</t>
  </si>
  <si>
    <t>640O.0.01</t>
  </si>
  <si>
    <t xml:space="preserve">Okno rozměr 830/550mm </t>
  </si>
  <si>
    <t>Popis: Okno jednokřídlé s izolačním trojsklem Uw=0,9W/m2.K. Okenní křídlo bez členění. Okno tvoří komplet spolu s  vnitřním parapetem. Součástí dodávky je kotvení kovovými kotvícími pásky, tepelná izolace připojovací spáry PUR pěnou, parotěsné napojení na stavbu, zatěsnění proti dešťové vodě. (viz detaily)</t>
  </si>
  <si>
    <t xml:space="preserve">Materiál:  </t>
  </si>
  <si>
    <t>okno: plast</t>
  </si>
  <si>
    <t xml:space="preserve">parapet: plast </t>
  </si>
  <si>
    <t>Kování: otevíravé, otevíravě sklopné (se 4. polohou kliky – mikroventilace)</t>
  </si>
  <si>
    <t>Zasklení:</t>
  </si>
  <si>
    <t>izolační trojsklo :  sklo čiré bez reflexních úprav, Connex 33.4, třída P3A – 12mm Ar 90%  -  4mm LOW-E (pozice 3) - 12mm Ar 90% - 4 mm sklo, Ug = 0,7 W/m2K , distanční rámeček z  nevodivého materiálu, plnění inertním plynem.</t>
  </si>
  <si>
    <t>Počet kusů: 1 kpl</t>
  </si>
  <si>
    <t>Poznámka: Před zadáním do výroby si dodavatel stavby ověří rozměry otvorů na místě. Součástí dodávky je dílenská dokumentace, která bude před zadáním do výroby předložena projektantovi k  písemnému odsouhlasení.  Požadavky na montáž dle normy ČSN 73 05 40-2</t>
  </si>
  <si>
    <t>640O.0.02</t>
  </si>
  <si>
    <t xml:space="preserve">Okno rozměr 1120/550mm </t>
  </si>
  <si>
    <t>640O.0.03</t>
  </si>
  <si>
    <t xml:space="preserve">Okno rozměr 550/550mm </t>
  </si>
  <si>
    <t xml:space="preserve">Poznámka: Před zadáním do výroby si dodavatel stavby ověří rozměry otvorů na místě. Součástí dodávky je dílenská dokumentace, která bude před zadáním do výroby předložena projektantovi k  písemnému odsouhlasení.  Požadavky na montáž dle normy ČSN 73 05 40-2 </t>
  </si>
  <si>
    <t>640O.0.04</t>
  </si>
  <si>
    <t xml:space="preserve">Dtto. O.0.01 </t>
  </si>
  <si>
    <t>640O.0.05</t>
  </si>
  <si>
    <t xml:space="preserve">Dtto. O.0.02 </t>
  </si>
  <si>
    <t>640O.0.06</t>
  </si>
  <si>
    <t xml:space="preserve">Dtto. O.0.03 </t>
  </si>
  <si>
    <t>640O.0.07</t>
  </si>
  <si>
    <t>640O.0.08</t>
  </si>
  <si>
    <t>640O.0.09</t>
  </si>
  <si>
    <t>640O.0.10</t>
  </si>
  <si>
    <t>640O.0.11</t>
  </si>
  <si>
    <t>640O.0.12</t>
  </si>
  <si>
    <t>640O.0.13</t>
  </si>
  <si>
    <t>640O.0.14</t>
  </si>
  <si>
    <t>640O.0.15</t>
  </si>
  <si>
    <t>640O.0.16</t>
  </si>
  <si>
    <t>640O.0.17</t>
  </si>
  <si>
    <t>640O.1.01</t>
  </si>
  <si>
    <t xml:space="preserve">Okno rozměr 1470/2070mm </t>
  </si>
  <si>
    <t>Popis: Okno jednokřídlé s izolačním trojsklem Uw=0,9W/m2.K. Okenní křídlo se členěním. Část okna fix 890x2070mm, otevíravá část 580x2070mm. Okno tvoří komplet spolu s  vnitřním parapetem. Součástí dodávky je kotvení kovovými kotvícími pásky, tepelná izolace připojovací spáry PUR pěnou, parotěsné napojení na stavbu, zatěsnění proti dešťové vodě. (viz detaily)</t>
  </si>
  <si>
    <t>iizolační trojsklo :  4mm LOW-E (pozice 3) - 12mm Ar 90% - 4 mm sklo, Ug = 0,7 W/m2K , distanční rámeček z  nevodivého materiálu, plnění inertním plynem.</t>
  </si>
  <si>
    <t>640O.1.02</t>
  </si>
  <si>
    <t xml:space="preserve">Dtto. O.1.01 </t>
  </si>
  <si>
    <t>640O.1.03</t>
  </si>
  <si>
    <t>640O.1.04</t>
  </si>
  <si>
    <t>640O.1.05</t>
  </si>
  <si>
    <t>640O.1.06</t>
  </si>
  <si>
    <t>640O.1.07</t>
  </si>
  <si>
    <t>640O.1.08</t>
  </si>
  <si>
    <t>640O.1.09</t>
  </si>
  <si>
    <t>640O.1.10</t>
  </si>
  <si>
    <t>640O.1.11</t>
  </si>
  <si>
    <t xml:space="preserve">Okno rozměr 870/2070mm </t>
  </si>
  <si>
    <t>640O.1.12</t>
  </si>
  <si>
    <t xml:space="preserve">Okno rozměr 3300/930mm </t>
  </si>
  <si>
    <t>Popis: Okno s fixním strukturálním zasklením s izolačním dvojsklem Uw=1,2W/m2.K. Okno bez členění. Okno tvoří komplet spolu s  vnitřním parapetem. Součástí dodávky je nosný ocel. svařovaný rám, kotvení nosného ocelového rámu, lepení strukturálního zasklení, tepelná izolace připojovací spáry PUR pěnou, parotěsné napojení na stavbu a zatěsnění proti dešťové vodě.</t>
  </si>
  <si>
    <t xml:space="preserve">rám: ocelové svařované profily pozinkované </t>
  </si>
  <si>
    <t>izolační dvojsklo :  sklo čiré bez reflexních úprav, sklo čiré 4mm – 16mm Ar 90%  -  4mm LOW-E (pozice 3), Ug = 1,1 W/m2K , distanční rámeček z  nevodivého materiálu, plnění inertním plynem.</t>
  </si>
  <si>
    <t>640O.1.13</t>
  </si>
  <si>
    <t xml:space="preserve">Okno rozměr 1470/1470mm </t>
  </si>
  <si>
    <t>640O.1.14</t>
  </si>
  <si>
    <t xml:space="preserve">Dtto.O.1.13 </t>
  </si>
  <si>
    <t>640O.1.15</t>
  </si>
  <si>
    <t>640O.1.16</t>
  </si>
  <si>
    <t>640O.1.17</t>
  </si>
  <si>
    <t xml:space="preserve">Okno rozměr 1170/1470mm </t>
  </si>
  <si>
    <t>640O.1.18</t>
  </si>
  <si>
    <t xml:space="preserve">Dtto.O.1.17 </t>
  </si>
  <si>
    <t>640O.1.19</t>
  </si>
  <si>
    <t>640O.1.20</t>
  </si>
  <si>
    <t xml:space="preserve"> Okno musí být přípraveno na montáž okenní markýzy, která se bude kotvit do rámu okna. Horní část rámu musí být š. min. 100mm  </t>
  </si>
  <si>
    <t>640O.1.21</t>
  </si>
  <si>
    <t>640O.1.22</t>
  </si>
  <si>
    <t>640O.1.23</t>
  </si>
  <si>
    <t>640O.1.24</t>
  </si>
  <si>
    <t>640O.1.25</t>
  </si>
  <si>
    <t>640O.1.26</t>
  </si>
  <si>
    <t xml:space="preserve">Okno rozměr 2940/2070mm </t>
  </si>
  <si>
    <t>Popis: Okno dvoukřídlé s izolačním trojsklem Uw=0,9W/m2.K. Okenní křídlo se členěním. Prostřední část okna fix 1470x2070mm, obě krajní části jsou otevíravé a symetrické, jedna krajní část 735x2070mm. Okno tvoří komplet spolu s  vnitřním parapetem. Součástí dodávky je kotvení kovovými kotvícími pásky, tepelná izolace připojovací spáry PUR pěnou, parotěsné napojení na stavbu, zatěsnění proti dešťové vodě. (viz detaily)</t>
  </si>
  <si>
    <t>okno:plast</t>
  </si>
  <si>
    <t>izolační trojsklo :  4mm LOW-E (pozice 3) - 12mm Ar 90% - 4 mm sklo, Ug = 0,7 W/m2K , distanční rámeček z  nevodivého materiálu, plnění inertním plynem. Okno musí být přípraveno na montáž okenní markýzy, která se bude kotvit do rámu okna. Horní část rámu musí být š. min. 100mm</t>
  </si>
  <si>
    <t xml:space="preserve">Poznámka: Před zadáním do výroby si dodavatel stavby ověří rozměry otvorů na místě. Součástí dodávky je dílenská dokumentace, která bude před zadáním do výroby předložena projektantovi k  písemnému odsouhlasení.  </t>
  </si>
  <si>
    <t>Požadavky na montáž dle normy ČSN 73 05 40-2"</t>
  </si>
  <si>
    <t>640O.1.27</t>
  </si>
  <si>
    <t xml:space="preserve">Dtto.O.1.26 </t>
  </si>
  <si>
    <t>640O.1.28</t>
  </si>
  <si>
    <t>640O.1.29</t>
  </si>
  <si>
    <t>640O.1.30</t>
  </si>
  <si>
    <t>640O.1.31</t>
  </si>
  <si>
    <t>640O.2.01</t>
  </si>
  <si>
    <t>640O.2.02</t>
  </si>
  <si>
    <t>640O.2.03</t>
  </si>
  <si>
    <t>640O.2.04</t>
  </si>
  <si>
    <t xml:space="preserve">Okno rozměr 550/2070mm </t>
  </si>
  <si>
    <t>izolační trojsklo :  4mm LOW-E (pozice 3) - 12mm Ar 90% - 4 mm sklo, Ug = 0,7 W/m2K , distanční rámeček z  nevodivého materiálu, plnění inertním plynem.</t>
  </si>
  <si>
    <t>640O.2.05</t>
  </si>
  <si>
    <t xml:space="preserve">Dtto.O.2.04 </t>
  </si>
  <si>
    <t>640O.2.06</t>
  </si>
  <si>
    <t>640O.2.07</t>
  </si>
  <si>
    <t>640O.2.08</t>
  </si>
  <si>
    <t>640O.2.09</t>
  </si>
  <si>
    <t>640O.2.10</t>
  </si>
  <si>
    <t>640O.2.11</t>
  </si>
  <si>
    <t>640O.2.12</t>
  </si>
  <si>
    <t>640O.2.13</t>
  </si>
  <si>
    <t>640O.2.14</t>
  </si>
  <si>
    <t>640O.2.15</t>
  </si>
  <si>
    <t>640O.2.16</t>
  </si>
  <si>
    <t>640O.2.17</t>
  </si>
  <si>
    <t>640O.2.18</t>
  </si>
  <si>
    <t xml:space="preserve">Okno rozměr 3300/2070mm </t>
  </si>
  <si>
    <t>izolační dvojsklo :  4mm LOW-E (pozice 3), Ug = 1,1 W/m2K , distanční rámeček z  nevodivého materiálu, plnění inertním plynem.</t>
  </si>
  <si>
    <t>640O.2.19</t>
  </si>
  <si>
    <t>640O.2.20</t>
  </si>
  <si>
    <t>640O.2.21</t>
  </si>
  <si>
    <t>Dtto. O.1.01 14900</t>
  </si>
  <si>
    <t>640O.2.22</t>
  </si>
  <si>
    <t>640O.2.23</t>
  </si>
  <si>
    <t xml:space="preserve">Okno rozměr 1170/2070mm </t>
  </si>
  <si>
    <t>640O.2.24</t>
  </si>
  <si>
    <t xml:space="preserve">Dtto.O.2.23 </t>
  </si>
  <si>
    <t>640O.2.25</t>
  </si>
  <si>
    <t>640O.2.26</t>
  </si>
  <si>
    <t>640O.2.27</t>
  </si>
  <si>
    <t>Okno musí mít přípraveno na montáž okenní markýzy, která se bude kotvit do rámu okna.</t>
  </si>
  <si>
    <t>640O.2.28</t>
  </si>
  <si>
    <t>640O.2.29</t>
  </si>
  <si>
    <t>640O.2.30</t>
  </si>
  <si>
    <t>640O.2.31</t>
  </si>
  <si>
    <t>640O.2.32</t>
  </si>
  <si>
    <t>640O.2.33</t>
  </si>
  <si>
    <t xml:space="preserve">Dtto.O.2.18 </t>
  </si>
  <si>
    <t>640O.2.34</t>
  </si>
  <si>
    <t>640O.2.35</t>
  </si>
  <si>
    <t>640O.2.36</t>
  </si>
  <si>
    <t>640O.2.37</t>
  </si>
  <si>
    <t>640O.2.38</t>
  </si>
  <si>
    <t>640O.2.39</t>
  </si>
  <si>
    <t>640O.2.40</t>
  </si>
  <si>
    <t xml:space="preserve">Okno rozměr 2700/2070mm </t>
  </si>
  <si>
    <t>94</t>
  </si>
  <si>
    <t>Lešení a stavební výtahy</t>
  </si>
  <si>
    <t>941941031R00</t>
  </si>
  <si>
    <t xml:space="preserve">Montáž lešení leh.řad.s podlahami,š.do 1 m, H 10 m </t>
  </si>
  <si>
    <t>(13,00+2,00)*7,87</t>
  </si>
  <si>
    <t>2*28,00*(7,87+9,16)/2</t>
  </si>
  <si>
    <t>(12,68+2,00)*(8,90+8,50)/2</t>
  </si>
  <si>
    <t>2*(16,80+1,00)*(8,80+8,90)/2</t>
  </si>
  <si>
    <t>941941191RT3</t>
  </si>
  <si>
    <t>Příplatek za každý měsíc použití lešení k pol.1031 1 měsíc</t>
  </si>
  <si>
    <t>941941831R00</t>
  </si>
  <si>
    <t xml:space="preserve">Demontáž lešení leh.řad.s podlahami,š.1 m, H 10 m </t>
  </si>
  <si>
    <t>944941102R00</t>
  </si>
  <si>
    <t xml:space="preserve">Ochranné zábradlí na leš.konstrukcích, jednotyčové </t>
  </si>
  <si>
    <t>944944011R00</t>
  </si>
  <si>
    <t xml:space="preserve">Montáž ochranné sítě z umělých vláken </t>
  </si>
  <si>
    <t>944944031R00</t>
  </si>
  <si>
    <t xml:space="preserve">Příplatek za každý měsíc použití sítí k pol. 4011 </t>
  </si>
  <si>
    <t>944944081R00</t>
  </si>
  <si>
    <t xml:space="preserve">Demontáž ochranné sítě z umělých vláken </t>
  </si>
  <si>
    <t>95</t>
  </si>
  <si>
    <t>Dokončovací konstrukce na pozemních stavbách</t>
  </si>
  <si>
    <t>953941213</t>
  </si>
  <si>
    <t>Rozebrání a přepracování stávajícího úžlabí ozn.U13</t>
  </si>
  <si>
    <t>Rozebrání a přepracování stávajícího úžlabí v šířce 1300mm. Úžlabí už nebude hluboke 500mm. V místě kde se nachází střešní vpust´ bude mít hloubku cca 200mm. S tím souvisí i nutnost předělání okapových vpustí. Rozebrání úžlabí se rovněž využije pro aplikaci foukané tep. izolace.</t>
  </si>
  <si>
    <t>15,50+27,154</t>
  </si>
  <si>
    <t>953941214</t>
  </si>
  <si>
    <t>Ocelový sloupek ozn.U9</t>
  </si>
  <si>
    <t xml:space="preserve">Odstranění zděného sloupku a nahrazení ocel. sloupkem průměru 150mm tl.8mm s plotnou 300x300x4 mm na obou koncích viz. návrhové výkresy půdorysů . Před bouráním je nutno odkrýt omítku nadpraží aověřit si kční. systém. Před bouráním se musí udělat provizorní podpěry v oknech po obou stranách bourané zdi </t>
  </si>
  <si>
    <t>953941215R</t>
  </si>
  <si>
    <t>Všechny dvířka, skříňky atd. je nutno přesadit na nový líc fasády  - ozn.X4</t>
  </si>
  <si>
    <t>953941216R</t>
  </si>
  <si>
    <t>Zemní kontejner ozn.X8</t>
  </si>
  <si>
    <t>zemní  kontejner atyp. betonový prefabrikát. formát 0,5 x 0,5x0,5 m. Kontejner bude naplněn substrátem a osazen neopadavou, popínavou rostlinou např. břečťan popínavý. Výkres kontejneru viz. samostatný výkres.</t>
  </si>
  <si>
    <t>953941217R</t>
  </si>
  <si>
    <t>Osazení rostlin ozn.X9</t>
  </si>
  <si>
    <t xml:space="preserve">Osazení popínavé, neopadavé rostliny např. břečťan popínavý. Osazení do připraveného substrátu. Množství substrátu:  kvádr o rozměru 500 x 500mm a hloubky 500mm. Prostor vznikne vynecháním 500mm dlouhé části okapového chodníku. Prostor pro substrát se vymezí zapuštěnou hydroizolací po obvodu, hloubka zapuštění 500mm. </t>
  </si>
  <si>
    <t>953941218R</t>
  </si>
  <si>
    <t>Kompletní hromosvody se opraví ozn.X10</t>
  </si>
  <si>
    <t xml:space="preserve">nově se natřou základovou barvou 2x a bude provedena revize, která musí garantovat jejich funkčnost.  </t>
  </si>
  <si>
    <t>96</t>
  </si>
  <si>
    <t>Bourání konstrukcí</t>
  </si>
  <si>
    <t>113106121R00</t>
  </si>
  <si>
    <t>Rozebrání dlažeb z betonových dlaždic na sucho ozn.B17</t>
  </si>
  <si>
    <t xml:space="preserve">Odstranění stávajících venkovních dlažeb </t>
  </si>
  <si>
    <t>764311821R</t>
  </si>
  <si>
    <t xml:space="preserve">Demontáž oplechování </t>
  </si>
  <si>
    <t>ozn.B15 - oplech.stá.atiky:64,00</t>
  </si>
  <si>
    <t>ozn.B16 - oplech.stáv. stříšek nad vstupy:58,00</t>
  </si>
  <si>
    <t>764410850R00</t>
  </si>
  <si>
    <t>Demontáž oplechování parapetů,rš od 100 do 330 mm ozn. B12 + B9</t>
  </si>
  <si>
    <t>0,55*16</t>
  </si>
  <si>
    <t>0,83*2</t>
  </si>
  <si>
    <t>1,15*2</t>
  </si>
  <si>
    <t>0,60*14</t>
  </si>
  <si>
    <t>1,50*37</t>
  </si>
  <si>
    <t>1,10*3</t>
  </si>
  <si>
    <t>0,90*1</t>
  </si>
  <si>
    <t>1,20*9</t>
  </si>
  <si>
    <t>3,20*1</t>
  </si>
  <si>
    <t>2,90*10</t>
  </si>
  <si>
    <t>2,70*1</t>
  </si>
  <si>
    <t>3,35*2+2,65*2</t>
  </si>
  <si>
    <t>787100812R00</t>
  </si>
  <si>
    <t>Vybourání stávajícího okna - copilit ozn.B1 + B2</t>
  </si>
  <si>
    <t>3,35*1,30</t>
  </si>
  <si>
    <t>3,35*3,40</t>
  </si>
  <si>
    <t>2,65*2,10</t>
  </si>
  <si>
    <t>2,65*1,90</t>
  </si>
  <si>
    <t>962031133R00</t>
  </si>
  <si>
    <t>Bourání příček cihelných tl. 15 cm ozn.B9</t>
  </si>
  <si>
    <t>1,45*2,20</t>
  </si>
  <si>
    <t>1,15*2,10*2</t>
  </si>
  <si>
    <t>-1,10*1,50*3</t>
  </si>
  <si>
    <t>962032231R00</t>
  </si>
  <si>
    <t xml:space="preserve">Bourání zdiva z cihel pálených na MVC </t>
  </si>
  <si>
    <t>ozn.B1:2,65*0,81*0,30</t>
  </si>
  <si>
    <t>ozn.B2:2,65*1,230*0,30</t>
  </si>
  <si>
    <t>962032314R00</t>
  </si>
  <si>
    <t>Bourání pilířů cihelných ozn.B10</t>
  </si>
  <si>
    <t>0,30*0,30*2,10</t>
  </si>
  <si>
    <t>0,45*0,45*0,20</t>
  </si>
  <si>
    <t>965042131R00</t>
  </si>
  <si>
    <t>Bourání mazanin betonových  tl. 10 cm, pl. 4 m2 tl.5 - 8cm</t>
  </si>
  <si>
    <t>Ozn.ozn. B11</t>
  </si>
  <si>
    <t xml:space="preserve">Odkopání podsklepené části pro následné zateplení XPS tl.140mm. Na severozápadní straně se bude muset odstranit část betonové cesty. Po zateplení spodní části stavby ( hl. zateplení 1m) se cesta znovu vybetonuje. </t>
  </si>
  <si>
    <t>Ozn.B14</t>
  </si>
  <si>
    <t xml:space="preserve">Odstranění části betonové cesty š. 950mm od stěny, hl. 800mm pro založení soklové zdi z cem. lícového zdiva a pro usazení bet. zemních kontejnerů X 8  . Po založení a vyzdění bude provedena dobetonávka. </t>
  </si>
  <si>
    <t>ozn.B11:(16,10+5,20)*1,10</t>
  </si>
  <si>
    <t>ozn.B14:24,75*0,95</t>
  </si>
  <si>
    <t>967031733R00</t>
  </si>
  <si>
    <t>Přisekání plošné zdiva cihelného na MVC tl. 15 cm ozn.B4</t>
  </si>
  <si>
    <t>Stávající výstupek š.300mm hl. 150mm bude po celé své výšce 8700mm odbourán a fasáda zarovnána</t>
  </si>
  <si>
    <t>0,30*8,70</t>
  </si>
  <si>
    <t>968062354R00</t>
  </si>
  <si>
    <t>Vybourání dřevěných rámů oken dvojitých pl. 1 m2 vč.vyvěšení křídel, ozn.B12</t>
  </si>
  <si>
    <t>Pohled JZ:0,55*0,55*15</t>
  </si>
  <si>
    <t>Pohled SZ:0,55*0,55*1</t>
  </si>
  <si>
    <t>1,15*0,55*2</t>
  </si>
  <si>
    <t>0,60*1,50*14</t>
  </si>
  <si>
    <t>968062355R00</t>
  </si>
  <si>
    <t>Vybourání dřevěných rámů oken dvojitých pl. 2 m2 vč.vyvěšení křídel,  ozn. B12 + B9</t>
  </si>
  <si>
    <t>Pohled JZ:1,50*1,50*6</t>
  </si>
  <si>
    <t>1,10*1,50*1</t>
  </si>
  <si>
    <t>Pohled SZ:1,50*1,50*4</t>
  </si>
  <si>
    <t>0,90*2,10</t>
  </si>
  <si>
    <t>Pohled JV:1,20*1,50*3</t>
  </si>
  <si>
    <t>968062356R00</t>
  </si>
  <si>
    <t>Vybourání dřevěných rámů oken dvojitých pl. 4 m2 vč.vyvěšení křídel,  ozn.B12</t>
  </si>
  <si>
    <t>Pohled JZ:1,50*2,10*10</t>
  </si>
  <si>
    <t>Pohled JV:1,20*2,10*4</t>
  </si>
  <si>
    <t>Pohled SZ:1,20*2,10*2</t>
  </si>
  <si>
    <t>Pohled SZ:1,50*2,10*17</t>
  </si>
  <si>
    <t>968062357R00</t>
  </si>
  <si>
    <t>Vybourání dřevěných rámů oken dvojitých nad  4 m2 vč.vyvěšení křídel,  ozn.B12</t>
  </si>
  <si>
    <t>Pohled JZ:3,20*2,40*1</t>
  </si>
  <si>
    <t>2,90*2,10*10</t>
  </si>
  <si>
    <t>2,70*2,40*1</t>
  </si>
  <si>
    <t>968072455R00</t>
  </si>
  <si>
    <t>Vybourání kovových dveřních zárubní pl. do 2 m2 vč.vyvěšení křídel - ozn. B13</t>
  </si>
  <si>
    <t>Pohled JV:1,20*2,15</t>
  </si>
  <si>
    <t>968095001R00</t>
  </si>
  <si>
    <t>Bourání parapetů dřevěných š. do 25 cm ozn. B12 + B9</t>
  </si>
  <si>
    <t>970031100R00</t>
  </si>
  <si>
    <t>Vrtání jádrové do zdiva cihelného do D 100 mm ozn.B8</t>
  </si>
  <si>
    <t>(22+11+6+2)*0,50</t>
  </si>
  <si>
    <t>971033241R00</t>
  </si>
  <si>
    <t>Vybourání otv. zeď cihel. 0,0225 m2, tl. 30cm, MVC ozn. B6 + B7</t>
  </si>
  <si>
    <t>972054241R00</t>
  </si>
  <si>
    <t>Vybourání otv. stropy ŽB pl. 0,09 m2, tl. 15 cm ozn. B5</t>
  </si>
  <si>
    <t>probourání stropů pro plynové potrubí</t>
  </si>
  <si>
    <t>973031824R00</t>
  </si>
  <si>
    <t>Vysekání kapes pro zavázání zdí tl. 30 cm výtah.šachta</t>
  </si>
  <si>
    <t>3*7</t>
  </si>
  <si>
    <t>974031153R00</t>
  </si>
  <si>
    <t>Vysekání rýh ve zdi cihelné 10 x 10 cm ozn. B5</t>
  </si>
  <si>
    <t>978059631R00</t>
  </si>
  <si>
    <t>Odsekání vnějších obkladů stěn nad 2 m2 ozn.B18</t>
  </si>
  <si>
    <t>Odstranění stávajícího soklového obložení</t>
  </si>
  <si>
    <t>99</t>
  </si>
  <si>
    <t>Staveništní přesun hmot</t>
  </si>
  <si>
    <t>999281108R00</t>
  </si>
  <si>
    <t xml:space="preserve">Přesun hmot pro opravy a údržbu do výšky 12 m </t>
  </si>
  <si>
    <t>711</t>
  </si>
  <si>
    <t>Izolace proti vodě</t>
  </si>
  <si>
    <t>711482020RZ1</t>
  </si>
  <si>
    <t>Izolační systém nopová folie, svisle včetně dodávky fólie  a doplňků  ozn.S4</t>
  </si>
  <si>
    <t>998711202R00</t>
  </si>
  <si>
    <t xml:space="preserve">Přesun hmot pro izolace proti vodě, výšky do 12 m </t>
  </si>
  <si>
    <t>712</t>
  </si>
  <si>
    <t>Živičné krytiny</t>
  </si>
  <si>
    <t>712330012RAA</t>
  </si>
  <si>
    <t>Povlaková krytina střech do 10°, do asfaltu, 2x 1x ALP, 3x Na, 2x AIP Bitagit 40, 1x Nap - ozn. S6</t>
  </si>
  <si>
    <t>doplnění střechy nad přístavbou výtahu:4,50*3,20</t>
  </si>
  <si>
    <t>998712202R00</t>
  </si>
  <si>
    <t xml:space="preserve">Přesun hmot pro povlakové krytiny, výšky do 12 m </t>
  </si>
  <si>
    <t>713</t>
  </si>
  <si>
    <t>Izolace tepelné</t>
  </si>
  <si>
    <t>713131142R00</t>
  </si>
  <si>
    <t>Montáž izolace na tmel a hmožd.4 ks/m2, cihla plná ozn.S4</t>
  </si>
  <si>
    <t>"Skladba zateplení zdiva pod úrovní terénu do nezámrzné hloubky 1000 mm</t>
  </si>
  <si>
    <t>Popis:  Skladba fasády v oblasti soklového zdiva. Dodávka a montáž. Součástí dodávky jsou veškeré kotevní a spojovací prvky.</t>
  </si>
  <si>
    <t>1-  tepelná izolace extrudovaný polystyren 140 mm nalepeno a mechanicky kotveno,  součinitel tepelné  vodivosti=0,032 W/mK</t>
  </si>
  <si>
    <t>2-  nopová folie</t>
  </si>
  <si>
    <t>3-  stávající zdivo</t>
  </si>
  <si>
    <t>Od výšky 300mm pod terénem ve skladbě přibude soklové zdivo. "</t>
  </si>
  <si>
    <t>713181113R00</t>
  </si>
  <si>
    <t>Izolace miner. foukaná do dutin trámových stropů ozn.S6</t>
  </si>
  <si>
    <t>Skladba střešního pláště</t>
  </si>
  <si>
    <t>Popis:   Jedná se o plochou dvouplášťovou větranou střechu bytového domu o sklonu cca 3% s hydroizolační vrstvou z asfaltových pásů. Střecha je odvodněna do vnitřních vtoků. Prostor podstřešní dvouplášťové střechy je odvětrán větracími mřížkami vloženými po obvodu atiky.</t>
  </si>
  <si>
    <t>1• Vice vrstev asfaltových oxidovaných pasů - stávající hydroizolace ponechána a lokálně vyspravena</t>
  </si>
  <si>
    <t xml:space="preserve">2• Prkenný záklop </t>
  </si>
  <si>
    <t>3• Krov z dřevěných trámků</t>
  </si>
  <si>
    <t xml:space="preserve">4• Větraná vzduchová mezera </t>
  </si>
  <si>
    <t>5• Foukaná tepelná celulózová izolace tl. 280 mm (průměr) součinitel tep. vodivosti izolantu 0,037W/m.K</t>
  </si>
  <si>
    <t>6• Stropní ŽB panel tl. 190 mm</t>
  </si>
  <si>
    <t>7• Vnitřní vápenná omítka tl. 10 mm</t>
  </si>
  <si>
    <t>Zateplení střechy je navrženo technologií foukané tepelné a akustické celulózové izolace do prostoru vzduchové mezery. Podstřešní prostor je třeba odvětrat a zkontrolovat stav dřevěných prvků. Napadené dřevěné konstrukce hnilobou či dřevokaznými houbami vyměnit. Je zapotřebí odvětrat kondenzát i případnou stávající vlhkost konstrukce stropu, zdiva. Jde především o zajištění životnosti krovu a bednění ploché střechy. Stávající hydroizolace ponechána, případně lokálně vyspravena. Opravy je nutné provádět tak, aby bylo zamezeno zatečení do střechy a nově aplikované izolace.</t>
  </si>
  <si>
    <t xml:space="preserve">Při zateplení střechy bude tvar střechy zachován. Rekonstrukce střechy bude zahájena zřízením aplikačních otvorů. Otvor se zhotoví rozebráním stávajícího úžlabí, které se po aplikaci tep. izolace přepracuje. Úžlabí už nebude hluboke 500mm. V místě kde se nachází střešní vpust´ bude mít hloubku cca 200mm. S tím souvisí i nutnost předělání okapových vpustí.  V místě osazení odvětrávacích komínků budou provedeny aplikační otvory o průměru 20 cm. Následně dojde k aplikaci foukané tepelné a akustické celulózové izolace do prostoru vzduchové mezery v průměrné tloušťce 280 mm o objemové hmotnosti do 40 kg/m3 navýšenou o 10 - 15%. Při doplnění izolace do vzduchové dutiny se předpokládá, že po zafoukání nedojde k zamezení proudění vzduchu (omezení příčného provětrání střechy skrze atikové otvory) mezi jednotlivými nosnými trámy nesoucími dřevěné bednící prvky horního pláště. Stávající atikové otvory budoou zaslepeny. Dále budou zřízeny nové atikové otvoru průměru 100mm v počtu a rozmístění dle výkresové dokumentace Ing. arch . Je však nutné zajistit dostatečné odvětrání vlhkosti ze střešního pláště pomocí větracích komínků v počtu viz. kap. návrh odvětrání. Větrací komínky typu budou hydroizolačně napojeny na stávající hydroizolační krytinu. Stávající větrací komínky budou ponechány. Izolace z celulózových vláken byla zvolena pro její prodyšnost a její vyšší akumulační schopnost oproti minerálním izolacím, není tudíž podmínkou provedení parotěsné folie. </t>
  </si>
  <si>
    <t>27,15*11,87</t>
  </si>
  <si>
    <t>15,50*11,95</t>
  </si>
  <si>
    <t>507,4955*0,28</t>
  </si>
  <si>
    <t>283763407</t>
  </si>
  <si>
    <t>Deska XPS 1265 x 615 x 140 mm ozn.S4</t>
  </si>
  <si>
    <t>121,00*1,00*1,2</t>
  </si>
  <si>
    <t>998713202R00</t>
  </si>
  <si>
    <t xml:space="preserve">Přesun hmot pro izolace tepelné, výšky do 12 m </t>
  </si>
  <si>
    <t>762</t>
  </si>
  <si>
    <t>Konstrukce tesařské</t>
  </si>
  <si>
    <t>762100020R</t>
  </si>
  <si>
    <t>Střecha -krov  dřevěný, bednění celoplošné pojistná hydroizolace -  ozn. S6</t>
  </si>
  <si>
    <t xml:space="preserve">Skladba střešního pláště </t>
  </si>
  <si>
    <t>Popis:   Jedná se o plochou dvouplášťovou větranou střechu bytového domu o sklonu cca 3% s hydroizolační vrstvou z asfaltových pásů. Střecha je odvodněna do vnitřních vtoků.</t>
  </si>
  <si>
    <t>Prostor podstřešní dvouplášťové střechy je odvětrán větracími mřížkami vloženými po obvodu atiky.</t>
  </si>
  <si>
    <t xml:space="preserve">Při zateplení střechy bude tvar střechy zachován. Rekonstrukce střechy bude zahájena zřízením aplikačních otvorů. Otvor se zhotoví rozebráním stávajícího úžlabí, které se po aplikaci tep. izolace přepracuje. Úžlabí už nebude hluboke 500mm. V místě kde se nachází střešní vpust´ bude mít hloubku cca 200mm. S tím souvisí i nutnost předělání okapových vpustí.  </t>
  </si>
  <si>
    <t>V místě osazení odvětrávacích komínků budou provedeny aplikační otvory o průměru 20 cm. Následně dojde k aplikaci foukané tepelné a akustické celulózové izolace do prostoru vzduchové mezery v průměrné tloušťce 280 mm o objemové hmotnosti do 40 kg/m3 navýšenou o 10 - 15%. Při doplnění izolace do vzduchové dutiny se předpokládá, že po zafoukání nedojde k zamezení proudění vzduchu (omezení příčného provětrání střechy skrze atikové otvory) mezi jednotlivými nosnými trámy nesoucími dřevěné bednící prvky horního pláště. Stávající atikové otvory budoou zaslepeny. Dále budou zřízeny nové atikové otvoru průměru 100mm v počtu a rozmístění dle výkresové dokumentace Ing. arch . Je však nutné zajistit dostatečné odvětrání vlhkosti ze střešního pláště pomocí větracích komínků v počtu viz. kap. návrh odvětrání. Větrací komínky typu budou hydroizolačně napojeny na stávající hydroizolační krytinu. Stávající větrací komínky budou ponechány.</t>
  </si>
  <si>
    <t xml:space="preserve">Izolace z celulózových vláken byla zvolena pro její prodyšnost a její vyšší akumulační schopnost oproti minerálním izolacím, není tudíž podmínkou provedení parotěsné folie. </t>
  </si>
  <si>
    <t>762342204RT2</t>
  </si>
  <si>
    <t>Montáž laťování střech, svislé, vzdálenost 100 cm včetně dodávky řeziva, latě 3/5 cm</t>
  </si>
  <si>
    <t>vč.impregnace</t>
  </si>
  <si>
    <t>Ozn.K5 + S5:2,70*0,6</t>
  </si>
  <si>
    <t>998762202R00</t>
  </si>
  <si>
    <t xml:space="preserve">Přesun hmot pro tesařské konstrukce, výšky do 12 m </t>
  </si>
  <si>
    <t>764</t>
  </si>
  <si>
    <t>Konstrukce klempířské</t>
  </si>
  <si>
    <t>76400</t>
  </si>
  <si>
    <t xml:space="preserve">Popis materiálu </t>
  </si>
  <si>
    <t>Materiál veškerých klempířských prvků bude PZn, tloušťka materiálu 0,8 mm ,slitina elektrolyticky čistého zinku se stupněm čistoty 99,995% a přesně de finovaných podílů mědi a titanu, dle DIN EN 1179, DIN ISO 9001,  DIN ISO 14001, přípustná odchylka tloušťky   ±0,020 mm</t>
  </si>
  <si>
    <t>764311241R00</t>
  </si>
  <si>
    <t>Krytina hladká z Pz , svitky š.670 mm ozn.K2</t>
  </si>
  <si>
    <t>"Oplechování střechy na severovýchodní fasádě a napojení na okap. Plech se bude kotvit na připravené dřevěné latě cca po 1m, které budou přikotveny k žel. bet kci. (mezi laťemi bude tep. izolace tl. 50mm)</t>
  </si>
  <si>
    <t>Dodávka a montáž včetně všech potřebných kotvících a spojovacích prvků.</t>
  </si>
  <si>
    <t>Celkové rozměry hotového prvku d/š: 24 360/1800 mm (nejedná se o rozvinutou šířku!)</t>
  </si>
  <si>
    <t>ozn.K2:24,36*1,80</t>
  </si>
  <si>
    <t>764311241R01</t>
  </si>
  <si>
    <t>Krytina hladká z Pz , svitky š.670 mm ozn.K3</t>
  </si>
  <si>
    <t>"Oplechování střechy na jihovýchodní fasádě nad vstupem do samostatné bytové jednotky. Plech se bude kotvit na připravené dřevěné latě cca po 1m, které budou přikotveny k žel. bet kci. (mezi laťemi bude tep. izolace tl. 50mm)</t>
  </si>
  <si>
    <t>Celkové rozměry hotového prvku d/š: 4350/1210 mm (nejedná se o rozvinutou šířku!)</t>
  </si>
  <si>
    <t>4,35*1,21</t>
  </si>
  <si>
    <t>764311241R02</t>
  </si>
  <si>
    <t>Krytina hladká z Pz , svitky š.670 mm ozn.K4</t>
  </si>
  <si>
    <t>"Oplechování střechy na jihozápadní fasádě. Plech se bude kotvit na připravené dřevěné latě cca po 1m, které budou přikotveny k žel. bet kci. (mezi laťemi bude tep. izolace tl. 50mm)</t>
  </si>
  <si>
    <t>Celkové rozměry hotového prvku d/š: 3810/1510 mm (nejedná se o rozvinutou šířku!)</t>
  </si>
  <si>
    <t>3,81*1,51</t>
  </si>
  <si>
    <t>764311243R00</t>
  </si>
  <si>
    <t>Krytina hladká z Pz , svitky š.670 mm ozn.K5</t>
  </si>
  <si>
    <t>Celkové rozměry hotového prvku d/š: 2700/800 mm (nejedná se o rozvinutou šířku!)</t>
  </si>
  <si>
    <t>2,70*0,60</t>
  </si>
  <si>
    <t>764339210R00</t>
  </si>
  <si>
    <t>Lemování z Pz, komínů ozn.K6</t>
  </si>
  <si>
    <t>Oplechování komínového tělesa u styku s hydroizolací po celém obvodě 5260mm v. 150mm</t>
  </si>
  <si>
    <t>5,26*0,15</t>
  </si>
  <si>
    <t>764339210R01</t>
  </si>
  <si>
    <t>Lemování z Pz, komínů ozn.K7</t>
  </si>
  <si>
    <t xml:space="preserve">"Oplechování horní části komínového tělesa a zadeklování jednoho komínového průduchu ( ten v kterém vede vedení pro venkovní jednotku) </t>
  </si>
  <si>
    <t>celkové rozměry: 880x750mm"</t>
  </si>
  <si>
    <t>0,88*0,75</t>
  </si>
  <si>
    <t>764352203R00</t>
  </si>
  <si>
    <t>Žlaby z Pz plechu podokapní půlkruhové, rš 330 mm ozn.K9</t>
  </si>
  <si>
    <t>764410250RT2</t>
  </si>
  <si>
    <t>Oplechování parapetů včetně rohů Pz, rš 330 mm ozn. Z3 až Z12</t>
  </si>
  <si>
    <t>Venkovní parapet  z pozinkované ocely tl. 4mm. Přesah od líce fasády 50mm. Ze spodní části 10mm od venkovního kraje bude drážka o hl. 1mm pro okap vody. Sklon 2%. Uchycení na předem připravené nerezové atyp. konzoly. Ty se musí přišroubovat k fasádě ještě před zateplením. Na jeden parapet musí být připraveny min. dvě konzoly, přičemž na jeden metr šířky parapetu musí být jedna konzola (tzn. že např. na parapet dlouhý 3300mm budou 4 konzole). Parapety se pak uchytí pomocí nerez. šroubů se zápustnou hlavou ( parapet bude mít kónické otvory). Je nutné zajistit vodotěsné napojení na ostění a rám okna.</t>
  </si>
  <si>
    <t xml:space="preserve">Povrchová úprava: 2x základový nátět, 1x finélní nátěr v barvě omítky </t>
  </si>
  <si>
    <t xml:space="preserve">Barva: RAL 070 70 30 Před zhotovením bude architektovi předložen vzorek </t>
  </si>
  <si>
    <t>Poznámka: Před zadáním do výroby si dodavatel stavby ověří rozměry venkovní použité venkovní jednotky. Součástí dodávky je dílenská dokumentace, která bude před zadáním do výroby předložena projektantovi k  písemnému odsouhlasení."</t>
  </si>
  <si>
    <t>Z3:2,94*12</t>
  </si>
  <si>
    <t>Z4:1,47*33</t>
  </si>
  <si>
    <t>Z5:1,17*7</t>
  </si>
  <si>
    <t>Z6:0,55*27</t>
  </si>
  <si>
    <t>Z7:0,87*1</t>
  </si>
  <si>
    <t>Z8:1,12*2</t>
  </si>
  <si>
    <t>Z9:0,83*2</t>
  </si>
  <si>
    <t>Z10:3,30*2</t>
  </si>
  <si>
    <t>Z11:3,21</t>
  </si>
  <si>
    <t>Z12:2,70*2</t>
  </si>
  <si>
    <t>764430210R00</t>
  </si>
  <si>
    <t>Oplechování zdí z Pz plechu, rš 150 mm ozn.K8</t>
  </si>
  <si>
    <t>Oplechování zdi u styku s hydroizolací po celé délce zdi 11 950mm v. 150mm</t>
  </si>
  <si>
    <t>764430260R00</t>
  </si>
  <si>
    <t>Oplechování zdí z Pz plechu, rš 700 mm ozn.K1</t>
  </si>
  <si>
    <t xml:space="preserve">"Oplechování střešní atiky. Celková šířka 690mm. Atika se zateplením má š. 590mm + přesah oplechování z každé strany bude 50mm. Obvod na který bude atika montována je 128,54m. Oplechování bude vyspádováno na střechu a bude mít sklon 2% </t>
  </si>
  <si>
    <t>Popis: Oplechování střešní atiky š.690 mm. Dodávka a montáž včetně všech potřebných kotvících a spojovacích prvků.</t>
  </si>
  <si>
    <t>Celkové rozměry hotového prvku d/š: 128 540/690 mm (nejedná se o rozvinutou šířku!)</t>
  </si>
  <si>
    <t>764454202R00</t>
  </si>
  <si>
    <t>Odpadní trouby z Pz plechu, kruhové, D 100 mm ozn.K9</t>
  </si>
  <si>
    <t>2*7,88</t>
  </si>
  <si>
    <t>998764202R00</t>
  </si>
  <si>
    <t xml:space="preserve">Přesun hmot pro klempířské konstr., výšky do 12 m </t>
  </si>
  <si>
    <t>766</t>
  </si>
  <si>
    <t>Konstrukce truhlářské</t>
  </si>
  <si>
    <t>766694112R00</t>
  </si>
  <si>
    <t>Parapetní deseky plast  š.do 30 cm vnitřní D +  M</t>
  </si>
  <si>
    <t>2,94*12</t>
  </si>
  <si>
    <t>1,47*33</t>
  </si>
  <si>
    <t>1,17*7</t>
  </si>
  <si>
    <t>0,55*27</t>
  </si>
  <si>
    <t>0,87*1</t>
  </si>
  <si>
    <t>1,12*2</t>
  </si>
  <si>
    <t>3,30*2</t>
  </si>
  <si>
    <t>3,21</t>
  </si>
  <si>
    <t>2,70*2</t>
  </si>
  <si>
    <t>998766202R00</t>
  </si>
  <si>
    <t xml:space="preserve">Přesun hmot pro truhlářské konstr., výšky do 12 m </t>
  </si>
  <si>
    <t>767</t>
  </si>
  <si>
    <t>Konstrukce zámečnické</t>
  </si>
  <si>
    <t>76700X1</t>
  </si>
  <si>
    <t>Mřížka kruhová pr. 100 nerezová D +M  ozn.X1</t>
  </si>
  <si>
    <t xml:space="preserve">Kruhová nerez mřížka pro odvětrání dvouplášťové střechy. Mřížka musí být na otvor průměru 100mm. Včetně kotvícího materiálu.  </t>
  </si>
  <si>
    <t>22+11+6+2</t>
  </si>
  <si>
    <t>76700X2</t>
  </si>
  <si>
    <t>Markýza  D + M ozn.X2</t>
  </si>
  <si>
    <t>markýza se bude kotvit na rám okna a bude mít š. 2940mm</t>
  </si>
  <si>
    <t>Markýza je v polokulatě tvarované skříňi 100x100mm s padacím ramenem.  Ovládání z interiéru vnitřní odnímatelnou klikou. Nutné připravit prostup pro ovládací prvek.</t>
  </si>
  <si>
    <t>Konstrukční mezní hodnoty</t>
  </si>
  <si>
    <t>max. výsun 160 cm</t>
  </si>
  <si>
    <t>max. úhel sklonu 135°"</t>
  </si>
  <si>
    <t>typ oken C:12</t>
  </si>
  <si>
    <t>76700X3</t>
  </si>
  <si>
    <t>Markýza  D + M ozn.X3</t>
  </si>
  <si>
    <t>markýza se bude kotvit na rám okna a bude mít š. 1470mm</t>
  </si>
  <si>
    <t>typ oken A:6</t>
  </si>
  <si>
    <t>typ oken B:6</t>
  </si>
  <si>
    <t>76700X7</t>
  </si>
  <si>
    <t>Ocelový žebříkna střechu ozn.X7</t>
  </si>
  <si>
    <t xml:space="preserve">Ocelový žebřík na střechu bude demontován a upraven pro použití na nové fasádě. Úprava bude spočívat v navaření o 140mm delších kotvících částí. Celý žebřík se pak přebrousí, 2x natře základovou barvou a 1x finální kovářskou barvou. Před zhotovením nutno předložit ke schválení aplikovaný vzorek barvy architektovi. </t>
  </si>
  <si>
    <t>76700Z1</t>
  </si>
  <si>
    <t>Atypická nerezová mřížka pro větrání kotelny 830/550mm</t>
  </si>
  <si>
    <t xml:space="preserve"> Lamely musí být rektifikovatelné a umožnit úplné zavření. Lamely budou přidělány na nerez. rám ve vodorovné poloze a mezera mezi lamelami bude 15mm</t>
  </si>
  <si>
    <t>76700Z2</t>
  </si>
  <si>
    <t>Nerezová svařovaná kce. pro umístění venkovní jednotky (na střeše).</t>
  </si>
  <si>
    <t>Nerez. kce š.1260x d.860 x v.650mm bude usazena na žel. bet. stropní desku a podložena podložkami, které zabrání přenosu vibrací do kce. Při umístění kce. je nutné ověřit zda je kce. osově nad nostou stěnou v 2.NP. Nerezová kce. bude svřena z čtvercových profilů 100x100x8mm</t>
  </si>
  <si>
    <t>Poznámka: Před zadáním do výroby si dodavatel stavby ověří rozměry venkovní použité venkovní jednotky. Součástí dodávky je dílenská dokumentace, která bude před zadáním do výroby předložena projektantovi k  písemnému odsouhlasení.</t>
  </si>
  <si>
    <t>998767202R00</t>
  </si>
  <si>
    <t xml:space="preserve">Přesun hmot pro zámečnické konstr., výšky do 12 m </t>
  </si>
  <si>
    <t>783</t>
  </si>
  <si>
    <t>Nátěry</t>
  </si>
  <si>
    <t>783241001R</t>
  </si>
  <si>
    <t>Ocelové zábradlí ozn.X5</t>
  </si>
  <si>
    <t xml:space="preserve">Ocelové zábradlí přebrousit, 2x natřít základovou barvou a 1x finální kovářskou barvou. Před zhotovením nutno předložit ke schválení aplikovaný vzorek barvy architektovi. </t>
  </si>
  <si>
    <t>(2*5,70+6,00*6,30)*0,75</t>
  </si>
  <si>
    <t>783436360R</t>
  </si>
  <si>
    <t>Ocelové sloupy ozn.X6</t>
  </si>
  <si>
    <t xml:space="preserve">Ocelové sloupy přebrousit, 2x natřít základovou barvou a 1x finální kovářskou barvou. Před zhotovením nutno předložit ke schválení aplikovaný vzorek barvy architektovi. </t>
  </si>
  <si>
    <t>4*3,05</t>
  </si>
  <si>
    <t>783522000R</t>
  </si>
  <si>
    <t xml:space="preserve">Nátěr syntet. klempířských konstrukcí, Z + 2 x </t>
  </si>
  <si>
    <t>ozn. Z3 až Z12:126,8100*0,33</t>
  </si>
  <si>
    <t>D96</t>
  </si>
  <si>
    <t>Přesuny suti a vybouraných hmot</t>
  </si>
  <si>
    <t>979990162R00</t>
  </si>
  <si>
    <t xml:space="preserve">Poplatek za skládku suti - dřevo+sklo </t>
  </si>
  <si>
    <t>979011111R00</t>
  </si>
  <si>
    <t xml:space="preserve">Svislá doprava suti a vybour. hmot za 2.NP a 1.PP </t>
  </si>
  <si>
    <t>979081111R00</t>
  </si>
  <si>
    <t xml:space="preserve">Odvoz suti a vybour. hmot na skládku do 1 km </t>
  </si>
  <si>
    <t>979081121R00</t>
  </si>
  <si>
    <t>Příplatek k odvozu za každý další 1 km 9km</t>
  </si>
  <si>
    <t>979082111R00</t>
  </si>
  <si>
    <t xml:space="preserve">Vnitrostaveništní doprava suti do 10 m </t>
  </si>
  <si>
    <t>979082121R00</t>
  </si>
  <si>
    <t>Příplatek k vnitrost. dopravě suti za dalších 5 m (10m)</t>
  </si>
  <si>
    <t>979999998R00</t>
  </si>
  <si>
    <t xml:space="preserve">Poplatek za skládku suti 5% příměsí </t>
  </si>
  <si>
    <t>Zařízení staveniště</t>
  </si>
  <si>
    <t>Provoz investora</t>
  </si>
  <si>
    <t>Kompletační činnost (IČD)</t>
  </si>
  <si>
    <t>Rezerva rozpočtu</t>
  </si>
  <si>
    <t>Pozinkovaný plech tloušťky 0,8mm, dle ČSN EN 10143, jakost DX51D+Z200-M-A, min. hmotnost oboustranného povlaku je 200g/m2</t>
  </si>
  <si>
    <t>1- pozinkovaný plech tl. 0,8mm  břidlicově-šedý nátěr</t>
  </si>
  <si>
    <t>4- tepelná izolace  minerální vata 140 mm,   nalepeno a mechanicky kotveno,  součinitel tepelné vodivosti=0,032 W/mK</t>
  </si>
  <si>
    <t xml:space="preserve">2-  betonové cihly 29x6,5x15 cm – kotveno přes ocelové trny do zdiva, ložná spára 2,5cm, svislá spára nulová, založeno na válcovaném profilu kotveném do stavby nebo na betonovém základu. Barva písková. Před zhotovením nutno předložit ke schválení vzorek cihly architektovi.  </t>
  </si>
  <si>
    <r>
      <t xml:space="preserve">Přizdívky  z cihel betonových </t>
    </r>
    <r>
      <rPr>
        <sz val="8"/>
        <color rgb="FFFF0000"/>
        <rFont val="Arial"/>
        <family val="2"/>
        <charset val="238"/>
      </rPr>
      <t>150</t>
    </r>
    <r>
      <rPr>
        <sz val="8"/>
        <rFont val="Arial"/>
        <family val="2"/>
        <charset val="238"/>
      </rPr>
      <t xml:space="preserve"> mm, vč.nátěru ozn. S2</t>
    </r>
  </si>
  <si>
    <r>
      <t xml:space="preserve"> 2-  izolace z </t>
    </r>
    <r>
      <rPr>
        <sz val="8"/>
        <color rgb="FFFF0000"/>
        <rFont val="Arial"/>
        <family val="2"/>
        <charset val="238"/>
      </rPr>
      <t>minerální vaty</t>
    </r>
    <r>
      <rPr>
        <sz val="8"/>
        <color indexed="17"/>
        <rFont val="Arial"/>
        <family val="2"/>
        <charset val="238"/>
      </rPr>
      <t xml:space="preserve"> 50 mm, součinitel tepelné vodivosti=0,032 W/mK, latě 50mm cca po 1m ( bod 1+2 - samostatné pložky), </t>
    </r>
  </si>
  <si>
    <t xml:space="preserve"> 2-  betonové cihly 29x6,5x15 cm – kotveno přes ocelové trny do zdiva, ložná spára 2,5cm, svislá spára nulová, založeno na válcovaném profilu kotveném do stavby nebo na betonovém základu. Barva písková. Před zhotovením nutno předložit ke schválení vzorek cihly architektovi.  </t>
  </si>
  <si>
    <t>Před zahájením realizace kontaktního zateplovacího systému musí být podkladní vrstva napenetrovaná penetračním nátěrěm pro savé podklady. Detaily napojení na okna a dveře viz ""detaily""."</t>
  </si>
  <si>
    <r>
      <t xml:space="preserve">1-silikonová tenkovrstvá omítka hrubost </t>
    </r>
    <r>
      <rPr>
        <sz val="8"/>
        <color rgb="FFFF0000"/>
        <rFont val="Arial"/>
        <family val="2"/>
        <charset val="238"/>
      </rPr>
      <t>1,5mm</t>
    </r>
    <r>
      <rPr>
        <sz val="8"/>
        <color indexed="17"/>
        <rFont val="Arial"/>
        <family val="2"/>
        <charset val="238"/>
      </rPr>
      <t>. Omítka je paropropustná s nízkou nasákavostí, vysokou odolností proti povětrnostním vlivům a schopností překrýt vlasové trhlinky v podkladu. Je velmi mikroporézní a používá se na všechny běžné podklady. Barva písková RAL 070 70 30 Před zhotovením nutno předložit ke schválení aplikovaný vzorek barvy architektovi.</t>
    </r>
  </si>
  <si>
    <r>
      <t xml:space="preserve">6- silikonová tenkovrstvá omítka hrubost </t>
    </r>
    <r>
      <rPr>
        <sz val="8"/>
        <color rgb="FFFF0000"/>
        <rFont val="Arial"/>
        <family val="2"/>
        <charset val="238"/>
      </rPr>
      <t>1,5mm</t>
    </r>
    <r>
      <rPr>
        <sz val="8"/>
        <color indexed="17"/>
        <rFont val="Arial"/>
        <family val="2"/>
        <charset val="238"/>
      </rPr>
      <t>. Omítka je paropropustná s nízkou nasákavostí, vysokou odolností proti povětrnostním vlivům a schopností překrýt vlasové trhlinky v podkladu. Je velmi mikroporézní a používá se na všechny běžné podklady. Barva písková RAL 070 70 30 Před zhotovením nutno předložit ke</t>
    </r>
  </si>
  <si>
    <t>Před zahájením realizace kontaktního zateplovacího systému musí být podkladní vrstva napenetrovaná penetračním nátěrěm pro savé podklady. Detaily napojení na okna a dveře viz "detaily".</t>
  </si>
  <si>
    <r>
      <t xml:space="preserve">Strop </t>
    </r>
    <r>
      <rPr>
        <sz val="8"/>
        <color rgb="FFFF0000"/>
        <rFont val="Arial"/>
        <family val="2"/>
        <charset val="238"/>
      </rPr>
      <t>železobetonová monolitická deska</t>
    </r>
    <r>
      <rPr>
        <sz val="8"/>
        <rFont val="Arial"/>
        <family val="2"/>
        <charset val="238"/>
      </rPr>
      <t xml:space="preserve"> tl. 20 cm ozn.S 7</t>
    </r>
  </si>
  <si>
    <t>Osazení válcovaného nosníků včetně dodávky profilu I č. 14  - ozn.U4</t>
  </si>
  <si>
    <t>komplet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</si>
</sst>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0.0"/>
    <numFmt numFmtId="166" formatCode="#,##0\ &quot;Kč&quot;"/>
  </numFmts>
  <fonts count="26" x14ac:knownFonts="1">
    <font>
      <sz val="10"/>
      <name val="Arial CE"/>
      <family val="2"/>
      <charset val="238"/>
    </font>
    <font>
      <sz val="10"/>
      <name val="Arial CE"/>
      <family val="2"/>
      <charset val="238"/>
    </font>
    <font>
      <b/>
      <sz val="14"/>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b/>
      <sz val="12"/>
      <name val="Arial"/>
      <family val="2"/>
      <charset val="238"/>
    </font>
    <font>
      <b/>
      <sz val="12"/>
      <name val="Arial CE"/>
      <family val="2"/>
      <charset val="238"/>
    </font>
    <font>
      <sz val="8"/>
      <name val="Arial CE"/>
      <family val="2"/>
      <charset val="238"/>
    </font>
    <font>
      <b/>
      <sz val="10"/>
      <name val="Arial CE"/>
      <family val="2"/>
      <charset val="238"/>
    </font>
    <font>
      <sz val="9"/>
      <name val="Arial CE"/>
      <family val="2"/>
      <charset val="238"/>
    </font>
    <font>
      <b/>
      <u/>
      <sz val="12"/>
      <name val="Arial"/>
      <family val="2"/>
      <charset val="238"/>
    </font>
    <font>
      <b/>
      <u/>
      <sz val="10"/>
      <name val="Arial"/>
      <family val="2"/>
      <charset val="238"/>
    </font>
    <font>
      <u/>
      <sz val="10"/>
      <name val="Arial"/>
      <family val="2"/>
      <charset val="238"/>
    </font>
    <font>
      <sz val="10"/>
      <color indexed="9"/>
      <name val="Arial CE"/>
      <family val="2"/>
      <charset val="238"/>
    </font>
    <font>
      <sz val="8"/>
      <name val="Arial"/>
      <family val="2"/>
      <charset val="238"/>
    </font>
    <font>
      <sz val="8"/>
      <color indexed="17"/>
      <name val="Arial"/>
      <family val="2"/>
      <charset val="238"/>
    </font>
    <font>
      <sz val="10"/>
      <color indexed="17"/>
      <name val="Arial"/>
      <family val="2"/>
      <charset val="238"/>
    </font>
    <font>
      <sz val="8"/>
      <color indexed="9"/>
      <name val="Arial"/>
      <family val="2"/>
      <charset val="238"/>
    </font>
    <font>
      <sz val="8"/>
      <color indexed="12"/>
      <name val="Arial"/>
      <family val="2"/>
      <charset val="238"/>
    </font>
    <font>
      <sz val="10"/>
      <color indexed="12"/>
      <name val="Arial"/>
      <family val="2"/>
      <charset val="238"/>
    </font>
    <font>
      <b/>
      <i/>
      <sz val="10"/>
      <name val="Arial"/>
      <family val="2"/>
      <charset val="238"/>
    </font>
    <font>
      <i/>
      <sz val="8"/>
      <name val="Arial CE"/>
      <family val="2"/>
      <charset val="238"/>
    </font>
    <font>
      <i/>
      <sz val="9"/>
      <name val="Arial CE"/>
      <family val="2"/>
      <charset val="238"/>
    </font>
    <font>
      <sz val="8"/>
      <color rgb="FFFF0000"/>
      <name val="Arial"/>
      <family val="2"/>
      <charset val="238"/>
    </font>
  </fonts>
  <fills count="4">
    <fill>
      <patternFill patternType="none"/>
    </fill>
    <fill>
      <patternFill patternType="gray125"/>
    </fill>
    <fill>
      <patternFill patternType="solid">
        <fgColor indexed="22"/>
        <bgColor indexed="64"/>
      </patternFill>
    </fill>
    <fill>
      <patternFill patternType="solid">
        <fgColor indexed="9"/>
        <bgColor indexed="40"/>
      </patternFill>
    </fill>
  </fills>
  <borders count="63">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2">
    <xf numFmtId="0" fontId="0" fillId="0" borderId="0"/>
    <xf numFmtId="0" fontId="1" fillId="0" borderId="0"/>
  </cellStyleXfs>
  <cellXfs count="240">
    <xf numFmtId="0" fontId="0" fillId="0" borderId="0" xfId="0"/>
    <xf numFmtId="0" fontId="2" fillId="0" borderId="1" xfId="0" applyFont="1" applyBorder="1" applyAlignment="1">
      <alignment horizontal="centerContinuous" vertical="top"/>
    </xf>
    <xf numFmtId="0" fontId="3" fillId="0" borderId="1" xfId="0" applyFont="1" applyBorder="1" applyAlignment="1">
      <alignment horizontal="centerContinuous"/>
    </xf>
    <xf numFmtId="0" fontId="4" fillId="2" borderId="2" xfId="0" applyFont="1" applyFill="1" applyBorder="1" applyAlignment="1">
      <alignment horizontal="left"/>
    </xf>
    <xf numFmtId="0" fontId="5" fillId="2" borderId="3" xfId="0" applyFont="1" applyFill="1" applyBorder="1" applyAlignment="1">
      <alignment horizontal="centerContinuous"/>
    </xf>
    <xf numFmtId="49" fontId="6" fillId="2" borderId="4" xfId="0" applyNumberFormat="1" applyFont="1" applyFill="1" applyBorder="1" applyAlignment="1">
      <alignment horizontal="left"/>
    </xf>
    <xf numFmtId="49" fontId="5" fillId="2" borderId="3" xfId="0" applyNumberFormat="1" applyFont="1" applyFill="1" applyBorder="1" applyAlignment="1">
      <alignment horizontal="centerContinuous"/>
    </xf>
    <xf numFmtId="0" fontId="5" fillId="0" borderId="5" xfId="0" applyFont="1" applyBorder="1"/>
    <xf numFmtId="49" fontId="5" fillId="0" borderId="6" xfId="0" applyNumberFormat="1" applyFont="1" applyBorder="1" applyAlignment="1">
      <alignment horizontal="left"/>
    </xf>
    <xf numFmtId="0" fontId="3" fillId="0" borderId="7" xfId="0" applyFont="1" applyBorder="1"/>
    <xf numFmtId="0" fontId="5" fillId="0" borderId="8" xfId="0" applyFont="1" applyBorder="1"/>
    <xf numFmtId="49" fontId="5" fillId="0" borderId="9" xfId="0" applyNumberFormat="1" applyFont="1" applyBorder="1"/>
    <xf numFmtId="49" fontId="5" fillId="0" borderId="8" xfId="0" applyNumberFormat="1" applyFont="1" applyBorder="1"/>
    <xf numFmtId="0" fontId="5" fillId="0" borderId="10" xfId="0" applyFont="1" applyBorder="1"/>
    <xf numFmtId="0" fontId="5" fillId="0" borderId="11" xfId="0" applyFont="1" applyBorder="1" applyAlignment="1">
      <alignment horizontal="left"/>
    </xf>
    <xf numFmtId="0" fontId="4" fillId="0" borderId="7" xfId="0" applyFont="1" applyBorder="1"/>
    <xf numFmtId="49" fontId="5" fillId="0" borderId="11" xfId="0" applyNumberFormat="1" applyFont="1" applyBorder="1" applyAlignment="1">
      <alignment horizontal="left"/>
    </xf>
    <xf numFmtId="49" fontId="4" fillId="2" borderId="7" xfId="0" applyNumberFormat="1" applyFont="1" applyFill="1" applyBorder="1"/>
    <xf numFmtId="49" fontId="3" fillId="2" borderId="8" xfId="0" applyNumberFormat="1" applyFont="1" applyFill="1" applyBorder="1"/>
    <xf numFmtId="49" fontId="4" fillId="2" borderId="9" xfId="0" applyNumberFormat="1" applyFont="1" applyFill="1" applyBorder="1"/>
    <xf numFmtId="49" fontId="3" fillId="2" borderId="9" xfId="0" applyNumberFormat="1" applyFont="1" applyFill="1" applyBorder="1"/>
    <xf numFmtId="0" fontId="5" fillId="0" borderId="10" xfId="0" applyFont="1" applyFill="1" applyBorder="1"/>
    <xf numFmtId="3" fontId="5" fillId="0" borderId="11" xfId="0" applyNumberFormat="1" applyFont="1" applyBorder="1" applyAlignment="1">
      <alignment horizontal="left"/>
    </xf>
    <xf numFmtId="0" fontId="0" fillId="0" borderId="0" xfId="0" applyFill="1"/>
    <xf numFmtId="49" fontId="4" fillId="2" borderId="12" xfId="0" applyNumberFormat="1" applyFont="1" applyFill="1" applyBorder="1"/>
    <xf numFmtId="49" fontId="3" fillId="2" borderId="13" xfId="0" applyNumberFormat="1" applyFont="1" applyFill="1" applyBorder="1"/>
    <xf numFmtId="49" fontId="4" fillId="2" borderId="0" xfId="0" applyNumberFormat="1" applyFont="1" applyFill="1" applyBorder="1"/>
    <xf numFmtId="49" fontId="3" fillId="2" borderId="0" xfId="0" applyNumberFormat="1" applyFont="1" applyFill="1" applyBorder="1"/>
    <xf numFmtId="49" fontId="5" fillId="0" borderId="10" xfId="0" applyNumberFormat="1" applyFont="1" applyBorder="1" applyAlignment="1">
      <alignment horizontal="left"/>
    </xf>
    <xf numFmtId="0" fontId="5" fillId="0" borderId="14" xfId="0" applyFont="1" applyBorder="1"/>
    <xf numFmtId="0" fontId="5" fillId="0" borderId="10" xfId="0" applyNumberFormat="1" applyFont="1" applyBorder="1"/>
    <xf numFmtId="0" fontId="5" fillId="0" borderId="16" xfId="0" applyNumberFormat="1" applyFont="1" applyBorder="1" applyAlignment="1">
      <alignment horizontal="left"/>
    </xf>
    <xf numFmtId="0" fontId="0" fillId="0" borderId="0" xfId="0" applyNumberFormat="1" applyBorder="1"/>
    <xf numFmtId="0" fontId="0" fillId="0" borderId="0" xfId="0" applyNumberFormat="1"/>
    <xf numFmtId="0" fontId="5" fillId="0" borderId="16" xfId="0" applyFont="1" applyBorder="1" applyAlignment="1">
      <alignment horizontal="left"/>
    </xf>
    <xf numFmtId="0" fontId="0" fillId="0" borderId="0" xfId="0" applyBorder="1"/>
    <xf numFmtId="0" fontId="5" fillId="0" borderId="10" xfId="0" applyFont="1" applyFill="1" applyBorder="1" applyAlignment="1"/>
    <xf numFmtId="0" fontId="5" fillId="0" borderId="16" xfId="0" applyFont="1" applyFill="1" applyBorder="1" applyAlignment="1"/>
    <xf numFmtId="0" fontId="1" fillId="0" borderId="0" xfId="0" applyFont="1" applyFill="1" applyBorder="1" applyAlignment="1"/>
    <xf numFmtId="0" fontId="5" fillId="0" borderId="10" xfId="0" applyFont="1" applyBorder="1" applyAlignment="1"/>
    <xf numFmtId="0" fontId="5" fillId="0" borderId="16" xfId="0" applyFont="1" applyBorder="1" applyAlignment="1"/>
    <xf numFmtId="3" fontId="0" fillId="0" borderId="0" xfId="0" applyNumberFormat="1"/>
    <xf numFmtId="0" fontId="5" fillId="0" borderId="7" xfId="0" applyFont="1" applyBorder="1"/>
    <xf numFmtId="0" fontId="5" fillId="0" borderId="5" xfId="0" applyFont="1" applyBorder="1" applyAlignment="1">
      <alignment horizontal="left"/>
    </xf>
    <xf numFmtId="0" fontId="5" fillId="0" borderId="17" xfId="0" applyFont="1" applyBorder="1" applyAlignment="1">
      <alignment horizontal="left"/>
    </xf>
    <xf numFmtId="0" fontId="2" fillId="0" borderId="18" xfId="0" applyFont="1" applyBorder="1" applyAlignment="1">
      <alignment horizontal="centerContinuous" vertical="center"/>
    </xf>
    <xf numFmtId="0" fontId="7" fillId="0" borderId="19"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20" xfId="0" applyFont="1" applyBorder="1" applyAlignment="1">
      <alignment horizontal="centerContinuous" vertical="center"/>
    </xf>
    <xf numFmtId="0" fontId="4" fillId="2" borderId="21" xfId="0" applyFont="1" applyFill="1" applyBorder="1" applyAlignment="1">
      <alignment horizontal="left"/>
    </xf>
    <xf numFmtId="0" fontId="3" fillId="2" borderId="22" xfId="0" applyFont="1" applyFill="1" applyBorder="1" applyAlignment="1">
      <alignment horizontal="left"/>
    </xf>
    <xf numFmtId="0" fontId="3" fillId="2" borderId="23" xfId="0" applyFont="1" applyFill="1" applyBorder="1" applyAlignment="1">
      <alignment horizontal="centerContinuous"/>
    </xf>
    <xf numFmtId="0" fontId="4" fillId="2" borderId="22" xfId="0" applyFont="1" applyFill="1" applyBorder="1" applyAlignment="1">
      <alignment horizontal="centerContinuous"/>
    </xf>
    <xf numFmtId="0" fontId="3" fillId="2" borderId="22" xfId="0" applyFont="1" applyFill="1" applyBorder="1" applyAlignment="1">
      <alignment horizontal="centerContinuous"/>
    </xf>
    <xf numFmtId="0" fontId="3" fillId="0" borderId="24" xfId="0" applyFont="1" applyBorder="1"/>
    <xf numFmtId="0" fontId="3" fillId="0" borderId="25" xfId="0" applyFont="1" applyBorder="1"/>
    <xf numFmtId="3" fontId="3" fillId="0" borderId="6" xfId="0" applyNumberFormat="1" applyFont="1" applyBorder="1"/>
    <xf numFmtId="0" fontId="3" fillId="0" borderId="2" xfId="0" applyFont="1" applyBorder="1"/>
    <xf numFmtId="3" fontId="3" fillId="0" borderId="4" xfId="0" applyNumberFormat="1" applyFont="1" applyBorder="1"/>
    <xf numFmtId="0" fontId="3" fillId="0" borderId="3" xfId="0" applyFont="1" applyBorder="1"/>
    <xf numFmtId="3" fontId="3" fillId="0" borderId="9" xfId="0" applyNumberFormat="1" applyFont="1" applyBorder="1"/>
    <xf numFmtId="0" fontId="3" fillId="0" borderId="8" xfId="0" applyFont="1" applyBorder="1"/>
    <xf numFmtId="0" fontId="3" fillId="0" borderId="26" xfId="0" applyFont="1" applyBorder="1"/>
    <xf numFmtId="0" fontId="3" fillId="0" borderId="25" xfId="0" applyFont="1" applyBorder="1" applyAlignment="1">
      <alignment shrinkToFit="1"/>
    </xf>
    <xf numFmtId="0" fontId="3" fillId="0" borderId="27" xfId="0" applyFont="1" applyBorder="1"/>
    <xf numFmtId="0" fontId="3" fillId="0" borderId="12" xfId="0" applyFont="1" applyBorder="1"/>
    <xf numFmtId="0" fontId="3" fillId="0" borderId="0" xfId="0" applyFont="1" applyBorder="1"/>
    <xf numFmtId="3" fontId="3" fillId="0" borderId="30" xfId="0" applyNumberFormat="1" applyFont="1" applyBorder="1"/>
    <xf numFmtId="0" fontId="3" fillId="0" borderId="28" xfId="0" applyFont="1" applyBorder="1"/>
    <xf numFmtId="3" fontId="3" fillId="0" borderId="31" xfId="0" applyNumberFormat="1" applyFont="1" applyBorder="1"/>
    <xf numFmtId="0" fontId="3" fillId="0" borderId="29" xfId="0" applyFont="1" applyBorder="1"/>
    <xf numFmtId="0" fontId="4" fillId="2" borderId="2" xfId="0" applyFont="1" applyFill="1" applyBorder="1"/>
    <xf numFmtId="0" fontId="4" fillId="2" borderId="4" xfId="0" applyFont="1" applyFill="1" applyBorder="1"/>
    <xf numFmtId="0" fontId="4" fillId="2" borderId="3" xfId="0" applyFont="1" applyFill="1" applyBorder="1"/>
    <xf numFmtId="0" fontId="4" fillId="2" borderId="32" xfId="0" applyFont="1" applyFill="1" applyBorder="1"/>
    <xf numFmtId="0" fontId="4" fillId="2" borderId="33" xfId="0" applyFont="1" applyFill="1" applyBorder="1"/>
    <xf numFmtId="0" fontId="3" fillId="0" borderId="13" xfId="0" applyFont="1" applyBorder="1"/>
    <xf numFmtId="0" fontId="3" fillId="0" borderId="0" xfId="0" applyFont="1"/>
    <xf numFmtId="0" fontId="3" fillId="0" borderId="34" xfId="0" applyFont="1" applyBorder="1"/>
    <xf numFmtId="0" fontId="3" fillId="0" borderId="35" xfId="0" applyFont="1" applyBorder="1"/>
    <xf numFmtId="0" fontId="3" fillId="0" borderId="0" xfId="0" applyFont="1" applyBorder="1" applyAlignment="1">
      <alignment horizontal="right"/>
    </xf>
    <xf numFmtId="164" fontId="3" fillId="0" borderId="0" xfId="0" applyNumberFormat="1" applyFont="1" applyBorder="1"/>
    <xf numFmtId="0" fontId="3" fillId="0" borderId="0" xfId="0" applyFont="1" applyFill="1" applyBorder="1"/>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165" fontId="3" fillId="0" borderId="40" xfId="0" applyNumberFormat="1" applyFont="1" applyBorder="1" applyAlignment="1">
      <alignment horizontal="right"/>
    </xf>
    <xf numFmtId="0" fontId="3" fillId="0" borderId="40" xfId="0" applyFont="1" applyBorder="1"/>
    <xf numFmtId="0" fontId="3" fillId="0" borderId="9" xfId="0" applyFont="1" applyBorder="1"/>
    <xf numFmtId="165" fontId="3" fillId="0" borderId="8" xfId="0" applyNumberFormat="1" applyFont="1" applyBorder="1" applyAlignment="1">
      <alignment horizontal="right"/>
    </xf>
    <xf numFmtId="0" fontId="7" fillId="2" borderId="28" xfId="0" applyFont="1" applyFill="1" applyBorder="1"/>
    <xf numFmtId="0" fontId="7" fillId="2" borderId="31" xfId="0" applyFont="1" applyFill="1" applyBorder="1"/>
    <xf numFmtId="0" fontId="7" fillId="2" borderId="29" xfId="0" applyFont="1" applyFill="1" applyBorder="1"/>
    <xf numFmtId="0" fontId="8" fillId="0" borderId="0" xfId="0" applyFont="1"/>
    <xf numFmtId="0" fontId="0" fillId="0" borderId="0" xfId="0" applyAlignment="1"/>
    <xf numFmtId="0" fontId="0" fillId="0" borderId="0" xfId="0" applyAlignment="1">
      <alignment vertical="justify"/>
    </xf>
    <xf numFmtId="49" fontId="4" fillId="0" borderId="45" xfId="1" applyNumberFormat="1" applyFont="1" applyBorder="1"/>
    <xf numFmtId="49" fontId="3" fillId="0" borderId="45" xfId="1" applyNumberFormat="1" applyFont="1" applyBorder="1"/>
    <xf numFmtId="49" fontId="3" fillId="0" borderId="45" xfId="1" applyNumberFormat="1" applyFont="1" applyBorder="1" applyAlignment="1">
      <alignment horizontal="right"/>
    </xf>
    <xf numFmtId="0" fontId="3" fillId="0" borderId="46" xfId="1" applyFont="1" applyBorder="1"/>
    <xf numFmtId="49" fontId="3" fillId="0" borderId="45" xfId="0" applyNumberFormat="1" applyFont="1" applyBorder="1" applyAlignment="1">
      <alignment horizontal="left"/>
    </xf>
    <xf numFmtId="0" fontId="3" fillId="0" borderId="47" xfId="0" applyNumberFormat="1" applyFont="1" applyBorder="1"/>
    <xf numFmtId="49" fontId="4" fillId="0" borderId="50" xfId="1" applyNumberFormat="1" applyFont="1" applyBorder="1"/>
    <xf numFmtId="49" fontId="3" fillId="0" borderId="50" xfId="1" applyNumberFormat="1" applyFont="1" applyBorder="1"/>
    <xf numFmtId="49" fontId="3" fillId="0" borderId="50" xfId="1" applyNumberFormat="1" applyFont="1" applyBorder="1" applyAlignment="1">
      <alignment horizontal="right"/>
    </xf>
    <xf numFmtId="49" fontId="2" fillId="0" borderId="0" xfId="0" applyNumberFormat="1" applyFont="1" applyAlignment="1">
      <alignment horizontal="centerContinuous"/>
    </xf>
    <xf numFmtId="0" fontId="2" fillId="0" borderId="0" xfId="0" applyFont="1" applyAlignment="1">
      <alignment horizontal="centerContinuous"/>
    </xf>
    <xf numFmtId="0" fontId="2" fillId="0" borderId="0" xfId="0" applyFont="1" applyBorder="1" applyAlignment="1">
      <alignment horizontal="centerContinuous"/>
    </xf>
    <xf numFmtId="49" fontId="4" fillId="2" borderId="21" xfId="0" applyNumberFormat="1" applyFont="1" applyFill="1" applyBorder="1" applyAlignment="1">
      <alignment horizontal="center"/>
    </xf>
    <xf numFmtId="0" fontId="4" fillId="2" borderId="22" xfId="0" applyFont="1" applyFill="1" applyBorder="1" applyAlignment="1">
      <alignment horizontal="center"/>
    </xf>
    <xf numFmtId="0" fontId="4" fillId="2" borderId="23" xfId="0" applyFont="1" applyFill="1" applyBorder="1" applyAlignment="1">
      <alignment horizontal="center"/>
    </xf>
    <xf numFmtId="0" fontId="4" fillId="2" borderId="53" xfId="0" applyFont="1" applyFill="1" applyBorder="1" applyAlignment="1">
      <alignment horizontal="center"/>
    </xf>
    <xf numFmtId="0" fontId="4" fillId="2" borderId="54" xfId="0" applyFont="1" applyFill="1" applyBorder="1" applyAlignment="1">
      <alignment horizontal="center"/>
    </xf>
    <xf numFmtId="0" fontId="4" fillId="2" borderId="55" xfId="0" applyFont="1" applyFill="1" applyBorder="1" applyAlignment="1">
      <alignment horizontal="center"/>
    </xf>
    <xf numFmtId="0" fontId="5" fillId="0" borderId="0" xfId="0" applyFont="1" applyBorder="1"/>
    <xf numFmtId="3" fontId="3" fillId="0" borderId="35" xfId="0" applyNumberFormat="1" applyFont="1" applyBorder="1"/>
    <xf numFmtId="0" fontId="4" fillId="2" borderId="21" xfId="0" applyFont="1" applyFill="1" applyBorder="1"/>
    <xf numFmtId="0" fontId="4" fillId="2" borderId="22" xfId="0" applyFont="1" applyFill="1" applyBorder="1"/>
    <xf numFmtId="3" fontId="4" fillId="2" borderId="23" xfId="0" applyNumberFormat="1" applyFont="1" applyFill="1" applyBorder="1"/>
    <xf numFmtId="3" fontId="4" fillId="2" borderId="53" xfId="0" applyNumberFormat="1" applyFont="1" applyFill="1" applyBorder="1"/>
    <xf numFmtId="3" fontId="4" fillId="2" borderId="54" xfId="0" applyNumberFormat="1" applyFont="1" applyFill="1" applyBorder="1"/>
    <xf numFmtId="3" fontId="4" fillId="2" borderId="55" xfId="0" applyNumberFormat="1" applyFont="1" applyFill="1" applyBorder="1"/>
    <xf numFmtId="0" fontId="10" fillId="0" borderId="0" xfId="0" applyFont="1"/>
    <xf numFmtId="3" fontId="2" fillId="0" borderId="0" xfId="0" applyNumberFormat="1" applyFont="1" applyAlignment="1">
      <alignment horizontal="centerContinuous"/>
    </xf>
    <xf numFmtId="0" fontId="3" fillId="2" borderId="33" xfId="0" applyFont="1" applyFill="1" applyBorder="1"/>
    <xf numFmtId="0" fontId="4" fillId="2" borderId="58" xfId="0" applyFont="1" applyFill="1" applyBorder="1" applyAlignment="1">
      <alignment horizontal="right"/>
    </xf>
    <xf numFmtId="0" fontId="4" fillId="2" borderId="4" xfId="0" applyFont="1" applyFill="1" applyBorder="1" applyAlignment="1">
      <alignment horizontal="right"/>
    </xf>
    <xf numFmtId="0" fontId="4" fillId="2" borderId="3" xfId="0" applyFont="1" applyFill="1" applyBorder="1" applyAlignment="1">
      <alignment horizontal="center"/>
    </xf>
    <xf numFmtId="4" fontId="6" fillId="2" borderId="4" xfId="0" applyNumberFormat="1" applyFont="1" applyFill="1" applyBorder="1" applyAlignment="1">
      <alignment horizontal="right"/>
    </xf>
    <xf numFmtId="4" fontId="6" fillId="2" borderId="33" xfId="0" applyNumberFormat="1" applyFont="1" applyFill="1" applyBorder="1" applyAlignment="1">
      <alignment horizontal="right"/>
    </xf>
    <xf numFmtId="0" fontId="3" fillId="0" borderId="17" xfId="0" applyFont="1" applyBorder="1"/>
    <xf numFmtId="3" fontId="3" fillId="0" borderId="26" xfId="0" applyNumberFormat="1" applyFont="1" applyBorder="1" applyAlignment="1">
      <alignment horizontal="right"/>
    </xf>
    <xf numFmtId="165" fontId="3" fillId="0" borderId="10" xfId="0" applyNumberFormat="1" applyFont="1" applyBorder="1" applyAlignment="1">
      <alignment horizontal="right"/>
    </xf>
    <xf numFmtId="3" fontId="3" fillId="0" borderId="36" xfId="0" applyNumberFormat="1" applyFont="1" applyBorder="1" applyAlignment="1">
      <alignment horizontal="right"/>
    </xf>
    <xf numFmtId="4" fontId="3" fillId="0" borderId="25" xfId="0" applyNumberFormat="1" applyFont="1" applyBorder="1" applyAlignment="1">
      <alignment horizontal="right"/>
    </xf>
    <xf numFmtId="3" fontId="3" fillId="0" borderId="17" xfId="0" applyNumberFormat="1" applyFont="1" applyBorder="1" applyAlignment="1">
      <alignment horizontal="right"/>
    </xf>
    <xf numFmtId="0" fontId="3" fillId="2" borderId="28" xfId="0" applyFont="1" applyFill="1" applyBorder="1"/>
    <xf numFmtId="0" fontId="4" fillId="2" borderId="31" xfId="0" applyFont="1" applyFill="1" applyBorder="1"/>
    <xf numFmtId="0" fontId="3" fillId="2" borderId="31" xfId="0" applyFont="1" applyFill="1" applyBorder="1"/>
    <xf numFmtId="4" fontId="3" fillId="2" borderId="42" xfId="0" applyNumberFormat="1" applyFont="1" applyFill="1" applyBorder="1"/>
    <xf numFmtId="4" fontId="3" fillId="2" borderId="28" xfId="0" applyNumberFormat="1" applyFont="1" applyFill="1" applyBorder="1"/>
    <xf numFmtId="4" fontId="3" fillId="2" borderId="31" xfId="0" applyNumberFormat="1" applyFont="1" applyFill="1" applyBorder="1"/>
    <xf numFmtId="3" fontId="11" fillId="0" borderId="0" xfId="0" applyNumberFormat="1" applyFont="1"/>
    <xf numFmtId="4" fontId="11" fillId="0" borderId="0" xfId="0" applyNumberFormat="1" applyFont="1"/>
    <xf numFmtId="4" fontId="0" fillId="0" borderId="0" xfId="0" applyNumberFormat="1"/>
    <xf numFmtId="0" fontId="1" fillId="0" borderId="0" xfId="1"/>
    <xf numFmtId="0" fontId="3" fillId="0" borderId="0" xfId="1" applyFont="1"/>
    <xf numFmtId="0" fontId="13" fillId="0" borderId="0" xfId="1" applyFont="1" applyAlignment="1">
      <alignment horizontal="centerContinuous"/>
    </xf>
    <xf numFmtId="0" fontId="14" fillId="0" borderId="0" xfId="1" applyFont="1" applyAlignment="1">
      <alignment horizontal="centerContinuous"/>
    </xf>
    <xf numFmtId="0" fontId="14" fillId="0" borderId="0" xfId="1" applyFont="1" applyAlignment="1">
      <alignment horizontal="right"/>
    </xf>
    <xf numFmtId="0" fontId="3" fillId="0" borderId="45" xfId="1" applyFont="1" applyBorder="1"/>
    <xf numFmtId="0" fontId="5" fillId="0" borderId="46" xfId="1" applyFont="1" applyBorder="1" applyAlignment="1">
      <alignment horizontal="right"/>
    </xf>
    <xf numFmtId="49" fontId="3" fillId="0" borderId="45" xfId="1" applyNumberFormat="1" applyFont="1" applyBorder="1" applyAlignment="1">
      <alignment horizontal="left"/>
    </xf>
    <xf numFmtId="0" fontId="3" fillId="0" borderId="47" xfId="1" applyFont="1" applyBorder="1"/>
    <xf numFmtId="0" fontId="3" fillId="0" borderId="50" xfId="1" applyFont="1" applyBorder="1"/>
    <xf numFmtId="0" fontId="5" fillId="0" borderId="0" xfId="1" applyFont="1"/>
    <xf numFmtId="0" fontId="3" fillId="0" borderId="0" xfId="1" applyFont="1" applyAlignment="1">
      <alignment horizontal="right"/>
    </xf>
    <xf numFmtId="0" fontId="3" fillId="0" borderId="0" xfId="1" applyFont="1" applyAlignment="1"/>
    <xf numFmtId="49" fontId="5" fillId="2" borderId="10" xfId="1" applyNumberFormat="1" applyFont="1" applyFill="1" applyBorder="1"/>
    <xf numFmtId="0" fontId="5" fillId="2" borderId="8" xfId="1" applyFont="1" applyFill="1" applyBorder="1" applyAlignment="1">
      <alignment horizontal="center"/>
    </xf>
    <xf numFmtId="0" fontId="5" fillId="2" borderId="8" xfId="1" applyNumberFormat="1" applyFont="1" applyFill="1" applyBorder="1" applyAlignment="1">
      <alignment horizontal="center"/>
    </xf>
    <xf numFmtId="0" fontId="5" fillId="2" borderId="10" xfId="1" applyFont="1" applyFill="1" applyBorder="1" applyAlignment="1">
      <alignment horizontal="center"/>
    </xf>
    <xf numFmtId="0" fontId="4" fillId="0" borderId="56" xfId="1" applyFont="1" applyBorder="1" applyAlignment="1">
      <alignment horizontal="center"/>
    </xf>
    <xf numFmtId="49" fontId="4" fillId="0" borderId="56" xfId="1" applyNumberFormat="1" applyFont="1" applyBorder="1" applyAlignment="1">
      <alignment horizontal="left"/>
    </xf>
    <xf numFmtId="0" fontId="4" fillId="0" borderId="15" xfId="1" applyFont="1" applyBorder="1"/>
    <xf numFmtId="0" fontId="3" fillId="0" borderId="9" xfId="1" applyFont="1" applyBorder="1" applyAlignment="1">
      <alignment horizontal="center"/>
    </xf>
    <xf numFmtId="0" fontId="3" fillId="0" borderId="9" xfId="1" applyNumberFormat="1" applyFont="1" applyBorder="1" applyAlignment="1">
      <alignment horizontal="right"/>
    </xf>
    <xf numFmtId="0" fontId="3" fillId="0" borderId="8" xfId="1" applyNumberFormat="1" applyFont="1" applyBorder="1"/>
    <xf numFmtId="0" fontId="1" fillId="0" borderId="0" xfId="1" applyNumberFormat="1"/>
    <xf numFmtId="0" fontId="15" fillId="0" borderId="0" xfId="1" applyFont="1"/>
    <xf numFmtId="0" fontId="16" fillId="0" borderId="59" xfId="1" applyFont="1" applyBorder="1" applyAlignment="1">
      <alignment horizontal="center" vertical="top"/>
    </xf>
    <xf numFmtId="49" fontId="16" fillId="0" borderId="59" xfId="1" applyNumberFormat="1" applyFont="1" applyBorder="1" applyAlignment="1">
      <alignment horizontal="left" vertical="top"/>
    </xf>
    <xf numFmtId="0" fontId="16" fillId="0" borderId="59" xfId="1" applyFont="1" applyBorder="1" applyAlignment="1">
      <alignment vertical="top" wrapText="1"/>
    </xf>
    <xf numFmtId="49" fontId="16" fillId="0" borderId="59" xfId="1" applyNumberFormat="1" applyFont="1" applyBorder="1" applyAlignment="1">
      <alignment horizontal="center" shrinkToFit="1"/>
    </xf>
    <xf numFmtId="4" fontId="16" fillId="0" borderId="59" xfId="1" applyNumberFormat="1" applyFont="1" applyBorder="1" applyAlignment="1">
      <alignment horizontal="right"/>
    </xf>
    <xf numFmtId="4" fontId="16" fillId="0" borderId="59" xfId="1" applyNumberFormat="1" applyFont="1" applyBorder="1"/>
    <xf numFmtId="0" fontId="5" fillId="0" borderId="56" xfId="1" applyFont="1" applyBorder="1" applyAlignment="1">
      <alignment horizontal="center"/>
    </xf>
    <xf numFmtId="49" fontId="5" fillId="0" borderId="56" xfId="1" applyNumberFormat="1" applyFont="1" applyBorder="1" applyAlignment="1">
      <alignment horizontal="left"/>
    </xf>
    <xf numFmtId="0" fontId="19" fillId="0" borderId="0" xfId="1" applyFont="1" applyAlignment="1">
      <alignment wrapText="1"/>
    </xf>
    <xf numFmtId="49" fontId="5" fillId="0" borderId="56" xfId="1" applyNumberFormat="1" applyFont="1" applyBorder="1" applyAlignment="1">
      <alignment horizontal="right"/>
    </xf>
    <xf numFmtId="4" fontId="20" fillId="3" borderId="62" xfId="1" applyNumberFormat="1" applyFont="1" applyFill="1" applyBorder="1" applyAlignment="1">
      <alignment horizontal="right" wrapText="1"/>
    </xf>
    <xf numFmtId="0" fontId="20" fillId="3" borderId="34" xfId="1" applyFont="1" applyFill="1" applyBorder="1" applyAlignment="1">
      <alignment horizontal="left" wrapText="1"/>
    </xf>
    <xf numFmtId="0" fontId="20" fillId="0" borderId="13" xfId="0" applyFont="1" applyBorder="1" applyAlignment="1">
      <alignment horizontal="right"/>
    </xf>
    <xf numFmtId="0" fontId="3" fillId="2" borderId="10" xfId="1" applyFont="1" applyFill="1" applyBorder="1" applyAlignment="1">
      <alignment horizontal="center"/>
    </xf>
    <xf numFmtId="49" fontId="22" fillId="2" borderId="10" xfId="1" applyNumberFormat="1" applyFont="1" applyFill="1" applyBorder="1" applyAlignment="1">
      <alignment horizontal="left"/>
    </xf>
    <xf numFmtId="0" fontId="22" fillId="2" borderId="15" xfId="1" applyFont="1" applyFill="1" applyBorder="1"/>
    <xf numFmtId="0" fontId="3" fillId="2" borderId="9" xfId="1" applyFont="1" applyFill="1" applyBorder="1" applyAlignment="1">
      <alignment horizontal="center"/>
    </xf>
    <xf numFmtId="4" fontId="3" fillId="2" borderId="9" xfId="1" applyNumberFormat="1" applyFont="1" applyFill="1" applyBorder="1" applyAlignment="1">
      <alignment horizontal="right"/>
    </xf>
    <xf numFmtId="4" fontId="3" fillId="2" borderId="8" xfId="1" applyNumberFormat="1" applyFont="1" applyFill="1" applyBorder="1" applyAlignment="1">
      <alignment horizontal="right"/>
    </xf>
    <xf numFmtId="4" fontId="4" fillId="2" borderId="10" xfId="1" applyNumberFormat="1" applyFont="1" applyFill="1" applyBorder="1"/>
    <xf numFmtId="3" fontId="1" fillId="0" borderId="0" xfId="1" applyNumberFormat="1"/>
    <xf numFmtId="0" fontId="1" fillId="0" borderId="0" xfId="1" applyBorder="1"/>
    <xf numFmtId="0" fontId="23" fillId="0" borderId="0" xfId="1" applyFont="1" applyAlignment="1"/>
    <xf numFmtId="0" fontId="1" fillId="0" borderId="0" xfId="1" applyAlignment="1">
      <alignment horizontal="right"/>
    </xf>
    <xf numFmtId="0" fontId="24" fillId="0" borderId="0" xfId="1" applyFont="1" applyBorder="1"/>
    <xf numFmtId="3" fontId="24" fillId="0" borderId="0" xfId="1" applyNumberFormat="1" applyFont="1" applyBorder="1" applyAlignment="1">
      <alignment horizontal="right"/>
    </xf>
    <xf numFmtId="4" fontId="24" fillId="0" borderId="0" xfId="1" applyNumberFormat="1" applyFont="1" applyBorder="1"/>
    <xf numFmtId="0" fontId="23" fillId="0" borderId="0" xfId="1" applyFont="1" applyBorder="1" applyAlignment="1"/>
    <xf numFmtId="0" fontId="1" fillId="0" borderId="0" xfId="1" applyBorder="1" applyAlignment="1">
      <alignment horizontal="right"/>
    </xf>
    <xf numFmtId="49" fontId="5" fillId="0" borderId="12" xfId="0" applyNumberFormat="1" applyFont="1" applyBorder="1"/>
    <xf numFmtId="3" fontId="3" fillId="0" borderId="13" xfId="0" applyNumberFormat="1" applyFont="1" applyBorder="1"/>
    <xf numFmtId="3" fontId="3" fillId="0" borderId="56" xfId="0" applyNumberFormat="1" applyFont="1" applyBorder="1"/>
    <xf numFmtId="3" fontId="3" fillId="0" borderId="57" xfId="0" applyNumberFormat="1" applyFont="1" applyBorder="1"/>
    <xf numFmtId="4" fontId="17" fillId="3" borderId="62" xfId="1" applyNumberFormat="1" applyFont="1" applyFill="1" applyBorder="1" applyAlignment="1">
      <alignment horizontal="right" wrapText="1"/>
    </xf>
    <xf numFmtId="49" fontId="25" fillId="0" borderId="59" xfId="1" applyNumberFormat="1" applyFont="1" applyBorder="1" applyAlignment="1">
      <alignment horizontal="center" shrinkToFit="1"/>
    </xf>
    <xf numFmtId="0" fontId="0" fillId="0" borderId="0" xfId="0" applyAlignment="1">
      <alignment horizontal="left" wrapText="1"/>
    </xf>
    <xf numFmtId="0" fontId="9" fillId="0" borderId="0" xfId="0" applyFont="1" applyAlignment="1">
      <alignment horizontal="left" vertical="top" wrapText="1"/>
    </xf>
    <xf numFmtId="0" fontId="5" fillId="0" borderId="10" xfId="0" applyFont="1" applyBorder="1" applyAlignment="1">
      <alignment horizontal="left"/>
    </xf>
    <xf numFmtId="0" fontId="5" fillId="0" borderId="15" xfId="0" applyFont="1" applyBorder="1" applyAlignment="1">
      <alignment horizontal="left"/>
    </xf>
    <xf numFmtId="0" fontId="5" fillId="0" borderId="10" xfId="0" applyFont="1" applyBorder="1" applyAlignment="1">
      <alignment horizontal="center"/>
    </xf>
    <xf numFmtId="0" fontId="3" fillId="0" borderId="28" xfId="0" applyFont="1" applyBorder="1" applyAlignment="1">
      <alignment horizontal="center" shrinkToFit="1"/>
    </xf>
    <xf numFmtId="0" fontId="3" fillId="0" borderId="29" xfId="0" applyFont="1" applyBorder="1" applyAlignment="1">
      <alignment horizontal="center" shrinkToFit="1"/>
    </xf>
    <xf numFmtId="166" fontId="3" fillId="0" borderId="15" xfId="0" applyNumberFormat="1" applyFont="1" applyBorder="1" applyAlignment="1">
      <alignment horizontal="right" indent="2"/>
    </xf>
    <xf numFmtId="166" fontId="3" fillId="0" borderId="16" xfId="0" applyNumberFormat="1" applyFont="1" applyBorder="1" applyAlignment="1">
      <alignment horizontal="right" indent="2"/>
    </xf>
    <xf numFmtId="166" fontId="7" fillId="2" borderId="41" xfId="0" applyNumberFormat="1" applyFont="1" applyFill="1" applyBorder="1" applyAlignment="1">
      <alignment horizontal="right" indent="2"/>
    </xf>
    <xf numFmtId="166" fontId="7" fillId="2" borderId="42" xfId="0" applyNumberFormat="1" applyFont="1" applyFill="1" applyBorder="1" applyAlignment="1">
      <alignment horizontal="right" indent="2"/>
    </xf>
    <xf numFmtId="0" fontId="3" fillId="0" borderId="43" xfId="1" applyFont="1" applyBorder="1" applyAlignment="1">
      <alignment horizontal="center"/>
    </xf>
    <xf numFmtId="0" fontId="3" fillId="0" borderId="44" xfId="1" applyFont="1" applyBorder="1" applyAlignment="1">
      <alignment horizontal="center"/>
    </xf>
    <xf numFmtId="0" fontId="3" fillId="0" borderId="48" xfId="1" applyFont="1" applyBorder="1" applyAlignment="1">
      <alignment horizontal="center"/>
    </xf>
    <xf numFmtId="0" fontId="3" fillId="0" borderId="49" xfId="1" applyFont="1" applyBorder="1" applyAlignment="1">
      <alignment horizontal="center"/>
    </xf>
    <xf numFmtId="0" fontId="3" fillId="0" borderId="51" xfId="1" applyFont="1" applyBorder="1" applyAlignment="1">
      <alignment horizontal="left"/>
    </xf>
    <xf numFmtId="0" fontId="3" fillId="0" borderId="50" xfId="1" applyFont="1" applyBorder="1" applyAlignment="1">
      <alignment horizontal="left"/>
    </xf>
    <xf numFmtId="0" fontId="3" fillId="0" borderId="52" xfId="1" applyFont="1" applyBorder="1" applyAlignment="1">
      <alignment horizontal="left"/>
    </xf>
    <xf numFmtId="3" fontId="4" fillId="2" borderId="31" xfId="0" applyNumberFormat="1" applyFont="1" applyFill="1" applyBorder="1" applyAlignment="1">
      <alignment horizontal="right"/>
    </xf>
    <xf numFmtId="3" fontId="4" fillId="2" borderId="42" xfId="0" applyNumberFormat="1" applyFont="1" applyFill="1" applyBorder="1" applyAlignment="1">
      <alignment horizontal="right"/>
    </xf>
    <xf numFmtId="0" fontId="17" fillId="3" borderId="34" xfId="1" applyNumberFormat="1" applyFont="1" applyFill="1" applyBorder="1" applyAlignment="1">
      <alignment horizontal="left" wrapText="1" indent="1"/>
    </xf>
    <xf numFmtId="0" fontId="18" fillId="0" borderId="0" xfId="0" applyNumberFormat="1" applyFont="1"/>
    <xf numFmtId="0" fontId="18" fillId="0" borderId="13" xfId="0" applyNumberFormat="1" applyFont="1" applyBorder="1"/>
    <xf numFmtId="49" fontId="20" fillId="3" borderId="60" xfId="1" applyNumberFormat="1" applyFont="1" applyFill="1" applyBorder="1" applyAlignment="1">
      <alignment horizontal="left" wrapText="1"/>
    </xf>
    <xf numFmtId="49" fontId="21" fillId="0" borderId="61" xfId="0" applyNumberFormat="1" applyFont="1" applyBorder="1" applyAlignment="1">
      <alignment horizontal="left" wrapText="1"/>
    </xf>
    <xf numFmtId="49" fontId="17" fillId="3" borderId="60" xfId="1" applyNumberFormat="1" applyFont="1" applyFill="1" applyBorder="1" applyAlignment="1">
      <alignment horizontal="left" wrapText="1"/>
    </xf>
    <xf numFmtId="0" fontId="17" fillId="3" borderId="34" xfId="1" applyNumberFormat="1" applyFont="1" applyFill="1" applyBorder="1" applyAlignment="1">
      <alignment horizontal="left" vertical="top" wrapText="1"/>
    </xf>
    <xf numFmtId="0" fontId="18" fillId="0" borderId="0" xfId="0" applyNumberFormat="1" applyFont="1" applyAlignment="1">
      <alignment vertical="top"/>
    </xf>
    <xf numFmtId="0" fontId="18" fillId="0" borderId="13" xfId="0" applyNumberFormat="1" applyFont="1" applyBorder="1" applyAlignment="1">
      <alignment vertical="top"/>
    </xf>
    <xf numFmtId="0" fontId="12" fillId="0" borderId="0" xfId="1" applyFont="1" applyAlignment="1">
      <alignment horizontal="center"/>
    </xf>
    <xf numFmtId="49" fontId="3" fillId="0" borderId="48" xfId="1" applyNumberFormat="1" applyFont="1" applyBorder="1" applyAlignment="1">
      <alignment horizontal="center"/>
    </xf>
    <xf numFmtId="0" fontId="3" fillId="0" borderId="51" xfId="1" applyFont="1" applyBorder="1" applyAlignment="1">
      <alignment horizontal="center" shrinkToFit="1"/>
    </xf>
    <xf numFmtId="0" fontId="3" fillId="0" borderId="50" xfId="1" applyFont="1" applyBorder="1" applyAlignment="1">
      <alignment horizontal="center" shrinkToFit="1"/>
    </xf>
    <xf numFmtId="0" fontId="3" fillId="0" borderId="52" xfId="1" applyFont="1" applyBorder="1" applyAlignment="1">
      <alignment horizontal="center" shrinkToFit="1"/>
    </xf>
  </cellXfs>
  <cellStyles count="2">
    <cellStyle name="Normální" xfId="0" builtinId="0"/>
    <cellStyle name="normální_POL.XL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BE55"/>
  <sheetViews>
    <sheetView topLeftCell="A16" workbookViewId="0"/>
  </sheetViews>
  <sheetFormatPr defaultRowHeight="12.75" x14ac:dyDescent="0.2"/>
  <cols>
    <col min="1" max="1" width="2" customWidth="1"/>
    <col min="2" max="2" width="15" customWidth="1"/>
    <col min="3" max="3" width="15.85546875" customWidth="1"/>
    <col min="4" max="4" width="14.5703125" customWidth="1"/>
    <col min="5" max="5" width="13.5703125" customWidth="1"/>
    <col min="6" max="6" width="16.5703125" customWidth="1"/>
    <col min="7" max="7" width="15.28515625" customWidth="1"/>
  </cols>
  <sheetData>
    <row r="1" spans="1:57" ht="24.75" customHeight="1" thickBot="1" x14ac:dyDescent="0.25">
      <c r="A1" s="1" t="s">
        <v>76</v>
      </c>
      <c r="B1" s="2"/>
      <c r="C1" s="2"/>
      <c r="D1" s="2"/>
      <c r="E1" s="2"/>
      <c r="F1" s="2"/>
      <c r="G1" s="2"/>
    </row>
    <row r="2" spans="1:57" ht="12.75" customHeight="1" x14ac:dyDescent="0.2">
      <c r="A2" s="3" t="s">
        <v>0</v>
      </c>
      <c r="B2" s="4"/>
      <c r="C2" s="5">
        <f>Rekapitulace!H1</f>
        <v>0</v>
      </c>
      <c r="D2" s="5" t="str">
        <f>Rekapitulace!G2</f>
        <v>Zateplení fasády, výměna okena a výtahová šachta</v>
      </c>
      <c r="E2" s="6"/>
      <c r="F2" s="7" t="s">
        <v>1</v>
      </c>
      <c r="G2" s="8"/>
    </row>
    <row r="3" spans="1:57" ht="3" hidden="1" customHeight="1" x14ac:dyDescent="0.2">
      <c r="A3" s="9"/>
      <c r="B3" s="10"/>
      <c r="C3" s="11"/>
      <c r="D3" s="11"/>
      <c r="E3" s="12"/>
      <c r="F3" s="13"/>
      <c r="G3" s="14"/>
    </row>
    <row r="4" spans="1:57" ht="12" customHeight="1" x14ac:dyDescent="0.2">
      <c r="A4" s="15" t="s">
        <v>2</v>
      </c>
      <c r="B4" s="10"/>
      <c r="C4" s="11" t="s">
        <v>3</v>
      </c>
      <c r="D4" s="11"/>
      <c r="E4" s="12"/>
      <c r="F4" s="13" t="s">
        <v>4</v>
      </c>
      <c r="G4" s="16"/>
    </row>
    <row r="5" spans="1:57" ht="12.95" customHeight="1" x14ac:dyDescent="0.2">
      <c r="A5" s="17" t="s">
        <v>80</v>
      </c>
      <c r="B5" s="18"/>
      <c r="C5" s="19" t="s">
        <v>81</v>
      </c>
      <c r="D5" s="20"/>
      <c r="E5" s="18"/>
      <c r="F5" s="13" t="s">
        <v>6</v>
      </c>
      <c r="G5" s="14"/>
    </row>
    <row r="6" spans="1:57" ht="12.95" customHeight="1" x14ac:dyDescent="0.2">
      <c r="A6" s="15" t="s">
        <v>7</v>
      </c>
      <c r="B6" s="10"/>
      <c r="C6" s="11" t="s">
        <v>8</v>
      </c>
      <c r="D6" s="11"/>
      <c r="E6" s="12"/>
      <c r="F6" s="21" t="s">
        <v>9</v>
      </c>
      <c r="G6" s="22"/>
      <c r="O6" s="23"/>
    </row>
    <row r="7" spans="1:57" ht="12.95" customHeight="1" x14ac:dyDescent="0.2">
      <c r="A7" s="24" t="s">
        <v>78</v>
      </c>
      <c r="B7" s="25"/>
      <c r="C7" s="26" t="s">
        <v>79</v>
      </c>
      <c r="D7" s="27"/>
      <c r="E7" s="27"/>
      <c r="F7" s="28" t="s">
        <v>10</v>
      </c>
      <c r="G7" s="22">
        <f>IF(PocetMJ=0,,ROUND((F30+F32)/PocetMJ,1))</f>
        <v>0</v>
      </c>
    </row>
    <row r="8" spans="1:57" x14ac:dyDescent="0.2">
      <c r="A8" s="29" t="s">
        <v>11</v>
      </c>
      <c r="B8" s="13"/>
      <c r="C8" s="208"/>
      <c r="D8" s="208"/>
      <c r="E8" s="209"/>
      <c r="F8" s="30" t="s">
        <v>12</v>
      </c>
      <c r="G8" s="31"/>
      <c r="H8" s="32"/>
      <c r="I8" s="33"/>
    </row>
    <row r="9" spans="1:57" x14ac:dyDescent="0.2">
      <c r="A9" s="29" t="s">
        <v>13</v>
      </c>
      <c r="B9" s="13"/>
      <c r="C9" s="208">
        <f>Projektant</f>
        <v>0</v>
      </c>
      <c r="D9" s="208"/>
      <c r="E9" s="209"/>
      <c r="F9" s="13"/>
      <c r="G9" s="34"/>
      <c r="H9" s="35"/>
    </row>
    <row r="10" spans="1:57" x14ac:dyDescent="0.2">
      <c r="A10" s="29" t="s">
        <v>14</v>
      </c>
      <c r="B10" s="13"/>
      <c r="C10" s="208"/>
      <c r="D10" s="208"/>
      <c r="E10" s="208"/>
      <c r="F10" s="36"/>
      <c r="G10" s="37"/>
      <c r="H10" s="38"/>
    </row>
    <row r="11" spans="1:57" ht="13.5" customHeight="1" x14ac:dyDescent="0.2">
      <c r="A11" s="29" t="s">
        <v>15</v>
      </c>
      <c r="B11" s="13"/>
      <c r="C11" s="208"/>
      <c r="D11" s="208"/>
      <c r="E11" s="208"/>
      <c r="F11" s="39" t="s">
        <v>16</v>
      </c>
      <c r="G11" s="40" t="s">
        <v>78</v>
      </c>
      <c r="H11" s="35"/>
      <c r="BA11" s="41"/>
      <c r="BB11" s="41"/>
      <c r="BC11" s="41"/>
      <c r="BD11" s="41"/>
      <c r="BE11" s="41"/>
    </row>
    <row r="12" spans="1:57" ht="12.75" customHeight="1" x14ac:dyDescent="0.2">
      <c r="A12" s="42" t="s">
        <v>17</v>
      </c>
      <c r="B12" s="10"/>
      <c r="C12" s="210"/>
      <c r="D12" s="210"/>
      <c r="E12" s="210"/>
      <c r="F12" s="43" t="s">
        <v>18</v>
      </c>
      <c r="G12" s="44"/>
      <c r="H12" s="35"/>
    </row>
    <row r="13" spans="1:57" ht="28.5" customHeight="1" thickBot="1" x14ac:dyDescent="0.25">
      <c r="A13" s="45" t="s">
        <v>19</v>
      </c>
      <c r="B13" s="46"/>
      <c r="C13" s="46"/>
      <c r="D13" s="46"/>
      <c r="E13" s="47"/>
      <c r="F13" s="47"/>
      <c r="G13" s="48"/>
      <c r="H13" s="35"/>
    </row>
    <row r="14" spans="1:57" ht="17.25" customHeight="1" thickBot="1" x14ac:dyDescent="0.25">
      <c r="A14" s="49" t="s">
        <v>20</v>
      </c>
      <c r="B14" s="50"/>
      <c r="C14" s="51"/>
      <c r="D14" s="52" t="s">
        <v>21</v>
      </c>
      <c r="E14" s="53"/>
      <c r="F14" s="53"/>
      <c r="G14" s="51"/>
    </row>
    <row r="15" spans="1:57" ht="15.95" customHeight="1" x14ac:dyDescent="0.2">
      <c r="A15" s="54"/>
      <c r="B15" s="55" t="s">
        <v>22</v>
      </c>
      <c r="C15" s="56">
        <f>HSV</f>
        <v>0</v>
      </c>
      <c r="D15" s="57" t="str">
        <f>Rekapitulace!A33</f>
        <v>Zařízení staveniště</v>
      </c>
      <c r="E15" s="58"/>
      <c r="F15" s="59"/>
      <c r="G15" s="56">
        <f>Rekapitulace!I33</f>
        <v>0</v>
      </c>
    </row>
    <row r="16" spans="1:57" ht="15.95" customHeight="1" x14ac:dyDescent="0.2">
      <c r="A16" s="54" t="s">
        <v>23</v>
      </c>
      <c r="B16" s="55" t="s">
        <v>24</v>
      </c>
      <c r="C16" s="56">
        <f>PSV</f>
        <v>0</v>
      </c>
      <c r="D16" s="9" t="str">
        <f>Rekapitulace!A34</f>
        <v>Provoz investora</v>
      </c>
      <c r="E16" s="60"/>
      <c r="F16" s="61"/>
      <c r="G16" s="56">
        <f>Rekapitulace!I34</f>
        <v>0</v>
      </c>
    </row>
    <row r="17" spans="1:7" ht="15.95" customHeight="1" x14ac:dyDescent="0.2">
      <c r="A17" s="54" t="s">
        <v>25</v>
      </c>
      <c r="B17" s="55" t="s">
        <v>26</v>
      </c>
      <c r="C17" s="56">
        <f>Mont</f>
        <v>0</v>
      </c>
      <c r="D17" s="9" t="str">
        <f>Rekapitulace!A35</f>
        <v>Kompletační činnost (IČD)</v>
      </c>
      <c r="E17" s="60"/>
      <c r="F17" s="61"/>
      <c r="G17" s="56">
        <f>Rekapitulace!I35</f>
        <v>0</v>
      </c>
    </row>
    <row r="18" spans="1:7" ht="15.95" customHeight="1" x14ac:dyDescent="0.2">
      <c r="A18" s="62" t="s">
        <v>27</v>
      </c>
      <c r="B18" s="63" t="s">
        <v>28</v>
      </c>
      <c r="C18" s="56">
        <f>Dodavka</f>
        <v>0</v>
      </c>
      <c r="D18" s="9" t="str">
        <f>Rekapitulace!A36</f>
        <v>Rezerva rozpočtu</v>
      </c>
      <c r="E18" s="60"/>
      <c r="F18" s="61"/>
      <c r="G18" s="56">
        <f>Rekapitulace!I36</f>
        <v>0</v>
      </c>
    </row>
    <row r="19" spans="1:7" ht="15.95" customHeight="1" x14ac:dyDescent="0.2">
      <c r="A19" s="64" t="s">
        <v>29</v>
      </c>
      <c r="B19" s="55"/>
      <c r="C19" s="56">
        <f>SUM(C15:C18)</f>
        <v>0</v>
      </c>
      <c r="D19" s="9"/>
      <c r="E19" s="60"/>
      <c r="F19" s="61"/>
      <c r="G19" s="56"/>
    </row>
    <row r="20" spans="1:7" ht="15.95" customHeight="1" x14ac:dyDescent="0.2">
      <c r="A20" s="64"/>
      <c r="B20" s="55"/>
      <c r="C20" s="56"/>
      <c r="D20" s="9"/>
      <c r="E20" s="60"/>
      <c r="F20" s="61"/>
      <c r="G20" s="56"/>
    </row>
    <row r="21" spans="1:7" ht="15.95" customHeight="1" x14ac:dyDescent="0.2">
      <c r="A21" s="64" t="s">
        <v>30</v>
      </c>
      <c r="B21" s="55"/>
      <c r="C21" s="56">
        <f>HZS</f>
        <v>0</v>
      </c>
      <c r="D21" s="9"/>
      <c r="E21" s="60"/>
      <c r="F21" s="61"/>
      <c r="G21" s="56"/>
    </row>
    <row r="22" spans="1:7" ht="15.95" customHeight="1" x14ac:dyDescent="0.2">
      <c r="A22" s="65" t="s">
        <v>31</v>
      </c>
      <c r="B22" s="66"/>
      <c r="C22" s="56">
        <f>C19+C21</f>
        <v>0</v>
      </c>
      <c r="D22" s="9" t="s">
        <v>32</v>
      </c>
      <c r="E22" s="60"/>
      <c r="F22" s="61"/>
      <c r="G22" s="56">
        <f>G23-SUM(G15:G21)</f>
        <v>0</v>
      </c>
    </row>
    <row r="23" spans="1:7" ht="15.95" customHeight="1" thickBot="1" x14ac:dyDescent="0.25">
      <c r="A23" s="211" t="s">
        <v>33</v>
      </c>
      <c r="B23" s="212"/>
      <c r="C23" s="67">
        <f>C22+G23</f>
        <v>0</v>
      </c>
      <c r="D23" s="68" t="s">
        <v>34</v>
      </c>
      <c r="E23" s="69"/>
      <c r="F23" s="70"/>
      <c r="G23" s="56">
        <f>VRN</f>
        <v>0</v>
      </c>
    </row>
    <row r="24" spans="1:7" x14ac:dyDescent="0.2">
      <c r="A24" s="71" t="s">
        <v>35</v>
      </c>
      <c r="B24" s="72"/>
      <c r="C24" s="73"/>
      <c r="D24" s="72" t="s">
        <v>36</v>
      </c>
      <c r="E24" s="72"/>
      <c r="F24" s="74" t="s">
        <v>37</v>
      </c>
      <c r="G24" s="75"/>
    </row>
    <row r="25" spans="1:7" x14ac:dyDescent="0.2">
      <c r="A25" s="65" t="s">
        <v>38</v>
      </c>
      <c r="B25" s="66"/>
      <c r="C25" s="76"/>
      <c r="D25" s="66" t="s">
        <v>38</v>
      </c>
      <c r="E25" s="77"/>
      <c r="F25" s="78" t="s">
        <v>38</v>
      </c>
      <c r="G25" s="79"/>
    </row>
    <row r="26" spans="1:7" ht="37.5" customHeight="1" x14ac:dyDescent="0.2">
      <c r="A26" s="65" t="s">
        <v>39</v>
      </c>
      <c r="B26" s="80"/>
      <c r="C26" s="76"/>
      <c r="D26" s="66" t="s">
        <v>39</v>
      </c>
      <c r="E26" s="77"/>
      <c r="F26" s="78" t="s">
        <v>39</v>
      </c>
      <c r="G26" s="79"/>
    </row>
    <row r="27" spans="1:7" x14ac:dyDescent="0.2">
      <c r="A27" s="65"/>
      <c r="B27" s="81"/>
      <c r="C27" s="76"/>
      <c r="D27" s="66"/>
      <c r="E27" s="77"/>
      <c r="F27" s="78"/>
      <c r="G27" s="79"/>
    </row>
    <row r="28" spans="1:7" x14ac:dyDescent="0.2">
      <c r="A28" s="65" t="s">
        <v>40</v>
      </c>
      <c r="B28" s="66"/>
      <c r="C28" s="76"/>
      <c r="D28" s="78" t="s">
        <v>41</v>
      </c>
      <c r="E28" s="76"/>
      <c r="F28" s="82" t="s">
        <v>41</v>
      </c>
      <c r="G28" s="79"/>
    </row>
    <row r="29" spans="1:7" ht="69" customHeight="1" x14ac:dyDescent="0.2">
      <c r="A29" s="65"/>
      <c r="B29" s="66"/>
      <c r="C29" s="83"/>
      <c r="D29" s="84"/>
      <c r="E29" s="83"/>
      <c r="F29" s="66"/>
      <c r="G29" s="79"/>
    </row>
    <row r="30" spans="1:7" x14ac:dyDescent="0.2">
      <c r="A30" s="85" t="s">
        <v>42</v>
      </c>
      <c r="B30" s="86"/>
      <c r="C30" s="87">
        <v>21</v>
      </c>
      <c r="D30" s="86" t="s">
        <v>43</v>
      </c>
      <c r="E30" s="88"/>
      <c r="F30" s="213">
        <f>C23-F32</f>
        <v>0</v>
      </c>
      <c r="G30" s="214"/>
    </row>
    <row r="31" spans="1:7" x14ac:dyDescent="0.2">
      <c r="A31" s="85" t="s">
        <v>44</v>
      </c>
      <c r="B31" s="86"/>
      <c r="C31" s="87">
        <f>SazbaDPH1</f>
        <v>21</v>
      </c>
      <c r="D31" s="86" t="s">
        <v>45</v>
      </c>
      <c r="E31" s="88"/>
      <c r="F31" s="213">
        <f>ROUND(PRODUCT(F30,C31/100),0)</f>
        <v>0</v>
      </c>
      <c r="G31" s="214"/>
    </row>
    <row r="32" spans="1:7" x14ac:dyDescent="0.2">
      <c r="A32" s="85" t="s">
        <v>42</v>
      </c>
      <c r="B32" s="86"/>
      <c r="C32" s="87">
        <v>0</v>
      </c>
      <c r="D32" s="86" t="s">
        <v>45</v>
      </c>
      <c r="E32" s="88"/>
      <c r="F32" s="213">
        <v>0</v>
      </c>
      <c r="G32" s="214"/>
    </row>
    <row r="33" spans="1:8" x14ac:dyDescent="0.2">
      <c r="A33" s="85" t="s">
        <v>44</v>
      </c>
      <c r="B33" s="89"/>
      <c r="C33" s="90">
        <f>SazbaDPH2</f>
        <v>0</v>
      </c>
      <c r="D33" s="86" t="s">
        <v>45</v>
      </c>
      <c r="E33" s="61"/>
      <c r="F33" s="213">
        <f>ROUND(PRODUCT(F32,C33/100),0)</f>
        <v>0</v>
      </c>
      <c r="G33" s="214"/>
    </row>
    <row r="34" spans="1:8" s="94" customFormat="1" ht="19.5" customHeight="1" thickBot="1" x14ac:dyDescent="0.3">
      <c r="A34" s="91" t="s">
        <v>46</v>
      </c>
      <c r="B34" s="92"/>
      <c r="C34" s="92"/>
      <c r="D34" s="92"/>
      <c r="E34" s="93"/>
      <c r="F34" s="215">
        <f>ROUND(SUM(F30:F33),0)</f>
        <v>0</v>
      </c>
      <c r="G34" s="216"/>
    </row>
    <row r="36" spans="1:8" x14ac:dyDescent="0.2">
      <c r="A36" s="95" t="s">
        <v>47</v>
      </c>
      <c r="B36" s="95"/>
      <c r="C36" s="95"/>
      <c r="D36" s="95"/>
      <c r="E36" s="95"/>
      <c r="F36" s="95"/>
      <c r="G36" s="95"/>
      <c r="H36" t="s">
        <v>5</v>
      </c>
    </row>
    <row r="37" spans="1:8" ht="14.25" customHeight="1" x14ac:dyDescent="0.2">
      <c r="A37" s="95"/>
      <c r="B37" s="207"/>
      <c r="C37" s="207"/>
      <c r="D37" s="207"/>
      <c r="E37" s="207"/>
      <c r="F37" s="207"/>
      <c r="G37" s="207"/>
      <c r="H37" t="s">
        <v>5</v>
      </c>
    </row>
    <row r="38" spans="1:8" ht="12.75" customHeight="1" x14ac:dyDescent="0.2">
      <c r="A38" s="96"/>
      <c r="B38" s="207"/>
      <c r="C38" s="207"/>
      <c r="D38" s="207"/>
      <c r="E38" s="207"/>
      <c r="F38" s="207"/>
      <c r="G38" s="207"/>
      <c r="H38" t="s">
        <v>5</v>
      </c>
    </row>
    <row r="39" spans="1:8" x14ac:dyDescent="0.2">
      <c r="A39" s="96"/>
      <c r="B39" s="207"/>
      <c r="C39" s="207"/>
      <c r="D39" s="207"/>
      <c r="E39" s="207"/>
      <c r="F39" s="207"/>
      <c r="G39" s="207"/>
      <c r="H39" t="s">
        <v>5</v>
      </c>
    </row>
    <row r="40" spans="1:8" x14ac:dyDescent="0.2">
      <c r="A40" s="96"/>
      <c r="B40" s="207"/>
      <c r="C40" s="207"/>
      <c r="D40" s="207"/>
      <c r="E40" s="207"/>
      <c r="F40" s="207"/>
      <c r="G40" s="207"/>
      <c r="H40" t="s">
        <v>5</v>
      </c>
    </row>
    <row r="41" spans="1:8" x14ac:dyDescent="0.2">
      <c r="A41" s="96"/>
      <c r="B41" s="207"/>
      <c r="C41" s="207"/>
      <c r="D41" s="207"/>
      <c r="E41" s="207"/>
      <c r="F41" s="207"/>
      <c r="G41" s="207"/>
      <c r="H41" t="s">
        <v>5</v>
      </c>
    </row>
    <row r="42" spans="1:8" x14ac:dyDescent="0.2">
      <c r="A42" s="96"/>
      <c r="B42" s="207"/>
      <c r="C42" s="207"/>
      <c r="D42" s="207"/>
      <c r="E42" s="207"/>
      <c r="F42" s="207"/>
      <c r="G42" s="207"/>
      <c r="H42" t="s">
        <v>5</v>
      </c>
    </row>
    <row r="43" spans="1:8" x14ac:dyDescent="0.2">
      <c r="A43" s="96"/>
      <c r="B43" s="207"/>
      <c r="C43" s="207"/>
      <c r="D43" s="207"/>
      <c r="E43" s="207"/>
      <c r="F43" s="207"/>
      <c r="G43" s="207"/>
      <c r="H43" t="s">
        <v>5</v>
      </c>
    </row>
    <row r="44" spans="1:8" x14ac:dyDescent="0.2">
      <c r="A44" s="96"/>
      <c r="B44" s="207"/>
      <c r="C44" s="207"/>
      <c r="D44" s="207"/>
      <c r="E44" s="207"/>
      <c r="F44" s="207"/>
      <c r="G44" s="207"/>
      <c r="H44" t="s">
        <v>5</v>
      </c>
    </row>
    <row r="45" spans="1:8" ht="0.75" customHeight="1" x14ac:dyDescent="0.2">
      <c r="A45" s="96"/>
      <c r="B45" s="207"/>
      <c r="C45" s="207"/>
      <c r="D45" s="207"/>
      <c r="E45" s="207"/>
      <c r="F45" s="207"/>
      <c r="G45" s="207"/>
      <c r="H45" t="s">
        <v>5</v>
      </c>
    </row>
    <row r="46" spans="1:8" x14ac:dyDescent="0.2">
      <c r="B46" s="206"/>
      <c r="C46" s="206"/>
      <c r="D46" s="206"/>
      <c r="E46" s="206"/>
      <c r="F46" s="206"/>
      <c r="G46" s="206"/>
    </row>
    <row r="47" spans="1:8" x14ac:dyDescent="0.2">
      <c r="B47" s="206"/>
      <c r="C47" s="206"/>
      <c r="D47" s="206"/>
      <c r="E47" s="206"/>
      <c r="F47" s="206"/>
      <c r="G47" s="206"/>
    </row>
    <row r="48" spans="1:8" x14ac:dyDescent="0.2">
      <c r="B48" s="206"/>
      <c r="C48" s="206"/>
      <c r="D48" s="206"/>
      <c r="E48" s="206"/>
      <c r="F48" s="206"/>
      <c r="G48" s="206"/>
    </row>
    <row r="49" spans="2:7" x14ac:dyDescent="0.2">
      <c r="B49" s="206"/>
      <c r="C49" s="206"/>
      <c r="D49" s="206"/>
      <c r="E49" s="206"/>
      <c r="F49" s="206"/>
      <c r="G49" s="206"/>
    </row>
    <row r="50" spans="2:7" x14ac:dyDescent="0.2">
      <c r="B50" s="206"/>
      <c r="C50" s="206"/>
      <c r="D50" s="206"/>
      <c r="E50" s="206"/>
      <c r="F50" s="206"/>
      <c r="G50" s="206"/>
    </row>
    <row r="51" spans="2:7" x14ac:dyDescent="0.2">
      <c r="B51" s="206"/>
      <c r="C51" s="206"/>
      <c r="D51" s="206"/>
      <c r="E51" s="206"/>
      <c r="F51" s="206"/>
      <c r="G51" s="206"/>
    </row>
    <row r="52" spans="2:7" x14ac:dyDescent="0.2">
      <c r="B52" s="206"/>
      <c r="C52" s="206"/>
      <c r="D52" s="206"/>
      <c r="E52" s="206"/>
      <c r="F52" s="206"/>
      <c r="G52" s="206"/>
    </row>
    <row r="53" spans="2:7" x14ac:dyDescent="0.2">
      <c r="B53" s="206"/>
      <c r="C53" s="206"/>
      <c r="D53" s="206"/>
      <c r="E53" s="206"/>
      <c r="F53" s="206"/>
      <c r="G53" s="206"/>
    </row>
    <row r="54" spans="2:7" x14ac:dyDescent="0.2">
      <c r="B54" s="206"/>
      <c r="C54" s="206"/>
      <c r="D54" s="206"/>
      <c r="E54" s="206"/>
      <c r="F54" s="206"/>
      <c r="G54" s="206"/>
    </row>
    <row r="55" spans="2:7" x14ac:dyDescent="0.2">
      <c r="B55" s="206"/>
      <c r="C55" s="206"/>
      <c r="D55" s="206"/>
      <c r="E55" s="206"/>
      <c r="F55" s="206"/>
      <c r="G55" s="206"/>
    </row>
  </sheetData>
  <mergeCells count="22">
    <mergeCell ref="B37:G45"/>
    <mergeCell ref="C8:E8"/>
    <mergeCell ref="C9:E9"/>
    <mergeCell ref="C10:E10"/>
    <mergeCell ref="C11:E11"/>
    <mergeCell ref="C12:E12"/>
    <mergeCell ref="A23:B23"/>
    <mergeCell ref="F30:G30"/>
    <mergeCell ref="F31:G31"/>
    <mergeCell ref="F32:G32"/>
    <mergeCell ref="F33:G33"/>
    <mergeCell ref="F34:G34"/>
    <mergeCell ref="B52:G52"/>
    <mergeCell ref="B53:G53"/>
    <mergeCell ref="B54:G54"/>
    <mergeCell ref="B55:G55"/>
    <mergeCell ref="B46:G46"/>
    <mergeCell ref="B47:G47"/>
    <mergeCell ref="B48:G48"/>
    <mergeCell ref="B49:G49"/>
    <mergeCell ref="B50:G50"/>
    <mergeCell ref="B51:G51"/>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BE88"/>
  <sheetViews>
    <sheetView workbookViewId="0">
      <selection activeCell="H37" sqref="H37:I37"/>
    </sheetView>
  </sheetViews>
  <sheetFormatPr defaultRowHeight="12.75" x14ac:dyDescent="0.2"/>
  <cols>
    <col min="1" max="1" width="5.85546875" customWidth="1"/>
    <col min="2" max="2" width="6.140625" customWidth="1"/>
    <col min="3" max="3" width="11.42578125" customWidth="1"/>
    <col min="4" max="4" width="15.85546875" customWidth="1"/>
    <col min="5" max="5" width="11.28515625" customWidth="1"/>
    <col min="6" max="6" width="10.85546875" customWidth="1"/>
    <col min="7" max="7" width="11" customWidth="1"/>
    <col min="8" max="8" width="11.140625" customWidth="1"/>
    <col min="9" max="9" width="10.7109375" customWidth="1"/>
  </cols>
  <sheetData>
    <row r="1" spans="1:9" ht="13.5" thickTop="1" x14ac:dyDescent="0.2">
      <c r="A1" s="217" t="s">
        <v>48</v>
      </c>
      <c r="B1" s="218"/>
      <c r="C1" s="97" t="str">
        <f>CONCATENATE(cislostavby," ",nazevstavby)</f>
        <v>2014/027 Zateplení Líbeznice</v>
      </c>
      <c r="D1" s="98"/>
      <c r="E1" s="99"/>
      <c r="F1" s="98"/>
      <c r="G1" s="100" t="s">
        <v>49</v>
      </c>
      <c r="H1" s="101"/>
      <c r="I1" s="102"/>
    </row>
    <row r="2" spans="1:9" ht="13.5" thickBot="1" x14ac:dyDescent="0.25">
      <c r="A2" s="219" t="s">
        <v>50</v>
      </c>
      <c r="B2" s="220"/>
      <c r="C2" s="103" t="str">
        <f>CONCATENATE(cisloobjektu," ",nazevobjektu)</f>
        <v>02 Zdravotní středisko</v>
      </c>
      <c r="D2" s="104"/>
      <c r="E2" s="105"/>
      <c r="F2" s="104"/>
      <c r="G2" s="221" t="s">
        <v>82</v>
      </c>
      <c r="H2" s="222"/>
      <c r="I2" s="223"/>
    </row>
    <row r="3" spans="1:9" ht="13.5" thickTop="1" x14ac:dyDescent="0.2">
      <c r="A3" s="77"/>
      <c r="B3" s="77"/>
      <c r="C3" s="77"/>
      <c r="D3" s="77"/>
      <c r="E3" s="77"/>
      <c r="F3" s="66"/>
      <c r="G3" s="77"/>
      <c r="H3" s="77"/>
      <c r="I3" s="77"/>
    </row>
    <row r="4" spans="1:9" ht="19.5" customHeight="1" x14ac:dyDescent="0.25">
      <c r="A4" s="106" t="s">
        <v>51</v>
      </c>
      <c r="B4" s="107"/>
      <c r="C4" s="107"/>
      <c r="D4" s="107"/>
      <c r="E4" s="108"/>
      <c r="F4" s="107"/>
      <c r="G4" s="107"/>
      <c r="H4" s="107"/>
      <c r="I4" s="107"/>
    </row>
    <row r="5" spans="1:9" ht="13.5" thickBot="1" x14ac:dyDescent="0.25">
      <c r="A5" s="77"/>
      <c r="B5" s="77"/>
      <c r="C5" s="77"/>
      <c r="D5" s="77"/>
      <c r="E5" s="77"/>
      <c r="F5" s="77"/>
      <c r="G5" s="77"/>
      <c r="H5" s="77"/>
      <c r="I5" s="77"/>
    </row>
    <row r="6" spans="1:9" s="35" customFormat="1" ht="13.5" thickBot="1" x14ac:dyDescent="0.25">
      <c r="A6" s="109"/>
      <c r="B6" s="110" t="s">
        <v>52</v>
      </c>
      <c r="C6" s="110"/>
      <c r="D6" s="111"/>
      <c r="E6" s="112" t="s">
        <v>53</v>
      </c>
      <c r="F6" s="113" t="s">
        <v>54</v>
      </c>
      <c r="G6" s="113" t="s">
        <v>55</v>
      </c>
      <c r="H6" s="113" t="s">
        <v>56</v>
      </c>
      <c r="I6" s="114" t="s">
        <v>30</v>
      </c>
    </row>
    <row r="7" spans="1:9" s="35" customFormat="1" x14ac:dyDescent="0.2">
      <c r="A7" s="200" t="str">
        <f>Položky!B7</f>
        <v>1</v>
      </c>
      <c r="B7" s="115" t="str">
        <f>Položky!C7</f>
        <v>Zemní práce</v>
      </c>
      <c r="C7" s="66"/>
      <c r="D7" s="116"/>
      <c r="E7" s="201">
        <f>Položky!BA26</f>
        <v>0</v>
      </c>
      <c r="F7" s="202">
        <f>Položky!BB26</f>
        <v>0</v>
      </c>
      <c r="G7" s="202">
        <f>Položky!BC26</f>
        <v>0</v>
      </c>
      <c r="H7" s="202">
        <f>Položky!BD26</f>
        <v>0</v>
      </c>
      <c r="I7" s="203">
        <f>Položky!BE26</f>
        <v>0</v>
      </c>
    </row>
    <row r="8" spans="1:9" s="35" customFormat="1" x14ac:dyDescent="0.2">
      <c r="A8" s="200" t="str">
        <f>Položky!B27</f>
        <v>2</v>
      </c>
      <c r="B8" s="115" t="str">
        <f>Položky!C27</f>
        <v>Základy a zvláštní zakládání</v>
      </c>
      <c r="C8" s="66"/>
      <c r="D8" s="116"/>
      <c r="E8" s="201">
        <f>Položky!BA45</f>
        <v>0</v>
      </c>
      <c r="F8" s="202">
        <f>Položky!BB45</f>
        <v>0</v>
      </c>
      <c r="G8" s="202">
        <f>Položky!BC45</f>
        <v>0</v>
      </c>
      <c r="H8" s="202">
        <f>Položky!BD45</f>
        <v>0</v>
      </c>
      <c r="I8" s="203">
        <f>Položky!BE45</f>
        <v>0</v>
      </c>
    </row>
    <row r="9" spans="1:9" s="35" customFormat="1" x14ac:dyDescent="0.2">
      <c r="A9" s="200" t="str">
        <f>Položky!B46</f>
        <v>3</v>
      </c>
      <c r="B9" s="115" t="str">
        <f>Položky!C46</f>
        <v>Svislé a kompletní konstrukce</v>
      </c>
      <c r="C9" s="66"/>
      <c r="D9" s="116"/>
      <c r="E9" s="201">
        <f>Položky!BA84</f>
        <v>0</v>
      </c>
      <c r="F9" s="202">
        <f>Položky!BB84</f>
        <v>0</v>
      </c>
      <c r="G9" s="202">
        <f>Položky!BC84</f>
        <v>0</v>
      </c>
      <c r="H9" s="202">
        <f>Položky!BD84</f>
        <v>0</v>
      </c>
      <c r="I9" s="203">
        <f>Položky!BE84</f>
        <v>0</v>
      </c>
    </row>
    <row r="10" spans="1:9" s="35" customFormat="1" x14ac:dyDescent="0.2">
      <c r="A10" s="200" t="str">
        <f>Položky!B85</f>
        <v>4</v>
      </c>
      <c r="B10" s="115" t="str">
        <f>Položky!C85</f>
        <v>Vodorovné konstrukce</v>
      </c>
      <c r="C10" s="66"/>
      <c r="D10" s="116"/>
      <c r="E10" s="201">
        <f>Položky!BA94</f>
        <v>0</v>
      </c>
      <c r="F10" s="202">
        <f>Položky!BB94</f>
        <v>0</v>
      </c>
      <c r="G10" s="202">
        <f>Položky!BC94</f>
        <v>0</v>
      </c>
      <c r="H10" s="202">
        <f>Položky!BD94</f>
        <v>0</v>
      </c>
      <c r="I10" s="203">
        <f>Položky!BE94</f>
        <v>0</v>
      </c>
    </row>
    <row r="11" spans="1:9" s="35" customFormat="1" x14ac:dyDescent="0.2">
      <c r="A11" s="200" t="str">
        <f>Položky!B95</f>
        <v>61</v>
      </c>
      <c r="B11" s="115" t="str">
        <f>Položky!C95</f>
        <v>Upravy povrchů vnitřní</v>
      </c>
      <c r="C11" s="66"/>
      <c r="D11" s="116"/>
      <c r="E11" s="201">
        <f>Položky!BA123</f>
        <v>0</v>
      </c>
      <c r="F11" s="202">
        <f>Položky!BB123</f>
        <v>0</v>
      </c>
      <c r="G11" s="202">
        <f>Položky!BC123</f>
        <v>0</v>
      </c>
      <c r="H11" s="202">
        <f>Položky!BD123</f>
        <v>0</v>
      </c>
      <c r="I11" s="203">
        <f>Položky!BE123</f>
        <v>0</v>
      </c>
    </row>
    <row r="12" spans="1:9" s="35" customFormat="1" x14ac:dyDescent="0.2">
      <c r="A12" s="200" t="str">
        <f>Položky!B124</f>
        <v>62</v>
      </c>
      <c r="B12" s="115" t="str">
        <f>Položky!C124</f>
        <v>Úpravy povrchů vnější</v>
      </c>
      <c r="C12" s="66"/>
      <c r="D12" s="116"/>
      <c r="E12" s="201">
        <f>Položky!BA204</f>
        <v>0</v>
      </c>
      <c r="F12" s="202">
        <f>Položky!BB204</f>
        <v>0</v>
      </c>
      <c r="G12" s="202">
        <f>Položky!BC204</f>
        <v>0</v>
      </c>
      <c r="H12" s="202">
        <f>Položky!BD204</f>
        <v>0</v>
      </c>
      <c r="I12" s="203">
        <f>Položky!BE204</f>
        <v>0</v>
      </c>
    </row>
    <row r="13" spans="1:9" s="35" customFormat="1" x14ac:dyDescent="0.2">
      <c r="A13" s="200" t="str">
        <f>Položky!B205</f>
        <v>63</v>
      </c>
      <c r="B13" s="115" t="str">
        <f>Položky!C205</f>
        <v>Podlahy a podlahové konstrukce</v>
      </c>
      <c r="C13" s="66"/>
      <c r="D13" s="116"/>
      <c r="E13" s="201">
        <f>Položky!BA238</f>
        <v>0</v>
      </c>
      <c r="F13" s="202">
        <f>Položky!BB238</f>
        <v>0</v>
      </c>
      <c r="G13" s="202">
        <f>Položky!BC238</f>
        <v>0</v>
      </c>
      <c r="H13" s="202">
        <f>Položky!BD238</f>
        <v>0</v>
      </c>
      <c r="I13" s="203">
        <f>Položky!BE238</f>
        <v>0</v>
      </c>
    </row>
    <row r="14" spans="1:9" s="35" customFormat="1" x14ac:dyDescent="0.2">
      <c r="A14" s="200" t="str">
        <f>Položky!B239</f>
        <v>64</v>
      </c>
      <c r="B14" s="115" t="str">
        <f>Položky!C239</f>
        <v>Výplně otvorů</v>
      </c>
      <c r="C14" s="66"/>
      <c r="D14" s="116"/>
      <c r="E14" s="201">
        <f>Položky!BA466</f>
        <v>0</v>
      </c>
      <c r="F14" s="202">
        <f>Položky!BB466</f>
        <v>0</v>
      </c>
      <c r="G14" s="202">
        <f>Položky!BC466</f>
        <v>0</v>
      </c>
      <c r="H14" s="202">
        <f>Položky!BD466</f>
        <v>0</v>
      </c>
      <c r="I14" s="203">
        <f>Položky!BE466</f>
        <v>0</v>
      </c>
    </row>
    <row r="15" spans="1:9" s="35" customFormat="1" x14ac:dyDescent="0.2">
      <c r="A15" s="200" t="str">
        <f>Položky!B467</f>
        <v>94</v>
      </c>
      <c r="B15" s="115" t="str">
        <f>Položky!C467</f>
        <v>Lešení a stavební výtahy</v>
      </c>
      <c r="C15" s="66"/>
      <c r="D15" s="116"/>
      <c r="E15" s="201">
        <f>Položky!BA479</f>
        <v>0</v>
      </c>
      <c r="F15" s="202">
        <f>Položky!BB479</f>
        <v>0</v>
      </c>
      <c r="G15" s="202">
        <f>Položky!BC479</f>
        <v>0</v>
      </c>
      <c r="H15" s="202">
        <f>Položky!BD479</f>
        <v>0</v>
      </c>
      <c r="I15" s="203">
        <f>Položky!BE479</f>
        <v>0</v>
      </c>
    </row>
    <row r="16" spans="1:9" s="35" customFormat="1" x14ac:dyDescent="0.2">
      <c r="A16" s="200" t="str">
        <f>Položky!B480</f>
        <v>95</v>
      </c>
      <c r="B16" s="115" t="str">
        <f>Položky!C480</f>
        <v>Dokončovací konstrukce na pozemních stavbách</v>
      </c>
      <c r="C16" s="66"/>
      <c r="D16" s="116"/>
      <c r="E16" s="201">
        <f>Položky!BA493</f>
        <v>0</v>
      </c>
      <c r="F16" s="202">
        <f>Položky!BB493</f>
        <v>0</v>
      </c>
      <c r="G16" s="202">
        <f>Položky!BC493</f>
        <v>0</v>
      </c>
      <c r="H16" s="202">
        <f>Položky!BD493</f>
        <v>0</v>
      </c>
      <c r="I16" s="203">
        <f>Položky!BE493</f>
        <v>0</v>
      </c>
    </row>
    <row r="17" spans="1:57" s="35" customFormat="1" x14ac:dyDescent="0.2">
      <c r="A17" s="200" t="str">
        <f>Položky!B494</f>
        <v>96</v>
      </c>
      <c r="B17" s="115" t="str">
        <f>Položky!C494</f>
        <v>Bourání konstrukcí</v>
      </c>
      <c r="C17" s="66"/>
      <c r="D17" s="116"/>
      <c r="E17" s="201">
        <f>Položky!BA586</f>
        <v>0</v>
      </c>
      <c r="F17" s="202">
        <f>Položky!BB586</f>
        <v>0</v>
      </c>
      <c r="G17" s="202">
        <f>Položky!BC586</f>
        <v>0</v>
      </c>
      <c r="H17" s="202">
        <f>Položky!BD586</f>
        <v>0</v>
      </c>
      <c r="I17" s="203">
        <f>Položky!BE586</f>
        <v>0</v>
      </c>
    </row>
    <row r="18" spans="1:57" s="35" customFormat="1" x14ac:dyDescent="0.2">
      <c r="A18" s="200" t="str">
        <f>Položky!B587</f>
        <v>99</v>
      </c>
      <c r="B18" s="115" t="str">
        <f>Položky!C587</f>
        <v>Staveništní přesun hmot</v>
      </c>
      <c r="C18" s="66"/>
      <c r="D18" s="116"/>
      <c r="E18" s="201">
        <f>Položky!BA589</f>
        <v>0</v>
      </c>
      <c r="F18" s="202">
        <f>Položky!BB589</f>
        <v>0</v>
      </c>
      <c r="G18" s="202">
        <f>Položky!BC589</f>
        <v>0</v>
      </c>
      <c r="H18" s="202">
        <f>Položky!BD589</f>
        <v>0</v>
      </c>
      <c r="I18" s="203">
        <f>Položky!BE589</f>
        <v>0</v>
      </c>
    </row>
    <row r="19" spans="1:57" s="35" customFormat="1" x14ac:dyDescent="0.2">
      <c r="A19" s="200" t="str">
        <f>Položky!B590</f>
        <v>711</v>
      </c>
      <c r="B19" s="115" t="str">
        <f>Položky!C590</f>
        <v>Izolace proti vodě</v>
      </c>
      <c r="C19" s="66"/>
      <c r="D19" s="116"/>
      <c r="E19" s="201">
        <f>Položky!BA594</f>
        <v>0</v>
      </c>
      <c r="F19" s="202">
        <f>Položky!BB594</f>
        <v>0</v>
      </c>
      <c r="G19" s="202">
        <f>Položky!BC594</f>
        <v>0</v>
      </c>
      <c r="H19" s="202">
        <f>Položky!BD594</f>
        <v>0</v>
      </c>
      <c r="I19" s="203">
        <f>Položky!BE594</f>
        <v>0</v>
      </c>
    </row>
    <row r="20" spans="1:57" s="35" customFormat="1" x14ac:dyDescent="0.2">
      <c r="A20" s="200" t="str">
        <f>Položky!B595</f>
        <v>712</v>
      </c>
      <c r="B20" s="115" t="str">
        <f>Položky!C595</f>
        <v>Živičné krytiny</v>
      </c>
      <c r="C20" s="66"/>
      <c r="D20" s="116"/>
      <c r="E20" s="201">
        <f>Položky!BA599</f>
        <v>0</v>
      </c>
      <c r="F20" s="202">
        <f>Položky!BB599</f>
        <v>0</v>
      </c>
      <c r="G20" s="202">
        <f>Položky!BC599</f>
        <v>0</v>
      </c>
      <c r="H20" s="202">
        <f>Položky!BD599</f>
        <v>0</v>
      </c>
      <c r="I20" s="203">
        <f>Položky!BE599</f>
        <v>0</v>
      </c>
    </row>
    <row r="21" spans="1:57" s="35" customFormat="1" x14ac:dyDescent="0.2">
      <c r="A21" s="200" t="str">
        <f>Položky!B600</f>
        <v>713</v>
      </c>
      <c r="B21" s="115" t="str">
        <f>Položky!C600</f>
        <v>Izolace tepelné</v>
      </c>
      <c r="C21" s="66"/>
      <c r="D21" s="116"/>
      <c r="E21" s="201">
        <f>Položky!BA638</f>
        <v>0</v>
      </c>
      <c r="F21" s="202">
        <f>Položky!BB638</f>
        <v>0</v>
      </c>
      <c r="G21" s="202">
        <f>Položky!BC638</f>
        <v>0</v>
      </c>
      <c r="H21" s="202">
        <f>Položky!BD638</f>
        <v>0</v>
      </c>
      <c r="I21" s="203">
        <f>Položky!BE638</f>
        <v>0</v>
      </c>
    </row>
    <row r="22" spans="1:57" s="35" customFormat="1" x14ac:dyDescent="0.2">
      <c r="A22" s="200" t="str">
        <f>Položky!B639</f>
        <v>762</v>
      </c>
      <c r="B22" s="115" t="str">
        <f>Položky!C639</f>
        <v>Konstrukce tesařské</v>
      </c>
      <c r="C22" s="66"/>
      <c r="D22" s="116"/>
      <c r="E22" s="201">
        <f>Položky!BA665</f>
        <v>0</v>
      </c>
      <c r="F22" s="202">
        <f>Položky!BB665</f>
        <v>0</v>
      </c>
      <c r="G22" s="202">
        <f>Položky!BC665</f>
        <v>0</v>
      </c>
      <c r="H22" s="202">
        <f>Položky!BD665</f>
        <v>0</v>
      </c>
      <c r="I22" s="203">
        <f>Položky!BE665</f>
        <v>0</v>
      </c>
    </row>
    <row r="23" spans="1:57" s="35" customFormat="1" x14ac:dyDescent="0.2">
      <c r="A23" s="200" t="str">
        <f>Položky!B666</f>
        <v>764</v>
      </c>
      <c r="B23" s="115" t="str">
        <f>Položky!C666</f>
        <v>Konstrukce klempířské</v>
      </c>
      <c r="C23" s="66"/>
      <c r="D23" s="116"/>
      <c r="E23" s="201">
        <f>Položky!BA725</f>
        <v>0</v>
      </c>
      <c r="F23" s="202">
        <f>Položky!BB725</f>
        <v>0</v>
      </c>
      <c r="G23" s="202">
        <f>Položky!BC725</f>
        <v>0</v>
      </c>
      <c r="H23" s="202">
        <f>Položky!BD725</f>
        <v>0</v>
      </c>
      <c r="I23" s="203">
        <f>Položky!BE725</f>
        <v>0</v>
      </c>
    </row>
    <row r="24" spans="1:57" s="35" customFormat="1" x14ac:dyDescent="0.2">
      <c r="A24" s="200" t="str">
        <f>Položky!B726</f>
        <v>766</v>
      </c>
      <c r="B24" s="115" t="str">
        <f>Položky!C726</f>
        <v>Konstrukce truhlářské</v>
      </c>
      <c r="C24" s="66"/>
      <c r="D24" s="116"/>
      <c r="E24" s="201">
        <f>Položky!BA739</f>
        <v>0</v>
      </c>
      <c r="F24" s="202">
        <f>Položky!BB739</f>
        <v>0</v>
      </c>
      <c r="G24" s="202">
        <f>Položky!BC739</f>
        <v>0</v>
      </c>
      <c r="H24" s="202">
        <f>Položky!BD739</f>
        <v>0</v>
      </c>
      <c r="I24" s="203">
        <f>Položky!BE739</f>
        <v>0</v>
      </c>
    </row>
    <row r="25" spans="1:57" s="35" customFormat="1" x14ac:dyDescent="0.2">
      <c r="A25" s="200" t="str">
        <f>Položky!B740</f>
        <v>767</v>
      </c>
      <c r="B25" s="115" t="str">
        <f>Položky!C740</f>
        <v>Konstrukce zámečnické</v>
      </c>
      <c r="C25" s="66"/>
      <c r="D25" s="116"/>
      <c r="E25" s="201">
        <f>Položky!BA769</f>
        <v>0</v>
      </c>
      <c r="F25" s="202">
        <f>Položky!BB769</f>
        <v>0</v>
      </c>
      <c r="G25" s="202">
        <f>Položky!BC769</f>
        <v>0</v>
      </c>
      <c r="H25" s="202">
        <f>Položky!BD769</f>
        <v>0</v>
      </c>
      <c r="I25" s="203">
        <f>Položky!BE769</f>
        <v>0</v>
      </c>
    </row>
    <row r="26" spans="1:57" s="35" customFormat="1" x14ac:dyDescent="0.2">
      <c r="A26" s="200" t="str">
        <f>Položky!B770</f>
        <v>783</v>
      </c>
      <c r="B26" s="115" t="str">
        <f>Položky!C770</f>
        <v>Nátěry</v>
      </c>
      <c r="C26" s="66"/>
      <c r="D26" s="116"/>
      <c r="E26" s="201">
        <f>Položky!BA783</f>
        <v>0</v>
      </c>
      <c r="F26" s="202">
        <f>Položky!BB783</f>
        <v>0</v>
      </c>
      <c r="G26" s="202">
        <f>Položky!BC783</f>
        <v>0</v>
      </c>
      <c r="H26" s="202">
        <f>Položky!BD783</f>
        <v>0</v>
      </c>
      <c r="I26" s="203">
        <f>Položky!BE783</f>
        <v>0</v>
      </c>
    </row>
    <row r="27" spans="1:57" s="35" customFormat="1" ht="13.5" thickBot="1" x14ac:dyDescent="0.25">
      <c r="A27" s="200" t="str">
        <f>Položky!B784</f>
        <v>D96</v>
      </c>
      <c r="B27" s="115" t="str">
        <f>Položky!C784</f>
        <v>Přesuny suti a vybouraných hmot</v>
      </c>
      <c r="C27" s="66"/>
      <c r="D27" s="116"/>
      <c r="E27" s="201">
        <f>Položky!BA792</f>
        <v>0</v>
      </c>
      <c r="F27" s="202">
        <f>Položky!BB792</f>
        <v>0</v>
      </c>
      <c r="G27" s="202">
        <f>Položky!BC792</f>
        <v>0</v>
      </c>
      <c r="H27" s="202">
        <f>Položky!BD792</f>
        <v>0</v>
      </c>
      <c r="I27" s="203">
        <f>Položky!BE792</f>
        <v>0</v>
      </c>
    </row>
    <row r="28" spans="1:57" s="123" customFormat="1" ht="13.5" thickBot="1" x14ac:dyDescent="0.25">
      <c r="A28" s="117"/>
      <c r="B28" s="118" t="s">
        <v>57</v>
      </c>
      <c r="C28" s="118"/>
      <c r="D28" s="119"/>
      <c r="E28" s="120">
        <f>SUM(E7:E27)</f>
        <v>0</v>
      </c>
      <c r="F28" s="121">
        <f>SUM(F7:F27)</f>
        <v>0</v>
      </c>
      <c r="G28" s="121">
        <f>SUM(G7:G27)</f>
        <v>0</v>
      </c>
      <c r="H28" s="121">
        <f>SUM(H7:H27)</f>
        <v>0</v>
      </c>
      <c r="I28" s="122">
        <f>SUM(I7:I27)</f>
        <v>0</v>
      </c>
    </row>
    <row r="29" spans="1:57" x14ac:dyDescent="0.2">
      <c r="A29" s="66"/>
      <c r="B29" s="66"/>
      <c r="C29" s="66"/>
      <c r="D29" s="66"/>
      <c r="E29" s="66"/>
      <c r="F29" s="66"/>
      <c r="G29" s="66"/>
      <c r="H29" s="66"/>
      <c r="I29" s="66"/>
    </row>
    <row r="30" spans="1:57" ht="19.5" customHeight="1" x14ac:dyDescent="0.25">
      <c r="A30" s="107" t="s">
        <v>58</v>
      </c>
      <c r="B30" s="107"/>
      <c r="C30" s="107"/>
      <c r="D30" s="107"/>
      <c r="E30" s="107"/>
      <c r="F30" s="107"/>
      <c r="G30" s="124"/>
      <c r="H30" s="107"/>
      <c r="I30" s="107"/>
      <c r="BA30" s="41"/>
      <c r="BB30" s="41"/>
      <c r="BC30" s="41"/>
      <c r="BD30" s="41"/>
      <c r="BE30" s="41"/>
    </row>
    <row r="31" spans="1:57" ht="13.5" thickBot="1" x14ac:dyDescent="0.25">
      <c r="A31" s="77"/>
      <c r="B31" s="77"/>
      <c r="C31" s="77"/>
      <c r="D31" s="77"/>
      <c r="E31" s="77"/>
      <c r="F31" s="77"/>
      <c r="G31" s="77"/>
      <c r="H31" s="77"/>
      <c r="I31" s="77"/>
    </row>
    <row r="32" spans="1:57" x14ac:dyDescent="0.2">
      <c r="A32" s="71" t="s">
        <v>59</v>
      </c>
      <c r="B32" s="72"/>
      <c r="C32" s="72"/>
      <c r="D32" s="125"/>
      <c r="E32" s="126" t="s">
        <v>60</v>
      </c>
      <c r="F32" s="127" t="s">
        <v>61</v>
      </c>
      <c r="G32" s="128" t="s">
        <v>62</v>
      </c>
      <c r="H32" s="129"/>
      <c r="I32" s="130" t="s">
        <v>60</v>
      </c>
    </row>
    <row r="33" spans="1:53" x14ac:dyDescent="0.2">
      <c r="A33" s="64" t="s">
        <v>816</v>
      </c>
      <c r="B33" s="55"/>
      <c r="C33" s="55"/>
      <c r="D33" s="131"/>
      <c r="E33" s="132"/>
      <c r="F33" s="133"/>
      <c r="G33" s="134">
        <f>CHOOSE(BA33+1,HSV+PSV,HSV+PSV+Mont,HSV+PSV+Dodavka+Mont,HSV,PSV,Mont,Dodavka,Mont+Dodavka,0)</f>
        <v>0</v>
      </c>
      <c r="H33" s="135"/>
      <c r="I33" s="136">
        <f>E33+F33*G33/100</f>
        <v>0</v>
      </c>
      <c r="BA33">
        <v>1</v>
      </c>
    </row>
    <row r="34" spans="1:53" x14ac:dyDescent="0.2">
      <c r="A34" s="64" t="s">
        <v>817</v>
      </c>
      <c r="B34" s="55"/>
      <c r="C34" s="55"/>
      <c r="D34" s="131"/>
      <c r="E34" s="132"/>
      <c r="F34" s="133"/>
      <c r="G34" s="134">
        <f>CHOOSE(BA34+1,HSV+PSV,HSV+PSV+Mont,HSV+PSV+Dodavka+Mont,HSV,PSV,Mont,Dodavka,Mont+Dodavka,0)</f>
        <v>0</v>
      </c>
      <c r="H34" s="135"/>
      <c r="I34" s="136">
        <f>E34+F34*G34/100</f>
        <v>0</v>
      </c>
      <c r="BA34">
        <v>1</v>
      </c>
    </row>
    <row r="35" spans="1:53" x14ac:dyDescent="0.2">
      <c r="A35" s="64" t="s">
        <v>818</v>
      </c>
      <c r="B35" s="55"/>
      <c r="C35" s="55"/>
      <c r="D35" s="131"/>
      <c r="E35" s="132"/>
      <c r="F35" s="133"/>
      <c r="G35" s="134">
        <f>CHOOSE(BA35+1,HSV+PSV,HSV+PSV+Mont,HSV+PSV+Dodavka+Mont,HSV,PSV,Mont,Dodavka,Mont+Dodavka,0)</f>
        <v>0</v>
      </c>
      <c r="H35" s="135"/>
      <c r="I35" s="136">
        <f>E35+F35*G35/100</f>
        <v>0</v>
      </c>
      <c r="BA35">
        <v>2</v>
      </c>
    </row>
    <row r="36" spans="1:53" x14ac:dyDescent="0.2">
      <c r="A36" s="64" t="s">
        <v>819</v>
      </c>
      <c r="B36" s="55"/>
      <c r="C36" s="55"/>
      <c r="D36" s="131"/>
      <c r="E36" s="132"/>
      <c r="F36" s="133"/>
      <c r="G36" s="134">
        <f>CHOOSE(BA36+1,HSV+PSV,HSV+PSV+Mont,HSV+PSV+Dodavka+Mont,HSV,PSV,Mont,Dodavka,Mont+Dodavka,0)</f>
        <v>0</v>
      </c>
      <c r="H36" s="135"/>
      <c r="I36" s="136">
        <f>E36+F36*G36/100</f>
        <v>0</v>
      </c>
      <c r="BA36">
        <v>2</v>
      </c>
    </row>
    <row r="37" spans="1:53" ht="13.5" thickBot="1" x14ac:dyDescent="0.25">
      <c r="A37" s="137"/>
      <c r="B37" s="138" t="s">
        <v>63</v>
      </c>
      <c r="C37" s="139"/>
      <c r="D37" s="140"/>
      <c r="E37" s="141"/>
      <c r="F37" s="142"/>
      <c r="G37" s="142"/>
      <c r="H37" s="224">
        <f>SUM(I33:I36)</f>
        <v>0</v>
      </c>
      <c r="I37" s="225"/>
    </row>
    <row r="39" spans="1:53" x14ac:dyDescent="0.2">
      <c r="B39" s="123"/>
      <c r="F39" s="143"/>
      <c r="G39" s="144"/>
      <c r="H39" s="144"/>
      <c r="I39" s="145"/>
    </row>
    <row r="40" spans="1:53" x14ac:dyDescent="0.2">
      <c r="F40" s="143"/>
      <c r="G40" s="144"/>
      <c r="H40" s="144"/>
      <c r="I40" s="145"/>
    </row>
    <row r="41" spans="1:53" x14ac:dyDescent="0.2">
      <c r="F41" s="143"/>
      <c r="G41" s="144"/>
      <c r="H41" s="144"/>
      <c r="I41" s="145"/>
    </row>
    <row r="42" spans="1:53" x14ac:dyDescent="0.2">
      <c r="F42" s="143"/>
      <c r="G42" s="144"/>
      <c r="H42" s="144"/>
      <c r="I42" s="145"/>
    </row>
    <row r="43" spans="1:53" x14ac:dyDescent="0.2">
      <c r="F43" s="143"/>
      <c r="G43" s="144"/>
      <c r="H43" s="144"/>
      <c r="I43" s="145"/>
    </row>
    <row r="44" spans="1:53" x14ac:dyDescent="0.2">
      <c r="F44" s="143"/>
      <c r="G44" s="144"/>
      <c r="H44" s="144"/>
      <c r="I44" s="145"/>
    </row>
    <row r="45" spans="1:53" x14ac:dyDescent="0.2">
      <c r="F45" s="143"/>
      <c r="G45" s="144"/>
      <c r="H45" s="144"/>
      <c r="I45" s="145"/>
    </row>
    <row r="46" spans="1:53" x14ac:dyDescent="0.2">
      <c r="F46" s="143"/>
      <c r="G46" s="144"/>
      <c r="H46" s="144"/>
      <c r="I46" s="145"/>
    </row>
    <row r="47" spans="1:53" x14ac:dyDescent="0.2">
      <c r="F47" s="143"/>
      <c r="G47" s="144"/>
      <c r="H47" s="144"/>
      <c r="I47" s="145"/>
    </row>
    <row r="48" spans="1:53" x14ac:dyDescent="0.2">
      <c r="F48" s="143"/>
      <c r="G48" s="144"/>
      <c r="H48" s="144"/>
      <c r="I48" s="145"/>
    </row>
    <row r="49" spans="6:9" x14ac:dyDescent="0.2">
      <c r="F49" s="143"/>
      <c r="G49" s="144"/>
      <c r="H49" s="144"/>
      <c r="I49" s="145"/>
    </row>
    <row r="50" spans="6:9" x14ac:dyDescent="0.2">
      <c r="F50" s="143"/>
      <c r="G50" s="144"/>
      <c r="H50" s="144"/>
      <c r="I50" s="145"/>
    </row>
    <row r="51" spans="6:9" x14ac:dyDescent="0.2">
      <c r="F51" s="143"/>
      <c r="G51" s="144"/>
      <c r="H51" s="144"/>
      <c r="I51" s="145"/>
    </row>
    <row r="52" spans="6:9" x14ac:dyDescent="0.2">
      <c r="F52" s="143"/>
      <c r="G52" s="144"/>
      <c r="H52" s="144"/>
      <c r="I52" s="145"/>
    </row>
    <row r="53" spans="6:9" x14ac:dyDescent="0.2">
      <c r="F53" s="143"/>
      <c r="G53" s="144"/>
      <c r="H53" s="144"/>
      <c r="I53" s="145"/>
    </row>
    <row r="54" spans="6:9" x14ac:dyDescent="0.2">
      <c r="F54" s="143"/>
      <c r="G54" s="144"/>
      <c r="H54" s="144"/>
      <c r="I54" s="145"/>
    </row>
    <row r="55" spans="6:9" x14ac:dyDescent="0.2">
      <c r="F55" s="143"/>
      <c r="G55" s="144"/>
      <c r="H55" s="144"/>
      <c r="I55" s="145"/>
    </row>
    <row r="56" spans="6:9" x14ac:dyDescent="0.2">
      <c r="F56" s="143"/>
      <c r="G56" s="144"/>
      <c r="H56" s="144"/>
      <c r="I56" s="145"/>
    </row>
    <row r="57" spans="6:9" x14ac:dyDescent="0.2">
      <c r="F57" s="143"/>
      <c r="G57" s="144"/>
      <c r="H57" s="144"/>
      <c r="I57" s="145"/>
    </row>
    <row r="58" spans="6:9" x14ac:dyDescent="0.2">
      <c r="F58" s="143"/>
      <c r="G58" s="144"/>
      <c r="H58" s="144"/>
      <c r="I58" s="145"/>
    </row>
    <row r="59" spans="6:9" x14ac:dyDescent="0.2">
      <c r="F59" s="143"/>
      <c r="G59" s="144"/>
      <c r="H59" s="144"/>
      <c r="I59" s="145"/>
    </row>
    <row r="60" spans="6:9" x14ac:dyDescent="0.2">
      <c r="F60" s="143"/>
      <c r="G60" s="144"/>
      <c r="H60" s="144"/>
      <c r="I60" s="145"/>
    </row>
    <row r="61" spans="6:9" x14ac:dyDescent="0.2">
      <c r="F61" s="143"/>
      <c r="G61" s="144"/>
      <c r="H61" s="144"/>
      <c r="I61" s="145"/>
    </row>
    <row r="62" spans="6:9" x14ac:dyDescent="0.2">
      <c r="F62" s="143"/>
      <c r="G62" s="144"/>
      <c r="H62" s="144"/>
      <c r="I62" s="145"/>
    </row>
    <row r="63" spans="6:9" x14ac:dyDescent="0.2">
      <c r="F63" s="143"/>
      <c r="G63" s="144"/>
      <c r="H63" s="144"/>
      <c r="I63" s="145"/>
    </row>
    <row r="64" spans="6:9" x14ac:dyDescent="0.2">
      <c r="F64" s="143"/>
      <c r="G64" s="144"/>
      <c r="H64" s="144"/>
      <c r="I64" s="145"/>
    </row>
    <row r="65" spans="6:9" x14ac:dyDescent="0.2">
      <c r="F65" s="143"/>
      <c r="G65" s="144"/>
      <c r="H65" s="144"/>
      <c r="I65" s="145"/>
    </row>
    <row r="66" spans="6:9" x14ac:dyDescent="0.2">
      <c r="F66" s="143"/>
      <c r="G66" s="144"/>
      <c r="H66" s="144"/>
      <c r="I66" s="145"/>
    </row>
    <row r="67" spans="6:9" x14ac:dyDescent="0.2">
      <c r="F67" s="143"/>
      <c r="G67" s="144"/>
      <c r="H67" s="144"/>
      <c r="I67" s="145"/>
    </row>
    <row r="68" spans="6:9" x14ac:dyDescent="0.2">
      <c r="F68" s="143"/>
      <c r="G68" s="144"/>
      <c r="H68" s="144"/>
      <c r="I68" s="145"/>
    </row>
    <row r="69" spans="6:9" x14ac:dyDescent="0.2">
      <c r="F69" s="143"/>
      <c r="G69" s="144"/>
      <c r="H69" s="144"/>
      <c r="I69" s="145"/>
    </row>
    <row r="70" spans="6:9" x14ac:dyDescent="0.2">
      <c r="F70" s="143"/>
      <c r="G70" s="144"/>
      <c r="H70" s="144"/>
      <c r="I70" s="145"/>
    </row>
    <row r="71" spans="6:9" x14ac:dyDescent="0.2">
      <c r="F71" s="143"/>
      <c r="G71" s="144"/>
      <c r="H71" s="144"/>
      <c r="I71" s="145"/>
    </row>
    <row r="72" spans="6:9" x14ac:dyDescent="0.2">
      <c r="F72" s="143"/>
      <c r="G72" s="144"/>
      <c r="H72" s="144"/>
      <c r="I72" s="145"/>
    </row>
    <row r="73" spans="6:9" x14ac:dyDescent="0.2">
      <c r="F73" s="143"/>
      <c r="G73" s="144"/>
      <c r="H73" s="144"/>
      <c r="I73" s="145"/>
    </row>
    <row r="74" spans="6:9" x14ac:dyDescent="0.2">
      <c r="F74" s="143"/>
      <c r="G74" s="144"/>
      <c r="H74" s="144"/>
      <c r="I74" s="145"/>
    </row>
    <row r="75" spans="6:9" x14ac:dyDescent="0.2">
      <c r="F75" s="143"/>
      <c r="G75" s="144"/>
      <c r="H75" s="144"/>
      <c r="I75" s="145"/>
    </row>
    <row r="76" spans="6:9" x14ac:dyDescent="0.2">
      <c r="F76" s="143"/>
      <c r="G76" s="144"/>
      <c r="H76" s="144"/>
      <c r="I76" s="145"/>
    </row>
    <row r="77" spans="6:9" x14ac:dyDescent="0.2">
      <c r="F77" s="143"/>
      <c r="G77" s="144"/>
      <c r="H77" s="144"/>
      <c r="I77" s="145"/>
    </row>
    <row r="78" spans="6:9" x14ac:dyDescent="0.2">
      <c r="F78" s="143"/>
      <c r="G78" s="144"/>
      <c r="H78" s="144"/>
      <c r="I78" s="145"/>
    </row>
    <row r="79" spans="6:9" x14ac:dyDescent="0.2">
      <c r="F79" s="143"/>
      <c r="G79" s="144"/>
      <c r="H79" s="144"/>
      <c r="I79" s="145"/>
    </row>
    <row r="80" spans="6:9" x14ac:dyDescent="0.2">
      <c r="F80" s="143"/>
      <c r="G80" s="144"/>
      <c r="H80" s="144"/>
      <c r="I80" s="145"/>
    </row>
    <row r="81" spans="6:9" x14ac:dyDescent="0.2">
      <c r="F81" s="143"/>
      <c r="G81" s="144"/>
      <c r="H81" s="144"/>
      <c r="I81" s="145"/>
    </row>
    <row r="82" spans="6:9" x14ac:dyDescent="0.2">
      <c r="F82" s="143"/>
      <c r="G82" s="144"/>
      <c r="H82" s="144"/>
      <c r="I82" s="145"/>
    </row>
    <row r="83" spans="6:9" x14ac:dyDescent="0.2">
      <c r="F83" s="143"/>
      <c r="G83" s="144"/>
      <c r="H83" s="144"/>
      <c r="I83" s="145"/>
    </row>
    <row r="84" spans="6:9" x14ac:dyDescent="0.2">
      <c r="F84" s="143"/>
      <c r="G84" s="144"/>
      <c r="H84" s="144"/>
      <c r="I84" s="145"/>
    </row>
    <row r="85" spans="6:9" x14ac:dyDescent="0.2">
      <c r="F85" s="143"/>
      <c r="G85" s="144"/>
      <c r="H85" s="144"/>
      <c r="I85" s="145"/>
    </row>
    <row r="86" spans="6:9" x14ac:dyDescent="0.2">
      <c r="F86" s="143"/>
      <c r="G86" s="144"/>
      <c r="H86" s="144"/>
      <c r="I86" s="145"/>
    </row>
    <row r="87" spans="6:9" x14ac:dyDescent="0.2">
      <c r="F87" s="143"/>
      <c r="G87" s="144"/>
      <c r="H87" s="144"/>
      <c r="I87" s="145"/>
    </row>
    <row r="88" spans="6:9" x14ac:dyDescent="0.2">
      <c r="F88" s="143"/>
      <c r="G88" s="144"/>
      <c r="H88" s="144"/>
      <c r="I88" s="145"/>
    </row>
  </sheetData>
  <mergeCells count="4">
    <mergeCell ref="A1:B1"/>
    <mergeCell ref="A2:B2"/>
    <mergeCell ref="G2:I2"/>
    <mergeCell ref="H37:I37"/>
  </mergeCells>
  <pageMargins left="0.59055118110236227" right="0.39370078740157483" top="0.59055118110236227" bottom="0.98425196850393704" header="0.19685039370078741" footer="0.51181102362204722"/>
  <pageSetup paperSize="9" orientation="portrait" horizontalDpi="300" verticalDpi="300" r:id="rId1"/>
  <headerFooter alignWithMargins="0">
    <oddFooter>&amp;L&amp;9Zpracováno programem &amp;"Arial CE,Tučné"BUILDpower,  © RTS, a.s.&amp;R&amp;"Arial,Obyčejné"Strana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CZ865"/>
  <sheetViews>
    <sheetView showGridLines="0" showZeros="0" tabSelected="1" topLeftCell="A82" zoomScaleNormal="100" workbookViewId="0">
      <selection activeCell="C89" sqref="C89"/>
    </sheetView>
  </sheetViews>
  <sheetFormatPr defaultRowHeight="12.75" x14ac:dyDescent="0.2"/>
  <cols>
    <col min="1" max="1" width="4.42578125" style="146" customWidth="1"/>
    <col min="2" max="2" width="11.5703125" style="146" customWidth="1"/>
    <col min="3" max="3" width="40.42578125" style="146" customWidth="1"/>
    <col min="4" max="4" width="5.5703125" style="146" customWidth="1"/>
    <col min="5" max="5" width="8.5703125" style="194" customWidth="1"/>
    <col min="6" max="6" width="9.85546875" style="146" customWidth="1"/>
    <col min="7" max="7" width="13.85546875" style="146" customWidth="1"/>
    <col min="8" max="11" width="9.140625" style="146"/>
    <col min="12" max="12" width="75.42578125" style="146" customWidth="1"/>
    <col min="13" max="13" width="45.28515625" style="146" customWidth="1"/>
    <col min="14" max="16384" width="9.140625" style="146"/>
  </cols>
  <sheetData>
    <row r="1" spans="1:104" ht="15.75" x14ac:dyDescent="0.25">
      <c r="A1" s="235" t="s">
        <v>77</v>
      </c>
      <c r="B1" s="235"/>
      <c r="C1" s="235"/>
      <c r="D1" s="235"/>
      <c r="E1" s="235"/>
      <c r="F1" s="235"/>
      <c r="G1" s="235"/>
    </row>
    <row r="2" spans="1:104" ht="14.25" customHeight="1" thickBot="1" x14ac:dyDescent="0.25">
      <c r="A2" s="147"/>
      <c r="B2" s="148"/>
      <c r="C2" s="149"/>
      <c r="D2" s="149"/>
      <c r="E2" s="150"/>
      <c r="F2" s="149"/>
      <c r="G2" s="149"/>
    </row>
    <row r="3" spans="1:104" ht="13.5" thickTop="1" x14ac:dyDescent="0.2">
      <c r="A3" s="217" t="s">
        <v>48</v>
      </c>
      <c r="B3" s="218"/>
      <c r="C3" s="97" t="str">
        <f>CONCATENATE(cislostavby," ",nazevstavby)</f>
        <v>2014/027 Zateplení Líbeznice</v>
      </c>
      <c r="D3" s="151"/>
      <c r="E3" s="152" t="s">
        <v>64</v>
      </c>
      <c r="F3" s="153">
        <f>Rekapitulace!H1</f>
        <v>0</v>
      </c>
      <c r="G3" s="154"/>
    </row>
    <row r="4" spans="1:104" ht="13.5" thickBot="1" x14ac:dyDescent="0.25">
      <c r="A4" s="236" t="s">
        <v>50</v>
      </c>
      <c r="B4" s="220"/>
      <c r="C4" s="103" t="str">
        <f>CONCATENATE(cisloobjektu," ",nazevobjektu)</f>
        <v>02 Zdravotní středisko</v>
      </c>
      <c r="D4" s="155"/>
      <c r="E4" s="237" t="str">
        <f>Rekapitulace!G2</f>
        <v>Zateplení fasády, výměna okena a výtahová šachta</v>
      </c>
      <c r="F4" s="238"/>
      <c r="G4" s="239"/>
    </row>
    <row r="5" spans="1:104" ht="13.5" thickTop="1" x14ac:dyDescent="0.2">
      <c r="A5" s="156"/>
      <c r="B5" s="147"/>
      <c r="C5" s="147"/>
      <c r="D5" s="147"/>
      <c r="E5" s="157"/>
      <c r="F5" s="147"/>
      <c r="G5" s="158"/>
    </row>
    <row r="6" spans="1:104" x14ac:dyDescent="0.2">
      <c r="A6" s="159" t="s">
        <v>65</v>
      </c>
      <c r="B6" s="160" t="s">
        <v>66</v>
      </c>
      <c r="C6" s="160" t="s">
        <v>67</v>
      </c>
      <c r="D6" s="160" t="s">
        <v>68</v>
      </c>
      <c r="E6" s="161" t="s">
        <v>69</v>
      </c>
      <c r="F6" s="160" t="s">
        <v>70</v>
      </c>
      <c r="G6" s="162" t="s">
        <v>71</v>
      </c>
    </row>
    <row r="7" spans="1:104" x14ac:dyDescent="0.2">
      <c r="A7" s="163" t="s">
        <v>72</v>
      </c>
      <c r="B7" s="164" t="s">
        <v>73</v>
      </c>
      <c r="C7" s="165" t="s">
        <v>74</v>
      </c>
      <c r="D7" s="166"/>
      <c r="E7" s="167"/>
      <c r="F7" s="167"/>
      <c r="G7" s="168"/>
      <c r="H7" s="169"/>
      <c r="I7" s="169"/>
      <c r="O7" s="170">
        <v>1</v>
      </c>
    </row>
    <row r="8" spans="1:104" x14ac:dyDescent="0.2">
      <c r="A8" s="171">
        <v>1</v>
      </c>
      <c r="B8" s="172" t="s">
        <v>83</v>
      </c>
      <c r="C8" s="173" t="s">
        <v>5</v>
      </c>
      <c r="D8" s="174"/>
      <c r="E8" s="175">
        <v>0</v>
      </c>
      <c r="F8" s="175">
        <v>0</v>
      </c>
      <c r="G8" s="176">
        <f>E8*F8</f>
        <v>0</v>
      </c>
      <c r="O8" s="170">
        <v>2</v>
      </c>
      <c r="AA8" s="146">
        <v>1</v>
      </c>
      <c r="AB8" s="146">
        <v>1</v>
      </c>
      <c r="AC8" s="146">
        <v>1</v>
      </c>
      <c r="AZ8" s="146">
        <v>1</v>
      </c>
      <c r="BA8" s="146">
        <f>IF(AZ8=1,G8,0)</f>
        <v>0</v>
      </c>
      <c r="BB8" s="146">
        <f>IF(AZ8=2,G8,0)</f>
        <v>0</v>
      </c>
      <c r="BC8" s="146">
        <f>IF(AZ8=3,G8,0)</f>
        <v>0</v>
      </c>
      <c r="BD8" s="146">
        <f>IF(AZ8=4,G8,0)</f>
        <v>0</v>
      </c>
      <c r="BE8" s="146">
        <f>IF(AZ8=5,G8,0)</f>
        <v>0</v>
      </c>
      <c r="CA8" s="170">
        <v>1</v>
      </c>
      <c r="CB8" s="170">
        <v>1</v>
      </c>
      <c r="CZ8" s="146">
        <v>0</v>
      </c>
    </row>
    <row r="9" spans="1:104" x14ac:dyDescent="0.2">
      <c r="A9" s="177"/>
      <c r="B9" s="178"/>
      <c r="C9" s="226" t="s">
        <v>84</v>
      </c>
      <c r="D9" s="227"/>
      <c r="E9" s="227"/>
      <c r="F9" s="227"/>
      <c r="G9" s="228"/>
      <c r="L9" s="179" t="s">
        <v>84</v>
      </c>
      <c r="O9" s="170">
        <v>3</v>
      </c>
    </row>
    <row r="10" spans="1:104" x14ac:dyDescent="0.2">
      <c r="A10" s="171">
        <v>2</v>
      </c>
      <c r="B10" s="172" t="s">
        <v>85</v>
      </c>
      <c r="C10" s="173" t="s">
        <v>86</v>
      </c>
      <c r="D10" s="174" t="s">
        <v>87</v>
      </c>
      <c r="E10" s="175">
        <v>35</v>
      </c>
      <c r="F10" s="175">
        <v>0</v>
      </c>
      <c r="G10" s="176">
        <f>E10*F10</f>
        <v>0</v>
      </c>
      <c r="O10" s="170">
        <v>2</v>
      </c>
      <c r="AA10" s="146">
        <v>1</v>
      </c>
      <c r="AB10" s="146">
        <v>1</v>
      </c>
      <c r="AC10" s="146">
        <v>1</v>
      </c>
      <c r="AZ10" s="146">
        <v>1</v>
      </c>
      <c r="BA10" s="146">
        <f>IF(AZ10=1,G10,0)</f>
        <v>0</v>
      </c>
      <c r="BB10" s="146">
        <f>IF(AZ10=2,G10,0)</f>
        <v>0</v>
      </c>
      <c r="BC10" s="146">
        <f>IF(AZ10=3,G10,0)</f>
        <v>0</v>
      </c>
      <c r="BD10" s="146">
        <f>IF(AZ10=4,G10,0)</f>
        <v>0</v>
      </c>
      <c r="BE10" s="146">
        <f>IF(AZ10=5,G10,0)</f>
        <v>0</v>
      </c>
      <c r="CA10" s="170">
        <v>1</v>
      </c>
      <c r="CB10" s="170">
        <v>1</v>
      </c>
      <c r="CZ10" s="146">
        <v>0</v>
      </c>
    </row>
    <row r="11" spans="1:104" x14ac:dyDescent="0.2">
      <c r="A11" s="177"/>
      <c r="B11" s="180"/>
      <c r="C11" s="229" t="s">
        <v>88</v>
      </c>
      <c r="D11" s="230"/>
      <c r="E11" s="181">
        <v>35</v>
      </c>
      <c r="F11" s="182"/>
      <c r="G11" s="183"/>
      <c r="M11" s="179" t="s">
        <v>88</v>
      </c>
      <c r="O11" s="170"/>
    </row>
    <row r="12" spans="1:104" x14ac:dyDescent="0.2">
      <c r="A12" s="171">
        <v>3</v>
      </c>
      <c r="B12" s="172" t="s">
        <v>89</v>
      </c>
      <c r="C12" s="173" t="s">
        <v>90</v>
      </c>
      <c r="D12" s="174" t="s">
        <v>87</v>
      </c>
      <c r="E12" s="175">
        <v>1.0455000000000001</v>
      </c>
      <c r="F12" s="175">
        <v>0</v>
      </c>
      <c r="G12" s="176">
        <f>E12*F12</f>
        <v>0</v>
      </c>
      <c r="O12" s="170">
        <v>2</v>
      </c>
      <c r="AA12" s="146">
        <v>1</v>
      </c>
      <c r="AB12" s="146">
        <v>1</v>
      </c>
      <c r="AC12" s="146">
        <v>1</v>
      </c>
      <c r="AZ12" s="146">
        <v>1</v>
      </c>
      <c r="BA12" s="146">
        <f>IF(AZ12=1,G12,0)</f>
        <v>0</v>
      </c>
      <c r="BB12" s="146">
        <f>IF(AZ12=2,G12,0)</f>
        <v>0</v>
      </c>
      <c r="BC12" s="146">
        <f>IF(AZ12=3,G12,0)</f>
        <v>0</v>
      </c>
      <c r="BD12" s="146">
        <f>IF(AZ12=4,G12,0)</f>
        <v>0</v>
      </c>
      <c r="BE12" s="146">
        <f>IF(AZ12=5,G12,0)</f>
        <v>0</v>
      </c>
      <c r="CA12" s="170">
        <v>1</v>
      </c>
      <c r="CB12" s="170">
        <v>1</v>
      </c>
      <c r="CZ12" s="146">
        <v>0</v>
      </c>
    </row>
    <row r="13" spans="1:104" x14ac:dyDescent="0.2">
      <c r="A13" s="177"/>
      <c r="B13" s="180"/>
      <c r="C13" s="229" t="s">
        <v>91</v>
      </c>
      <c r="D13" s="230"/>
      <c r="E13" s="181">
        <v>1.0455000000000001</v>
      </c>
      <c r="F13" s="182"/>
      <c r="G13" s="183"/>
      <c r="M13" s="179" t="s">
        <v>91</v>
      </c>
      <c r="O13" s="170"/>
    </row>
    <row r="14" spans="1:104" x14ac:dyDescent="0.2">
      <c r="A14" s="171">
        <v>4</v>
      </c>
      <c r="B14" s="172" t="s">
        <v>92</v>
      </c>
      <c r="C14" s="173" t="s">
        <v>93</v>
      </c>
      <c r="D14" s="174" t="s">
        <v>87</v>
      </c>
      <c r="E14" s="175">
        <v>55.99</v>
      </c>
      <c r="F14" s="175">
        <v>0</v>
      </c>
      <c r="G14" s="176">
        <f>E14*F14</f>
        <v>0</v>
      </c>
      <c r="O14" s="170">
        <v>2</v>
      </c>
      <c r="AA14" s="146">
        <v>1</v>
      </c>
      <c r="AB14" s="146">
        <v>0</v>
      </c>
      <c r="AC14" s="146">
        <v>0</v>
      </c>
      <c r="AZ14" s="146">
        <v>1</v>
      </c>
      <c r="BA14" s="146">
        <f>IF(AZ14=1,G14,0)</f>
        <v>0</v>
      </c>
      <c r="BB14" s="146">
        <f>IF(AZ14=2,G14,0)</f>
        <v>0</v>
      </c>
      <c r="BC14" s="146">
        <f>IF(AZ14=3,G14,0)</f>
        <v>0</v>
      </c>
      <c r="BD14" s="146">
        <f>IF(AZ14=4,G14,0)</f>
        <v>0</v>
      </c>
      <c r="BE14" s="146">
        <f>IF(AZ14=5,G14,0)</f>
        <v>0</v>
      </c>
      <c r="CA14" s="170">
        <v>1</v>
      </c>
      <c r="CB14" s="170">
        <v>0</v>
      </c>
      <c r="CZ14" s="146">
        <v>0</v>
      </c>
    </row>
    <row r="15" spans="1:104" x14ac:dyDescent="0.2">
      <c r="A15" s="177"/>
      <c r="B15" s="180"/>
      <c r="C15" s="229" t="s">
        <v>94</v>
      </c>
      <c r="D15" s="230"/>
      <c r="E15" s="181">
        <v>43</v>
      </c>
      <c r="F15" s="182"/>
      <c r="G15" s="183"/>
      <c r="M15" s="179" t="s">
        <v>94</v>
      </c>
      <c r="O15" s="170"/>
    </row>
    <row r="16" spans="1:104" x14ac:dyDescent="0.2">
      <c r="A16" s="177"/>
      <c r="B16" s="180"/>
      <c r="C16" s="229" t="s">
        <v>95</v>
      </c>
      <c r="D16" s="230"/>
      <c r="E16" s="181">
        <v>0.49</v>
      </c>
      <c r="F16" s="182"/>
      <c r="G16" s="183"/>
      <c r="M16" s="179" t="s">
        <v>95</v>
      </c>
      <c r="O16" s="170"/>
    </row>
    <row r="17" spans="1:104" x14ac:dyDescent="0.2">
      <c r="A17" s="177"/>
      <c r="B17" s="180"/>
      <c r="C17" s="229" t="s">
        <v>96</v>
      </c>
      <c r="D17" s="230"/>
      <c r="E17" s="181">
        <v>2.2000000000000002</v>
      </c>
      <c r="F17" s="182"/>
      <c r="G17" s="183"/>
      <c r="M17" s="179" t="s">
        <v>96</v>
      </c>
      <c r="O17" s="170"/>
    </row>
    <row r="18" spans="1:104" x14ac:dyDescent="0.2">
      <c r="A18" s="177"/>
      <c r="B18" s="180"/>
      <c r="C18" s="229" t="s">
        <v>97</v>
      </c>
      <c r="D18" s="230"/>
      <c r="E18" s="181">
        <v>10.3</v>
      </c>
      <c r="F18" s="182"/>
      <c r="G18" s="183"/>
      <c r="M18" s="179" t="s">
        <v>97</v>
      </c>
      <c r="O18" s="170"/>
    </row>
    <row r="19" spans="1:104" ht="22.5" x14ac:dyDescent="0.2">
      <c r="A19" s="171">
        <v>5</v>
      </c>
      <c r="B19" s="172" t="s">
        <v>98</v>
      </c>
      <c r="C19" s="173" t="s">
        <v>99</v>
      </c>
      <c r="D19" s="174" t="s">
        <v>87</v>
      </c>
      <c r="E19" s="175">
        <v>26.315000000000001</v>
      </c>
      <c r="F19" s="175">
        <v>0</v>
      </c>
      <c r="G19" s="176">
        <f>E19*F19</f>
        <v>0</v>
      </c>
      <c r="O19" s="170">
        <v>2</v>
      </c>
      <c r="AA19" s="146">
        <v>1</v>
      </c>
      <c r="AB19" s="146">
        <v>1</v>
      </c>
      <c r="AC19" s="146">
        <v>1</v>
      </c>
      <c r="AZ19" s="146">
        <v>1</v>
      </c>
      <c r="BA19" s="146">
        <f>IF(AZ19=1,G19,0)</f>
        <v>0</v>
      </c>
      <c r="BB19" s="146">
        <f>IF(AZ19=2,G19,0)</f>
        <v>0</v>
      </c>
      <c r="BC19" s="146">
        <f>IF(AZ19=3,G19,0)</f>
        <v>0</v>
      </c>
      <c r="BD19" s="146">
        <f>IF(AZ19=4,G19,0)</f>
        <v>0</v>
      </c>
      <c r="BE19" s="146">
        <f>IF(AZ19=5,G19,0)</f>
        <v>0</v>
      </c>
      <c r="CA19" s="170">
        <v>1</v>
      </c>
      <c r="CB19" s="170">
        <v>1</v>
      </c>
      <c r="CZ19" s="146">
        <v>0</v>
      </c>
    </row>
    <row r="20" spans="1:104" x14ac:dyDescent="0.2">
      <c r="A20" s="177"/>
      <c r="B20" s="180"/>
      <c r="C20" s="229" t="s">
        <v>100</v>
      </c>
      <c r="D20" s="230"/>
      <c r="E20" s="181">
        <v>23.625</v>
      </c>
      <c r="F20" s="182"/>
      <c r="G20" s="183"/>
      <c r="M20" s="179" t="s">
        <v>100</v>
      </c>
      <c r="O20" s="170"/>
    </row>
    <row r="21" spans="1:104" x14ac:dyDescent="0.2">
      <c r="A21" s="177"/>
      <c r="B21" s="180"/>
      <c r="C21" s="229" t="s">
        <v>95</v>
      </c>
      <c r="D21" s="230"/>
      <c r="E21" s="181">
        <v>0.49</v>
      </c>
      <c r="F21" s="182"/>
      <c r="G21" s="183"/>
      <c r="M21" s="179" t="s">
        <v>95</v>
      </c>
      <c r="O21" s="170"/>
    </row>
    <row r="22" spans="1:104" x14ac:dyDescent="0.2">
      <c r="A22" s="177"/>
      <c r="B22" s="180"/>
      <c r="C22" s="229" t="s">
        <v>96</v>
      </c>
      <c r="D22" s="230"/>
      <c r="E22" s="181">
        <v>2.2000000000000002</v>
      </c>
      <c r="F22" s="182"/>
      <c r="G22" s="183"/>
      <c r="M22" s="179" t="s">
        <v>96</v>
      </c>
      <c r="O22" s="170"/>
    </row>
    <row r="23" spans="1:104" x14ac:dyDescent="0.2">
      <c r="A23" s="171">
        <v>6</v>
      </c>
      <c r="B23" s="172" t="s">
        <v>101</v>
      </c>
      <c r="C23" s="173" t="s">
        <v>102</v>
      </c>
      <c r="D23" s="174" t="s">
        <v>87</v>
      </c>
      <c r="E23" s="175">
        <v>53.6875</v>
      </c>
      <c r="F23" s="175">
        <v>0</v>
      </c>
      <c r="G23" s="176">
        <f>E23*F23</f>
        <v>0</v>
      </c>
      <c r="O23" s="170">
        <v>2</v>
      </c>
      <c r="AA23" s="146">
        <v>1</v>
      </c>
      <c r="AB23" s="146">
        <v>1</v>
      </c>
      <c r="AC23" s="146">
        <v>1</v>
      </c>
      <c r="AZ23" s="146">
        <v>1</v>
      </c>
      <c r="BA23" s="146">
        <f>IF(AZ23=1,G23,0)</f>
        <v>0</v>
      </c>
      <c r="BB23" s="146">
        <f>IF(AZ23=2,G23,0)</f>
        <v>0</v>
      </c>
      <c r="BC23" s="146">
        <f>IF(AZ23=3,G23,0)</f>
        <v>0</v>
      </c>
      <c r="BD23" s="146">
        <f>IF(AZ23=4,G23,0)</f>
        <v>0</v>
      </c>
      <c r="BE23" s="146">
        <f>IF(AZ23=5,G23,0)</f>
        <v>0</v>
      </c>
      <c r="CA23" s="170">
        <v>1</v>
      </c>
      <c r="CB23" s="170">
        <v>1</v>
      </c>
      <c r="CZ23" s="146">
        <v>0</v>
      </c>
    </row>
    <row r="24" spans="1:104" x14ac:dyDescent="0.2">
      <c r="A24" s="177"/>
      <c r="B24" s="180"/>
      <c r="C24" s="229" t="s">
        <v>103</v>
      </c>
      <c r="D24" s="230"/>
      <c r="E24" s="181">
        <v>10.6875</v>
      </c>
      <c r="F24" s="182"/>
      <c r="G24" s="183"/>
      <c r="M24" s="179" t="s">
        <v>103</v>
      </c>
      <c r="O24" s="170"/>
    </row>
    <row r="25" spans="1:104" x14ac:dyDescent="0.2">
      <c r="A25" s="177"/>
      <c r="B25" s="180"/>
      <c r="C25" s="229" t="s">
        <v>94</v>
      </c>
      <c r="D25" s="230"/>
      <c r="E25" s="181">
        <v>43</v>
      </c>
      <c r="F25" s="182"/>
      <c r="G25" s="183"/>
      <c r="M25" s="179" t="s">
        <v>94</v>
      </c>
      <c r="O25" s="170"/>
    </row>
    <row r="26" spans="1:104" x14ac:dyDescent="0.2">
      <c r="A26" s="184"/>
      <c r="B26" s="185" t="s">
        <v>75</v>
      </c>
      <c r="C26" s="186" t="str">
        <f>CONCATENATE(B7," ",C7)</f>
        <v>1 Zemní práce</v>
      </c>
      <c r="D26" s="187"/>
      <c r="E26" s="188"/>
      <c r="F26" s="189"/>
      <c r="G26" s="190">
        <f>SUM(G7:G25)</f>
        <v>0</v>
      </c>
      <c r="O26" s="170">
        <v>4</v>
      </c>
      <c r="BA26" s="191">
        <f>SUM(BA7:BA25)</f>
        <v>0</v>
      </c>
      <c r="BB26" s="191">
        <f>SUM(BB7:BB25)</f>
        <v>0</v>
      </c>
      <c r="BC26" s="191">
        <f>SUM(BC7:BC25)</f>
        <v>0</v>
      </c>
      <c r="BD26" s="191">
        <f>SUM(BD7:BD25)</f>
        <v>0</v>
      </c>
      <c r="BE26" s="191">
        <f>SUM(BE7:BE25)</f>
        <v>0</v>
      </c>
    </row>
    <row r="27" spans="1:104" x14ac:dyDescent="0.2">
      <c r="A27" s="163" t="s">
        <v>72</v>
      </c>
      <c r="B27" s="164" t="s">
        <v>104</v>
      </c>
      <c r="C27" s="165" t="s">
        <v>105</v>
      </c>
      <c r="D27" s="166"/>
      <c r="E27" s="167"/>
      <c r="F27" s="167"/>
      <c r="G27" s="168"/>
      <c r="H27" s="169"/>
      <c r="I27" s="169"/>
      <c r="O27" s="170">
        <v>1</v>
      </c>
    </row>
    <row r="28" spans="1:104" x14ac:dyDescent="0.2">
      <c r="A28" s="171">
        <v>7</v>
      </c>
      <c r="B28" s="172" t="s">
        <v>106</v>
      </c>
      <c r="C28" s="173" t="s">
        <v>107</v>
      </c>
      <c r="D28" s="174" t="s">
        <v>108</v>
      </c>
      <c r="E28" s="175">
        <v>121</v>
      </c>
      <c r="F28" s="175">
        <v>0</v>
      </c>
      <c r="G28" s="176">
        <f>E28*F28</f>
        <v>0</v>
      </c>
      <c r="O28" s="170">
        <v>2</v>
      </c>
      <c r="AA28" s="146">
        <v>1</v>
      </c>
      <c r="AB28" s="146">
        <v>1</v>
      </c>
      <c r="AC28" s="146">
        <v>1</v>
      </c>
      <c r="AZ28" s="146">
        <v>1</v>
      </c>
      <c r="BA28" s="146">
        <f>IF(AZ28=1,G28,0)</f>
        <v>0</v>
      </c>
      <c r="BB28" s="146">
        <f>IF(AZ28=2,G28,0)</f>
        <v>0</v>
      </c>
      <c r="BC28" s="146">
        <f>IF(AZ28=3,G28,0)</f>
        <v>0</v>
      </c>
      <c r="BD28" s="146">
        <f>IF(AZ28=4,G28,0)</f>
        <v>0</v>
      </c>
      <c r="BE28" s="146">
        <f>IF(AZ28=5,G28,0)</f>
        <v>0</v>
      </c>
      <c r="CA28" s="170">
        <v>1</v>
      </c>
      <c r="CB28" s="170">
        <v>1</v>
      </c>
      <c r="CZ28" s="146">
        <v>0</v>
      </c>
    </row>
    <row r="29" spans="1:104" x14ac:dyDescent="0.2">
      <c r="A29" s="177"/>
      <c r="B29" s="180"/>
      <c r="C29" s="229" t="s">
        <v>109</v>
      </c>
      <c r="D29" s="230"/>
      <c r="E29" s="181">
        <v>121</v>
      </c>
      <c r="F29" s="182"/>
      <c r="G29" s="183"/>
      <c r="M29" s="179" t="s">
        <v>109</v>
      </c>
      <c r="O29" s="170"/>
    </row>
    <row r="30" spans="1:104" ht="22.5" x14ac:dyDescent="0.2">
      <c r="A30" s="171">
        <v>8</v>
      </c>
      <c r="B30" s="172" t="s">
        <v>110</v>
      </c>
      <c r="C30" s="173" t="s">
        <v>111</v>
      </c>
      <c r="D30" s="174" t="s">
        <v>87</v>
      </c>
      <c r="E30" s="175">
        <v>8.7210000000000001</v>
      </c>
      <c r="F30" s="175">
        <v>0</v>
      </c>
      <c r="G30" s="176">
        <f>E30*F30</f>
        <v>0</v>
      </c>
      <c r="O30" s="170">
        <v>2</v>
      </c>
      <c r="AA30" s="146">
        <v>1</v>
      </c>
      <c r="AB30" s="146">
        <v>1</v>
      </c>
      <c r="AC30" s="146">
        <v>1</v>
      </c>
      <c r="AZ30" s="146">
        <v>1</v>
      </c>
      <c r="BA30" s="146">
        <f>IF(AZ30=1,G30,0)</f>
        <v>0</v>
      </c>
      <c r="BB30" s="146">
        <f>IF(AZ30=2,G30,0)</f>
        <v>0</v>
      </c>
      <c r="BC30" s="146">
        <f>IF(AZ30=3,G30,0)</f>
        <v>0</v>
      </c>
      <c r="BD30" s="146">
        <f>IF(AZ30=4,G30,0)</f>
        <v>0</v>
      </c>
      <c r="BE30" s="146">
        <f>IF(AZ30=5,G30,0)</f>
        <v>0</v>
      </c>
      <c r="CA30" s="170">
        <v>1</v>
      </c>
      <c r="CB30" s="170">
        <v>1</v>
      </c>
      <c r="CZ30" s="146">
        <v>3.13842</v>
      </c>
    </row>
    <row r="31" spans="1:104" ht="101.25" x14ac:dyDescent="0.2">
      <c r="A31" s="177"/>
      <c r="B31" s="178"/>
      <c r="C31" s="226" t="s">
        <v>112</v>
      </c>
      <c r="D31" s="227"/>
      <c r="E31" s="227"/>
      <c r="F31" s="227"/>
      <c r="G31" s="228"/>
      <c r="L31" s="179" t="s">
        <v>112</v>
      </c>
      <c r="O31" s="170">
        <v>3</v>
      </c>
    </row>
    <row r="32" spans="1:104" x14ac:dyDescent="0.2">
      <c r="A32" s="177"/>
      <c r="B32" s="180"/>
      <c r="C32" s="229" t="s">
        <v>113</v>
      </c>
      <c r="D32" s="230"/>
      <c r="E32" s="181">
        <v>4.7249999999999996</v>
      </c>
      <c r="F32" s="182"/>
      <c r="G32" s="183"/>
      <c r="M32" s="179" t="s">
        <v>113</v>
      </c>
      <c r="O32" s="170"/>
    </row>
    <row r="33" spans="1:104" x14ac:dyDescent="0.2">
      <c r="A33" s="177"/>
      <c r="B33" s="180"/>
      <c r="C33" s="229" t="s">
        <v>114</v>
      </c>
      <c r="D33" s="230"/>
      <c r="E33" s="181">
        <v>3.996</v>
      </c>
      <c r="F33" s="182"/>
      <c r="G33" s="183"/>
      <c r="M33" s="179" t="s">
        <v>114</v>
      </c>
      <c r="O33" s="170"/>
    </row>
    <row r="34" spans="1:104" ht="22.5" x14ac:dyDescent="0.2">
      <c r="A34" s="171">
        <v>9</v>
      </c>
      <c r="B34" s="172" t="s">
        <v>115</v>
      </c>
      <c r="C34" s="173" t="s">
        <v>116</v>
      </c>
      <c r="D34" s="174" t="s">
        <v>108</v>
      </c>
      <c r="E34" s="175">
        <v>7.37</v>
      </c>
      <c r="F34" s="175">
        <v>0</v>
      </c>
      <c r="G34" s="176">
        <f>E34*F34</f>
        <v>0</v>
      </c>
      <c r="O34" s="170">
        <v>2</v>
      </c>
      <c r="AA34" s="146">
        <v>1</v>
      </c>
      <c r="AB34" s="146">
        <v>1</v>
      </c>
      <c r="AC34" s="146">
        <v>1</v>
      </c>
      <c r="AZ34" s="146">
        <v>1</v>
      </c>
      <c r="BA34" s="146">
        <f>IF(AZ34=1,G34,0)</f>
        <v>0</v>
      </c>
      <c r="BB34" s="146">
        <f>IF(AZ34=2,G34,0)</f>
        <v>0</v>
      </c>
      <c r="BC34" s="146">
        <f>IF(AZ34=3,G34,0)</f>
        <v>0</v>
      </c>
      <c r="BD34" s="146">
        <f>IF(AZ34=4,G34,0)</f>
        <v>0</v>
      </c>
      <c r="BE34" s="146">
        <f>IF(AZ34=5,G34,0)</f>
        <v>0</v>
      </c>
      <c r="CA34" s="170">
        <v>1</v>
      </c>
      <c r="CB34" s="170">
        <v>1</v>
      </c>
      <c r="CZ34" s="146">
        <v>0.52</v>
      </c>
    </row>
    <row r="35" spans="1:104" x14ac:dyDescent="0.2">
      <c r="A35" s="177"/>
      <c r="B35" s="180"/>
      <c r="C35" s="229" t="s">
        <v>117</v>
      </c>
      <c r="D35" s="230"/>
      <c r="E35" s="181">
        <v>7.37</v>
      </c>
      <c r="F35" s="182"/>
      <c r="G35" s="183"/>
      <c r="M35" s="179" t="s">
        <v>117</v>
      </c>
      <c r="O35" s="170"/>
    </row>
    <row r="36" spans="1:104" ht="22.5" x14ac:dyDescent="0.2">
      <c r="A36" s="171">
        <v>10</v>
      </c>
      <c r="B36" s="172" t="s">
        <v>118</v>
      </c>
      <c r="C36" s="173" t="s">
        <v>119</v>
      </c>
      <c r="D36" s="174" t="s">
        <v>120</v>
      </c>
      <c r="E36" s="175">
        <v>5.8999999999999997E-2</v>
      </c>
      <c r="F36" s="175">
        <v>0</v>
      </c>
      <c r="G36" s="176">
        <f>E36*F36</f>
        <v>0</v>
      </c>
      <c r="O36" s="170">
        <v>2</v>
      </c>
      <c r="AA36" s="146">
        <v>1</v>
      </c>
      <c r="AB36" s="146">
        <v>1</v>
      </c>
      <c r="AC36" s="146">
        <v>1</v>
      </c>
      <c r="AZ36" s="146">
        <v>1</v>
      </c>
      <c r="BA36" s="146">
        <f>IF(AZ36=1,G36,0)</f>
        <v>0</v>
      </c>
      <c r="BB36" s="146">
        <f>IF(AZ36=2,G36,0)</f>
        <v>0</v>
      </c>
      <c r="BC36" s="146">
        <f>IF(AZ36=3,G36,0)</f>
        <v>0</v>
      </c>
      <c r="BD36" s="146">
        <f>IF(AZ36=4,G36,0)</f>
        <v>0</v>
      </c>
      <c r="BE36" s="146">
        <f>IF(AZ36=5,G36,0)</f>
        <v>0</v>
      </c>
      <c r="CA36" s="170">
        <v>1</v>
      </c>
      <c r="CB36" s="170">
        <v>1</v>
      </c>
      <c r="CZ36" s="146">
        <v>1.0085200000000001</v>
      </c>
    </row>
    <row r="37" spans="1:104" x14ac:dyDescent="0.2">
      <c r="A37" s="177"/>
      <c r="B37" s="180"/>
      <c r="C37" s="229" t="s">
        <v>121</v>
      </c>
      <c r="D37" s="230"/>
      <c r="E37" s="181">
        <v>5.8999999999999997E-2</v>
      </c>
      <c r="F37" s="182"/>
      <c r="G37" s="183"/>
      <c r="M37" s="179" t="s">
        <v>121</v>
      </c>
      <c r="O37" s="170"/>
    </row>
    <row r="38" spans="1:104" x14ac:dyDescent="0.2">
      <c r="A38" s="171">
        <v>11</v>
      </c>
      <c r="B38" s="172" t="s">
        <v>122</v>
      </c>
      <c r="C38" s="173" t="s">
        <v>123</v>
      </c>
      <c r="D38" s="174" t="s">
        <v>87</v>
      </c>
      <c r="E38" s="175">
        <v>0.49</v>
      </c>
      <c r="F38" s="175">
        <v>0</v>
      </c>
      <c r="G38" s="176">
        <f>E38*F38</f>
        <v>0</v>
      </c>
      <c r="O38" s="170">
        <v>2</v>
      </c>
      <c r="AA38" s="146">
        <v>1</v>
      </c>
      <c r="AB38" s="146">
        <v>1</v>
      </c>
      <c r="AC38" s="146">
        <v>1</v>
      </c>
      <c r="AZ38" s="146">
        <v>1</v>
      </c>
      <c r="BA38" s="146">
        <f>IF(AZ38=1,G38,0)</f>
        <v>0</v>
      </c>
      <c r="BB38" s="146">
        <f>IF(AZ38=2,G38,0)</f>
        <v>0</v>
      </c>
      <c r="BC38" s="146">
        <f>IF(AZ38=3,G38,0)</f>
        <v>0</v>
      </c>
      <c r="BD38" s="146">
        <f>IF(AZ38=4,G38,0)</f>
        <v>0</v>
      </c>
      <c r="BE38" s="146">
        <f>IF(AZ38=5,G38,0)</f>
        <v>0</v>
      </c>
      <c r="CA38" s="170">
        <v>1</v>
      </c>
      <c r="CB38" s="170">
        <v>1</v>
      </c>
      <c r="CZ38" s="146">
        <v>2.5249999999999999</v>
      </c>
    </row>
    <row r="39" spans="1:104" x14ac:dyDescent="0.2">
      <c r="A39" s="177"/>
      <c r="B39" s="178"/>
      <c r="C39" s="226" t="s">
        <v>124</v>
      </c>
      <c r="D39" s="227"/>
      <c r="E39" s="227"/>
      <c r="F39" s="227"/>
      <c r="G39" s="228"/>
      <c r="L39" s="179" t="s">
        <v>124</v>
      </c>
      <c r="O39" s="170">
        <v>3</v>
      </c>
    </row>
    <row r="40" spans="1:104" x14ac:dyDescent="0.2">
      <c r="A40" s="177"/>
      <c r="B40" s="180"/>
      <c r="C40" s="229" t="s">
        <v>125</v>
      </c>
      <c r="D40" s="230"/>
      <c r="E40" s="181">
        <v>0.49</v>
      </c>
      <c r="F40" s="182"/>
      <c r="G40" s="183"/>
      <c r="M40" s="179" t="s">
        <v>125</v>
      </c>
      <c r="O40" s="170"/>
    </row>
    <row r="41" spans="1:104" x14ac:dyDescent="0.2">
      <c r="A41" s="171">
        <v>12</v>
      </c>
      <c r="B41" s="172" t="s">
        <v>126</v>
      </c>
      <c r="C41" s="173" t="s">
        <v>127</v>
      </c>
      <c r="D41" s="174" t="s">
        <v>87</v>
      </c>
      <c r="E41" s="175">
        <v>1.0455000000000001</v>
      </c>
      <c r="F41" s="175">
        <v>0</v>
      </c>
      <c r="G41" s="176">
        <f>E41*F41</f>
        <v>0</v>
      </c>
      <c r="O41" s="170">
        <v>2</v>
      </c>
      <c r="AA41" s="146">
        <v>1</v>
      </c>
      <c r="AB41" s="146">
        <v>1</v>
      </c>
      <c r="AC41" s="146">
        <v>1</v>
      </c>
      <c r="AZ41" s="146">
        <v>1</v>
      </c>
      <c r="BA41" s="146">
        <f>IF(AZ41=1,G41,0)</f>
        <v>0</v>
      </c>
      <c r="BB41" s="146">
        <f>IF(AZ41=2,G41,0)</f>
        <v>0</v>
      </c>
      <c r="BC41" s="146">
        <f>IF(AZ41=3,G41,0)</f>
        <v>0</v>
      </c>
      <c r="BD41" s="146">
        <f>IF(AZ41=4,G41,0)</f>
        <v>0</v>
      </c>
      <c r="BE41" s="146">
        <f>IF(AZ41=5,G41,0)</f>
        <v>0</v>
      </c>
      <c r="CA41" s="170">
        <v>1</v>
      </c>
      <c r="CB41" s="170">
        <v>1</v>
      </c>
      <c r="CZ41" s="146">
        <v>1.8463000000000001</v>
      </c>
    </row>
    <row r="42" spans="1:104" x14ac:dyDescent="0.2">
      <c r="A42" s="177"/>
      <c r="B42" s="180"/>
      <c r="C42" s="229" t="s">
        <v>91</v>
      </c>
      <c r="D42" s="230"/>
      <c r="E42" s="181">
        <v>1.0455000000000001</v>
      </c>
      <c r="F42" s="182"/>
      <c r="G42" s="183"/>
      <c r="M42" s="179" t="s">
        <v>91</v>
      </c>
      <c r="O42" s="170"/>
    </row>
    <row r="43" spans="1:104" ht="22.5" x14ac:dyDescent="0.2">
      <c r="A43" s="171">
        <v>13</v>
      </c>
      <c r="B43" s="172" t="s">
        <v>128</v>
      </c>
      <c r="C43" s="173" t="s">
        <v>129</v>
      </c>
      <c r="D43" s="174" t="s">
        <v>87</v>
      </c>
      <c r="E43" s="175">
        <v>0.78749999999999998</v>
      </c>
      <c r="F43" s="175">
        <v>0</v>
      </c>
      <c r="G43" s="176">
        <f>E43*F43</f>
        <v>0</v>
      </c>
      <c r="O43" s="170">
        <v>2</v>
      </c>
      <c r="AA43" s="146">
        <v>1</v>
      </c>
      <c r="AB43" s="146">
        <v>1</v>
      </c>
      <c r="AC43" s="146">
        <v>1</v>
      </c>
      <c r="AZ43" s="146">
        <v>1</v>
      </c>
      <c r="BA43" s="146">
        <f>IF(AZ43=1,G43,0)</f>
        <v>0</v>
      </c>
      <c r="BB43" s="146">
        <f>IF(AZ43=2,G43,0)</f>
        <v>0</v>
      </c>
      <c r="BC43" s="146">
        <f>IF(AZ43=3,G43,0)</f>
        <v>0</v>
      </c>
      <c r="BD43" s="146">
        <f>IF(AZ43=4,G43,0)</f>
        <v>0</v>
      </c>
      <c r="BE43" s="146">
        <f>IF(AZ43=5,G43,0)</f>
        <v>0</v>
      </c>
      <c r="CA43" s="170">
        <v>1</v>
      </c>
      <c r="CB43" s="170">
        <v>1</v>
      </c>
      <c r="CZ43" s="146">
        <v>2.5249999999999999</v>
      </c>
    </row>
    <row r="44" spans="1:104" x14ac:dyDescent="0.2">
      <c r="A44" s="177"/>
      <c r="B44" s="180"/>
      <c r="C44" s="229" t="s">
        <v>130</v>
      </c>
      <c r="D44" s="230"/>
      <c r="E44" s="181">
        <v>0.78749999999999998</v>
      </c>
      <c r="F44" s="182"/>
      <c r="G44" s="183"/>
      <c r="M44" s="179" t="s">
        <v>130</v>
      </c>
      <c r="O44" s="170"/>
    </row>
    <row r="45" spans="1:104" x14ac:dyDescent="0.2">
      <c r="A45" s="184"/>
      <c r="B45" s="185" t="s">
        <v>75</v>
      </c>
      <c r="C45" s="186" t="str">
        <f>CONCATENATE(B27," ",C27)</f>
        <v>2 Základy a zvláštní zakládání</v>
      </c>
      <c r="D45" s="187"/>
      <c r="E45" s="188"/>
      <c r="F45" s="189"/>
      <c r="G45" s="190">
        <f>SUM(G27:G44)</f>
        <v>0</v>
      </c>
      <c r="O45" s="170">
        <v>4</v>
      </c>
      <c r="BA45" s="191">
        <f>SUM(BA27:BA44)</f>
        <v>0</v>
      </c>
      <c r="BB45" s="191">
        <f>SUM(BB27:BB44)</f>
        <v>0</v>
      </c>
      <c r="BC45" s="191">
        <f>SUM(BC27:BC44)</f>
        <v>0</v>
      </c>
      <c r="BD45" s="191">
        <f>SUM(BD27:BD44)</f>
        <v>0</v>
      </c>
      <c r="BE45" s="191">
        <f>SUM(BE27:BE44)</f>
        <v>0</v>
      </c>
    </row>
    <row r="46" spans="1:104" x14ac:dyDescent="0.2">
      <c r="A46" s="163" t="s">
        <v>72</v>
      </c>
      <c r="B46" s="164" t="s">
        <v>131</v>
      </c>
      <c r="C46" s="165" t="s">
        <v>132</v>
      </c>
      <c r="D46" s="166"/>
      <c r="E46" s="167"/>
      <c r="F46" s="167"/>
      <c r="G46" s="168"/>
      <c r="H46" s="169"/>
      <c r="I46" s="169"/>
      <c r="O46" s="170">
        <v>1</v>
      </c>
    </row>
    <row r="47" spans="1:104" x14ac:dyDescent="0.2">
      <c r="A47" s="171">
        <v>14</v>
      </c>
      <c r="B47" s="172" t="s">
        <v>133</v>
      </c>
      <c r="C47" s="173" t="s">
        <v>134</v>
      </c>
      <c r="D47" s="174" t="s">
        <v>87</v>
      </c>
      <c r="E47" s="175">
        <v>5.6872999999999996</v>
      </c>
      <c r="F47" s="175">
        <v>0</v>
      </c>
      <c r="G47" s="176">
        <f>E47*F47</f>
        <v>0</v>
      </c>
      <c r="O47" s="170">
        <v>2</v>
      </c>
      <c r="AA47" s="146">
        <v>1</v>
      </c>
      <c r="AB47" s="146">
        <v>1</v>
      </c>
      <c r="AC47" s="146">
        <v>1</v>
      </c>
      <c r="AZ47" s="146">
        <v>1</v>
      </c>
      <c r="BA47" s="146">
        <f>IF(AZ47=1,G47,0)</f>
        <v>0</v>
      </c>
      <c r="BB47" s="146">
        <f>IF(AZ47=2,G47,0)</f>
        <v>0</v>
      </c>
      <c r="BC47" s="146">
        <f>IF(AZ47=3,G47,0)</f>
        <v>0</v>
      </c>
      <c r="BD47" s="146">
        <f>IF(AZ47=4,G47,0)</f>
        <v>0</v>
      </c>
      <c r="BE47" s="146">
        <f>IF(AZ47=5,G47,0)</f>
        <v>0</v>
      </c>
      <c r="CA47" s="170">
        <v>1</v>
      </c>
      <c r="CB47" s="170">
        <v>1</v>
      </c>
      <c r="CZ47" s="146">
        <v>1.95224</v>
      </c>
    </row>
    <row r="48" spans="1:104" x14ac:dyDescent="0.2">
      <c r="A48" s="177"/>
      <c r="B48" s="180"/>
      <c r="C48" s="229" t="s">
        <v>135</v>
      </c>
      <c r="D48" s="230"/>
      <c r="E48" s="181">
        <v>2.1797</v>
      </c>
      <c r="F48" s="182"/>
      <c r="G48" s="183"/>
      <c r="M48" s="179" t="s">
        <v>135</v>
      </c>
      <c r="O48" s="170"/>
    </row>
    <row r="49" spans="1:104" x14ac:dyDescent="0.2">
      <c r="A49" s="177"/>
      <c r="B49" s="180"/>
      <c r="C49" s="229" t="s">
        <v>136</v>
      </c>
      <c r="D49" s="230"/>
      <c r="E49" s="181">
        <v>0.22620000000000001</v>
      </c>
      <c r="F49" s="182"/>
      <c r="G49" s="183"/>
      <c r="M49" s="179" t="s">
        <v>136</v>
      </c>
      <c r="O49" s="170"/>
    </row>
    <row r="50" spans="1:104" x14ac:dyDescent="0.2">
      <c r="A50" s="177"/>
      <c r="B50" s="180"/>
      <c r="C50" s="229" t="s">
        <v>137</v>
      </c>
      <c r="D50" s="230"/>
      <c r="E50" s="181">
        <v>3.5999999999999997E-2</v>
      </c>
      <c r="F50" s="182"/>
      <c r="G50" s="183"/>
      <c r="M50" s="179" t="s">
        <v>137</v>
      </c>
      <c r="O50" s="170"/>
    </row>
    <row r="51" spans="1:104" x14ac:dyDescent="0.2">
      <c r="A51" s="177"/>
      <c r="B51" s="180"/>
      <c r="C51" s="229" t="s">
        <v>138</v>
      </c>
      <c r="D51" s="230"/>
      <c r="E51" s="181">
        <v>2.0047999999999999</v>
      </c>
      <c r="F51" s="182"/>
      <c r="G51" s="183"/>
      <c r="M51" s="179" t="s">
        <v>138</v>
      </c>
      <c r="O51" s="170"/>
    </row>
    <row r="52" spans="1:104" x14ac:dyDescent="0.2">
      <c r="A52" s="177"/>
      <c r="B52" s="180"/>
      <c r="C52" s="229" t="s">
        <v>139</v>
      </c>
      <c r="D52" s="230"/>
      <c r="E52" s="181">
        <v>0.49009999999999998</v>
      </c>
      <c r="F52" s="182"/>
      <c r="G52" s="183"/>
      <c r="M52" s="179" t="s">
        <v>139</v>
      </c>
      <c r="O52" s="170"/>
    </row>
    <row r="53" spans="1:104" x14ac:dyDescent="0.2">
      <c r="A53" s="177"/>
      <c r="B53" s="180"/>
      <c r="C53" s="229" t="s">
        <v>140</v>
      </c>
      <c r="D53" s="230"/>
      <c r="E53" s="181">
        <v>0.3861</v>
      </c>
      <c r="F53" s="182"/>
      <c r="G53" s="183"/>
      <c r="M53" s="179" t="s">
        <v>140</v>
      </c>
      <c r="O53" s="170"/>
    </row>
    <row r="54" spans="1:104" x14ac:dyDescent="0.2">
      <c r="A54" s="177"/>
      <c r="B54" s="180"/>
      <c r="C54" s="229" t="s">
        <v>141</v>
      </c>
      <c r="D54" s="230"/>
      <c r="E54" s="181">
        <v>0.36449999999999999</v>
      </c>
      <c r="F54" s="182"/>
      <c r="G54" s="183"/>
      <c r="M54" s="179" t="s">
        <v>141</v>
      </c>
      <c r="O54" s="170"/>
    </row>
    <row r="55" spans="1:104" x14ac:dyDescent="0.2">
      <c r="A55" s="171">
        <v>15</v>
      </c>
      <c r="B55" s="172" t="s">
        <v>142</v>
      </c>
      <c r="C55" s="173" t="s">
        <v>143</v>
      </c>
      <c r="D55" s="174" t="s">
        <v>108</v>
      </c>
      <c r="E55" s="175">
        <v>18.899999999999999</v>
      </c>
      <c r="F55" s="175">
        <v>0</v>
      </c>
      <c r="G55" s="176">
        <f>E55*F55</f>
        <v>0</v>
      </c>
      <c r="O55" s="170">
        <v>2</v>
      </c>
      <c r="AA55" s="146">
        <v>1</v>
      </c>
      <c r="AB55" s="146">
        <v>1</v>
      </c>
      <c r="AC55" s="146">
        <v>1</v>
      </c>
      <c r="AZ55" s="146">
        <v>1</v>
      </c>
      <c r="BA55" s="146">
        <f>IF(AZ55=1,G55,0)</f>
        <v>0</v>
      </c>
      <c r="BB55" s="146">
        <f>IF(AZ55=2,G55,0)</f>
        <v>0</v>
      </c>
      <c r="BC55" s="146">
        <f>IF(AZ55=3,G55,0)</f>
        <v>0</v>
      </c>
      <c r="BD55" s="146">
        <f>IF(AZ55=4,G55,0)</f>
        <v>0</v>
      </c>
      <c r="BE55" s="146">
        <f>IF(AZ55=5,G55,0)</f>
        <v>0</v>
      </c>
      <c r="CA55" s="170">
        <v>1</v>
      </c>
      <c r="CB55" s="170">
        <v>1</v>
      </c>
      <c r="CZ55" s="146">
        <v>0.17696000000000001</v>
      </c>
    </row>
    <row r="56" spans="1:104" ht="20.25" customHeight="1" x14ac:dyDescent="0.2">
      <c r="A56" s="177"/>
      <c r="B56" s="178"/>
      <c r="C56" s="232"/>
      <c r="D56" s="233"/>
      <c r="E56" s="233"/>
      <c r="F56" s="233"/>
      <c r="G56" s="234"/>
      <c r="L56" s="179" t="s">
        <v>144</v>
      </c>
      <c r="O56" s="170">
        <v>3</v>
      </c>
    </row>
    <row r="57" spans="1:104" x14ac:dyDescent="0.2">
      <c r="A57" s="177"/>
      <c r="B57" s="180"/>
      <c r="C57" s="229" t="s">
        <v>145</v>
      </c>
      <c r="D57" s="230"/>
      <c r="E57" s="181">
        <v>18.899999999999999</v>
      </c>
      <c r="F57" s="182"/>
      <c r="G57" s="183"/>
      <c r="M57" s="179" t="s">
        <v>145</v>
      </c>
      <c r="O57" s="170"/>
    </row>
    <row r="58" spans="1:104" x14ac:dyDescent="0.2">
      <c r="A58" s="171">
        <v>16</v>
      </c>
      <c r="B58" s="172" t="s">
        <v>146</v>
      </c>
      <c r="C58" s="173" t="s">
        <v>147</v>
      </c>
      <c r="D58" s="174" t="s">
        <v>108</v>
      </c>
      <c r="E58" s="175">
        <v>53.2</v>
      </c>
      <c r="F58" s="175">
        <v>0</v>
      </c>
      <c r="G58" s="176">
        <f>E58*F58</f>
        <v>0</v>
      </c>
      <c r="O58" s="170">
        <v>2</v>
      </c>
      <c r="AA58" s="146">
        <v>1</v>
      </c>
      <c r="AB58" s="146">
        <v>1</v>
      </c>
      <c r="AC58" s="146">
        <v>1</v>
      </c>
      <c r="AZ58" s="146">
        <v>1</v>
      </c>
      <c r="BA58" s="146">
        <f>IF(AZ58=1,G58,0)</f>
        <v>0</v>
      </c>
      <c r="BB58" s="146">
        <f>IF(AZ58=2,G58,0)</f>
        <v>0</v>
      </c>
      <c r="BC58" s="146">
        <f>IF(AZ58=3,G58,0)</f>
        <v>0</v>
      </c>
      <c r="BD58" s="146">
        <f>IF(AZ58=4,G58,0)</f>
        <v>0</v>
      </c>
      <c r="BE58" s="146">
        <f>IF(AZ58=5,G58,0)</f>
        <v>0</v>
      </c>
      <c r="CA58" s="170">
        <v>1</v>
      </c>
      <c r="CB58" s="170">
        <v>1</v>
      </c>
      <c r="CZ58" s="146">
        <v>0.26800000000000002</v>
      </c>
    </row>
    <row r="59" spans="1:104" x14ac:dyDescent="0.2">
      <c r="A59" s="177"/>
      <c r="B59" s="180"/>
      <c r="C59" s="229" t="s">
        <v>148</v>
      </c>
      <c r="D59" s="230"/>
      <c r="E59" s="181">
        <v>53.2</v>
      </c>
      <c r="F59" s="182"/>
      <c r="G59" s="183"/>
      <c r="M59" s="179" t="s">
        <v>148</v>
      </c>
      <c r="O59" s="170"/>
    </row>
    <row r="60" spans="1:104" x14ac:dyDescent="0.2">
      <c r="A60" s="171">
        <v>17</v>
      </c>
      <c r="B60" s="172" t="s">
        <v>149</v>
      </c>
      <c r="C60" s="173" t="s">
        <v>150</v>
      </c>
      <c r="D60" s="174" t="s">
        <v>151</v>
      </c>
      <c r="E60" s="175">
        <v>4</v>
      </c>
      <c r="F60" s="175">
        <v>0</v>
      </c>
      <c r="G60" s="176">
        <f>E60*F60</f>
        <v>0</v>
      </c>
      <c r="O60" s="170">
        <v>2</v>
      </c>
      <c r="AA60" s="146">
        <v>1</v>
      </c>
      <c r="AB60" s="146">
        <v>1</v>
      </c>
      <c r="AC60" s="146">
        <v>1</v>
      </c>
      <c r="AZ60" s="146">
        <v>1</v>
      </c>
      <c r="BA60" s="146">
        <f>IF(AZ60=1,G60,0)</f>
        <v>0</v>
      </c>
      <c r="BB60" s="146">
        <f>IF(AZ60=2,G60,0)</f>
        <v>0</v>
      </c>
      <c r="BC60" s="146">
        <f>IF(AZ60=3,G60,0)</f>
        <v>0</v>
      </c>
      <c r="BD60" s="146">
        <f>IF(AZ60=4,G60,0)</f>
        <v>0</v>
      </c>
      <c r="BE60" s="146">
        <f>IF(AZ60=5,G60,0)</f>
        <v>0</v>
      </c>
      <c r="CA60" s="170">
        <v>1</v>
      </c>
      <c r="CB60" s="170">
        <v>1</v>
      </c>
      <c r="CZ60" s="146">
        <v>5.4679999999999999E-2</v>
      </c>
    </row>
    <row r="61" spans="1:104" x14ac:dyDescent="0.2">
      <c r="A61" s="171">
        <v>18</v>
      </c>
      <c r="B61" s="172" t="s">
        <v>152</v>
      </c>
      <c r="C61" s="173" t="s">
        <v>153</v>
      </c>
      <c r="D61" s="174" t="s">
        <v>87</v>
      </c>
      <c r="E61" s="175">
        <v>0.1822</v>
      </c>
      <c r="F61" s="175">
        <v>0</v>
      </c>
      <c r="G61" s="176">
        <f>E61*F61</f>
        <v>0</v>
      </c>
      <c r="O61" s="170">
        <v>2</v>
      </c>
      <c r="AA61" s="146">
        <v>1</v>
      </c>
      <c r="AB61" s="146">
        <v>1</v>
      </c>
      <c r="AC61" s="146">
        <v>1</v>
      </c>
      <c r="AZ61" s="146">
        <v>1</v>
      </c>
      <c r="BA61" s="146">
        <f>IF(AZ61=1,G61,0)</f>
        <v>0</v>
      </c>
      <c r="BB61" s="146">
        <f>IF(AZ61=2,G61,0)</f>
        <v>0</v>
      </c>
      <c r="BC61" s="146">
        <f>IF(AZ61=3,G61,0)</f>
        <v>0</v>
      </c>
      <c r="BD61" s="146">
        <f>IF(AZ61=4,G61,0)</f>
        <v>0</v>
      </c>
      <c r="BE61" s="146">
        <f>IF(AZ61=5,G61,0)</f>
        <v>0</v>
      </c>
      <c r="CA61" s="170">
        <v>1</v>
      </c>
      <c r="CB61" s="170">
        <v>1</v>
      </c>
      <c r="CZ61" s="146">
        <v>1.9934799999999999</v>
      </c>
    </row>
    <row r="62" spans="1:104" ht="22.5" x14ac:dyDescent="0.2">
      <c r="A62" s="177"/>
      <c r="B62" s="178"/>
      <c r="C62" s="226" t="s">
        <v>154</v>
      </c>
      <c r="D62" s="227"/>
      <c r="E62" s="227"/>
      <c r="F62" s="227"/>
      <c r="G62" s="228"/>
      <c r="L62" s="179" t="s">
        <v>154</v>
      </c>
      <c r="O62" s="170">
        <v>3</v>
      </c>
    </row>
    <row r="63" spans="1:104" x14ac:dyDescent="0.2">
      <c r="A63" s="177"/>
      <c r="B63" s="180"/>
      <c r="C63" s="229" t="s">
        <v>155</v>
      </c>
      <c r="D63" s="230"/>
      <c r="E63" s="181">
        <v>0.1822</v>
      </c>
      <c r="F63" s="182"/>
      <c r="G63" s="183"/>
      <c r="M63" s="179" t="s">
        <v>155</v>
      </c>
      <c r="O63" s="170"/>
    </row>
    <row r="64" spans="1:104" ht="22.5" x14ac:dyDescent="0.2">
      <c r="A64" s="171">
        <v>19</v>
      </c>
      <c r="B64" s="172" t="s">
        <v>156</v>
      </c>
      <c r="C64" s="173" t="s">
        <v>824</v>
      </c>
      <c r="D64" s="174" t="s">
        <v>108</v>
      </c>
      <c r="E64" s="175">
        <v>118.13800000000001</v>
      </c>
      <c r="F64" s="175">
        <v>0</v>
      </c>
      <c r="G64" s="176">
        <f>E64*F64</f>
        <v>0</v>
      </c>
      <c r="O64" s="170">
        <v>2</v>
      </c>
      <c r="AA64" s="146">
        <v>1</v>
      </c>
      <c r="AB64" s="146">
        <v>1</v>
      </c>
      <c r="AC64" s="146">
        <v>1</v>
      </c>
      <c r="AZ64" s="146">
        <v>1</v>
      </c>
      <c r="BA64" s="146">
        <f>IF(AZ64=1,G64,0)</f>
        <v>0</v>
      </c>
      <c r="BB64" s="146">
        <f>IF(AZ64=2,G64,0)</f>
        <v>0</v>
      </c>
      <c r="BC64" s="146">
        <f>IF(AZ64=3,G64,0)</f>
        <v>0</v>
      </c>
      <c r="BD64" s="146">
        <f>IF(AZ64=4,G64,0)</f>
        <v>0</v>
      </c>
      <c r="BE64" s="146">
        <f>IF(AZ64=5,G64,0)</f>
        <v>0</v>
      </c>
      <c r="CA64" s="170">
        <v>1</v>
      </c>
      <c r="CB64" s="170">
        <v>1</v>
      </c>
      <c r="CZ64" s="146">
        <v>0.35382000000000002</v>
      </c>
    </row>
    <row r="65" spans="1:15" x14ac:dyDescent="0.2">
      <c r="A65" s="177"/>
      <c r="B65" s="178"/>
      <c r="C65" s="226" t="s">
        <v>157</v>
      </c>
      <c r="D65" s="227"/>
      <c r="E65" s="227"/>
      <c r="F65" s="227"/>
      <c r="G65" s="228"/>
      <c r="L65" s="179" t="s">
        <v>157</v>
      </c>
      <c r="O65" s="170">
        <v>3</v>
      </c>
    </row>
    <row r="66" spans="1:15" ht="22.5" x14ac:dyDescent="0.2">
      <c r="A66" s="177"/>
      <c r="B66" s="178"/>
      <c r="C66" s="226" t="s">
        <v>158</v>
      </c>
      <c r="D66" s="227"/>
      <c r="E66" s="227"/>
      <c r="F66" s="227"/>
      <c r="G66" s="228"/>
      <c r="L66" s="179" t="s">
        <v>158</v>
      </c>
      <c r="O66" s="170">
        <v>3</v>
      </c>
    </row>
    <row r="67" spans="1:15" x14ac:dyDescent="0.2">
      <c r="A67" s="177"/>
      <c r="B67" s="178"/>
      <c r="C67" s="226" t="s">
        <v>159</v>
      </c>
      <c r="D67" s="227"/>
      <c r="E67" s="227"/>
      <c r="F67" s="227"/>
      <c r="G67" s="228"/>
      <c r="L67" s="179" t="s">
        <v>159</v>
      </c>
      <c r="O67" s="170">
        <v>3</v>
      </c>
    </row>
    <row r="68" spans="1:15" ht="22.5" x14ac:dyDescent="0.2">
      <c r="A68" s="177"/>
      <c r="B68" s="178"/>
      <c r="C68" s="226" t="s">
        <v>160</v>
      </c>
      <c r="D68" s="227"/>
      <c r="E68" s="227"/>
      <c r="F68" s="227"/>
      <c r="G68" s="228"/>
      <c r="L68" s="179" t="s">
        <v>160</v>
      </c>
      <c r="O68" s="170">
        <v>3</v>
      </c>
    </row>
    <row r="69" spans="1:15" ht="33.75" x14ac:dyDescent="0.2">
      <c r="A69" s="177"/>
      <c r="B69" s="178"/>
      <c r="C69" s="226" t="s">
        <v>823</v>
      </c>
      <c r="D69" s="227"/>
      <c r="E69" s="227"/>
      <c r="F69" s="227"/>
      <c r="G69" s="228"/>
      <c r="L69" s="179" t="s">
        <v>161</v>
      </c>
      <c r="O69" s="170">
        <v>3</v>
      </c>
    </row>
    <row r="70" spans="1:15" x14ac:dyDescent="0.2">
      <c r="A70" s="177"/>
      <c r="B70" s="178"/>
      <c r="C70" s="226" t="s">
        <v>162</v>
      </c>
      <c r="D70" s="227"/>
      <c r="E70" s="227"/>
      <c r="F70" s="227"/>
      <c r="G70" s="228"/>
      <c r="L70" s="179" t="s">
        <v>162</v>
      </c>
      <c r="O70" s="170">
        <v>3</v>
      </c>
    </row>
    <row r="71" spans="1:15" ht="22.5" x14ac:dyDescent="0.2">
      <c r="A71" s="177"/>
      <c r="B71" s="178"/>
      <c r="C71" s="226" t="s">
        <v>822</v>
      </c>
      <c r="D71" s="227"/>
      <c r="E71" s="227"/>
      <c r="F71" s="227"/>
      <c r="G71" s="228"/>
      <c r="L71" s="179" t="s">
        <v>163</v>
      </c>
      <c r="O71" s="170">
        <v>3</v>
      </c>
    </row>
    <row r="72" spans="1:15" x14ac:dyDescent="0.2">
      <c r="A72" s="177"/>
      <c r="B72" s="178"/>
      <c r="C72" s="226" t="s">
        <v>164</v>
      </c>
      <c r="D72" s="227"/>
      <c r="E72" s="227"/>
      <c r="F72" s="227"/>
      <c r="G72" s="228"/>
      <c r="L72" s="179" t="s">
        <v>164</v>
      </c>
      <c r="O72" s="170">
        <v>3</v>
      </c>
    </row>
    <row r="73" spans="1:15" x14ac:dyDescent="0.2">
      <c r="A73" s="177"/>
      <c r="B73" s="178"/>
      <c r="C73" s="226" t="s">
        <v>165</v>
      </c>
      <c r="D73" s="227"/>
      <c r="E73" s="227"/>
      <c r="F73" s="227"/>
      <c r="G73" s="228"/>
      <c r="L73" s="179" t="s">
        <v>165</v>
      </c>
      <c r="O73" s="170">
        <v>3</v>
      </c>
    </row>
    <row r="74" spans="1:15" x14ac:dyDescent="0.2">
      <c r="A74" s="177"/>
      <c r="B74" s="178"/>
      <c r="C74" s="226" t="s">
        <v>166</v>
      </c>
      <c r="D74" s="227"/>
      <c r="E74" s="227"/>
      <c r="F74" s="227"/>
      <c r="G74" s="228"/>
      <c r="L74" s="179" t="s">
        <v>166</v>
      </c>
      <c r="O74" s="170">
        <v>3</v>
      </c>
    </row>
    <row r="75" spans="1:15" ht="33.75" x14ac:dyDescent="0.2">
      <c r="A75" s="177"/>
      <c r="B75" s="178"/>
      <c r="C75" s="226" t="s">
        <v>830</v>
      </c>
      <c r="D75" s="227"/>
      <c r="E75" s="227"/>
      <c r="F75" s="227"/>
      <c r="G75" s="228"/>
      <c r="L75" s="179" t="s">
        <v>167</v>
      </c>
      <c r="O75" s="170">
        <v>3</v>
      </c>
    </row>
    <row r="76" spans="1:15" x14ac:dyDescent="0.2">
      <c r="A76" s="177"/>
      <c r="B76" s="180"/>
      <c r="C76" s="229" t="s">
        <v>168</v>
      </c>
      <c r="D76" s="230"/>
      <c r="E76" s="181">
        <v>24.272500000000001</v>
      </c>
      <c r="F76" s="182"/>
      <c r="G76" s="183"/>
      <c r="M76" s="179" t="s">
        <v>168</v>
      </c>
      <c r="O76" s="170"/>
    </row>
    <row r="77" spans="1:15" x14ac:dyDescent="0.2">
      <c r="A77" s="177"/>
      <c r="B77" s="180"/>
      <c r="C77" s="229" t="s">
        <v>169</v>
      </c>
      <c r="D77" s="230"/>
      <c r="E77" s="181">
        <v>0.69299999999999995</v>
      </c>
      <c r="F77" s="182"/>
      <c r="G77" s="183"/>
      <c r="M77" s="179" t="s">
        <v>169</v>
      </c>
      <c r="O77" s="170"/>
    </row>
    <row r="78" spans="1:15" x14ac:dyDescent="0.2">
      <c r="A78" s="177"/>
      <c r="B78" s="180"/>
      <c r="C78" s="229" t="s">
        <v>170</v>
      </c>
      <c r="D78" s="230"/>
      <c r="E78" s="181">
        <v>1.7324999999999999</v>
      </c>
      <c r="F78" s="182"/>
      <c r="G78" s="183"/>
      <c r="M78" s="179" t="s">
        <v>170</v>
      </c>
      <c r="O78" s="170"/>
    </row>
    <row r="79" spans="1:15" x14ac:dyDescent="0.2">
      <c r="A79" s="177"/>
      <c r="B79" s="180"/>
      <c r="C79" s="229" t="s">
        <v>171</v>
      </c>
      <c r="D79" s="230"/>
      <c r="E79" s="181">
        <v>17.82</v>
      </c>
      <c r="F79" s="182"/>
      <c r="G79" s="183"/>
      <c r="M79" s="179" t="s">
        <v>171</v>
      </c>
      <c r="O79" s="170"/>
    </row>
    <row r="80" spans="1:15" x14ac:dyDescent="0.2">
      <c r="A80" s="177"/>
      <c r="B80" s="180"/>
      <c r="C80" s="229" t="s">
        <v>172</v>
      </c>
      <c r="D80" s="230"/>
      <c r="E80" s="181">
        <v>34.65</v>
      </c>
      <c r="F80" s="182"/>
      <c r="G80" s="183"/>
      <c r="M80" s="179" t="s">
        <v>172</v>
      </c>
      <c r="O80" s="170"/>
    </row>
    <row r="81" spans="1:104" x14ac:dyDescent="0.2">
      <c r="A81" s="177"/>
      <c r="B81" s="180"/>
      <c r="C81" s="229" t="s">
        <v>173</v>
      </c>
      <c r="D81" s="230"/>
      <c r="E81" s="181">
        <v>13.86</v>
      </c>
      <c r="F81" s="182"/>
      <c r="G81" s="183"/>
      <c r="M81" s="179" t="s">
        <v>173</v>
      </c>
      <c r="O81" s="170"/>
    </row>
    <row r="82" spans="1:104" x14ac:dyDescent="0.2">
      <c r="A82" s="177"/>
      <c r="B82" s="180"/>
      <c r="C82" s="229" t="s">
        <v>174</v>
      </c>
      <c r="D82" s="230"/>
      <c r="E82" s="181">
        <v>21.87</v>
      </c>
      <c r="F82" s="182"/>
      <c r="G82" s="183"/>
      <c r="M82" s="179" t="s">
        <v>174</v>
      </c>
      <c r="O82" s="170"/>
    </row>
    <row r="83" spans="1:104" x14ac:dyDescent="0.2">
      <c r="A83" s="177"/>
      <c r="B83" s="180"/>
      <c r="C83" s="229" t="s">
        <v>175</v>
      </c>
      <c r="D83" s="230"/>
      <c r="E83" s="181">
        <v>3.24</v>
      </c>
      <c r="F83" s="182"/>
      <c r="G83" s="183"/>
      <c r="M83" s="179" t="s">
        <v>175</v>
      </c>
      <c r="O83" s="170"/>
    </row>
    <row r="84" spans="1:104" x14ac:dyDescent="0.2">
      <c r="A84" s="184"/>
      <c r="B84" s="185" t="s">
        <v>75</v>
      </c>
      <c r="C84" s="186" t="str">
        <f>CONCATENATE(B46," ",C46)</f>
        <v>3 Svislé a kompletní konstrukce</v>
      </c>
      <c r="D84" s="187"/>
      <c r="E84" s="188"/>
      <c r="F84" s="189"/>
      <c r="G84" s="190">
        <f>SUM(G46:G83)</f>
        <v>0</v>
      </c>
      <c r="O84" s="170">
        <v>4</v>
      </c>
      <c r="BA84" s="191">
        <f>SUM(BA46:BA83)</f>
        <v>0</v>
      </c>
      <c r="BB84" s="191">
        <f>SUM(BB46:BB83)</f>
        <v>0</v>
      </c>
      <c r="BC84" s="191">
        <f>SUM(BC46:BC83)</f>
        <v>0</v>
      </c>
      <c r="BD84" s="191">
        <f>SUM(BD46:BD83)</f>
        <v>0</v>
      </c>
      <c r="BE84" s="191">
        <f>SUM(BE46:BE83)</f>
        <v>0</v>
      </c>
    </row>
    <row r="85" spans="1:104" x14ac:dyDescent="0.2">
      <c r="A85" s="163" t="s">
        <v>72</v>
      </c>
      <c r="B85" s="164" t="s">
        <v>176</v>
      </c>
      <c r="C85" s="165" t="s">
        <v>177</v>
      </c>
      <c r="D85" s="166"/>
      <c r="E85" s="167"/>
      <c r="F85" s="167"/>
      <c r="G85" s="168"/>
      <c r="H85" s="169"/>
      <c r="I85" s="169"/>
      <c r="O85" s="170">
        <v>1</v>
      </c>
    </row>
    <row r="86" spans="1:104" ht="22.5" x14ac:dyDescent="0.2">
      <c r="A86" s="171">
        <v>20</v>
      </c>
      <c r="B86" s="172" t="s">
        <v>178</v>
      </c>
      <c r="C86" s="173" t="s">
        <v>831</v>
      </c>
      <c r="D86" s="174" t="s">
        <v>108</v>
      </c>
      <c r="E86" s="175">
        <v>14.175000000000001</v>
      </c>
      <c r="F86" s="175">
        <v>0</v>
      </c>
      <c r="G86" s="176">
        <f>E86*F86</f>
        <v>0</v>
      </c>
      <c r="O86" s="170">
        <v>2</v>
      </c>
      <c r="AA86" s="146">
        <v>1</v>
      </c>
      <c r="AB86" s="146">
        <v>1</v>
      </c>
      <c r="AC86" s="146">
        <v>1</v>
      </c>
      <c r="AZ86" s="146">
        <v>1</v>
      </c>
      <c r="BA86" s="146">
        <f>IF(AZ86=1,G86,0)</f>
        <v>0</v>
      </c>
      <c r="BB86" s="146">
        <f>IF(AZ86=2,G86,0)</f>
        <v>0</v>
      </c>
      <c r="BC86" s="146">
        <f>IF(AZ86=3,G86,0)</f>
        <v>0</v>
      </c>
      <c r="BD86" s="146">
        <f>IF(AZ86=4,G86,0)</f>
        <v>0</v>
      </c>
      <c r="BE86" s="146">
        <f>IF(AZ86=5,G86,0)</f>
        <v>0</v>
      </c>
      <c r="CA86" s="170">
        <v>1</v>
      </c>
      <c r="CB86" s="170">
        <v>1</v>
      </c>
      <c r="CZ86" s="146">
        <v>0.31941000000000003</v>
      </c>
    </row>
    <row r="87" spans="1:104" x14ac:dyDescent="0.2">
      <c r="A87" s="177"/>
      <c r="B87" s="180"/>
      <c r="C87" s="229" t="s">
        <v>179</v>
      </c>
      <c r="D87" s="230"/>
      <c r="E87" s="181">
        <v>4.32</v>
      </c>
      <c r="F87" s="182"/>
      <c r="G87" s="183"/>
      <c r="M87" s="179" t="s">
        <v>179</v>
      </c>
      <c r="O87" s="170"/>
    </row>
    <row r="88" spans="1:104" x14ac:dyDescent="0.2">
      <c r="A88" s="177"/>
      <c r="B88" s="180"/>
      <c r="C88" s="229" t="s">
        <v>180</v>
      </c>
      <c r="D88" s="230"/>
      <c r="E88" s="181">
        <v>9.8550000000000004</v>
      </c>
      <c r="F88" s="182"/>
      <c r="G88" s="183"/>
      <c r="M88" s="179" t="s">
        <v>180</v>
      </c>
      <c r="O88" s="170"/>
    </row>
    <row r="89" spans="1:104" ht="22.5" x14ac:dyDescent="0.2">
      <c r="A89" s="171">
        <v>21</v>
      </c>
      <c r="B89" s="172" t="s">
        <v>181</v>
      </c>
      <c r="C89" s="173" t="s">
        <v>832</v>
      </c>
      <c r="D89" s="174" t="s">
        <v>120</v>
      </c>
      <c r="E89" s="175">
        <v>4.6699999999999998E-2</v>
      </c>
      <c r="F89" s="175">
        <v>0</v>
      </c>
      <c r="G89" s="176">
        <f>E89*F89</f>
        <v>0</v>
      </c>
      <c r="O89" s="170">
        <v>2</v>
      </c>
      <c r="AA89" s="146">
        <v>1</v>
      </c>
      <c r="AB89" s="146">
        <v>0</v>
      </c>
      <c r="AC89" s="146">
        <v>0</v>
      </c>
      <c r="AZ89" s="146">
        <v>1</v>
      </c>
      <c r="BA89" s="146">
        <f>IF(AZ89=1,G89,0)</f>
        <v>0</v>
      </c>
      <c r="BB89" s="146">
        <f>IF(AZ89=2,G89,0)</f>
        <v>0</v>
      </c>
      <c r="BC89" s="146">
        <f>IF(AZ89=3,G89,0)</f>
        <v>0</v>
      </c>
      <c r="BD89" s="146">
        <f>IF(AZ89=4,G89,0)</f>
        <v>0</v>
      </c>
      <c r="BE89" s="146">
        <f>IF(AZ89=5,G89,0)</f>
        <v>0</v>
      </c>
      <c r="CA89" s="170">
        <v>1</v>
      </c>
      <c r="CB89" s="170">
        <v>0</v>
      </c>
      <c r="CZ89" s="146">
        <v>1.09663</v>
      </c>
    </row>
    <row r="90" spans="1:104" x14ac:dyDescent="0.2">
      <c r="A90" s="177"/>
      <c r="B90" s="180"/>
      <c r="C90" s="229" t="s">
        <v>182</v>
      </c>
      <c r="D90" s="230"/>
      <c r="E90" s="181">
        <v>4.6699999999999998E-2</v>
      </c>
      <c r="F90" s="182"/>
      <c r="G90" s="183"/>
      <c r="M90" s="179" t="s">
        <v>182</v>
      </c>
      <c r="O90" s="170"/>
    </row>
    <row r="91" spans="1:104" ht="22.5" x14ac:dyDescent="0.2">
      <c r="A91" s="171">
        <v>22</v>
      </c>
      <c r="B91" s="172" t="s">
        <v>183</v>
      </c>
      <c r="C91" s="173" t="s">
        <v>184</v>
      </c>
      <c r="D91" s="174" t="s">
        <v>185</v>
      </c>
      <c r="E91" s="175">
        <v>0.50700000000000001</v>
      </c>
      <c r="F91" s="175">
        <v>0</v>
      </c>
      <c r="G91" s="176">
        <f>E91*F91</f>
        <v>0</v>
      </c>
      <c r="O91" s="170">
        <v>2</v>
      </c>
      <c r="AA91" s="146">
        <v>1</v>
      </c>
      <c r="AB91" s="146">
        <v>1</v>
      </c>
      <c r="AC91" s="146">
        <v>1</v>
      </c>
      <c r="AZ91" s="146">
        <v>1</v>
      </c>
      <c r="BA91" s="146">
        <f>IF(AZ91=1,G91,0)</f>
        <v>0</v>
      </c>
      <c r="BB91" s="146">
        <f>IF(AZ91=2,G91,0)</f>
        <v>0</v>
      </c>
      <c r="BC91" s="146">
        <f>IF(AZ91=3,G91,0)</f>
        <v>0</v>
      </c>
      <c r="BD91" s="146">
        <f>IF(AZ91=4,G91,0)</f>
        <v>0</v>
      </c>
      <c r="BE91" s="146">
        <f>IF(AZ91=5,G91,0)</f>
        <v>0</v>
      </c>
      <c r="CA91" s="170">
        <v>1</v>
      </c>
      <c r="CB91" s="170">
        <v>1</v>
      </c>
      <c r="CZ91" s="146">
        <v>2.6947999999999999</v>
      </c>
    </row>
    <row r="92" spans="1:104" x14ac:dyDescent="0.2">
      <c r="A92" s="177"/>
      <c r="B92" s="180"/>
      <c r="C92" s="229" t="s">
        <v>186</v>
      </c>
      <c r="D92" s="230"/>
      <c r="E92" s="181">
        <v>0.39900000000000002</v>
      </c>
      <c r="F92" s="182"/>
      <c r="G92" s="183"/>
      <c r="M92" s="179" t="s">
        <v>186</v>
      </c>
      <c r="O92" s="170"/>
    </row>
    <row r="93" spans="1:104" x14ac:dyDescent="0.2">
      <c r="A93" s="177"/>
      <c r="B93" s="180"/>
      <c r="C93" s="229" t="s">
        <v>187</v>
      </c>
      <c r="D93" s="230"/>
      <c r="E93" s="181">
        <v>0.108</v>
      </c>
      <c r="F93" s="182"/>
      <c r="G93" s="183"/>
      <c r="M93" s="179" t="s">
        <v>187</v>
      </c>
      <c r="O93" s="170"/>
    </row>
    <row r="94" spans="1:104" x14ac:dyDescent="0.2">
      <c r="A94" s="184"/>
      <c r="B94" s="185" t="s">
        <v>75</v>
      </c>
      <c r="C94" s="186" t="str">
        <f>CONCATENATE(B85," ",C85)</f>
        <v>4 Vodorovné konstrukce</v>
      </c>
      <c r="D94" s="187"/>
      <c r="E94" s="188"/>
      <c r="F94" s="189"/>
      <c r="G94" s="190">
        <f>SUM(G85:G93)</f>
        <v>0</v>
      </c>
      <c r="O94" s="170">
        <v>4</v>
      </c>
      <c r="BA94" s="191">
        <f>SUM(BA85:BA93)</f>
        <v>0</v>
      </c>
      <c r="BB94" s="191">
        <f>SUM(BB85:BB93)</f>
        <v>0</v>
      </c>
      <c r="BC94" s="191">
        <f>SUM(BC85:BC93)</f>
        <v>0</v>
      </c>
      <c r="BD94" s="191">
        <f>SUM(BD85:BD93)</f>
        <v>0</v>
      </c>
      <c r="BE94" s="191">
        <f>SUM(BE85:BE93)</f>
        <v>0</v>
      </c>
    </row>
    <row r="95" spans="1:104" x14ac:dyDescent="0.2">
      <c r="A95" s="163" t="s">
        <v>72</v>
      </c>
      <c r="B95" s="164" t="s">
        <v>188</v>
      </c>
      <c r="C95" s="165" t="s">
        <v>189</v>
      </c>
      <c r="D95" s="166"/>
      <c r="E95" s="167"/>
      <c r="F95" s="167"/>
      <c r="G95" s="168"/>
      <c r="H95" s="169"/>
      <c r="I95" s="169"/>
      <c r="O95" s="170">
        <v>1</v>
      </c>
    </row>
    <row r="96" spans="1:104" ht="22.5" x14ac:dyDescent="0.2">
      <c r="A96" s="171">
        <v>23</v>
      </c>
      <c r="B96" s="172" t="s">
        <v>190</v>
      </c>
      <c r="C96" s="173" t="s">
        <v>191</v>
      </c>
      <c r="D96" s="174" t="s">
        <v>185</v>
      </c>
      <c r="E96" s="175">
        <v>9</v>
      </c>
      <c r="F96" s="175">
        <v>0</v>
      </c>
      <c r="G96" s="176">
        <f>E96*F96</f>
        <v>0</v>
      </c>
      <c r="O96" s="170">
        <v>2</v>
      </c>
      <c r="AA96" s="146">
        <v>1</v>
      </c>
      <c r="AB96" s="146">
        <v>1</v>
      </c>
      <c r="AC96" s="146">
        <v>1</v>
      </c>
      <c r="AZ96" s="146">
        <v>1</v>
      </c>
      <c r="BA96" s="146">
        <f>IF(AZ96=1,G96,0)</f>
        <v>0</v>
      </c>
      <c r="BB96" s="146">
        <f>IF(AZ96=2,G96,0)</f>
        <v>0</v>
      </c>
      <c r="BC96" s="146">
        <f>IF(AZ96=3,G96,0)</f>
        <v>0</v>
      </c>
      <c r="BD96" s="146">
        <f>IF(AZ96=4,G96,0)</f>
        <v>0</v>
      </c>
      <c r="BE96" s="146">
        <f>IF(AZ96=5,G96,0)</f>
        <v>0</v>
      </c>
      <c r="CA96" s="170">
        <v>1</v>
      </c>
      <c r="CB96" s="170">
        <v>1</v>
      </c>
      <c r="CZ96" s="146">
        <v>1.7330000000000002E-2</v>
      </c>
    </row>
    <row r="97" spans="1:104" x14ac:dyDescent="0.2">
      <c r="A97" s="171">
        <v>24</v>
      </c>
      <c r="B97" s="172" t="s">
        <v>192</v>
      </c>
      <c r="C97" s="173" t="s">
        <v>193</v>
      </c>
      <c r="D97" s="174" t="s">
        <v>185</v>
      </c>
      <c r="E97" s="175">
        <v>530.82000000000005</v>
      </c>
      <c r="F97" s="175">
        <v>0</v>
      </c>
      <c r="G97" s="176">
        <f>E97*F97</f>
        <v>0</v>
      </c>
      <c r="O97" s="170">
        <v>2</v>
      </c>
      <c r="AA97" s="146">
        <v>1</v>
      </c>
      <c r="AB97" s="146">
        <v>1</v>
      </c>
      <c r="AC97" s="146">
        <v>1</v>
      </c>
      <c r="AZ97" s="146">
        <v>1</v>
      </c>
      <c r="BA97" s="146">
        <f>IF(AZ97=1,G97,0)</f>
        <v>0</v>
      </c>
      <c r="BB97" s="146">
        <f>IF(AZ97=2,G97,0)</f>
        <v>0</v>
      </c>
      <c r="BC97" s="146">
        <f>IF(AZ97=3,G97,0)</f>
        <v>0</v>
      </c>
      <c r="BD97" s="146">
        <f>IF(AZ97=4,G97,0)</f>
        <v>0</v>
      </c>
      <c r="BE97" s="146">
        <f>IF(AZ97=5,G97,0)</f>
        <v>0</v>
      </c>
      <c r="CA97" s="170">
        <v>1</v>
      </c>
      <c r="CB97" s="170">
        <v>1</v>
      </c>
      <c r="CZ97" s="146">
        <v>4.3099999999999996E-3</v>
      </c>
    </row>
    <row r="98" spans="1:104" x14ac:dyDescent="0.2">
      <c r="A98" s="177"/>
      <c r="B98" s="180"/>
      <c r="C98" s="229" t="s">
        <v>194</v>
      </c>
      <c r="D98" s="230"/>
      <c r="E98" s="181">
        <v>5.52</v>
      </c>
      <c r="F98" s="182"/>
      <c r="G98" s="183"/>
      <c r="M98" s="179" t="s">
        <v>194</v>
      </c>
      <c r="O98" s="170"/>
    </row>
    <row r="99" spans="1:104" x14ac:dyDescent="0.2">
      <c r="A99" s="177"/>
      <c r="B99" s="180"/>
      <c r="C99" s="229" t="s">
        <v>195</v>
      </c>
      <c r="D99" s="230"/>
      <c r="E99" s="181">
        <v>6.68</v>
      </c>
      <c r="F99" s="182"/>
      <c r="G99" s="183"/>
      <c r="M99" s="179" t="s">
        <v>195</v>
      </c>
      <c r="O99" s="170"/>
    </row>
    <row r="100" spans="1:104" x14ac:dyDescent="0.2">
      <c r="A100" s="177"/>
      <c r="B100" s="180"/>
      <c r="C100" s="229" t="s">
        <v>196</v>
      </c>
      <c r="D100" s="230"/>
      <c r="E100" s="181">
        <v>37.4</v>
      </c>
      <c r="F100" s="182"/>
      <c r="G100" s="183"/>
      <c r="M100" s="179" t="s">
        <v>196</v>
      </c>
      <c r="O100" s="170"/>
    </row>
    <row r="101" spans="1:104" x14ac:dyDescent="0.2">
      <c r="A101" s="177"/>
      <c r="B101" s="180"/>
      <c r="C101" s="229" t="s">
        <v>197</v>
      </c>
      <c r="D101" s="230"/>
      <c r="E101" s="181">
        <v>162.84</v>
      </c>
      <c r="F101" s="182"/>
      <c r="G101" s="183"/>
      <c r="M101" s="179" t="s">
        <v>197</v>
      </c>
      <c r="O101" s="170"/>
    </row>
    <row r="102" spans="1:104" x14ac:dyDescent="0.2">
      <c r="A102" s="177"/>
      <c r="B102" s="180"/>
      <c r="C102" s="229" t="s">
        <v>198</v>
      </c>
      <c r="D102" s="230"/>
      <c r="E102" s="181">
        <v>8.4600000000000009</v>
      </c>
      <c r="F102" s="182"/>
      <c r="G102" s="183"/>
      <c r="M102" s="179" t="s">
        <v>198</v>
      </c>
      <c r="O102" s="170"/>
    </row>
    <row r="103" spans="1:104" x14ac:dyDescent="0.2">
      <c r="A103" s="177"/>
      <c r="B103" s="180"/>
      <c r="C103" s="229" t="s">
        <v>199</v>
      </c>
      <c r="D103" s="230"/>
      <c r="E103" s="181">
        <v>58.8</v>
      </c>
      <c r="F103" s="182"/>
      <c r="G103" s="183"/>
      <c r="M103" s="179" t="s">
        <v>199</v>
      </c>
      <c r="O103" s="170"/>
    </row>
    <row r="104" spans="1:104" x14ac:dyDescent="0.2">
      <c r="A104" s="177"/>
      <c r="B104" s="180"/>
      <c r="C104" s="229" t="s">
        <v>200</v>
      </c>
      <c r="D104" s="230"/>
      <c r="E104" s="181">
        <v>15.66</v>
      </c>
      <c r="F104" s="182"/>
      <c r="G104" s="183"/>
      <c r="M104" s="179" t="s">
        <v>200</v>
      </c>
      <c r="O104" s="170"/>
    </row>
    <row r="105" spans="1:104" x14ac:dyDescent="0.2">
      <c r="A105" s="177"/>
      <c r="B105" s="180"/>
      <c r="C105" s="229" t="s">
        <v>201</v>
      </c>
      <c r="D105" s="230"/>
      <c r="E105" s="181">
        <v>52.4</v>
      </c>
      <c r="F105" s="182"/>
      <c r="G105" s="183"/>
      <c r="M105" s="179" t="s">
        <v>201</v>
      </c>
      <c r="O105" s="170"/>
    </row>
    <row r="106" spans="1:104" x14ac:dyDescent="0.2">
      <c r="A106" s="177"/>
      <c r="B106" s="180"/>
      <c r="C106" s="229" t="s">
        <v>202</v>
      </c>
      <c r="D106" s="230"/>
      <c r="E106" s="181">
        <v>21.48</v>
      </c>
      <c r="F106" s="182"/>
      <c r="G106" s="183"/>
      <c r="M106" s="179" t="s">
        <v>202</v>
      </c>
      <c r="O106" s="170"/>
    </row>
    <row r="107" spans="1:104" x14ac:dyDescent="0.2">
      <c r="A107" s="177"/>
      <c r="B107" s="180"/>
      <c r="C107" s="229" t="s">
        <v>203</v>
      </c>
      <c r="D107" s="230"/>
      <c r="E107" s="181">
        <v>25.92</v>
      </c>
      <c r="F107" s="182"/>
      <c r="G107" s="183"/>
      <c r="M107" s="179" t="s">
        <v>203</v>
      </c>
      <c r="O107" s="170"/>
    </row>
    <row r="108" spans="1:104" x14ac:dyDescent="0.2">
      <c r="A108" s="177"/>
      <c r="B108" s="180"/>
      <c r="C108" s="229" t="s">
        <v>204</v>
      </c>
      <c r="D108" s="230"/>
      <c r="E108" s="181">
        <v>9.5399999999999991</v>
      </c>
      <c r="F108" s="182"/>
      <c r="G108" s="183"/>
      <c r="M108" s="179" t="s">
        <v>204</v>
      </c>
      <c r="O108" s="170"/>
    </row>
    <row r="109" spans="1:104" x14ac:dyDescent="0.2">
      <c r="A109" s="177"/>
      <c r="B109" s="180"/>
      <c r="C109" s="229" t="s">
        <v>205</v>
      </c>
      <c r="D109" s="230"/>
      <c r="E109" s="181">
        <v>5.88</v>
      </c>
      <c r="F109" s="182"/>
      <c r="G109" s="183"/>
      <c r="M109" s="179" t="s">
        <v>205</v>
      </c>
      <c r="O109" s="170"/>
    </row>
    <row r="110" spans="1:104" x14ac:dyDescent="0.2">
      <c r="A110" s="177"/>
      <c r="B110" s="180"/>
      <c r="C110" s="229" t="s">
        <v>206</v>
      </c>
      <c r="D110" s="230"/>
      <c r="E110" s="181">
        <v>120.24</v>
      </c>
      <c r="F110" s="182"/>
      <c r="G110" s="183"/>
      <c r="M110" s="179" t="s">
        <v>206</v>
      </c>
      <c r="O110" s="170"/>
    </row>
    <row r="111" spans="1:104" x14ac:dyDescent="0.2">
      <c r="A111" s="171">
        <v>25</v>
      </c>
      <c r="B111" s="172" t="s">
        <v>207</v>
      </c>
      <c r="C111" s="173" t="s">
        <v>208</v>
      </c>
      <c r="D111" s="174" t="s">
        <v>108</v>
      </c>
      <c r="E111" s="175">
        <v>44.0623</v>
      </c>
      <c r="F111" s="175">
        <v>0</v>
      </c>
      <c r="G111" s="176">
        <f>E111*F111</f>
        <v>0</v>
      </c>
      <c r="O111" s="170">
        <v>2</v>
      </c>
      <c r="AA111" s="146">
        <v>1</v>
      </c>
      <c r="AB111" s="146">
        <v>1</v>
      </c>
      <c r="AC111" s="146">
        <v>1</v>
      </c>
      <c r="AZ111" s="146">
        <v>1</v>
      </c>
      <c r="BA111" s="146">
        <f>IF(AZ111=1,G111,0)</f>
        <v>0</v>
      </c>
      <c r="BB111" s="146">
        <f>IF(AZ111=2,G111,0)</f>
        <v>0</v>
      </c>
      <c r="BC111" s="146">
        <f>IF(AZ111=3,G111,0)</f>
        <v>0</v>
      </c>
      <c r="BD111" s="146">
        <f>IF(AZ111=4,G111,0)</f>
        <v>0</v>
      </c>
      <c r="BE111" s="146">
        <f>IF(AZ111=5,G111,0)</f>
        <v>0</v>
      </c>
      <c r="CA111" s="170">
        <v>1</v>
      </c>
      <c r="CB111" s="170">
        <v>1</v>
      </c>
      <c r="CZ111" s="146">
        <v>4.7660000000000001E-2</v>
      </c>
    </row>
    <row r="112" spans="1:104" x14ac:dyDescent="0.2">
      <c r="A112" s="177"/>
      <c r="B112" s="180"/>
      <c r="C112" s="229" t="s">
        <v>209</v>
      </c>
      <c r="D112" s="230"/>
      <c r="E112" s="181">
        <v>0</v>
      </c>
      <c r="F112" s="182"/>
      <c r="G112" s="183"/>
      <c r="M112" s="179" t="s">
        <v>209</v>
      </c>
      <c r="O112" s="170"/>
    </row>
    <row r="113" spans="1:104" x14ac:dyDescent="0.2">
      <c r="A113" s="177"/>
      <c r="B113" s="180"/>
      <c r="C113" s="229" t="s">
        <v>210</v>
      </c>
      <c r="D113" s="230"/>
      <c r="E113" s="181">
        <v>9.6875999999999998</v>
      </c>
      <c r="F113" s="182"/>
      <c r="G113" s="183"/>
      <c r="M113" s="179" t="s">
        <v>210</v>
      </c>
      <c r="O113" s="170"/>
    </row>
    <row r="114" spans="1:104" x14ac:dyDescent="0.2">
      <c r="A114" s="177"/>
      <c r="B114" s="180"/>
      <c r="C114" s="229" t="s">
        <v>211</v>
      </c>
      <c r="D114" s="230"/>
      <c r="E114" s="181">
        <v>0.50270000000000004</v>
      </c>
      <c r="F114" s="182"/>
      <c r="G114" s="183"/>
      <c r="M114" s="179" t="s">
        <v>211</v>
      </c>
      <c r="O114" s="170"/>
    </row>
    <row r="115" spans="1:104" x14ac:dyDescent="0.2">
      <c r="A115" s="177"/>
      <c r="B115" s="180"/>
      <c r="C115" s="229" t="s">
        <v>212</v>
      </c>
      <c r="D115" s="230"/>
      <c r="E115" s="181">
        <v>0.08</v>
      </c>
      <c r="F115" s="182"/>
      <c r="G115" s="183"/>
      <c r="M115" s="179" t="s">
        <v>212</v>
      </c>
      <c r="O115" s="170"/>
    </row>
    <row r="116" spans="1:104" x14ac:dyDescent="0.2">
      <c r="A116" s="177"/>
      <c r="B116" s="180"/>
      <c r="C116" s="229" t="s">
        <v>213</v>
      </c>
      <c r="D116" s="230"/>
      <c r="E116" s="181">
        <v>4.4550000000000001</v>
      </c>
      <c r="F116" s="182"/>
      <c r="G116" s="183"/>
      <c r="M116" s="179" t="s">
        <v>213</v>
      </c>
      <c r="O116" s="170"/>
    </row>
    <row r="117" spans="1:104" x14ac:dyDescent="0.2">
      <c r="A117" s="177"/>
      <c r="B117" s="180"/>
      <c r="C117" s="229" t="s">
        <v>214</v>
      </c>
      <c r="D117" s="230"/>
      <c r="E117" s="181">
        <v>1.089</v>
      </c>
      <c r="F117" s="182"/>
      <c r="G117" s="183"/>
      <c r="M117" s="179" t="s">
        <v>214</v>
      </c>
      <c r="O117" s="170"/>
    </row>
    <row r="118" spans="1:104" x14ac:dyDescent="0.2">
      <c r="A118" s="177"/>
      <c r="B118" s="180"/>
      <c r="C118" s="229" t="s">
        <v>215</v>
      </c>
      <c r="D118" s="230"/>
      <c r="E118" s="181">
        <v>0.85799999999999998</v>
      </c>
      <c r="F118" s="182"/>
      <c r="G118" s="183"/>
      <c r="M118" s="179" t="s">
        <v>215</v>
      </c>
      <c r="O118" s="170"/>
    </row>
    <row r="119" spans="1:104" x14ac:dyDescent="0.2">
      <c r="A119" s="177"/>
      <c r="B119" s="180"/>
      <c r="C119" s="229" t="s">
        <v>216</v>
      </c>
      <c r="D119" s="230"/>
      <c r="E119" s="181">
        <v>26.04</v>
      </c>
      <c r="F119" s="182"/>
      <c r="G119" s="183"/>
      <c r="M119" s="179" t="s">
        <v>216</v>
      </c>
      <c r="O119" s="170"/>
    </row>
    <row r="120" spans="1:104" x14ac:dyDescent="0.2">
      <c r="A120" s="177"/>
      <c r="B120" s="180"/>
      <c r="C120" s="229" t="s">
        <v>217</v>
      </c>
      <c r="D120" s="230"/>
      <c r="E120" s="181">
        <v>1.35</v>
      </c>
      <c r="F120" s="182"/>
      <c r="G120" s="183"/>
      <c r="M120" s="179" t="s">
        <v>217</v>
      </c>
      <c r="O120" s="170"/>
    </row>
    <row r="121" spans="1:104" ht="22.5" x14ac:dyDescent="0.2">
      <c r="A121" s="171">
        <v>26</v>
      </c>
      <c r="B121" s="172" t="s">
        <v>218</v>
      </c>
      <c r="C121" s="173" t="s">
        <v>219</v>
      </c>
      <c r="D121" s="174" t="s">
        <v>108</v>
      </c>
      <c r="E121" s="175">
        <v>49.58</v>
      </c>
      <c r="F121" s="175">
        <v>0</v>
      </c>
      <c r="G121" s="176">
        <f>E121*F121</f>
        <v>0</v>
      </c>
      <c r="O121" s="170">
        <v>2</v>
      </c>
      <c r="AA121" s="146">
        <v>1</v>
      </c>
      <c r="AB121" s="146">
        <v>1</v>
      </c>
      <c r="AC121" s="146">
        <v>1</v>
      </c>
      <c r="AZ121" s="146">
        <v>1</v>
      </c>
      <c r="BA121" s="146">
        <f>IF(AZ121=1,G121,0)</f>
        <v>0</v>
      </c>
      <c r="BB121" s="146">
        <f>IF(AZ121=2,G121,0)</f>
        <v>0</v>
      </c>
      <c r="BC121" s="146">
        <f>IF(AZ121=3,G121,0)</f>
        <v>0</v>
      </c>
      <c r="BD121" s="146">
        <f>IF(AZ121=4,G121,0)</f>
        <v>0</v>
      </c>
      <c r="BE121" s="146">
        <f>IF(AZ121=5,G121,0)</f>
        <v>0</v>
      </c>
      <c r="CA121" s="170">
        <v>1</v>
      </c>
      <c r="CB121" s="170">
        <v>1</v>
      </c>
      <c r="CZ121" s="146">
        <v>4.5580000000000002E-2</v>
      </c>
    </row>
    <row r="122" spans="1:104" x14ac:dyDescent="0.2">
      <c r="A122" s="177"/>
      <c r="B122" s="180"/>
      <c r="C122" s="229" t="s">
        <v>220</v>
      </c>
      <c r="D122" s="230"/>
      <c r="E122" s="181">
        <v>49.58</v>
      </c>
      <c r="F122" s="182"/>
      <c r="G122" s="183"/>
      <c r="M122" s="179" t="s">
        <v>220</v>
      </c>
      <c r="O122" s="170"/>
    </row>
    <row r="123" spans="1:104" x14ac:dyDescent="0.2">
      <c r="A123" s="184"/>
      <c r="B123" s="185" t="s">
        <v>75</v>
      </c>
      <c r="C123" s="186" t="str">
        <f>CONCATENATE(B95," ",C95)</f>
        <v>61 Upravy povrchů vnitřní</v>
      </c>
      <c r="D123" s="187"/>
      <c r="E123" s="188"/>
      <c r="F123" s="189"/>
      <c r="G123" s="190">
        <f>SUM(G95:G122)</f>
        <v>0</v>
      </c>
      <c r="O123" s="170">
        <v>4</v>
      </c>
      <c r="BA123" s="191">
        <f>SUM(BA95:BA122)</f>
        <v>0</v>
      </c>
      <c r="BB123" s="191">
        <f>SUM(BB95:BB122)</f>
        <v>0</v>
      </c>
      <c r="BC123" s="191">
        <f>SUM(BC95:BC122)</f>
        <v>0</v>
      </c>
      <c r="BD123" s="191">
        <f>SUM(BD95:BD122)</f>
        <v>0</v>
      </c>
      <c r="BE123" s="191">
        <f>SUM(BE95:BE122)</f>
        <v>0</v>
      </c>
    </row>
    <row r="124" spans="1:104" x14ac:dyDescent="0.2">
      <c r="A124" s="163" t="s">
        <v>72</v>
      </c>
      <c r="B124" s="164" t="s">
        <v>221</v>
      </c>
      <c r="C124" s="165" t="s">
        <v>222</v>
      </c>
      <c r="D124" s="166"/>
      <c r="E124" s="167"/>
      <c r="F124" s="167"/>
      <c r="G124" s="168"/>
      <c r="H124" s="169"/>
      <c r="I124" s="169"/>
      <c r="O124" s="170">
        <v>1</v>
      </c>
    </row>
    <row r="125" spans="1:104" x14ac:dyDescent="0.2">
      <c r="A125" s="171">
        <v>27</v>
      </c>
      <c r="B125" s="172" t="s">
        <v>223</v>
      </c>
      <c r="C125" s="173" t="s">
        <v>224</v>
      </c>
      <c r="D125" s="174" t="s">
        <v>108</v>
      </c>
      <c r="E125" s="175">
        <v>235.0917</v>
      </c>
      <c r="F125" s="175">
        <v>0</v>
      </c>
      <c r="G125" s="176">
        <f>E125*F125</f>
        <v>0</v>
      </c>
      <c r="O125" s="170">
        <v>2</v>
      </c>
      <c r="AA125" s="146">
        <v>1</v>
      </c>
      <c r="AB125" s="146">
        <v>1</v>
      </c>
      <c r="AC125" s="146">
        <v>1</v>
      </c>
      <c r="AZ125" s="146">
        <v>1</v>
      </c>
      <c r="BA125" s="146">
        <f>IF(AZ125=1,G125,0)</f>
        <v>0</v>
      </c>
      <c r="BB125" s="146">
        <f>IF(AZ125=2,G125,0)</f>
        <v>0</v>
      </c>
      <c r="BC125" s="146">
        <f>IF(AZ125=3,G125,0)</f>
        <v>0</v>
      </c>
      <c r="BD125" s="146">
        <f>IF(AZ125=4,G125,0)</f>
        <v>0</v>
      </c>
      <c r="BE125" s="146">
        <f>IF(AZ125=5,G125,0)</f>
        <v>0</v>
      </c>
      <c r="CA125" s="170">
        <v>1</v>
      </c>
      <c r="CB125" s="170">
        <v>1</v>
      </c>
      <c r="CZ125" s="146">
        <v>4.0000000000000003E-5</v>
      </c>
    </row>
    <row r="126" spans="1:104" x14ac:dyDescent="0.2">
      <c r="A126" s="177"/>
      <c r="B126" s="180"/>
      <c r="C126" s="229" t="s">
        <v>225</v>
      </c>
      <c r="D126" s="230"/>
      <c r="E126" s="181">
        <v>0.91300000000000003</v>
      </c>
      <c r="F126" s="182"/>
      <c r="G126" s="183"/>
      <c r="M126" s="179" t="s">
        <v>225</v>
      </c>
      <c r="O126" s="170"/>
    </row>
    <row r="127" spans="1:104" x14ac:dyDescent="0.2">
      <c r="A127" s="177"/>
      <c r="B127" s="180"/>
      <c r="C127" s="229" t="s">
        <v>226</v>
      </c>
      <c r="D127" s="230"/>
      <c r="E127" s="181">
        <v>1.232</v>
      </c>
      <c r="F127" s="182"/>
      <c r="G127" s="183"/>
      <c r="M127" s="179" t="s">
        <v>226</v>
      </c>
      <c r="O127" s="170"/>
    </row>
    <row r="128" spans="1:104" x14ac:dyDescent="0.2">
      <c r="A128" s="177"/>
      <c r="B128" s="180"/>
      <c r="C128" s="229" t="s">
        <v>227</v>
      </c>
      <c r="D128" s="230"/>
      <c r="E128" s="181">
        <v>5.1425000000000001</v>
      </c>
      <c r="F128" s="182"/>
      <c r="G128" s="183"/>
      <c r="M128" s="179" t="s">
        <v>227</v>
      </c>
      <c r="O128" s="170"/>
    </row>
    <row r="129" spans="1:104" x14ac:dyDescent="0.2">
      <c r="A129" s="177"/>
      <c r="B129" s="180"/>
      <c r="C129" s="229" t="s">
        <v>228</v>
      </c>
      <c r="D129" s="230"/>
      <c r="E129" s="181">
        <v>69.986699999999999</v>
      </c>
      <c r="F129" s="182"/>
      <c r="G129" s="183"/>
      <c r="M129" s="179" t="s">
        <v>228</v>
      </c>
      <c r="O129" s="170"/>
    </row>
    <row r="130" spans="1:104" x14ac:dyDescent="0.2">
      <c r="A130" s="177"/>
      <c r="B130" s="180"/>
      <c r="C130" s="229" t="s">
        <v>229</v>
      </c>
      <c r="D130" s="230"/>
      <c r="E130" s="181">
        <v>3.069</v>
      </c>
      <c r="F130" s="182"/>
      <c r="G130" s="183"/>
      <c r="M130" s="179" t="s">
        <v>229</v>
      </c>
      <c r="O130" s="170"/>
    </row>
    <row r="131" spans="1:104" x14ac:dyDescent="0.2">
      <c r="A131" s="177"/>
      <c r="B131" s="180"/>
      <c r="C131" s="229" t="s">
        <v>230</v>
      </c>
      <c r="D131" s="230"/>
      <c r="E131" s="181">
        <v>21.609000000000002</v>
      </c>
      <c r="F131" s="182"/>
      <c r="G131" s="183"/>
      <c r="M131" s="179" t="s">
        <v>230</v>
      </c>
      <c r="O131" s="170"/>
    </row>
    <row r="132" spans="1:104" x14ac:dyDescent="0.2">
      <c r="A132" s="177"/>
      <c r="B132" s="180"/>
      <c r="C132" s="229" t="s">
        <v>231</v>
      </c>
      <c r="D132" s="230"/>
      <c r="E132" s="181">
        <v>5.0274000000000001</v>
      </c>
      <c r="F132" s="182"/>
      <c r="G132" s="183"/>
      <c r="M132" s="179" t="s">
        <v>231</v>
      </c>
      <c r="O132" s="170"/>
    </row>
    <row r="133" spans="1:104" x14ac:dyDescent="0.2">
      <c r="A133" s="177"/>
      <c r="B133" s="180"/>
      <c r="C133" s="229" t="s">
        <v>232</v>
      </c>
      <c r="D133" s="230"/>
      <c r="E133" s="181">
        <v>11.385</v>
      </c>
      <c r="F133" s="182"/>
      <c r="G133" s="183"/>
      <c r="M133" s="179" t="s">
        <v>232</v>
      </c>
      <c r="O133" s="170"/>
    </row>
    <row r="134" spans="1:104" x14ac:dyDescent="0.2">
      <c r="A134" s="177"/>
      <c r="B134" s="180"/>
      <c r="C134" s="229" t="s">
        <v>233</v>
      </c>
      <c r="D134" s="230"/>
      <c r="E134" s="181">
        <v>13.662000000000001</v>
      </c>
      <c r="F134" s="182"/>
      <c r="G134" s="183"/>
      <c r="M134" s="179" t="s">
        <v>233</v>
      </c>
      <c r="O134" s="170"/>
    </row>
    <row r="135" spans="1:104" x14ac:dyDescent="0.2">
      <c r="A135" s="177"/>
      <c r="B135" s="180"/>
      <c r="C135" s="229" t="s">
        <v>234</v>
      </c>
      <c r="D135" s="230"/>
      <c r="E135" s="181">
        <v>9.6875999999999998</v>
      </c>
      <c r="F135" s="182"/>
      <c r="G135" s="183"/>
      <c r="M135" s="179" t="s">
        <v>234</v>
      </c>
      <c r="O135" s="170"/>
    </row>
    <row r="136" spans="1:104" x14ac:dyDescent="0.2">
      <c r="A136" s="177"/>
      <c r="B136" s="180"/>
      <c r="C136" s="229" t="s">
        <v>235</v>
      </c>
      <c r="D136" s="230"/>
      <c r="E136" s="181">
        <v>5.5890000000000004</v>
      </c>
      <c r="F136" s="182"/>
      <c r="G136" s="183"/>
      <c r="M136" s="179" t="s">
        <v>235</v>
      </c>
      <c r="O136" s="170"/>
    </row>
    <row r="137" spans="1:104" x14ac:dyDescent="0.2">
      <c r="A137" s="177"/>
      <c r="B137" s="180"/>
      <c r="C137" s="229" t="s">
        <v>236</v>
      </c>
      <c r="D137" s="230"/>
      <c r="E137" s="181">
        <v>1.8008999999999999</v>
      </c>
      <c r="F137" s="182"/>
      <c r="G137" s="183"/>
      <c r="M137" s="179" t="s">
        <v>236</v>
      </c>
      <c r="O137" s="170"/>
    </row>
    <row r="138" spans="1:104" x14ac:dyDescent="0.2">
      <c r="A138" s="177"/>
      <c r="B138" s="180"/>
      <c r="C138" s="229" t="s">
        <v>237</v>
      </c>
      <c r="D138" s="230"/>
      <c r="E138" s="181">
        <v>73.029600000000002</v>
      </c>
      <c r="F138" s="182"/>
      <c r="G138" s="183"/>
      <c r="M138" s="179" t="s">
        <v>237</v>
      </c>
      <c r="O138" s="170"/>
    </row>
    <row r="139" spans="1:104" x14ac:dyDescent="0.2">
      <c r="A139" s="177"/>
      <c r="B139" s="180"/>
      <c r="C139" s="229" t="s">
        <v>238</v>
      </c>
      <c r="D139" s="230"/>
      <c r="E139" s="181">
        <v>7.3680000000000003</v>
      </c>
      <c r="F139" s="182"/>
      <c r="G139" s="183"/>
      <c r="M139" s="179" t="s">
        <v>238</v>
      </c>
      <c r="O139" s="170"/>
    </row>
    <row r="140" spans="1:104" x14ac:dyDescent="0.2">
      <c r="A140" s="177"/>
      <c r="B140" s="180"/>
      <c r="C140" s="229" t="s">
        <v>239</v>
      </c>
      <c r="D140" s="230"/>
      <c r="E140" s="181">
        <v>5.59</v>
      </c>
      <c r="F140" s="182"/>
      <c r="G140" s="183"/>
      <c r="M140" s="179" t="s">
        <v>239</v>
      </c>
      <c r="O140" s="170"/>
    </row>
    <row r="141" spans="1:104" ht="22.5" x14ac:dyDescent="0.2">
      <c r="A141" s="171">
        <v>28</v>
      </c>
      <c r="B141" s="172" t="s">
        <v>240</v>
      </c>
      <c r="C141" s="173" t="s">
        <v>241</v>
      </c>
      <c r="D141" s="174" t="s">
        <v>108</v>
      </c>
      <c r="E141" s="175">
        <v>92.640699999999995</v>
      </c>
      <c r="F141" s="175">
        <v>0</v>
      </c>
      <c r="G141" s="176">
        <f>E141*F141</f>
        <v>0</v>
      </c>
      <c r="O141" s="170">
        <v>2</v>
      </c>
      <c r="AA141" s="146">
        <v>1</v>
      </c>
      <c r="AB141" s="146">
        <v>1</v>
      </c>
      <c r="AC141" s="146">
        <v>1</v>
      </c>
      <c r="AZ141" s="146">
        <v>1</v>
      </c>
      <c r="BA141" s="146">
        <f>IF(AZ141=1,G141,0)</f>
        <v>0</v>
      </c>
      <c r="BB141" s="146">
        <f>IF(AZ141=2,G141,0)</f>
        <v>0</v>
      </c>
      <c r="BC141" s="146">
        <f>IF(AZ141=3,G141,0)</f>
        <v>0</v>
      </c>
      <c r="BD141" s="146">
        <f>IF(AZ141=4,G141,0)</f>
        <v>0</v>
      </c>
      <c r="BE141" s="146">
        <f>IF(AZ141=5,G141,0)</f>
        <v>0</v>
      </c>
      <c r="CA141" s="170">
        <v>1</v>
      </c>
      <c r="CB141" s="170">
        <v>1</v>
      </c>
      <c r="CZ141" s="146">
        <v>8.0000000000000002E-3</v>
      </c>
    </row>
    <row r="142" spans="1:104" x14ac:dyDescent="0.2">
      <c r="A142" s="177"/>
      <c r="B142" s="180"/>
      <c r="C142" s="231" t="s">
        <v>242</v>
      </c>
      <c r="D142" s="230"/>
      <c r="E142" s="204">
        <v>0</v>
      </c>
      <c r="F142" s="182"/>
      <c r="G142" s="183"/>
      <c r="M142" s="179" t="s">
        <v>242</v>
      </c>
      <c r="O142" s="170"/>
    </row>
    <row r="143" spans="1:104" x14ac:dyDescent="0.2">
      <c r="A143" s="177"/>
      <c r="B143" s="180"/>
      <c r="C143" s="231" t="s">
        <v>243</v>
      </c>
      <c r="D143" s="230"/>
      <c r="E143" s="204">
        <v>687.26900000000001</v>
      </c>
      <c r="F143" s="182"/>
      <c r="G143" s="183"/>
      <c r="M143" s="179" t="s">
        <v>243</v>
      </c>
      <c r="O143" s="170"/>
    </row>
    <row r="144" spans="1:104" x14ac:dyDescent="0.2">
      <c r="A144" s="177"/>
      <c r="B144" s="180"/>
      <c r="C144" s="231" t="s">
        <v>244</v>
      </c>
      <c r="D144" s="230"/>
      <c r="E144" s="204">
        <v>118.13800000000001</v>
      </c>
      <c r="F144" s="182"/>
      <c r="G144" s="183"/>
      <c r="M144" s="179" t="s">
        <v>244</v>
      </c>
      <c r="O144" s="170"/>
    </row>
    <row r="145" spans="1:104" x14ac:dyDescent="0.2">
      <c r="A145" s="177"/>
      <c r="B145" s="180"/>
      <c r="C145" s="231" t="s">
        <v>245</v>
      </c>
      <c r="D145" s="230"/>
      <c r="E145" s="204">
        <v>121</v>
      </c>
      <c r="F145" s="182"/>
      <c r="G145" s="183"/>
      <c r="M145" s="179" t="s">
        <v>245</v>
      </c>
      <c r="O145" s="170"/>
    </row>
    <row r="146" spans="1:104" x14ac:dyDescent="0.2">
      <c r="A146" s="177"/>
      <c r="B146" s="180"/>
      <c r="C146" s="231" t="s">
        <v>246</v>
      </c>
      <c r="D146" s="230"/>
      <c r="E146" s="204">
        <v>926.40700000000004</v>
      </c>
      <c r="F146" s="182"/>
      <c r="G146" s="183"/>
      <c r="M146" s="179" t="s">
        <v>246</v>
      </c>
      <c r="O146" s="170"/>
    </row>
    <row r="147" spans="1:104" x14ac:dyDescent="0.2">
      <c r="A147" s="177"/>
      <c r="B147" s="180"/>
      <c r="C147" s="229" t="s">
        <v>247</v>
      </c>
      <c r="D147" s="230"/>
      <c r="E147" s="181">
        <v>92.640699999999995</v>
      </c>
      <c r="F147" s="182"/>
      <c r="G147" s="183"/>
      <c r="M147" s="179" t="s">
        <v>247</v>
      </c>
      <c r="O147" s="170"/>
    </row>
    <row r="148" spans="1:104" x14ac:dyDescent="0.2">
      <c r="A148" s="171">
        <v>29</v>
      </c>
      <c r="B148" s="172" t="s">
        <v>248</v>
      </c>
      <c r="C148" s="173" t="s">
        <v>249</v>
      </c>
      <c r="D148" s="174" t="s">
        <v>108</v>
      </c>
      <c r="E148" s="175">
        <v>56.441099999999999</v>
      </c>
      <c r="F148" s="175">
        <v>0</v>
      </c>
      <c r="G148" s="176">
        <f>E148*F148</f>
        <v>0</v>
      </c>
      <c r="O148" s="170">
        <v>2</v>
      </c>
      <c r="AA148" s="146">
        <v>1</v>
      </c>
      <c r="AB148" s="146">
        <v>1</v>
      </c>
      <c r="AC148" s="146">
        <v>1</v>
      </c>
      <c r="AZ148" s="146">
        <v>1</v>
      </c>
      <c r="BA148" s="146">
        <f>IF(AZ148=1,G148,0)</f>
        <v>0</v>
      </c>
      <c r="BB148" s="146">
        <f>IF(AZ148=2,G148,0)</f>
        <v>0</v>
      </c>
      <c r="BC148" s="146">
        <f>IF(AZ148=3,G148,0)</f>
        <v>0</v>
      </c>
      <c r="BD148" s="146">
        <f>IF(AZ148=4,G148,0)</f>
        <v>0</v>
      </c>
      <c r="BE148" s="146">
        <f>IF(AZ148=5,G148,0)</f>
        <v>0</v>
      </c>
      <c r="CA148" s="170">
        <v>1</v>
      </c>
      <c r="CB148" s="170">
        <v>1</v>
      </c>
      <c r="CZ148" s="146">
        <v>1.2619999999999999E-2</v>
      </c>
    </row>
    <row r="149" spans="1:104" x14ac:dyDescent="0.2">
      <c r="A149" s="177"/>
      <c r="B149" s="178"/>
      <c r="C149" s="226" t="s">
        <v>250</v>
      </c>
      <c r="D149" s="227"/>
      <c r="E149" s="227"/>
      <c r="F149" s="227"/>
      <c r="G149" s="228"/>
      <c r="L149" s="179" t="s">
        <v>250</v>
      </c>
      <c r="O149" s="170">
        <v>3</v>
      </c>
    </row>
    <row r="150" spans="1:104" ht="45" x14ac:dyDescent="0.2">
      <c r="A150" s="177"/>
      <c r="B150" s="178"/>
      <c r="C150" s="226" t="s">
        <v>251</v>
      </c>
      <c r="D150" s="227"/>
      <c r="E150" s="227"/>
      <c r="F150" s="227"/>
      <c r="G150" s="228"/>
      <c r="L150" s="179" t="s">
        <v>251</v>
      </c>
      <c r="O150" s="170">
        <v>3</v>
      </c>
    </row>
    <row r="151" spans="1:104" x14ac:dyDescent="0.2">
      <c r="A151" s="177"/>
      <c r="B151" s="178"/>
      <c r="C151" s="226" t="s">
        <v>159</v>
      </c>
      <c r="D151" s="227"/>
      <c r="E151" s="227"/>
      <c r="F151" s="227"/>
      <c r="G151" s="228"/>
      <c r="L151" s="179" t="s">
        <v>159</v>
      </c>
      <c r="O151" s="170">
        <v>3</v>
      </c>
    </row>
    <row r="152" spans="1:104" x14ac:dyDescent="0.2">
      <c r="A152" s="177"/>
      <c r="B152" s="178"/>
      <c r="C152" s="226" t="s">
        <v>821</v>
      </c>
      <c r="D152" s="227"/>
      <c r="E152" s="227"/>
      <c r="F152" s="227"/>
      <c r="G152" s="228"/>
      <c r="L152" s="179" t="s">
        <v>252</v>
      </c>
      <c r="O152" s="170">
        <v>3</v>
      </c>
    </row>
    <row r="153" spans="1:104" ht="22.5" x14ac:dyDescent="0.2">
      <c r="A153" s="177"/>
      <c r="B153" s="178"/>
      <c r="C153" s="226" t="s">
        <v>825</v>
      </c>
      <c r="D153" s="227"/>
      <c r="E153" s="227"/>
      <c r="F153" s="227"/>
      <c r="G153" s="228"/>
      <c r="L153" s="179" t="s">
        <v>253</v>
      </c>
      <c r="O153" s="170">
        <v>3</v>
      </c>
    </row>
    <row r="154" spans="1:104" x14ac:dyDescent="0.2">
      <c r="A154" s="177"/>
      <c r="B154" s="178"/>
      <c r="C154" s="226" t="s">
        <v>254</v>
      </c>
      <c r="D154" s="227"/>
      <c r="E154" s="227"/>
      <c r="F154" s="227"/>
      <c r="G154" s="228"/>
      <c r="L154" s="179" t="s">
        <v>254</v>
      </c>
      <c r="O154" s="170">
        <v>3</v>
      </c>
    </row>
    <row r="155" spans="1:104" x14ac:dyDescent="0.2">
      <c r="A155" s="177"/>
      <c r="B155" s="178"/>
      <c r="C155" s="226" t="s">
        <v>255</v>
      </c>
      <c r="D155" s="227"/>
      <c r="E155" s="227"/>
      <c r="F155" s="227"/>
      <c r="G155" s="228"/>
      <c r="L155" s="179" t="s">
        <v>255</v>
      </c>
      <c r="O155" s="170">
        <v>3</v>
      </c>
    </row>
    <row r="156" spans="1:104" x14ac:dyDescent="0.2">
      <c r="A156" s="177"/>
      <c r="B156" s="178"/>
      <c r="C156" s="226" t="s">
        <v>256</v>
      </c>
      <c r="D156" s="227"/>
      <c r="E156" s="227"/>
      <c r="F156" s="227"/>
      <c r="G156" s="228"/>
      <c r="L156" s="179" t="s">
        <v>256</v>
      </c>
      <c r="O156" s="170">
        <v>3</v>
      </c>
    </row>
    <row r="157" spans="1:104" ht="45" x14ac:dyDescent="0.2">
      <c r="A157" s="177"/>
      <c r="B157" s="178"/>
      <c r="C157" s="226" t="s">
        <v>829</v>
      </c>
      <c r="D157" s="227"/>
      <c r="E157" s="227"/>
      <c r="F157" s="227"/>
      <c r="G157" s="228"/>
      <c r="L157" s="179" t="s">
        <v>257</v>
      </c>
      <c r="O157" s="170">
        <v>3</v>
      </c>
    </row>
    <row r="158" spans="1:104" x14ac:dyDescent="0.2">
      <c r="A158" s="177"/>
      <c r="B158" s="178"/>
      <c r="C158" s="226" t="s">
        <v>258</v>
      </c>
      <c r="D158" s="227"/>
      <c r="E158" s="227"/>
      <c r="F158" s="227"/>
      <c r="G158" s="228"/>
      <c r="L158" s="179" t="s">
        <v>258</v>
      </c>
      <c r="O158" s="170">
        <v>3</v>
      </c>
    </row>
    <row r="159" spans="1:104" x14ac:dyDescent="0.2">
      <c r="A159" s="177"/>
      <c r="B159" s="178"/>
      <c r="C159" s="226" t="s">
        <v>259</v>
      </c>
      <c r="D159" s="227"/>
      <c r="E159" s="227"/>
      <c r="F159" s="227"/>
      <c r="G159" s="228"/>
      <c r="L159" s="179" t="s">
        <v>259</v>
      </c>
      <c r="O159" s="170">
        <v>3</v>
      </c>
    </row>
    <row r="160" spans="1:104" x14ac:dyDescent="0.2">
      <c r="A160" s="177"/>
      <c r="B160" s="180"/>
      <c r="C160" s="229" t="s">
        <v>260</v>
      </c>
      <c r="D160" s="230"/>
      <c r="E160" s="181">
        <v>43.847999999999999</v>
      </c>
      <c r="F160" s="182"/>
      <c r="G160" s="183"/>
      <c r="M160" s="179" t="s">
        <v>260</v>
      </c>
      <c r="O160" s="170"/>
    </row>
    <row r="161" spans="1:104" x14ac:dyDescent="0.2">
      <c r="A161" s="177"/>
      <c r="B161" s="180"/>
      <c r="C161" s="229" t="s">
        <v>261</v>
      </c>
      <c r="D161" s="230"/>
      <c r="E161" s="181">
        <v>5.22</v>
      </c>
      <c r="F161" s="182"/>
      <c r="G161" s="183"/>
      <c r="M161" s="179" t="s">
        <v>261</v>
      </c>
      <c r="O161" s="170"/>
    </row>
    <row r="162" spans="1:104" x14ac:dyDescent="0.2">
      <c r="A162" s="177"/>
      <c r="B162" s="180"/>
      <c r="C162" s="229" t="s">
        <v>262</v>
      </c>
      <c r="D162" s="230"/>
      <c r="E162" s="181">
        <v>5.7530999999999999</v>
      </c>
      <c r="F162" s="182"/>
      <c r="G162" s="183"/>
      <c r="M162" s="179" t="s">
        <v>262</v>
      </c>
      <c r="O162" s="170"/>
    </row>
    <row r="163" spans="1:104" x14ac:dyDescent="0.2">
      <c r="A163" s="177"/>
      <c r="B163" s="180"/>
      <c r="C163" s="229" t="s">
        <v>263</v>
      </c>
      <c r="D163" s="230"/>
      <c r="E163" s="181">
        <v>1.62</v>
      </c>
      <c r="F163" s="182"/>
      <c r="G163" s="183"/>
      <c r="M163" s="179" t="s">
        <v>263</v>
      </c>
      <c r="O163" s="170"/>
    </row>
    <row r="164" spans="1:104" x14ac:dyDescent="0.2">
      <c r="A164" s="171">
        <v>30</v>
      </c>
      <c r="B164" s="172" t="s">
        <v>264</v>
      </c>
      <c r="C164" s="173" t="s">
        <v>265</v>
      </c>
      <c r="D164" s="174" t="s">
        <v>108</v>
      </c>
      <c r="E164" s="175">
        <v>699.89300000000003</v>
      </c>
      <c r="F164" s="175">
        <v>0</v>
      </c>
      <c r="G164" s="176">
        <f>E164*F164</f>
        <v>0</v>
      </c>
      <c r="O164" s="170">
        <v>2</v>
      </c>
      <c r="AA164" s="146">
        <v>1</v>
      </c>
      <c r="AB164" s="146">
        <v>0</v>
      </c>
      <c r="AC164" s="146">
        <v>0</v>
      </c>
      <c r="AZ164" s="146">
        <v>1</v>
      </c>
      <c r="BA164" s="146">
        <f>IF(AZ164=1,G164,0)</f>
        <v>0</v>
      </c>
      <c r="BB164" s="146">
        <f>IF(AZ164=2,G164,0)</f>
        <v>0</v>
      </c>
      <c r="BC164" s="146">
        <f>IF(AZ164=3,G164,0)</f>
        <v>0</v>
      </c>
      <c r="BD164" s="146">
        <f>IF(AZ164=4,G164,0)</f>
        <v>0</v>
      </c>
      <c r="BE164" s="146">
        <f>IF(AZ164=5,G164,0)</f>
        <v>0</v>
      </c>
      <c r="CA164" s="170">
        <v>1</v>
      </c>
      <c r="CB164" s="170">
        <v>0</v>
      </c>
      <c r="CZ164" s="146">
        <v>2.0549999999999999E-2</v>
      </c>
    </row>
    <row r="165" spans="1:104" x14ac:dyDescent="0.2">
      <c r="A165" s="177"/>
      <c r="B165" s="178"/>
      <c r="C165" s="226" t="s">
        <v>266</v>
      </c>
      <c r="D165" s="227"/>
      <c r="E165" s="227"/>
      <c r="F165" s="227"/>
      <c r="G165" s="228"/>
      <c r="L165" s="179" t="s">
        <v>266</v>
      </c>
      <c r="O165" s="170">
        <v>3</v>
      </c>
    </row>
    <row r="166" spans="1:104" ht="22.5" x14ac:dyDescent="0.2">
      <c r="A166" s="177"/>
      <c r="B166" s="178"/>
      <c r="C166" s="226" t="s">
        <v>267</v>
      </c>
      <c r="D166" s="227"/>
      <c r="E166" s="227"/>
      <c r="F166" s="227"/>
      <c r="G166" s="228"/>
      <c r="L166" s="179" t="s">
        <v>267</v>
      </c>
      <c r="O166" s="170">
        <v>3</v>
      </c>
    </row>
    <row r="167" spans="1:104" x14ac:dyDescent="0.2">
      <c r="A167" s="177"/>
      <c r="B167" s="178"/>
      <c r="C167" s="226" t="s">
        <v>159</v>
      </c>
      <c r="D167" s="227"/>
      <c r="E167" s="227"/>
      <c r="F167" s="227"/>
      <c r="G167" s="228"/>
      <c r="L167" s="179" t="s">
        <v>159</v>
      </c>
      <c r="O167" s="170">
        <v>3</v>
      </c>
    </row>
    <row r="168" spans="1:104" ht="45" x14ac:dyDescent="0.2">
      <c r="A168" s="177"/>
      <c r="B168" s="178"/>
      <c r="C168" s="226" t="s">
        <v>828</v>
      </c>
      <c r="D168" s="227"/>
      <c r="E168" s="227"/>
      <c r="F168" s="227"/>
      <c r="G168" s="228"/>
      <c r="L168" s="179" t="s">
        <v>268</v>
      </c>
      <c r="O168" s="170">
        <v>3</v>
      </c>
    </row>
    <row r="169" spans="1:104" x14ac:dyDescent="0.2">
      <c r="A169" s="177"/>
      <c r="B169" s="178"/>
      <c r="C169" s="226" t="s">
        <v>269</v>
      </c>
      <c r="D169" s="227"/>
      <c r="E169" s="227"/>
      <c r="F169" s="227"/>
      <c r="G169" s="228"/>
      <c r="L169" s="179" t="s">
        <v>269</v>
      </c>
      <c r="O169" s="170">
        <v>3</v>
      </c>
    </row>
    <row r="170" spans="1:104" ht="22.5" x14ac:dyDescent="0.2">
      <c r="A170" s="177"/>
      <c r="B170" s="178"/>
      <c r="C170" s="226" t="s">
        <v>270</v>
      </c>
      <c r="D170" s="227"/>
      <c r="E170" s="227"/>
      <c r="F170" s="227"/>
      <c r="G170" s="228"/>
      <c r="L170" s="179" t="s">
        <v>270</v>
      </c>
      <c r="O170" s="170">
        <v>3</v>
      </c>
    </row>
    <row r="171" spans="1:104" x14ac:dyDescent="0.2">
      <c r="A171" s="177"/>
      <c r="B171" s="178"/>
      <c r="C171" s="226" t="s">
        <v>271</v>
      </c>
      <c r="D171" s="227"/>
      <c r="E171" s="227"/>
      <c r="F171" s="227"/>
      <c r="G171" s="228"/>
      <c r="L171" s="179" t="s">
        <v>271</v>
      </c>
      <c r="O171" s="170">
        <v>3</v>
      </c>
    </row>
    <row r="172" spans="1:104" ht="56.25" x14ac:dyDescent="0.2">
      <c r="A172" s="177"/>
      <c r="B172" s="178"/>
      <c r="C172" s="226" t="s">
        <v>272</v>
      </c>
      <c r="D172" s="227"/>
      <c r="E172" s="227"/>
      <c r="F172" s="227"/>
      <c r="G172" s="228"/>
      <c r="L172" s="179" t="s">
        <v>272</v>
      </c>
      <c r="O172" s="170">
        <v>3</v>
      </c>
    </row>
    <row r="173" spans="1:104" x14ac:dyDescent="0.2">
      <c r="A173" s="177"/>
      <c r="B173" s="178"/>
      <c r="C173" s="226" t="s">
        <v>166</v>
      </c>
      <c r="D173" s="227"/>
      <c r="E173" s="227"/>
      <c r="F173" s="227"/>
      <c r="G173" s="228"/>
      <c r="L173" s="179" t="s">
        <v>166</v>
      </c>
      <c r="O173" s="170">
        <v>3</v>
      </c>
    </row>
    <row r="174" spans="1:104" ht="22.5" x14ac:dyDescent="0.2">
      <c r="A174" s="177"/>
      <c r="B174" s="178"/>
      <c r="C174" s="226" t="s">
        <v>273</v>
      </c>
      <c r="D174" s="227"/>
      <c r="E174" s="227"/>
      <c r="F174" s="227"/>
      <c r="G174" s="228"/>
      <c r="L174" s="179" t="s">
        <v>273</v>
      </c>
      <c r="O174" s="170">
        <v>3</v>
      </c>
    </row>
    <row r="175" spans="1:104" x14ac:dyDescent="0.2">
      <c r="A175" s="177"/>
      <c r="B175" s="178"/>
      <c r="C175" s="226" t="s">
        <v>274</v>
      </c>
      <c r="D175" s="227"/>
      <c r="E175" s="227"/>
      <c r="F175" s="227"/>
      <c r="G175" s="228"/>
      <c r="L175" s="179" t="s">
        <v>274</v>
      </c>
      <c r="O175" s="170">
        <v>3</v>
      </c>
    </row>
    <row r="176" spans="1:104" x14ac:dyDescent="0.2">
      <c r="A176" s="177"/>
      <c r="B176" s="180"/>
      <c r="C176" s="229" t="s">
        <v>275</v>
      </c>
      <c r="D176" s="230"/>
      <c r="E176" s="181">
        <v>339.48</v>
      </c>
      <c r="F176" s="182"/>
      <c r="G176" s="183"/>
      <c r="M176" s="179" t="s">
        <v>275</v>
      </c>
      <c r="O176" s="170"/>
    </row>
    <row r="177" spans="1:104" x14ac:dyDescent="0.2">
      <c r="A177" s="177"/>
      <c r="B177" s="180"/>
      <c r="C177" s="229" t="s">
        <v>276</v>
      </c>
      <c r="D177" s="230"/>
      <c r="E177" s="181">
        <v>572.149</v>
      </c>
      <c r="F177" s="182"/>
      <c r="G177" s="183"/>
      <c r="M177" s="179" t="s">
        <v>276</v>
      </c>
      <c r="O177" s="170"/>
    </row>
    <row r="178" spans="1:104" x14ac:dyDescent="0.2">
      <c r="A178" s="177"/>
      <c r="B178" s="180"/>
      <c r="C178" s="229" t="s">
        <v>277</v>
      </c>
      <c r="D178" s="230"/>
      <c r="E178" s="181">
        <v>10.64</v>
      </c>
      <c r="F178" s="182"/>
      <c r="G178" s="183"/>
      <c r="M178" s="179" t="s">
        <v>277</v>
      </c>
      <c r="O178" s="170"/>
    </row>
    <row r="179" spans="1:104" x14ac:dyDescent="0.2">
      <c r="A179" s="177"/>
      <c r="B179" s="180"/>
      <c r="C179" s="229" t="s">
        <v>278</v>
      </c>
      <c r="D179" s="230"/>
      <c r="E179" s="181">
        <v>-235</v>
      </c>
      <c r="F179" s="182"/>
      <c r="G179" s="183"/>
      <c r="M179" s="179" t="s">
        <v>278</v>
      </c>
      <c r="O179" s="170"/>
    </row>
    <row r="180" spans="1:104" x14ac:dyDescent="0.2">
      <c r="A180" s="177"/>
      <c r="B180" s="180"/>
      <c r="C180" s="229" t="s">
        <v>279</v>
      </c>
      <c r="D180" s="230"/>
      <c r="E180" s="181">
        <v>12.624000000000001</v>
      </c>
      <c r="F180" s="182"/>
      <c r="G180" s="183"/>
      <c r="M180" s="179" t="s">
        <v>279</v>
      </c>
      <c r="O180" s="170"/>
    </row>
    <row r="181" spans="1:104" ht="22.5" x14ac:dyDescent="0.2">
      <c r="A181" s="171">
        <v>31</v>
      </c>
      <c r="B181" s="172" t="s">
        <v>280</v>
      </c>
      <c r="C181" s="173" t="s">
        <v>281</v>
      </c>
      <c r="D181" s="174" t="s">
        <v>108</v>
      </c>
      <c r="E181" s="175">
        <v>118.13800000000001</v>
      </c>
      <c r="F181" s="175">
        <v>0</v>
      </c>
      <c r="G181" s="176">
        <f>E181*F181</f>
        <v>0</v>
      </c>
      <c r="O181" s="170">
        <v>2</v>
      </c>
      <c r="AA181" s="146">
        <v>1</v>
      </c>
      <c r="AB181" s="146">
        <v>1</v>
      </c>
      <c r="AC181" s="146">
        <v>1</v>
      </c>
      <c r="AZ181" s="146">
        <v>1</v>
      </c>
      <c r="BA181" s="146">
        <f>IF(AZ181=1,G181,0)</f>
        <v>0</v>
      </c>
      <c r="BB181" s="146">
        <f>IF(AZ181=2,G181,0)</f>
        <v>0</v>
      </c>
      <c r="BC181" s="146">
        <f>IF(AZ181=3,G181,0)</f>
        <v>0</v>
      </c>
      <c r="BD181" s="146">
        <f>IF(AZ181=4,G181,0)</f>
        <v>0</v>
      </c>
      <c r="BE181" s="146">
        <f>IF(AZ181=5,G181,0)</f>
        <v>0</v>
      </c>
      <c r="CA181" s="170">
        <v>1</v>
      </c>
      <c r="CB181" s="170">
        <v>1</v>
      </c>
      <c r="CZ181" s="146">
        <v>1.391E-2</v>
      </c>
    </row>
    <row r="182" spans="1:104" x14ac:dyDescent="0.2">
      <c r="A182" s="177"/>
      <c r="B182" s="178"/>
      <c r="C182" s="226" t="s">
        <v>157</v>
      </c>
      <c r="D182" s="227"/>
      <c r="E182" s="227"/>
      <c r="F182" s="227"/>
      <c r="G182" s="228"/>
      <c r="L182" s="179" t="s">
        <v>157</v>
      </c>
      <c r="O182" s="170">
        <v>3</v>
      </c>
    </row>
    <row r="183" spans="1:104" ht="22.5" x14ac:dyDescent="0.2">
      <c r="A183" s="177"/>
      <c r="B183" s="178"/>
      <c r="C183" s="226" t="s">
        <v>158</v>
      </c>
      <c r="D183" s="227"/>
      <c r="E183" s="227"/>
      <c r="F183" s="227"/>
      <c r="G183" s="228"/>
      <c r="L183" s="179" t="s">
        <v>158</v>
      </c>
      <c r="O183" s="170">
        <v>3</v>
      </c>
    </row>
    <row r="184" spans="1:104" x14ac:dyDescent="0.2">
      <c r="A184" s="177"/>
      <c r="B184" s="178"/>
      <c r="C184" s="226" t="s">
        <v>159</v>
      </c>
      <c r="D184" s="227"/>
      <c r="E184" s="227"/>
      <c r="F184" s="227"/>
      <c r="G184" s="228"/>
      <c r="L184" s="179" t="s">
        <v>159</v>
      </c>
      <c r="O184" s="170">
        <v>3</v>
      </c>
    </row>
    <row r="185" spans="1:104" ht="22.5" x14ac:dyDescent="0.2">
      <c r="A185" s="177"/>
      <c r="B185" s="178"/>
      <c r="C185" s="226" t="s">
        <v>160</v>
      </c>
      <c r="D185" s="227"/>
      <c r="E185" s="227"/>
      <c r="F185" s="227"/>
      <c r="G185" s="228"/>
      <c r="L185" s="179" t="s">
        <v>160</v>
      </c>
      <c r="O185" s="170">
        <v>3</v>
      </c>
    </row>
    <row r="186" spans="1:104" ht="33.75" x14ac:dyDescent="0.2">
      <c r="A186" s="177"/>
      <c r="B186" s="178"/>
      <c r="C186" s="226" t="s">
        <v>826</v>
      </c>
      <c r="D186" s="227"/>
      <c r="E186" s="227"/>
      <c r="F186" s="227"/>
      <c r="G186" s="228"/>
      <c r="L186" s="179" t="s">
        <v>282</v>
      </c>
      <c r="O186" s="170">
        <v>3</v>
      </c>
    </row>
    <row r="187" spans="1:104" x14ac:dyDescent="0.2">
      <c r="A187" s="177"/>
      <c r="B187" s="178"/>
      <c r="C187" s="226" t="s">
        <v>162</v>
      </c>
      <c r="D187" s="227"/>
      <c r="E187" s="227"/>
      <c r="F187" s="227"/>
      <c r="G187" s="228"/>
      <c r="L187" s="179" t="s">
        <v>162</v>
      </c>
      <c r="O187" s="170">
        <v>3</v>
      </c>
    </row>
    <row r="188" spans="1:104" ht="22.5" x14ac:dyDescent="0.2">
      <c r="A188" s="177"/>
      <c r="B188" s="178"/>
      <c r="C188" s="226" t="s">
        <v>283</v>
      </c>
      <c r="D188" s="227"/>
      <c r="E188" s="227"/>
      <c r="F188" s="227"/>
      <c r="G188" s="228"/>
      <c r="L188" s="179" t="s">
        <v>283</v>
      </c>
      <c r="O188" s="170">
        <v>3</v>
      </c>
    </row>
    <row r="189" spans="1:104" x14ac:dyDescent="0.2">
      <c r="A189" s="177"/>
      <c r="B189" s="178"/>
      <c r="C189" s="226" t="s">
        <v>164</v>
      </c>
      <c r="D189" s="227"/>
      <c r="E189" s="227"/>
      <c r="F189" s="227"/>
      <c r="G189" s="228"/>
      <c r="L189" s="179" t="s">
        <v>164</v>
      </c>
      <c r="O189" s="170">
        <v>3</v>
      </c>
    </row>
    <row r="190" spans="1:104" x14ac:dyDescent="0.2">
      <c r="A190" s="177"/>
      <c r="B190" s="178"/>
      <c r="C190" s="226" t="s">
        <v>165</v>
      </c>
      <c r="D190" s="227"/>
      <c r="E190" s="227"/>
      <c r="F190" s="227"/>
      <c r="G190" s="228"/>
      <c r="L190" s="179" t="s">
        <v>165</v>
      </c>
      <c r="O190" s="170">
        <v>3</v>
      </c>
    </row>
    <row r="191" spans="1:104" x14ac:dyDescent="0.2">
      <c r="A191" s="177"/>
      <c r="B191" s="178"/>
      <c r="C191" s="226" t="s">
        <v>166</v>
      </c>
      <c r="D191" s="227"/>
      <c r="E191" s="227"/>
      <c r="F191" s="227"/>
      <c r="G191" s="228"/>
      <c r="L191" s="179" t="s">
        <v>166</v>
      </c>
      <c r="O191" s="170">
        <v>3</v>
      </c>
    </row>
    <row r="192" spans="1:104" ht="33.75" x14ac:dyDescent="0.2">
      <c r="A192" s="177"/>
      <c r="B192" s="178"/>
      <c r="C192" s="226" t="s">
        <v>827</v>
      </c>
      <c r="D192" s="227"/>
      <c r="E192" s="227"/>
      <c r="F192" s="227"/>
      <c r="G192" s="228"/>
      <c r="L192" s="179" t="s">
        <v>284</v>
      </c>
      <c r="O192" s="170">
        <v>3</v>
      </c>
    </row>
    <row r="193" spans="1:104" x14ac:dyDescent="0.2">
      <c r="A193" s="177"/>
      <c r="B193" s="180"/>
      <c r="C193" s="229" t="s">
        <v>168</v>
      </c>
      <c r="D193" s="230"/>
      <c r="E193" s="181">
        <v>24.272500000000001</v>
      </c>
      <c r="F193" s="182"/>
      <c r="G193" s="183"/>
      <c r="M193" s="179" t="s">
        <v>168</v>
      </c>
      <c r="O193" s="170"/>
    </row>
    <row r="194" spans="1:104" x14ac:dyDescent="0.2">
      <c r="A194" s="177"/>
      <c r="B194" s="180"/>
      <c r="C194" s="229" t="s">
        <v>169</v>
      </c>
      <c r="D194" s="230"/>
      <c r="E194" s="181">
        <v>0.69299999999999995</v>
      </c>
      <c r="F194" s="182"/>
      <c r="G194" s="183"/>
      <c r="M194" s="179" t="s">
        <v>169</v>
      </c>
      <c r="O194" s="170"/>
    </row>
    <row r="195" spans="1:104" x14ac:dyDescent="0.2">
      <c r="A195" s="177"/>
      <c r="B195" s="180"/>
      <c r="C195" s="229" t="s">
        <v>170</v>
      </c>
      <c r="D195" s="230"/>
      <c r="E195" s="181">
        <v>1.7324999999999999</v>
      </c>
      <c r="F195" s="182"/>
      <c r="G195" s="183"/>
      <c r="M195" s="179" t="s">
        <v>170</v>
      </c>
      <c r="O195" s="170"/>
    </row>
    <row r="196" spans="1:104" x14ac:dyDescent="0.2">
      <c r="A196" s="177"/>
      <c r="B196" s="180"/>
      <c r="C196" s="229" t="s">
        <v>171</v>
      </c>
      <c r="D196" s="230"/>
      <c r="E196" s="181">
        <v>17.82</v>
      </c>
      <c r="F196" s="182"/>
      <c r="G196" s="183"/>
      <c r="M196" s="179" t="s">
        <v>171</v>
      </c>
      <c r="O196" s="170"/>
    </row>
    <row r="197" spans="1:104" x14ac:dyDescent="0.2">
      <c r="A197" s="177"/>
      <c r="B197" s="180"/>
      <c r="C197" s="229" t="s">
        <v>172</v>
      </c>
      <c r="D197" s="230"/>
      <c r="E197" s="181">
        <v>34.65</v>
      </c>
      <c r="F197" s="182"/>
      <c r="G197" s="183"/>
      <c r="M197" s="179" t="s">
        <v>172</v>
      </c>
      <c r="O197" s="170"/>
    </row>
    <row r="198" spans="1:104" x14ac:dyDescent="0.2">
      <c r="A198" s="177"/>
      <c r="B198" s="180"/>
      <c r="C198" s="229" t="s">
        <v>173</v>
      </c>
      <c r="D198" s="230"/>
      <c r="E198" s="181">
        <v>13.86</v>
      </c>
      <c r="F198" s="182"/>
      <c r="G198" s="183"/>
      <c r="M198" s="179" t="s">
        <v>173</v>
      </c>
      <c r="O198" s="170"/>
    </row>
    <row r="199" spans="1:104" x14ac:dyDescent="0.2">
      <c r="A199" s="177"/>
      <c r="B199" s="180"/>
      <c r="C199" s="229" t="s">
        <v>174</v>
      </c>
      <c r="D199" s="230"/>
      <c r="E199" s="181">
        <v>21.87</v>
      </c>
      <c r="F199" s="182"/>
      <c r="G199" s="183"/>
      <c r="M199" s="179" t="s">
        <v>174</v>
      </c>
      <c r="O199" s="170"/>
    </row>
    <row r="200" spans="1:104" x14ac:dyDescent="0.2">
      <c r="A200" s="177"/>
      <c r="B200" s="180"/>
      <c r="C200" s="229" t="s">
        <v>175</v>
      </c>
      <c r="D200" s="230"/>
      <c r="E200" s="181">
        <v>3.24</v>
      </c>
      <c r="F200" s="182"/>
      <c r="G200" s="183"/>
      <c r="M200" s="179" t="s">
        <v>175</v>
      </c>
      <c r="O200" s="170"/>
    </row>
    <row r="201" spans="1:104" ht="22.5" x14ac:dyDescent="0.2">
      <c r="A201" s="171">
        <v>32</v>
      </c>
      <c r="B201" s="172" t="s">
        <v>285</v>
      </c>
      <c r="C201" s="173" t="s">
        <v>286</v>
      </c>
      <c r="D201" s="174" t="s">
        <v>108</v>
      </c>
      <c r="E201" s="175">
        <v>23.46</v>
      </c>
      <c r="F201" s="175">
        <v>0</v>
      </c>
      <c r="G201" s="176">
        <f>E201*F201</f>
        <v>0</v>
      </c>
      <c r="O201" s="170">
        <v>2</v>
      </c>
      <c r="AA201" s="146">
        <v>1</v>
      </c>
      <c r="AB201" s="146">
        <v>1</v>
      </c>
      <c r="AC201" s="146">
        <v>1</v>
      </c>
      <c r="AZ201" s="146">
        <v>1</v>
      </c>
      <c r="BA201" s="146">
        <f>IF(AZ201=1,G201,0)</f>
        <v>0</v>
      </c>
      <c r="BB201" s="146">
        <f>IF(AZ201=2,G201,0)</f>
        <v>0</v>
      </c>
      <c r="BC201" s="146">
        <f>IF(AZ201=3,G201,0)</f>
        <v>0</v>
      </c>
      <c r="BD201" s="146">
        <f>IF(AZ201=4,G201,0)</f>
        <v>0</v>
      </c>
      <c r="BE201" s="146">
        <f>IF(AZ201=5,G201,0)</f>
        <v>0</v>
      </c>
      <c r="CA201" s="170">
        <v>1</v>
      </c>
      <c r="CB201" s="170">
        <v>1</v>
      </c>
      <c r="CZ201" s="146">
        <v>7.0000000000000001E-3</v>
      </c>
    </row>
    <row r="202" spans="1:104" ht="56.25" x14ac:dyDescent="0.2">
      <c r="A202" s="177"/>
      <c r="B202" s="178"/>
      <c r="C202" s="226" t="s">
        <v>272</v>
      </c>
      <c r="D202" s="227"/>
      <c r="E202" s="227"/>
      <c r="F202" s="227"/>
      <c r="G202" s="228"/>
      <c r="L202" s="179" t="s">
        <v>272</v>
      </c>
      <c r="O202" s="170">
        <v>3</v>
      </c>
    </row>
    <row r="203" spans="1:104" x14ac:dyDescent="0.2">
      <c r="A203" s="177"/>
      <c r="B203" s="180"/>
      <c r="C203" s="229" t="s">
        <v>287</v>
      </c>
      <c r="D203" s="230"/>
      <c r="E203" s="181">
        <v>23.46</v>
      </c>
      <c r="F203" s="182"/>
      <c r="G203" s="183"/>
      <c r="M203" s="179" t="s">
        <v>287</v>
      </c>
      <c r="O203" s="170"/>
    </row>
    <row r="204" spans="1:104" x14ac:dyDescent="0.2">
      <c r="A204" s="184"/>
      <c r="B204" s="185" t="s">
        <v>75</v>
      </c>
      <c r="C204" s="186" t="str">
        <f>CONCATENATE(B124," ",C124)</f>
        <v>62 Úpravy povrchů vnější</v>
      </c>
      <c r="D204" s="187"/>
      <c r="E204" s="188"/>
      <c r="F204" s="189"/>
      <c r="G204" s="190">
        <f>SUM(G124:G203)</f>
        <v>0</v>
      </c>
      <c r="O204" s="170">
        <v>4</v>
      </c>
      <c r="BA204" s="191">
        <f>SUM(BA124:BA203)</f>
        <v>0</v>
      </c>
      <c r="BB204" s="191">
        <f>SUM(BB124:BB203)</f>
        <v>0</v>
      </c>
      <c r="BC204" s="191">
        <f>SUM(BC124:BC203)</f>
        <v>0</v>
      </c>
      <c r="BD204" s="191">
        <f>SUM(BD124:BD203)</f>
        <v>0</v>
      </c>
      <c r="BE204" s="191">
        <f>SUM(BE124:BE203)</f>
        <v>0</v>
      </c>
    </row>
    <row r="205" spans="1:104" x14ac:dyDescent="0.2">
      <c r="A205" s="163" t="s">
        <v>72</v>
      </c>
      <c r="B205" s="164" t="s">
        <v>288</v>
      </c>
      <c r="C205" s="165" t="s">
        <v>289</v>
      </c>
      <c r="D205" s="166"/>
      <c r="E205" s="167"/>
      <c r="F205" s="167"/>
      <c r="G205" s="168"/>
      <c r="H205" s="169"/>
      <c r="I205" s="169"/>
      <c r="O205" s="170">
        <v>1</v>
      </c>
    </row>
    <row r="206" spans="1:104" ht="22.5" x14ac:dyDescent="0.2">
      <c r="A206" s="171">
        <v>33</v>
      </c>
      <c r="B206" s="172" t="s">
        <v>290</v>
      </c>
      <c r="C206" s="173" t="s">
        <v>291</v>
      </c>
      <c r="D206" s="174" t="s">
        <v>108</v>
      </c>
      <c r="E206" s="175">
        <v>79.174999999999997</v>
      </c>
      <c r="F206" s="175">
        <v>0</v>
      </c>
      <c r="G206" s="176">
        <f>E206*F206</f>
        <v>0</v>
      </c>
      <c r="O206" s="170">
        <v>2</v>
      </c>
      <c r="AA206" s="146">
        <v>1</v>
      </c>
      <c r="AB206" s="146">
        <v>1</v>
      </c>
      <c r="AC206" s="146">
        <v>1</v>
      </c>
      <c r="AZ206" s="146">
        <v>1</v>
      </c>
      <c r="BA206" s="146">
        <f>IF(AZ206=1,G206,0)</f>
        <v>0</v>
      </c>
      <c r="BB206" s="146">
        <f>IF(AZ206=2,G206,0)</f>
        <v>0</v>
      </c>
      <c r="BC206" s="146">
        <f>IF(AZ206=3,G206,0)</f>
        <v>0</v>
      </c>
      <c r="BD206" s="146">
        <f>IF(AZ206=4,G206,0)</f>
        <v>0</v>
      </c>
      <c r="BE206" s="146">
        <f>IF(AZ206=5,G206,0)</f>
        <v>0</v>
      </c>
      <c r="CA206" s="170">
        <v>1</v>
      </c>
      <c r="CB206" s="170">
        <v>1</v>
      </c>
      <c r="CZ206" s="146">
        <v>0.70848</v>
      </c>
    </row>
    <row r="207" spans="1:104" ht="22.5" x14ac:dyDescent="0.2">
      <c r="A207" s="177"/>
      <c r="B207" s="178"/>
      <c r="C207" s="226" t="s">
        <v>292</v>
      </c>
      <c r="D207" s="227"/>
      <c r="E207" s="227"/>
      <c r="F207" s="227"/>
      <c r="G207" s="228"/>
      <c r="L207" s="179" t="s">
        <v>292</v>
      </c>
      <c r="O207" s="170">
        <v>3</v>
      </c>
    </row>
    <row r="208" spans="1:104" x14ac:dyDescent="0.2">
      <c r="A208" s="177"/>
      <c r="B208" s="178"/>
      <c r="C208" s="226" t="s">
        <v>293</v>
      </c>
      <c r="D208" s="227"/>
      <c r="E208" s="227"/>
      <c r="F208" s="227"/>
      <c r="G208" s="228"/>
      <c r="L208" s="179" t="s">
        <v>293</v>
      </c>
      <c r="O208" s="170">
        <v>3</v>
      </c>
    </row>
    <row r="209" spans="1:104" ht="22.5" x14ac:dyDescent="0.2">
      <c r="A209" s="177"/>
      <c r="B209" s="178"/>
      <c r="C209" s="226" t="s">
        <v>294</v>
      </c>
      <c r="D209" s="227"/>
      <c r="E209" s="227"/>
      <c r="F209" s="227"/>
      <c r="G209" s="228"/>
      <c r="L209" s="179" t="s">
        <v>294</v>
      </c>
      <c r="O209" s="170">
        <v>3</v>
      </c>
    </row>
    <row r="210" spans="1:104" x14ac:dyDescent="0.2">
      <c r="A210" s="177"/>
      <c r="B210" s="178"/>
      <c r="C210" s="226" t="s">
        <v>295</v>
      </c>
      <c r="D210" s="227"/>
      <c r="E210" s="227"/>
      <c r="F210" s="227"/>
      <c r="G210" s="228"/>
      <c r="L210" s="179" t="s">
        <v>295</v>
      </c>
      <c r="O210" s="170">
        <v>3</v>
      </c>
    </row>
    <row r="211" spans="1:104" x14ac:dyDescent="0.2">
      <c r="A211" s="177"/>
      <c r="B211" s="178"/>
      <c r="C211" s="226" t="s">
        <v>296</v>
      </c>
      <c r="D211" s="227"/>
      <c r="E211" s="227"/>
      <c r="F211" s="227"/>
      <c r="G211" s="228"/>
      <c r="L211" s="179" t="s">
        <v>296</v>
      </c>
      <c r="O211" s="170">
        <v>3</v>
      </c>
    </row>
    <row r="212" spans="1:104" x14ac:dyDescent="0.2">
      <c r="A212" s="177"/>
      <c r="B212" s="178"/>
      <c r="C212" s="226" t="s">
        <v>297</v>
      </c>
      <c r="D212" s="227"/>
      <c r="E212" s="227"/>
      <c r="F212" s="227"/>
      <c r="G212" s="228"/>
      <c r="L212" s="179" t="s">
        <v>297</v>
      </c>
      <c r="O212" s="170">
        <v>3</v>
      </c>
    </row>
    <row r="213" spans="1:104" x14ac:dyDescent="0.2">
      <c r="A213" s="177"/>
      <c r="B213" s="178"/>
      <c r="C213" s="226" t="s">
        <v>298</v>
      </c>
      <c r="D213" s="227"/>
      <c r="E213" s="227"/>
      <c r="F213" s="227"/>
      <c r="G213" s="228"/>
      <c r="L213" s="179" t="s">
        <v>298</v>
      </c>
      <c r="O213" s="170">
        <v>3</v>
      </c>
    </row>
    <row r="214" spans="1:104" x14ac:dyDescent="0.2">
      <c r="A214" s="177"/>
      <c r="B214" s="178"/>
      <c r="C214" s="226" t="s">
        <v>159</v>
      </c>
      <c r="D214" s="227"/>
      <c r="E214" s="227"/>
      <c r="F214" s="227"/>
      <c r="G214" s="228"/>
      <c r="L214" s="179" t="s">
        <v>159</v>
      </c>
      <c r="O214" s="170">
        <v>3</v>
      </c>
    </row>
    <row r="215" spans="1:104" x14ac:dyDescent="0.2">
      <c r="A215" s="177"/>
      <c r="B215" s="178"/>
      <c r="C215" s="226" t="s">
        <v>299</v>
      </c>
      <c r="D215" s="227"/>
      <c r="E215" s="227"/>
      <c r="F215" s="227"/>
      <c r="G215" s="228"/>
      <c r="L215" s="179" t="s">
        <v>299</v>
      </c>
      <c r="O215" s="170">
        <v>3</v>
      </c>
    </row>
    <row r="216" spans="1:104" x14ac:dyDescent="0.2">
      <c r="A216" s="177"/>
      <c r="B216" s="178"/>
      <c r="C216" s="226" t="s">
        <v>300</v>
      </c>
      <c r="D216" s="227"/>
      <c r="E216" s="227"/>
      <c r="F216" s="227"/>
      <c r="G216" s="228"/>
      <c r="L216" s="179" t="s">
        <v>300</v>
      </c>
      <c r="O216" s="170">
        <v>3</v>
      </c>
    </row>
    <row r="217" spans="1:104" x14ac:dyDescent="0.2">
      <c r="A217" s="177"/>
      <c r="B217" s="178"/>
      <c r="C217" s="226" t="s">
        <v>301</v>
      </c>
      <c r="D217" s="227"/>
      <c r="E217" s="227"/>
      <c r="F217" s="227"/>
      <c r="G217" s="228"/>
      <c r="L217" s="179" t="s">
        <v>301</v>
      </c>
      <c r="O217" s="170">
        <v>3</v>
      </c>
    </row>
    <row r="218" spans="1:104" x14ac:dyDescent="0.2">
      <c r="A218" s="177"/>
      <c r="B218" s="178"/>
      <c r="C218" s="226" t="s">
        <v>302</v>
      </c>
      <c r="D218" s="227"/>
      <c r="E218" s="227"/>
      <c r="F218" s="227"/>
      <c r="G218" s="228"/>
      <c r="L218" s="179" t="s">
        <v>302</v>
      </c>
      <c r="O218" s="170">
        <v>3</v>
      </c>
    </row>
    <row r="219" spans="1:104" x14ac:dyDescent="0.2">
      <c r="A219" s="177"/>
      <c r="B219" s="178"/>
      <c r="C219" s="226" t="s">
        <v>303</v>
      </c>
      <c r="D219" s="227"/>
      <c r="E219" s="227"/>
      <c r="F219" s="227"/>
      <c r="G219" s="228"/>
      <c r="L219" s="179" t="s">
        <v>303</v>
      </c>
      <c r="O219" s="170">
        <v>3</v>
      </c>
    </row>
    <row r="220" spans="1:104" x14ac:dyDescent="0.2">
      <c r="A220" s="177"/>
      <c r="B220" s="180"/>
      <c r="C220" s="229" t="s">
        <v>304</v>
      </c>
      <c r="D220" s="230"/>
      <c r="E220" s="181">
        <v>53.3</v>
      </c>
      <c r="F220" s="182"/>
      <c r="G220" s="183"/>
      <c r="M220" s="179" t="s">
        <v>304</v>
      </c>
      <c r="O220" s="170"/>
    </row>
    <row r="221" spans="1:104" x14ac:dyDescent="0.2">
      <c r="A221" s="177"/>
      <c r="B221" s="180"/>
      <c r="C221" s="229" t="s">
        <v>305</v>
      </c>
      <c r="D221" s="230"/>
      <c r="E221" s="181">
        <v>25.875</v>
      </c>
      <c r="F221" s="182"/>
      <c r="G221" s="183"/>
      <c r="M221" s="179" t="s">
        <v>305</v>
      </c>
      <c r="O221" s="170"/>
    </row>
    <row r="222" spans="1:104" x14ac:dyDescent="0.2">
      <c r="A222" s="171">
        <v>34</v>
      </c>
      <c r="B222" s="172" t="s">
        <v>306</v>
      </c>
      <c r="C222" s="173" t="s">
        <v>307</v>
      </c>
      <c r="D222" s="174"/>
      <c r="E222" s="175">
        <v>4.32</v>
      </c>
      <c r="F222" s="175">
        <v>0</v>
      </c>
      <c r="G222" s="176">
        <f>E222*F222</f>
        <v>0</v>
      </c>
      <c r="O222" s="170">
        <v>2</v>
      </c>
      <c r="AA222" s="146">
        <v>1</v>
      </c>
      <c r="AB222" s="146">
        <v>1</v>
      </c>
      <c r="AC222" s="146">
        <v>1</v>
      </c>
      <c r="BA222" s="146">
        <f>IF(AZ222=1,G222,0)</f>
        <v>0</v>
      </c>
      <c r="BB222" s="146">
        <f>IF(AZ222=2,G222,0)</f>
        <v>0</v>
      </c>
      <c r="BC222" s="146">
        <f>IF(AZ222=3,G222,0)</f>
        <v>0</v>
      </c>
      <c r="BD222" s="146">
        <f>IF(AZ222=4,G222,0)</f>
        <v>0</v>
      </c>
      <c r="BE222" s="146">
        <f>IF(AZ222=5,G222,0)</f>
        <v>0</v>
      </c>
      <c r="CA222" s="170">
        <v>1</v>
      </c>
      <c r="CB222" s="170">
        <v>1</v>
      </c>
    </row>
    <row r="223" spans="1:104" x14ac:dyDescent="0.2">
      <c r="A223" s="171">
        <v>35</v>
      </c>
      <c r="B223" s="172" t="s">
        <v>308</v>
      </c>
      <c r="C223" s="173" t="s">
        <v>309</v>
      </c>
      <c r="D223" s="174" t="s">
        <v>108</v>
      </c>
      <c r="E223" s="175">
        <v>4.32</v>
      </c>
      <c r="F223" s="175">
        <v>0</v>
      </c>
      <c r="G223" s="176">
        <f>E223*F223</f>
        <v>0</v>
      </c>
      <c r="O223" s="170">
        <v>2</v>
      </c>
      <c r="AA223" s="146">
        <v>1</v>
      </c>
      <c r="AB223" s="146">
        <v>1</v>
      </c>
      <c r="AC223" s="146">
        <v>1</v>
      </c>
      <c r="AZ223" s="146">
        <v>1</v>
      </c>
      <c r="BA223" s="146">
        <f>IF(AZ223=1,G223,0)</f>
        <v>0</v>
      </c>
      <c r="BB223" s="146">
        <f>IF(AZ223=2,G223,0)</f>
        <v>0</v>
      </c>
      <c r="BC223" s="146">
        <f>IF(AZ223=3,G223,0)</f>
        <v>0</v>
      </c>
      <c r="BD223" s="146">
        <f>IF(AZ223=4,G223,0)</f>
        <v>0</v>
      </c>
      <c r="BE223" s="146">
        <f>IF(AZ223=5,G223,0)</f>
        <v>0</v>
      </c>
      <c r="CA223" s="170">
        <v>1</v>
      </c>
      <c r="CB223" s="170">
        <v>1</v>
      </c>
      <c r="CZ223" s="146">
        <v>0.25609999999999999</v>
      </c>
    </row>
    <row r="224" spans="1:104" ht="33.75" x14ac:dyDescent="0.2">
      <c r="A224" s="177"/>
      <c r="B224" s="178"/>
      <c r="C224" s="226" t="s">
        <v>310</v>
      </c>
      <c r="D224" s="227"/>
      <c r="E224" s="227"/>
      <c r="F224" s="227"/>
      <c r="G224" s="228"/>
      <c r="L224" s="179" t="s">
        <v>310</v>
      </c>
      <c r="O224" s="170">
        <v>3</v>
      </c>
    </row>
    <row r="225" spans="1:104" x14ac:dyDescent="0.2">
      <c r="A225" s="177"/>
      <c r="B225" s="178"/>
      <c r="C225" s="226" t="s">
        <v>159</v>
      </c>
      <c r="D225" s="227"/>
      <c r="E225" s="227"/>
      <c r="F225" s="227"/>
      <c r="G225" s="228"/>
      <c r="L225" s="179" t="s">
        <v>159</v>
      </c>
      <c r="O225" s="170">
        <v>3</v>
      </c>
    </row>
    <row r="226" spans="1:104" x14ac:dyDescent="0.2">
      <c r="A226" s="177"/>
      <c r="B226" s="178"/>
      <c r="C226" s="226" t="s">
        <v>311</v>
      </c>
      <c r="D226" s="227"/>
      <c r="E226" s="227"/>
      <c r="F226" s="227"/>
      <c r="G226" s="228"/>
      <c r="L226" s="179" t="s">
        <v>311</v>
      </c>
      <c r="O226" s="170">
        <v>3</v>
      </c>
    </row>
    <row r="227" spans="1:104" x14ac:dyDescent="0.2">
      <c r="A227" s="177"/>
      <c r="B227" s="178"/>
      <c r="C227" s="226" t="s">
        <v>312</v>
      </c>
      <c r="D227" s="227"/>
      <c r="E227" s="227"/>
      <c r="F227" s="227"/>
      <c r="G227" s="228"/>
      <c r="L227" s="179" t="s">
        <v>312</v>
      </c>
      <c r="O227" s="170">
        <v>3</v>
      </c>
    </row>
    <row r="228" spans="1:104" x14ac:dyDescent="0.2">
      <c r="A228" s="177"/>
      <c r="B228" s="178"/>
      <c r="C228" s="226" t="s">
        <v>313</v>
      </c>
      <c r="D228" s="227"/>
      <c r="E228" s="227"/>
      <c r="F228" s="227"/>
      <c r="G228" s="228"/>
      <c r="L228" s="179" t="s">
        <v>313</v>
      </c>
      <c r="O228" s="170">
        <v>3</v>
      </c>
    </row>
    <row r="229" spans="1:104" x14ac:dyDescent="0.2">
      <c r="A229" s="177"/>
      <c r="B229" s="178"/>
      <c r="C229" s="226" t="s">
        <v>314</v>
      </c>
      <c r="D229" s="227"/>
      <c r="E229" s="227"/>
      <c r="F229" s="227"/>
      <c r="G229" s="228"/>
      <c r="L229" s="179" t="s">
        <v>314</v>
      </c>
      <c r="O229" s="170">
        <v>3</v>
      </c>
    </row>
    <row r="230" spans="1:104" x14ac:dyDescent="0.2">
      <c r="A230" s="177"/>
      <c r="B230" s="178"/>
      <c r="C230" s="226" t="s">
        <v>315</v>
      </c>
      <c r="D230" s="227"/>
      <c r="E230" s="227"/>
      <c r="F230" s="227"/>
      <c r="G230" s="228"/>
      <c r="L230" s="179" t="s">
        <v>315</v>
      </c>
      <c r="O230" s="170">
        <v>3</v>
      </c>
    </row>
    <row r="231" spans="1:104" x14ac:dyDescent="0.2">
      <c r="A231" s="177"/>
      <c r="B231" s="178"/>
      <c r="C231" s="226" t="s">
        <v>316</v>
      </c>
      <c r="D231" s="227"/>
      <c r="E231" s="227"/>
      <c r="F231" s="227"/>
      <c r="G231" s="228"/>
      <c r="L231" s="179" t="s">
        <v>316</v>
      </c>
      <c r="O231" s="170">
        <v>3</v>
      </c>
    </row>
    <row r="232" spans="1:104" x14ac:dyDescent="0.2">
      <c r="A232" s="177"/>
      <c r="B232" s="178"/>
      <c r="C232" s="226" t="s">
        <v>317</v>
      </c>
      <c r="D232" s="227"/>
      <c r="E232" s="227"/>
      <c r="F232" s="227"/>
      <c r="G232" s="228"/>
      <c r="L232" s="179" t="s">
        <v>317</v>
      </c>
      <c r="O232" s="170">
        <v>3</v>
      </c>
    </row>
    <row r="233" spans="1:104" x14ac:dyDescent="0.2">
      <c r="A233" s="177"/>
      <c r="B233" s="178"/>
      <c r="C233" s="226" t="s">
        <v>318</v>
      </c>
      <c r="D233" s="227"/>
      <c r="E233" s="227"/>
      <c r="F233" s="227"/>
      <c r="G233" s="228"/>
      <c r="L233" s="179" t="s">
        <v>318</v>
      </c>
      <c r="O233" s="170">
        <v>3</v>
      </c>
    </row>
    <row r="234" spans="1:104" x14ac:dyDescent="0.2">
      <c r="A234" s="177"/>
      <c r="B234" s="178"/>
      <c r="C234" s="226" t="s">
        <v>319</v>
      </c>
      <c r="D234" s="227"/>
      <c r="E234" s="227"/>
      <c r="F234" s="227"/>
      <c r="G234" s="228"/>
      <c r="L234" s="179" t="s">
        <v>319</v>
      </c>
      <c r="O234" s="170">
        <v>3</v>
      </c>
    </row>
    <row r="235" spans="1:104" x14ac:dyDescent="0.2">
      <c r="A235" s="177"/>
      <c r="B235" s="178"/>
      <c r="C235" s="226" t="s">
        <v>320</v>
      </c>
      <c r="D235" s="227"/>
      <c r="E235" s="227"/>
      <c r="F235" s="227"/>
      <c r="G235" s="228"/>
      <c r="L235" s="179" t="s">
        <v>320</v>
      </c>
      <c r="O235" s="170">
        <v>3</v>
      </c>
    </row>
    <row r="236" spans="1:104" x14ac:dyDescent="0.2">
      <c r="A236" s="177"/>
      <c r="B236" s="178"/>
      <c r="C236" s="226"/>
      <c r="D236" s="227"/>
      <c r="E236" s="227"/>
      <c r="F236" s="227"/>
      <c r="G236" s="228"/>
      <c r="L236" s="179"/>
      <c r="O236" s="170">
        <v>3</v>
      </c>
    </row>
    <row r="237" spans="1:104" x14ac:dyDescent="0.2">
      <c r="A237" s="177"/>
      <c r="B237" s="180"/>
      <c r="C237" s="229" t="s">
        <v>321</v>
      </c>
      <c r="D237" s="230"/>
      <c r="E237" s="181">
        <v>4.32</v>
      </c>
      <c r="F237" s="182"/>
      <c r="G237" s="183"/>
      <c r="M237" s="179" t="s">
        <v>321</v>
      </c>
      <c r="O237" s="170"/>
    </row>
    <row r="238" spans="1:104" x14ac:dyDescent="0.2">
      <c r="A238" s="184"/>
      <c r="B238" s="185" t="s">
        <v>75</v>
      </c>
      <c r="C238" s="186" t="str">
        <f>CONCATENATE(B205," ",C205)</f>
        <v>63 Podlahy a podlahové konstrukce</v>
      </c>
      <c r="D238" s="187"/>
      <c r="E238" s="188"/>
      <c r="F238" s="189"/>
      <c r="G238" s="190">
        <f>SUM(G205:G237)</f>
        <v>0</v>
      </c>
      <c r="O238" s="170">
        <v>4</v>
      </c>
      <c r="BA238" s="191">
        <f>SUM(BA205:BA237)</f>
        <v>0</v>
      </c>
      <c r="BB238" s="191">
        <f>SUM(BB205:BB237)</f>
        <v>0</v>
      </c>
      <c r="BC238" s="191">
        <f>SUM(BC205:BC237)</f>
        <v>0</v>
      </c>
      <c r="BD238" s="191">
        <f>SUM(BD205:BD237)</f>
        <v>0</v>
      </c>
      <c r="BE238" s="191">
        <f>SUM(BE205:BE237)</f>
        <v>0</v>
      </c>
    </row>
    <row r="239" spans="1:104" x14ac:dyDescent="0.2">
      <c r="A239" s="163" t="s">
        <v>72</v>
      </c>
      <c r="B239" s="164" t="s">
        <v>322</v>
      </c>
      <c r="C239" s="165" t="s">
        <v>323</v>
      </c>
      <c r="D239" s="166"/>
      <c r="E239" s="167"/>
      <c r="F239" s="167"/>
      <c r="G239" s="168"/>
      <c r="H239" s="169"/>
      <c r="I239" s="169"/>
      <c r="O239" s="170">
        <v>1</v>
      </c>
    </row>
    <row r="240" spans="1:104" ht="22.5" x14ac:dyDescent="0.2">
      <c r="A240" s="171">
        <v>36</v>
      </c>
      <c r="B240" s="172" t="s">
        <v>324</v>
      </c>
      <c r="C240" s="173" t="s">
        <v>325</v>
      </c>
      <c r="D240" s="174" t="s">
        <v>151</v>
      </c>
      <c r="E240" s="175">
        <v>1</v>
      </c>
      <c r="F240" s="175">
        <v>0</v>
      </c>
      <c r="G240" s="176">
        <f>E240*F240</f>
        <v>0</v>
      </c>
      <c r="O240" s="170">
        <v>2</v>
      </c>
      <c r="AA240" s="146">
        <v>1</v>
      </c>
      <c r="AB240" s="146">
        <v>1</v>
      </c>
      <c r="AC240" s="146">
        <v>1</v>
      </c>
      <c r="AZ240" s="146">
        <v>1</v>
      </c>
      <c r="BA240" s="146">
        <f>IF(AZ240=1,G240,0)</f>
        <v>0</v>
      </c>
      <c r="BB240" s="146">
        <f>IF(AZ240=2,G240,0)</f>
        <v>0</v>
      </c>
      <c r="BC240" s="146">
        <f>IF(AZ240=3,G240,0)</f>
        <v>0</v>
      </c>
      <c r="BD240" s="146">
        <f>IF(AZ240=4,G240,0)</f>
        <v>0</v>
      </c>
      <c r="BE240" s="146">
        <f>IF(AZ240=5,G240,0)</f>
        <v>0</v>
      </c>
      <c r="CA240" s="170">
        <v>1</v>
      </c>
      <c r="CB240" s="170">
        <v>1</v>
      </c>
      <c r="CZ240" s="146">
        <v>0</v>
      </c>
    </row>
    <row r="241" spans="1:104" x14ac:dyDescent="0.2">
      <c r="A241" s="177"/>
      <c r="B241" s="178"/>
      <c r="C241" s="226" t="s">
        <v>326</v>
      </c>
      <c r="D241" s="227"/>
      <c r="E241" s="227"/>
      <c r="F241" s="227"/>
      <c r="G241" s="228"/>
      <c r="L241" s="179" t="s">
        <v>326</v>
      </c>
      <c r="O241" s="170">
        <v>3</v>
      </c>
    </row>
    <row r="242" spans="1:104" x14ac:dyDescent="0.2">
      <c r="A242" s="177"/>
      <c r="B242" s="178"/>
      <c r="C242" s="226" t="s">
        <v>327</v>
      </c>
      <c r="D242" s="227"/>
      <c r="E242" s="227"/>
      <c r="F242" s="227"/>
      <c r="G242" s="228"/>
      <c r="L242" s="179" t="s">
        <v>327</v>
      </c>
      <c r="O242" s="170">
        <v>3</v>
      </c>
    </row>
    <row r="243" spans="1:104" x14ac:dyDescent="0.2">
      <c r="A243" s="177"/>
      <c r="B243" s="178"/>
      <c r="C243" s="226" t="s">
        <v>328</v>
      </c>
      <c r="D243" s="227"/>
      <c r="E243" s="227"/>
      <c r="F243" s="227"/>
      <c r="G243" s="228"/>
      <c r="L243" s="179" t="s">
        <v>328</v>
      </c>
      <c r="O243" s="170">
        <v>3</v>
      </c>
    </row>
    <row r="244" spans="1:104" ht="22.5" x14ac:dyDescent="0.2">
      <c r="A244" s="177"/>
      <c r="B244" s="178"/>
      <c r="C244" s="226" t="s">
        <v>329</v>
      </c>
      <c r="D244" s="227"/>
      <c r="E244" s="227"/>
      <c r="F244" s="227"/>
      <c r="G244" s="228"/>
      <c r="L244" s="179" t="s">
        <v>329</v>
      </c>
      <c r="O244" s="170">
        <v>3</v>
      </c>
    </row>
    <row r="245" spans="1:104" x14ac:dyDescent="0.2">
      <c r="A245" s="177"/>
      <c r="B245" s="178"/>
      <c r="C245" s="226" t="s">
        <v>330</v>
      </c>
      <c r="D245" s="227"/>
      <c r="E245" s="227"/>
      <c r="F245" s="227"/>
      <c r="G245" s="228"/>
      <c r="L245" s="179" t="s">
        <v>330</v>
      </c>
      <c r="O245" s="170">
        <v>3</v>
      </c>
    </row>
    <row r="246" spans="1:104" x14ac:dyDescent="0.2">
      <c r="A246" s="177"/>
      <c r="B246" s="178"/>
      <c r="C246" s="226" t="s">
        <v>331</v>
      </c>
      <c r="D246" s="227"/>
      <c r="E246" s="227"/>
      <c r="F246" s="227"/>
      <c r="G246" s="228"/>
      <c r="L246" s="179" t="s">
        <v>331</v>
      </c>
      <c r="O246" s="170">
        <v>3</v>
      </c>
    </row>
    <row r="247" spans="1:104" x14ac:dyDescent="0.2">
      <c r="A247" s="177"/>
      <c r="B247" s="178"/>
      <c r="C247" s="226" t="s">
        <v>332</v>
      </c>
      <c r="D247" s="227"/>
      <c r="E247" s="227"/>
      <c r="F247" s="227"/>
      <c r="G247" s="228"/>
      <c r="L247" s="179" t="s">
        <v>332</v>
      </c>
      <c r="O247" s="170">
        <v>3</v>
      </c>
    </row>
    <row r="248" spans="1:104" ht="67.5" x14ac:dyDescent="0.2">
      <c r="A248" s="177"/>
      <c r="B248" s="178"/>
      <c r="C248" s="226" t="s">
        <v>333</v>
      </c>
      <c r="D248" s="227"/>
      <c r="E248" s="227"/>
      <c r="F248" s="227"/>
      <c r="G248" s="228"/>
      <c r="L248" s="179" t="s">
        <v>333</v>
      </c>
      <c r="O248" s="170">
        <v>3</v>
      </c>
    </row>
    <row r="249" spans="1:104" x14ac:dyDescent="0.2">
      <c r="A249" s="177"/>
      <c r="B249" s="178"/>
      <c r="C249" s="226" t="s">
        <v>334</v>
      </c>
      <c r="D249" s="227"/>
      <c r="E249" s="227"/>
      <c r="F249" s="227"/>
      <c r="G249" s="228"/>
      <c r="L249" s="179" t="s">
        <v>334</v>
      </c>
      <c r="O249" s="170">
        <v>3</v>
      </c>
    </row>
    <row r="250" spans="1:104" x14ac:dyDescent="0.2">
      <c r="A250" s="177"/>
      <c r="B250" s="178"/>
      <c r="C250" s="226" t="s">
        <v>335</v>
      </c>
      <c r="D250" s="227"/>
      <c r="E250" s="227"/>
      <c r="F250" s="227"/>
      <c r="G250" s="228"/>
      <c r="L250" s="179" t="s">
        <v>335</v>
      </c>
      <c r="O250" s="170">
        <v>3</v>
      </c>
    </row>
    <row r="251" spans="1:104" ht="33.75" x14ac:dyDescent="0.2">
      <c r="A251" s="177"/>
      <c r="B251" s="178"/>
      <c r="C251" s="226" t="s">
        <v>336</v>
      </c>
      <c r="D251" s="227"/>
      <c r="E251" s="227"/>
      <c r="F251" s="227"/>
      <c r="G251" s="228"/>
      <c r="L251" s="179" t="s">
        <v>336</v>
      </c>
      <c r="O251" s="170">
        <v>3</v>
      </c>
    </row>
    <row r="252" spans="1:104" x14ac:dyDescent="0.2">
      <c r="A252" s="171">
        <v>37</v>
      </c>
      <c r="B252" s="172" t="s">
        <v>337</v>
      </c>
      <c r="C252" s="173" t="s">
        <v>338</v>
      </c>
      <c r="D252" s="174" t="s">
        <v>151</v>
      </c>
      <c r="E252" s="175">
        <v>1</v>
      </c>
      <c r="F252" s="175">
        <v>0</v>
      </c>
      <c r="G252" s="176">
        <f>E252*F252</f>
        <v>0</v>
      </c>
      <c r="O252" s="170">
        <v>2</v>
      </c>
      <c r="AA252" s="146">
        <v>1</v>
      </c>
      <c r="AB252" s="146">
        <v>1</v>
      </c>
      <c r="AC252" s="146">
        <v>1</v>
      </c>
      <c r="AZ252" s="146">
        <v>1</v>
      </c>
      <c r="BA252" s="146">
        <f>IF(AZ252=1,G252,0)</f>
        <v>0</v>
      </c>
      <c r="BB252" s="146">
        <f>IF(AZ252=2,G252,0)</f>
        <v>0</v>
      </c>
      <c r="BC252" s="146">
        <f>IF(AZ252=3,G252,0)</f>
        <v>0</v>
      </c>
      <c r="BD252" s="146">
        <f>IF(AZ252=4,G252,0)</f>
        <v>0</v>
      </c>
      <c r="BE252" s="146">
        <f>IF(AZ252=5,G252,0)</f>
        <v>0</v>
      </c>
      <c r="CA252" s="170">
        <v>1</v>
      </c>
      <c r="CB252" s="170">
        <v>1</v>
      </c>
      <c r="CZ252" s="146">
        <v>0</v>
      </c>
    </row>
    <row r="253" spans="1:104" ht="45" x14ac:dyDescent="0.2">
      <c r="A253" s="177"/>
      <c r="B253" s="178"/>
      <c r="C253" s="226" t="s">
        <v>339</v>
      </c>
      <c r="D253" s="227"/>
      <c r="E253" s="227"/>
      <c r="F253" s="227"/>
      <c r="G253" s="228"/>
      <c r="L253" s="179" t="s">
        <v>339</v>
      </c>
      <c r="O253" s="170">
        <v>3</v>
      </c>
    </row>
    <row r="254" spans="1:104" x14ac:dyDescent="0.2">
      <c r="A254" s="177"/>
      <c r="B254" s="178"/>
      <c r="C254" s="226" t="s">
        <v>340</v>
      </c>
      <c r="D254" s="227"/>
      <c r="E254" s="227"/>
      <c r="F254" s="227"/>
      <c r="G254" s="228"/>
      <c r="L254" s="179" t="s">
        <v>340</v>
      </c>
      <c r="O254" s="170">
        <v>3</v>
      </c>
    </row>
    <row r="255" spans="1:104" x14ac:dyDescent="0.2">
      <c r="A255" s="177"/>
      <c r="B255" s="178"/>
      <c r="C255" s="226" t="s">
        <v>341</v>
      </c>
      <c r="D255" s="227"/>
      <c r="E255" s="227"/>
      <c r="F255" s="227"/>
      <c r="G255" s="228"/>
      <c r="L255" s="179" t="s">
        <v>341</v>
      </c>
      <c r="O255" s="170">
        <v>3</v>
      </c>
    </row>
    <row r="256" spans="1:104" x14ac:dyDescent="0.2">
      <c r="A256" s="177"/>
      <c r="B256" s="178"/>
      <c r="C256" s="226" t="s">
        <v>342</v>
      </c>
      <c r="D256" s="227"/>
      <c r="E256" s="227"/>
      <c r="F256" s="227"/>
      <c r="G256" s="228"/>
      <c r="L256" s="179" t="s">
        <v>342</v>
      </c>
      <c r="O256" s="170">
        <v>3</v>
      </c>
    </row>
    <row r="257" spans="1:104" x14ac:dyDescent="0.2">
      <c r="A257" s="177"/>
      <c r="B257" s="178"/>
      <c r="C257" s="226" t="s">
        <v>343</v>
      </c>
      <c r="D257" s="227"/>
      <c r="E257" s="227"/>
      <c r="F257" s="227"/>
      <c r="G257" s="228"/>
      <c r="L257" s="179" t="s">
        <v>343</v>
      </c>
      <c r="O257" s="170">
        <v>3</v>
      </c>
    </row>
    <row r="258" spans="1:104" x14ac:dyDescent="0.2">
      <c r="A258" s="177"/>
      <c r="B258" s="178"/>
      <c r="C258" s="226" t="s">
        <v>344</v>
      </c>
      <c r="D258" s="227"/>
      <c r="E258" s="227"/>
      <c r="F258" s="227"/>
      <c r="G258" s="228"/>
      <c r="L258" s="179" t="s">
        <v>344</v>
      </c>
      <c r="O258" s="170">
        <v>3</v>
      </c>
    </row>
    <row r="259" spans="1:104" ht="33.75" x14ac:dyDescent="0.2">
      <c r="A259" s="177"/>
      <c r="B259" s="178"/>
      <c r="C259" s="226" t="s">
        <v>427</v>
      </c>
      <c r="D259" s="227"/>
      <c r="E259" s="227"/>
      <c r="F259" s="227"/>
      <c r="G259" s="228"/>
      <c r="L259" s="179" t="s">
        <v>345</v>
      </c>
      <c r="O259" s="170">
        <v>3</v>
      </c>
    </row>
    <row r="260" spans="1:104" x14ac:dyDescent="0.2">
      <c r="A260" s="177"/>
      <c r="B260" s="178"/>
      <c r="C260" s="226" t="s">
        <v>346</v>
      </c>
      <c r="D260" s="227"/>
      <c r="E260" s="227"/>
      <c r="F260" s="227"/>
      <c r="G260" s="228"/>
      <c r="L260" s="179" t="s">
        <v>346</v>
      </c>
      <c r="O260" s="170">
        <v>3</v>
      </c>
    </row>
    <row r="261" spans="1:104" ht="33.75" x14ac:dyDescent="0.2">
      <c r="A261" s="177"/>
      <c r="B261" s="178"/>
      <c r="C261" s="226" t="s">
        <v>347</v>
      </c>
      <c r="D261" s="227"/>
      <c r="E261" s="227"/>
      <c r="F261" s="227"/>
      <c r="G261" s="228"/>
      <c r="L261" s="179" t="s">
        <v>347</v>
      </c>
      <c r="O261" s="170">
        <v>3</v>
      </c>
    </row>
    <row r="262" spans="1:104" x14ac:dyDescent="0.2">
      <c r="A262" s="171">
        <v>38</v>
      </c>
      <c r="B262" s="172" t="s">
        <v>348</v>
      </c>
      <c r="C262" s="173" t="s">
        <v>349</v>
      </c>
      <c r="D262" s="174" t="s">
        <v>151</v>
      </c>
      <c r="E262" s="175">
        <v>1</v>
      </c>
      <c r="F262" s="175">
        <v>0</v>
      </c>
      <c r="G262" s="176">
        <f>E262*F262</f>
        <v>0</v>
      </c>
      <c r="O262" s="170">
        <v>2</v>
      </c>
      <c r="AA262" s="146">
        <v>1</v>
      </c>
      <c r="AB262" s="146">
        <v>1</v>
      </c>
      <c r="AC262" s="146">
        <v>1</v>
      </c>
      <c r="AZ262" s="146">
        <v>1</v>
      </c>
      <c r="BA262" s="146">
        <f>IF(AZ262=1,G262,0)</f>
        <v>0</v>
      </c>
      <c r="BB262" s="146">
        <f>IF(AZ262=2,G262,0)</f>
        <v>0</v>
      </c>
      <c r="BC262" s="146">
        <f>IF(AZ262=3,G262,0)</f>
        <v>0</v>
      </c>
      <c r="BD262" s="146">
        <f>IF(AZ262=4,G262,0)</f>
        <v>0</v>
      </c>
      <c r="BE262" s="146">
        <f>IF(AZ262=5,G262,0)</f>
        <v>0</v>
      </c>
      <c r="CA262" s="170">
        <v>1</v>
      </c>
      <c r="CB262" s="170">
        <v>1</v>
      </c>
      <c r="CZ262" s="146">
        <v>0</v>
      </c>
    </row>
    <row r="263" spans="1:104" ht="45" x14ac:dyDescent="0.2">
      <c r="A263" s="177"/>
      <c r="B263" s="178"/>
      <c r="C263" s="226" t="s">
        <v>339</v>
      </c>
      <c r="D263" s="227"/>
      <c r="E263" s="227"/>
      <c r="F263" s="227"/>
      <c r="G263" s="228"/>
      <c r="L263" s="179" t="s">
        <v>339</v>
      </c>
      <c r="O263" s="170">
        <v>3</v>
      </c>
    </row>
    <row r="264" spans="1:104" x14ac:dyDescent="0.2">
      <c r="A264" s="177"/>
      <c r="B264" s="178"/>
      <c r="C264" s="226" t="s">
        <v>340</v>
      </c>
      <c r="D264" s="227"/>
      <c r="E264" s="227"/>
      <c r="F264" s="227"/>
      <c r="G264" s="228"/>
      <c r="L264" s="179" t="s">
        <v>340</v>
      </c>
      <c r="O264" s="170">
        <v>3</v>
      </c>
    </row>
    <row r="265" spans="1:104" x14ac:dyDescent="0.2">
      <c r="A265" s="177"/>
      <c r="B265" s="178"/>
      <c r="C265" s="226" t="s">
        <v>341</v>
      </c>
      <c r="D265" s="227"/>
      <c r="E265" s="227"/>
      <c r="F265" s="227"/>
      <c r="G265" s="228"/>
      <c r="L265" s="179" t="s">
        <v>341</v>
      </c>
      <c r="O265" s="170">
        <v>3</v>
      </c>
    </row>
    <row r="266" spans="1:104" x14ac:dyDescent="0.2">
      <c r="A266" s="177"/>
      <c r="B266" s="178"/>
      <c r="C266" s="226" t="s">
        <v>342</v>
      </c>
      <c r="D266" s="227"/>
      <c r="E266" s="227"/>
      <c r="F266" s="227"/>
      <c r="G266" s="228"/>
      <c r="L266" s="179" t="s">
        <v>342</v>
      </c>
      <c r="O266" s="170">
        <v>3</v>
      </c>
    </row>
    <row r="267" spans="1:104" x14ac:dyDescent="0.2">
      <c r="A267" s="177"/>
      <c r="B267" s="178"/>
      <c r="C267" s="226" t="s">
        <v>343</v>
      </c>
      <c r="D267" s="227"/>
      <c r="E267" s="227"/>
      <c r="F267" s="227"/>
      <c r="G267" s="228"/>
      <c r="L267" s="179" t="s">
        <v>343</v>
      </c>
      <c r="O267" s="170">
        <v>3</v>
      </c>
    </row>
    <row r="268" spans="1:104" x14ac:dyDescent="0.2">
      <c r="A268" s="177"/>
      <c r="B268" s="178"/>
      <c r="C268" s="226" t="s">
        <v>344</v>
      </c>
      <c r="D268" s="227"/>
      <c r="E268" s="227"/>
      <c r="F268" s="227"/>
      <c r="G268" s="228"/>
      <c r="L268" s="179" t="s">
        <v>344</v>
      </c>
      <c r="O268" s="170">
        <v>3</v>
      </c>
    </row>
    <row r="269" spans="1:104" ht="33.75" x14ac:dyDescent="0.2">
      <c r="A269" s="177"/>
      <c r="B269" s="178"/>
      <c r="C269" s="226" t="s">
        <v>427</v>
      </c>
      <c r="D269" s="227"/>
      <c r="E269" s="227"/>
      <c r="F269" s="227"/>
      <c r="G269" s="228"/>
      <c r="L269" s="179" t="s">
        <v>345</v>
      </c>
      <c r="O269" s="170">
        <v>3</v>
      </c>
    </row>
    <row r="270" spans="1:104" x14ac:dyDescent="0.2">
      <c r="A270" s="177"/>
      <c r="B270" s="178"/>
      <c r="C270" s="226" t="s">
        <v>346</v>
      </c>
      <c r="D270" s="227"/>
      <c r="E270" s="227"/>
      <c r="F270" s="227"/>
      <c r="G270" s="228"/>
      <c r="L270" s="179" t="s">
        <v>346</v>
      </c>
      <c r="O270" s="170">
        <v>3</v>
      </c>
    </row>
    <row r="271" spans="1:104" ht="33.75" x14ac:dyDescent="0.2">
      <c r="A271" s="177"/>
      <c r="B271" s="178"/>
      <c r="C271" s="226" t="s">
        <v>347</v>
      </c>
      <c r="D271" s="227"/>
      <c r="E271" s="227"/>
      <c r="F271" s="227"/>
      <c r="G271" s="228"/>
      <c r="L271" s="179" t="s">
        <v>347</v>
      </c>
      <c r="O271" s="170">
        <v>3</v>
      </c>
    </row>
    <row r="272" spans="1:104" x14ac:dyDescent="0.2">
      <c r="A272" s="171">
        <v>39</v>
      </c>
      <c r="B272" s="172" t="s">
        <v>350</v>
      </c>
      <c r="C272" s="173" t="s">
        <v>351</v>
      </c>
      <c r="D272" s="174" t="s">
        <v>151</v>
      </c>
      <c r="E272" s="175">
        <v>1</v>
      </c>
      <c r="F272" s="175">
        <v>0</v>
      </c>
      <c r="G272" s="176">
        <f>E272*F272</f>
        <v>0</v>
      </c>
      <c r="O272" s="170">
        <v>2</v>
      </c>
      <c r="AA272" s="146">
        <v>1</v>
      </c>
      <c r="AB272" s="146">
        <v>1</v>
      </c>
      <c r="AC272" s="146">
        <v>1</v>
      </c>
      <c r="AZ272" s="146">
        <v>1</v>
      </c>
      <c r="BA272" s="146">
        <f>IF(AZ272=1,G272,0)</f>
        <v>0</v>
      </c>
      <c r="BB272" s="146">
        <f>IF(AZ272=2,G272,0)</f>
        <v>0</v>
      </c>
      <c r="BC272" s="146">
        <f>IF(AZ272=3,G272,0)</f>
        <v>0</v>
      </c>
      <c r="BD272" s="146">
        <f>IF(AZ272=4,G272,0)</f>
        <v>0</v>
      </c>
      <c r="BE272" s="146">
        <f>IF(AZ272=5,G272,0)</f>
        <v>0</v>
      </c>
      <c r="CA272" s="170">
        <v>1</v>
      </c>
      <c r="CB272" s="170">
        <v>1</v>
      </c>
      <c r="CZ272" s="146">
        <v>0</v>
      </c>
    </row>
    <row r="273" spans="1:104" ht="45" x14ac:dyDescent="0.2">
      <c r="A273" s="177"/>
      <c r="B273" s="178"/>
      <c r="C273" s="226" t="s">
        <v>339</v>
      </c>
      <c r="D273" s="227"/>
      <c r="E273" s="227"/>
      <c r="F273" s="227"/>
      <c r="G273" s="228"/>
      <c r="L273" s="179" t="s">
        <v>339</v>
      </c>
      <c r="O273" s="170">
        <v>3</v>
      </c>
    </row>
    <row r="274" spans="1:104" x14ac:dyDescent="0.2">
      <c r="A274" s="177"/>
      <c r="B274" s="178"/>
      <c r="C274" s="226" t="s">
        <v>340</v>
      </c>
      <c r="D274" s="227"/>
      <c r="E274" s="227"/>
      <c r="F274" s="227"/>
      <c r="G274" s="228"/>
      <c r="L274" s="179" t="s">
        <v>340</v>
      </c>
      <c r="O274" s="170">
        <v>3</v>
      </c>
    </row>
    <row r="275" spans="1:104" x14ac:dyDescent="0.2">
      <c r="A275" s="177"/>
      <c r="B275" s="178"/>
      <c r="C275" s="226" t="s">
        <v>341</v>
      </c>
      <c r="D275" s="227"/>
      <c r="E275" s="227"/>
      <c r="F275" s="227"/>
      <c r="G275" s="228"/>
      <c r="L275" s="179" t="s">
        <v>341</v>
      </c>
      <c r="O275" s="170">
        <v>3</v>
      </c>
    </row>
    <row r="276" spans="1:104" x14ac:dyDescent="0.2">
      <c r="A276" s="177"/>
      <c r="B276" s="178"/>
      <c r="C276" s="226" t="s">
        <v>342</v>
      </c>
      <c r="D276" s="227"/>
      <c r="E276" s="227"/>
      <c r="F276" s="227"/>
      <c r="G276" s="228"/>
      <c r="L276" s="179" t="s">
        <v>342</v>
      </c>
      <c r="O276" s="170">
        <v>3</v>
      </c>
    </row>
    <row r="277" spans="1:104" x14ac:dyDescent="0.2">
      <c r="A277" s="177"/>
      <c r="B277" s="178"/>
      <c r="C277" s="226" t="s">
        <v>343</v>
      </c>
      <c r="D277" s="227"/>
      <c r="E277" s="227"/>
      <c r="F277" s="227"/>
      <c r="G277" s="228"/>
      <c r="L277" s="179" t="s">
        <v>343</v>
      </c>
      <c r="O277" s="170">
        <v>3</v>
      </c>
    </row>
    <row r="278" spans="1:104" x14ac:dyDescent="0.2">
      <c r="A278" s="177"/>
      <c r="B278" s="178"/>
      <c r="C278" s="226" t="s">
        <v>344</v>
      </c>
      <c r="D278" s="227"/>
      <c r="E278" s="227"/>
      <c r="F278" s="227"/>
      <c r="G278" s="228"/>
      <c r="L278" s="179" t="s">
        <v>344</v>
      </c>
      <c r="O278" s="170">
        <v>3</v>
      </c>
    </row>
    <row r="279" spans="1:104" ht="33.75" x14ac:dyDescent="0.2">
      <c r="A279" s="177"/>
      <c r="B279" s="178"/>
      <c r="C279" s="226" t="s">
        <v>427</v>
      </c>
      <c r="D279" s="227"/>
      <c r="E279" s="227"/>
      <c r="F279" s="227"/>
      <c r="G279" s="228"/>
      <c r="L279" s="179" t="s">
        <v>345</v>
      </c>
      <c r="O279" s="170">
        <v>3</v>
      </c>
    </row>
    <row r="280" spans="1:104" x14ac:dyDescent="0.2">
      <c r="A280" s="177"/>
      <c r="B280" s="178"/>
      <c r="C280" s="226" t="s">
        <v>346</v>
      </c>
      <c r="D280" s="227"/>
      <c r="E280" s="227"/>
      <c r="F280" s="227"/>
      <c r="G280" s="228"/>
      <c r="L280" s="179" t="s">
        <v>346</v>
      </c>
      <c r="O280" s="170">
        <v>3</v>
      </c>
    </row>
    <row r="281" spans="1:104" ht="33.75" x14ac:dyDescent="0.2">
      <c r="A281" s="177"/>
      <c r="B281" s="178"/>
      <c r="C281" s="226" t="s">
        <v>352</v>
      </c>
      <c r="D281" s="227"/>
      <c r="E281" s="227"/>
      <c r="F281" s="227"/>
      <c r="G281" s="228"/>
      <c r="L281" s="179" t="s">
        <v>352</v>
      </c>
      <c r="O281" s="170">
        <v>3</v>
      </c>
    </row>
    <row r="282" spans="1:104" x14ac:dyDescent="0.2">
      <c r="A282" s="171">
        <v>40</v>
      </c>
      <c r="B282" s="172" t="s">
        <v>353</v>
      </c>
      <c r="C282" s="173" t="s">
        <v>354</v>
      </c>
      <c r="D282" s="174" t="s">
        <v>151</v>
      </c>
      <c r="E282" s="175">
        <v>1</v>
      </c>
      <c r="F282" s="175">
        <v>0</v>
      </c>
      <c r="G282" s="176">
        <f t="shared" ref="G282:G296" si="0">E282*F282</f>
        <v>0</v>
      </c>
      <c r="O282" s="170">
        <v>2</v>
      </c>
      <c r="AA282" s="146">
        <v>1</v>
      </c>
      <c r="AB282" s="146">
        <v>1</v>
      </c>
      <c r="AC282" s="146">
        <v>1</v>
      </c>
      <c r="AZ282" s="146">
        <v>1</v>
      </c>
      <c r="BA282" s="146">
        <f t="shared" ref="BA282:BA296" si="1">IF(AZ282=1,G282,0)</f>
        <v>0</v>
      </c>
      <c r="BB282" s="146">
        <f t="shared" ref="BB282:BB296" si="2">IF(AZ282=2,G282,0)</f>
        <v>0</v>
      </c>
      <c r="BC282" s="146">
        <f t="shared" ref="BC282:BC296" si="3">IF(AZ282=3,G282,0)</f>
        <v>0</v>
      </c>
      <c r="BD282" s="146">
        <f t="shared" ref="BD282:BD296" si="4">IF(AZ282=4,G282,0)</f>
        <v>0</v>
      </c>
      <c r="BE282" s="146">
        <f t="shared" ref="BE282:BE296" si="5">IF(AZ282=5,G282,0)</f>
        <v>0</v>
      </c>
      <c r="CA282" s="170">
        <v>1</v>
      </c>
      <c r="CB282" s="170">
        <v>1</v>
      </c>
      <c r="CZ282" s="146">
        <v>0</v>
      </c>
    </row>
    <row r="283" spans="1:104" x14ac:dyDescent="0.2">
      <c r="A283" s="171">
        <v>41</v>
      </c>
      <c r="B283" s="172" t="s">
        <v>355</v>
      </c>
      <c r="C283" s="173" t="s">
        <v>356</v>
      </c>
      <c r="D283" s="174" t="s">
        <v>151</v>
      </c>
      <c r="E283" s="175">
        <v>1</v>
      </c>
      <c r="F283" s="175">
        <v>0</v>
      </c>
      <c r="G283" s="176">
        <f t="shared" si="0"/>
        <v>0</v>
      </c>
      <c r="O283" s="170">
        <v>2</v>
      </c>
      <c r="AA283" s="146">
        <v>1</v>
      </c>
      <c r="AB283" s="146">
        <v>1</v>
      </c>
      <c r="AC283" s="146">
        <v>1</v>
      </c>
      <c r="AZ283" s="146">
        <v>1</v>
      </c>
      <c r="BA283" s="146">
        <f t="shared" si="1"/>
        <v>0</v>
      </c>
      <c r="BB283" s="146">
        <f t="shared" si="2"/>
        <v>0</v>
      </c>
      <c r="BC283" s="146">
        <f t="shared" si="3"/>
        <v>0</v>
      </c>
      <c r="BD283" s="146">
        <f t="shared" si="4"/>
        <v>0</v>
      </c>
      <c r="BE283" s="146">
        <f t="shared" si="5"/>
        <v>0</v>
      </c>
      <c r="CA283" s="170">
        <v>1</v>
      </c>
      <c r="CB283" s="170">
        <v>1</v>
      </c>
      <c r="CZ283" s="146">
        <v>0</v>
      </c>
    </row>
    <row r="284" spans="1:104" x14ac:dyDescent="0.2">
      <c r="A284" s="171">
        <v>42</v>
      </c>
      <c r="B284" s="172" t="s">
        <v>357</v>
      </c>
      <c r="C284" s="173" t="s">
        <v>358</v>
      </c>
      <c r="D284" s="174" t="s">
        <v>151</v>
      </c>
      <c r="E284" s="175">
        <v>1</v>
      </c>
      <c r="F284" s="175">
        <v>0</v>
      </c>
      <c r="G284" s="176">
        <f t="shared" si="0"/>
        <v>0</v>
      </c>
      <c r="O284" s="170">
        <v>2</v>
      </c>
      <c r="AA284" s="146">
        <v>1</v>
      </c>
      <c r="AB284" s="146">
        <v>1</v>
      </c>
      <c r="AC284" s="146">
        <v>1</v>
      </c>
      <c r="AZ284" s="146">
        <v>1</v>
      </c>
      <c r="BA284" s="146">
        <f t="shared" si="1"/>
        <v>0</v>
      </c>
      <c r="BB284" s="146">
        <f t="shared" si="2"/>
        <v>0</v>
      </c>
      <c r="BC284" s="146">
        <f t="shared" si="3"/>
        <v>0</v>
      </c>
      <c r="BD284" s="146">
        <f t="shared" si="4"/>
        <v>0</v>
      </c>
      <c r="BE284" s="146">
        <f t="shared" si="5"/>
        <v>0</v>
      </c>
      <c r="CA284" s="170">
        <v>1</v>
      </c>
      <c r="CB284" s="170">
        <v>1</v>
      </c>
      <c r="CZ284" s="146">
        <v>0</v>
      </c>
    </row>
    <row r="285" spans="1:104" x14ac:dyDescent="0.2">
      <c r="A285" s="171">
        <v>43</v>
      </c>
      <c r="B285" s="172" t="s">
        <v>359</v>
      </c>
      <c r="C285" s="173" t="s">
        <v>358</v>
      </c>
      <c r="D285" s="174" t="s">
        <v>151</v>
      </c>
      <c r="E285" s="175">
        <v>1</v>
      </c>
      <c r="F285" s="175">
        <v>0</v>
      </c>
      <c r="G285" s="176">
        <f t="shared" si="0"/>
        <v>0</v>
      </c>
      <c r="O285" s="170">
        <v>2</v>
      </c>
      <c r="AA285" s="146">
        <v>1</v>
      </c>
      <c r="AB285" s="146">
        <v>1</v>
      </c>
      <c r="AC285" s="146">
        <v>1</v>
      </c>
      <c r="AZ285" s="146">
        <v>1</v>
      </c>
      <c r="BA285" s="146">
        <f t="shared" si="1"/>
        <v>0</v>
      </c>
      <c r="BB285" s="146">
        <f t="shared" si="2"/>
        <v>0</v>
      </c>
      <c r="BC285" s="146">
        <f t="shared" si="3"/>
        <v>0</v>
      </c>
      <c r="BD285" s="146">
        <f t="shared" si="4"/>
        <v>0</v>
      </c>
      <c r="BE285" s="146">
        <f t="shared" si="5"/>
        <v>0</v>
      </c>
      <c r="CA285" s="170">
        <v>1</v>
      </c>
      <c r="CB285" s="170">
        <v>1</v>
      </c>
      <c r="CZ285" s="146">
        <v>0</v>
      </c>
    </row>
    <row r="286" spans="1:104" x14ac:dyDescent="0.2">
      <c r="A286" s="171">
        <v>44</v>
      </c>
      <c r="B286" s="172" t="s">
        <v>360</v>
      </c>
      <c r="C286" s="173" t="s">
        <v>358</v>
      </c>
      <c r="D286" s="174" t="s">
        <v>151</v>
      </c>
      <c r="E286" s="175">
        <v>1</v>
      </c>
      <c r="F286" s="175">
        <v>0</v>
      </c>
      <c r="G286" s="176">
        <f t="shared" si="0"/>
        <v>0</v>
      </c>
      <c r="O286" s="170">
        <v>2</v>
      </c>
      <c r="AA286" s="146">
        <v>1</v>
      </c>
      <c r="AB286" s="146">
        <v>1</v>
      </c>
      <c r="AC286" s="146">
        <v>1</v>
      </c>
      <c r="AZ286" s="146">
        <v>1</v>
      </c>
      <c r="BA286" s="146">
        <f t="shared" si="1"/>
        <v>0</v>
      </c>
      <c r="BB286" s="146">
        <f t="shared" si="2"/>
        <v>0</v>
      </c>
      <c r="BC286" s="146">
        <f t="shared" si="3"/>
        <v>0</v>
      </c>
      <c r="BD286" s="146">
        <f t="shared" si="4"/>
        <v>0</v>
      </c>
      <c r="BE286" s="146">
        <f t="shared" si="5"/>
        <v>0</v>
      </c>
      <c r="CA286" s="170">
        <v>1</v>
      </c>
      <c r="CB286" s="170">
        <v>1</v>
      </c>
      <c r="CZ286" s="146">
        <v>0</v>
      </c>
    </row>
    <row r="287" spans="1:104" x14ac:dyDescent="0.2">
      <c r="A287" s="171">
        <v>45</v>
      </c>
      <c r="B287" s="172" t="s">
        <v>361</v>
      </c>
      <c r="C287" s="173" t="s">
        <v>358</v>
      </c>
      <c r="D287" s="174" t="s">
        <v>151</v>
      </c>
      <c r="E287" s="175">
        <v>1</v>
      </c>
      <c r="F287" s="175">
        <v>0</v>
      </c>
      <c r="G287" s="176">
        <f t="shared" si="0"/>
        <v>0</v>
      </c>
      <c r="O287" s="170">
        <v>2</v>
      </c>
      <c r="AA287" s="146">
        <v>1</v>
      </c>
      <c r="AB287" s="146">
        <v>1</v>
      </c>
      <c r="AC287" s="146">
        <v>1</v>
      </c>
      <c r="AZ287" s="146">
        <v>1</v>
      </c>
      <c r="BA287" s="146">
        <f t="shared" si="1"/>
        <v>0</v>
      </c>
      <c r="BB287" s="146">
        <f t="shared" si="2"/>
        <v>0</v>
      </c>
      <c r="BC287" s="146">
        <f t="shared" si="3"/>
        <v>0</v>
      </c>
      <c r="BD287" s="146">
        <f t="shared" si="4"/>
        <v>0</v>
      </c>
      <c r="BE287" s="146">
        <f t="shared" si="5"/>
        <v>0</v>
      </c>
      <c r="CA287" s="170">
        <v>1</v>
      </c>
      <c r="CB287" s="170">
        <v>1</v>
      </c>
      <c r="CZ287" s="146">
        <v>0</v>
      </c>
    </row>
    <row r="288" spans="1:104" x14ac:dyDescent="0.2">
      <c r="A288" s="171">
        <v>46</v>
      </c>
      <c r="B288" s="172" t="s">
        <v>362</v>
      </c>
      <c r="C288" s="173" t="s">
        <v>358</v>
      </c>
      <c r="D288" s="174" t="s">
        <v>151</v>
      </c>
      <c r="E288" s="175">
        <v>1</v>
      </c>
      <c r="F288" s="175">
        <v>0</v>
      </c>
      <c r="G288" s="176">
        <f t="shared" si="0"/>
        <v>0</v>
      </c>
      <c r="O288" s="170">
        <v>2</v>
      </c>
      <c r="AA288" s="146">
        <v>1</v>
      </c>
      <c r="AB288" s="146">
        <v>1</v>
      </c>
      <c r="AC288" s="146">
        <v>1</v>
      </c>
      <c r="AZ288" s="146">
        <v>1</v>
      </c>
      <c r="BA288" s="146">
        <f t="shared" si="1"/>
        <v>0</v>
      </c>
      <c r="BB288" s="146">
        <f t="shared" si="2"/>
        <v>0</v>
      </c>
      <c r="BC288" s="146">
        <f t="shared" si="3"/>
        <v>0</v>
      </c>
      <c r="BD288" s="146">
        <f t="shared" si="4"/>
        <v>0</v>
      </c>
      <c r="BE288" s="146">
        <f t="shared" si="5"/>
        <v>0</v>
      </c>
      <c r="CA288" s="170">
        <v>1</v>
      </c>
      <c r="CB288" s="170">
        <v>1</v>
      </c>
      <c r="CZ288" s="146">
        <v>0</v>
      </c>
    </row>
    <row r="289" spans="1:104" x14ac:dyDescent="0.2">
      <c r="A289" s="171">
        <v>47</v>
      </c>
      <c r="B289" s="172" t="s">
        <v>363</v>
      </c>
      <c r="C289" s="173" t="s">
        <v>358</v>
      </c>
      <c r="D289" s="174" t="s">
        <v>151</v>
      </c>
      <c r="E289" s="175">
        <v>1</v>
      </c>
      <c r="F289" s="175">
        <v>0</v>
      </c>
      <c r="G289" s="176">
        <f t="shared" si="0"/>
        <v>0</v>
      </c>
      <c r="O289" s="170">
        <v>2</v>
      </c>
      <c r="AA289" s="146">
        <v>1</v>
      </c>
      <c r="AB289" s="146">
        <v>1</v>
      </c>
      <c r="AC289" s="146">
        <v>1</v>
      </c>
      <c r="AZ289" s="146">
        <v>1</v>
      </c>
      <c r="BA289" s="146">
        <f t="shared" si="1"/>
        <v>0</v>
      </c>
      <c r="BB289" s="146">
        <f t="shared" si="2"/>
        <v>0</v>
      </c>
      <c r="BC289" s="146">
        <f t="shared" si="3"/>
        <v>0</v>
      </c>
      <c r="BD289" s="146">
        <f t="shared" si="4"/>
        <v>0</v>
      </c>
      <c r="BE289" s="146">
        <f t="shared" si="5"/>
        <v>0</v>
      </c>
      <c r="CA289" s="170">
        <v>1</v>
      </c>
      <c r="CB289" s="170">
        <v>1</v>
      </c>
      <c r="CZ289" s="146">
        <v>0</v>
      </c>
    </row>
    <row r="290" spans="1:104" x14ac:dyDescent="0.2">
      <c r="A290" s="171">
        <v>48</v>
      </c>
      <c r="B290" s="172" t="s">
        <v>364</v>
      </c>
      <c r="C290" s="173" t="s">
        <v>358</v>
      </c>
      <c r="D290" s="174" t="s">
        <v>151</v>
      </c>
      <c r="E290" s="175">
        <v>1</v>
      </c>
      <c r="F290" s="175">
        <v>0</v>
      </c>
      <c r="G290" s="176">
        <f t="shared" si="0"/>
        <v>0</v>
      </c>
      <c r="O290" s="170">
        <v>2</v>
      </c>
      <c r="AA290" s="146">
        <v>1</v>
      </c>
      <c r="AB290" s="146">
        <v>1</v>
      </c>
      <c r="AC290" s="146">
        <v>1</v>
      </c>
      <c r="AZ290" s="146">
        <v>1</v>
      </c>
      <c r="BA290" s="146">
        <f t="shared" si="1"/>
        <v>0</v>
      </c>
      <c r="BB290" s="146">
        <f t="shared" si="2"/>
        <v>0</v>
      </c>
      <c r="BC290" s="146">
        <f t="shared" si="3"/>
        <v>0</v>
      </c>
      <c r="BD290" s="146">
        <f t="shared" si="4"/>
        <v>0</v>
      </c>
      <c r="BE290" s="146">
        <f t="shared" si="5"/>
        <v>0</v>
      </c>
      <c r="CA290" s="170">
        <v>1</v>
      </c>
      <c r="CB290" s="170">
        <v>1</v>
      </c>
      <c r="CZ290" s="146">
        <v>0</v>
      </c>
    </row>
    <row r="291" spans="1:104" x14ac:dyDescent="0.2">
      <c r="A291" s="171">
        <v>49</v>
      </c>
      <c r="B291" s="172" t="s">
        <v>365</v>
      </c>
      <c r="C291" s="173" t="s">
        <v>358</v>
      </c>
      <c r="D291" s="174" t="s">
        <v>151</v>
      </c>
      <c r="E291" s="175">
        <v>1</v>
      </c>
      <c r="F291" s="175">
        <v>0</v>
      </c>
      <c r="G291" s="176">
        <f t="shared" si="0"/>
        <v>0</v>
      </c>
      <c r="O291" s="170">
        <v>2</v>
      </c>
      <c r="AA291" s="146">
        <v>1</v>
      </c>
      <c r="AB291" s="146">
        <v>1</v>
      </c>
      <c r="AC291" s="146">
        <v>1</v>
      </c>
      <c r="AZ291" s="146">
        <v>1</v>
      </c>
      <c r="BA291" s="146">
        <f t="shared" si="1"/>
        <v>0</v>
      </c>
      <c r="BB291" s="146">
        <f t="shared" si="2"/>
        <v>0</v>
      </c>
      <c r="BC291" s="146">
        <f t="shared" si="3"/>
        <v>0</v>
      </c>
      <c r="BD291" s="146">
        <f t="shared" si="4"/>
        <v>0</v>
      </c>
      <c r="BE291" s="146">
        <f t="shared" si="5"/>
        <v>0</v>
      </c>
      <c r="CA291" s="170">
        <v>1</v>
      </c>
      <c r="CB291" s="170">
        <v>1</v>
      </c>
      <c r="CZ291" s="146">
        <v>0</v>
      </c>
    </row>
    <row r="292" spans="1:104" x14ac:dyDescent="0.2">
      <c r="A292" s="171">
        <v>50</v>
      </c>
      <c r="B292" s="172" t="s">
        <v>366</v>
      </c>
      <c r="C292" s="173" t="s">
        <v>358</v>
      </c>
      <c r="D292" s="174" t="s">
        <v>151</v>
      </c>
      <c r="E292" s="175">
        <v>1</v>
      </c>
      <c r="F292" s="175">
        <v>0</v>
      </c>
      <c r="G292" s="176">
        <f t="shared" si="0"/>
        <v>0</v>
      </c>
      <c r="O292" s="170">
        <v>2</v>
      </c>
      <c r="AA292" s="146">
        <v>1</v>
      </c>
      <c r="AB292" s="146">
        <v>1</v>
      </c>
      <c r="AC292" s="146">
        <v>1</v>
      </c>
      <c r="AZ292" s="146">
        <v>1</v>
      </c>
      <c r="BA292" s="146">
        <f t="shared" si="1"/>
        <v>0</v>
      </c>
      <c r="BB292" s="146">
        <f t="shared" si="2"/>
        <v>0</v>
      </c>
      <c r="BC292" s="146">
        <f t="shared" si="3"/>
        <v>0</v>
      </c>
      <c r="BD292" s="146">
        <f t="shared" si="4"/>
        <v>0</v>
      </c>
      <c r="BE292" s="146">
        <f t="shared" si="5"/>
        <v>0</v>
      </c>
      <c r="CA292" s="170">
        <v>1</v>
      </c>
      <c r="CB292" s="170">
        <v>1</v>
      </c>
      <c r="CZ292" s="146">
        <v>0</v>
      </c>
    </row>
    <row r="293" spans="1:104" x14ac:dyDescent="0.2">
      <c r="A293" s="171">
        <v>51</v>
      </c>
      <c r="B293" s="172" t="s">
        <v>367</v>
      </c>
      <c r="C293" s="173" t="s">
        <v>358</v>
      </c>
      <c r="D293" s="174" t="s">
        <v>151</v>
      </c>
      <c r="E293" s="175">
        <v>1</v>
      </c>
      <c r="F293" s="175">
        <v>0</v>
      </c>
      <c r="G293" s="176">
        <f t="shared" si="0"/>
        <v>0</v>
      </c>
      <c r="O293" s="170">
        <v>2</v>
      </c>
      <c r="AA293" s="146">
        <v>1</v>
      </c>
      <c r="AB293" s="146">
        <v>1</v>
      </c>
      <c r="AC293" s="146">
        <v>1</v>
      </c>
      <c r="AZ293" s="146">
        <v>1</v>
      </c>
      <c r="BA293" s="146">
        <f t="shared" si="1"/>
        <v>0</v>
      </c>
      <c r="BB293" s="146">
        <f t="shared" si="2"/>
        <v>0</v>
      </c>
      <c r="BC293" s="146">
        <f t="shared" si="3"/>
        <v>0</v>
      </c>
      <c r="BD293" s="146">
        <f t="shared" si="4"/>
        <v>0</v>
      </c>
      <c r="BE293" s="146">
        <f t="shared" si="5"/>
        <v>0</v>
      </c>
      <c r="CA293" s="170">
        <v>1</v>
      </c>
      <c r="CB293" s="170">
        <v>1</v>
      </c>
      <c r="CZ293" s="146">
        <v>0</v>
      </c>
    </row>
    <row r="294" spans="1:104" x14ac:dyDescent="0.2">
      <c r="A294" s="171">
        <v>52</v>
      </c>
      <c r="B294" s="172" t="s">
        <v>368</v>
      </c>
      <c r="C294" s="173" t="s">
        <v>358</v>
      </c>
      <c r="D294" s="174" t="s">
        <v>151</v>
      </c>
      <c r="E294" s="175">
        <v>1</v>
      </c>
      <c r="F294" s="175">
        <v>0</v>
      </c>
      <c r="G294" s="176">
        <f t="shared" si="0"/>
        <v>0</v>
      </c>
      <c r="O294" s="170">
        <v>2</v>
      </c>
      <c r="AA294" s="146">
        <v>1</v>
      </c>
      <c r="AB294" s="146">
        <v>1</v>
      </c>
      <c r="AC294" s="146">
        <v>1</v>
      </c>
      <c r="AZ294" s="146">
        <v>1</v>
      </c>
      <c r="BA294" s="146">
        <f t="shared" si="1"/>
        <v>0</v>
      </c>
      <c r="BB294" s="146">
        <f t="shared" si="2"/>
        <v>0</v>
      </c>
      <c r="BC294" s="146">
        <f t="shared" si="3"/>
        <v>0</v>
      </c>
      <c r="BD294" s="146">
        <f t="shared" si="4"/>
        <v>0</v>
      </c>
      <c r="BE294" s="146">
        <f t="shared" si="5"/>
        <v>0</v>
      </c>
      <c r="CA294" s="170">
        <v>1</v>
      </c>
      <c r="CB294" s="170">
        <v>1</v>
      </c>
      <c r="CZ294" s="146">
        <v>0</v>
      </c>
    </row>
    <row r="295" spans="1:104" x14ac:dyDescent="0.2">
      <c r="A295" s="171">
        <v>53</v>
      </c>
      <c r="B295" s="172" t="s">
        <v>369</v>
      </c>
      <c r="C295" s="173" t="s">
        <v>358</v>
      </c>
      <c r="D295" s="174" t="s">
        <v>151</v>
      </c>
      <c r="E295" s="175">
        <v>1</v>
      </c>
      <c r="F295" s="175">
        <v>0</v>
      </c>
      <c r="G295" s="176">
        <f t="shared" si="0"/>
        <v>0</v>
      </c>
      <c r="O295" s="170">
        <v>2</v>
      </c>
      <c r="AA295" s="146">
        <v>1</v>
      </c>
      <c r="AB295" s="146">
        <v>1</v>
      </c>
      <c r="AC295" s="146">
        <v>1</v>
      </c>
      <c r="AZ295" s="146">
        <v>1</v>
      </c>
      <c r="BA295" s="146">
        <f t="shared" si="1"/>
        <v>0</v>
      </c>
      <c r="BB295" s="146">
        <f t="shared" si="2"/>
        <v>0</v>
      </c>
      <c r="BC295" s="146">
        <f t="shared" si="3"/>
        <v>0</v>
      </c>
      <c r="BD295" s="146">
        <f t="shared" si="4"/>
        <v>0</v>
      </c>
      <c r="BE295" s="146">
        <f t="shared" si="5"/>
        <v>0</v>
      </c>
      <c r="CA295" s="170">
        <v>1</v>
      </c>
      <c r="CB295" s="170">
        <v>1</v>
      </c>
      <c r="CZ295" s="146">
        <v>0</v>
      </c>
    </row>
    <row r="296" spans="1:104" x14ac:dyDescent="0.2">
      <c r="A296" s="171">
        <v>54</v>
      </c>
      <c r="B296" s="172" t="s">
        <v>370</v>
      </c>
      <c r="C296" s="173" t="s">
        <v>371</v>
      </c>
      <c r="D296" s="174" t="s">
        <v>151</v>
      </c>
      <c r="E296" s="175">
        <v>1</v>
      </c>
      <c r="F296" s="175">
        <v>0</v>
      </c>
      <c r="G296" s="176">
        <f t="shared" si="0"/>
        <v>0</v>
      </c>
      <c r="O296" s="170">
        <v>2</v>
      </c>
      <c r="AA296" s="146">
        <v>1</v>
      </c>
      <c r="AB296" s="146">
        <v>1</v>
      </c>
      <c r="AC296" s="146">
        <v>1</v>
      </c>
      <c r="AZ296" s="146">
        <v>1</v>
      </c>
      <c r="BA296" s="146">
        <f t="shared" si="1"/>
        <v>0</v>
      </c>
      <c r="BB296" s="146">
        <f t="shared" si="2"/>
        <v>0</v>
      </c>
      <c r="BC296" s="146">
        <f t="shared" si="3"/>
        <v>0</v>
      </c>
      <c r="BD296" s="146">
        <f t="shared" si="4"/>
        <v>0</v>
      </c>
      <c r="BE296" s="146">
        <f t="shared" si="5"/>
        <v>0</v>
      </c>
      <c r="CA296" s="170">
        <v>1</v>
      </c>
      <c r="CB296" s="170">
        <v>1</v>
      </c>
      <c r="CZ296" s="146">
        <v>0</v>
      </c>
    </row>
    <row r="297" spans="1:104" ht="45" x14ac:dyDescent="0.2">
      <c r="A297" s="177"/>
      <c r="B297" s="178"/>
      <c r="C297" s="226" t="s">
        <v>372</v>
      </c>
      <c r="D297" s="227"/>
      <c r="E297" s="227"/>
      <c r="F297" s="227"/>
      <c r="G297" s="228"/>
      <c r="L297" s="179" t="s">
        <v>372</v>
      </c>
      <c r="O297" s="170">
        <v>3</v>
      </c>
    </row>
    <row r="298" spans="1:104" x14ac:dyDescent="0.2">
      <c r="A298" s="177"/>
      <c r="B298" s="178"/>
      <c r="C298" s="226" t="s">
        <v>340</v>
      </c>
      <c r="D298" s="227"/>
      <c r="E298" s="227"/>
      <c r="F298" s="227"/>
      <c r="G298" s="228"/>
      <c r="L298" s="179" t="s">
        <v>340</v>
      </c>
      <c r="O298" s="170">
        <v>3</v>
      </c>
    </row>
    <row r="299" spans="1:104" x14ac:dyDescent="0.2">
      <c r="A299" s="177"/>
      <c r="B299" s="178"/>
      <c r="C299" s="226" t="s">
        <v>341</v>
      </c>
      <c r="D299" s="227"/>
      <c r="E299" s="227"/>
      <c r="F299" s="227"/>
      <c r="G299" s="228"/>
      <c r="L299" s="179" t="s">
        <v>341</v>
      </c>
      <c r="O299" s="170">
        <v>3</v>
      </c>
    </row>
    <row r="300" spans="1:104" x14ac:dyDescent="0.2">
      <c r="A300" s="177"/>
      <c r="B300" s="178"/>
      <c r="C300" s="226" t="s">
        <v>342</v>
      </c>
      <c r="D300" s="227"/>
      <c r="E300" s="227"/>
      <c r="F300" s="227"/>
      <c r="G300" s="228"/>
      <c r="L300" s="179" t="s">
        <v>342</v>
      </c>
      <c r="O300" s="170">
        <v>3</v>
      </c>
    </row>
    <row r="301" spans="1:104" x14ac:dyDescent="0.2">
      <c r="A301" s="177"/>
      <c r="B301" s="178"/>
      <c r="C301" s="226" t="s">
        <v>343</v>
      </c>
      <c r="D301" s="227"/>
      <c r="E301" s="227"/>
      <c r="F301" s="227"/>
      <c r="G301" s="228"/>
      <c r="L301" s="179" t="s">
        <v>343</v>
      </c>
      <c r="O301" s="170">
        <v>3</v>
      </c>
    </row>
    <row r="302" spans="1:104" x14ac:dyDescent="0.2">
      <c r="A302" s="177"/>
      <c r="B302" s="178"/>
      <c r="C302" s="226" t="s">
        <v>344</v>
      </c>
      <c r="D302" s="227"/>
      <c r="E302" s="227"/>
      <c r="F302" s="227"/>
      <c r="G302" s="228"/>
      <c r="L302" s="179" t="s">
        <v>344</v>
      </c>
      <c r="O302" s="170">
        <v>3</v>
      </c>
    </row>
    <row r="303" spans="1:104" ht="22.5" x14ac:dyDescent="0.2">
      <c r="A303" s="177"/>
      <c r="B303" s="178"/>
      <c r="C303" s="226" t="s">
        <v>373</v>
      </c>
      <c r="D303" s="227"/>
      <c r="E303" s="227"/>
      <c r="F303" s="227"/>
      <c r="G303" s="228"/>
      <c r="L303" s="179" t="s">
        <v>373</v>
      </c>
      <c r="O303" s="170">
        <v>3</v>
      </c>
    </row>
    <row r="304" spans="1:104" x14ac:dyDescent="0.2">
      <c r="A304" s="177"/>
      <c r="B304" s="178"/>
      <c r="C304" s="226" t="s">
        <v>346</v>
      </c>
      <c r="D304" s="227"/>
      <c r="E304" s="227"/>
      <c r="F304" s="227"/>
      <c r="G304" s="228"/>
      <c r="L304" s="179" t="s">
        <v>346</v>
      </c>
      <c r="O304" s="170">
        <v>3</v>
      </c>
    </row>
    <row r="305" spans="1:104" ht="33.75" x14ac:dyDescent="0.2">
      <c r="A305" s="177"/>
      <c r="B305" s="178"/>
      <c r="C305" s="226" t="s">
        <v>347</v>
      </c>
      <c r="D305" s="227"/>
      <c r="E305" s="227"/>
      <c r="F305" s="227"/>
      <c r="G305" s="228"/>
      <c r="L305" s="179" t="s">
        <v>347</v>
      </c>
      <c r="O305" s="170">
        <v>3</v>
      </c>
    </row>
    <row r="306" spans="1:104" x14ac:dyDescent="0.2">
      <c r="A306" s="171">
        <v>55</v>
      </c>
      <c r="B306" s="172" t="s">
        <v>374</v>
      </c>
      <c r="C306" s="173" t="s">
        <v>375</v>
      </c>
      <c r="D306" s="174" t="s">
        <v>151</v>
      </c>
      <c r="E306" s="175">
        <v>1</v>
      </c>
      <c r="F306" s="175">
        <v>0</v>
      </c>
      <c r="G306" s="176">
        <f t="shared" ref="G306:G315" si="6">E306*F306</f>
        <v>0</v>
      </c>
      <c r="O306" s="170">
        <v>2</v>
      </c>
      <c r="AA306" s="146">
        <v>1</v>
      </c>
      <c r="AB306" s="146">
        <v>1</v>
      </c>
      <c r="AC306" s="146">
        <v>1</v>
      </c>
      <c r="AZ306" s="146">
        <v>1</v>
      </c>
      <c r="BA306" s="146">
        <f t="shared" ref="BA306:BA315" si="7">IF(AZ306=1,G306,0)</f>
        <v>0</v>
      </c>
      <c r="BB306" s="146">
        <f t="shared" ref="BB306:BB315" si="8">IF(AZ306=2,G306,0)</f>
        <v>0</v>
      </c>
      <c r="BC306" s="146">
        <f t="shared" ref="BC306:BC315" si="9">IF(AZ306=3,G306,0)</f>
        <v>0</v>
      </c>
      <c r="BD306" s="146">
        <f t="shared" ref="BD306:BD315" si="10">IF(AZ306=4,G306,0)</f>
        <v>0</v>
      </c>
      <c r="BE306" s="146">
        <f t="shared" ref="BE306:BE315" si="11">IF(AZ306=5,G306,0)</f>
        <v>0</v>
      </c>
      <c r="CA306" s="170">
        <v>1</v>
      </c>
      <c r="CB306" s="170">
        <v>1</v>
      </c>
      <c r="CZ306" s="146">
        <v>0</v>
      </c>
    </row>
    <row r="307" spans="1:104" x14ac:dyDescent="0.2">
      <c r="A307" s="171">
        <v>56</v>
      </c>
      <c r="B307" s="172" t="s">
        <v>376</v>
      </c>
      <c r="C307" s="173" t="s">
        <v>358</v>
      </c>
      <c r="D307" s="174" t="s">
        <v>151</v>
      </c>
      <c r="E307" s="175">
        <v>1</v>
      </c>
      <c r="F307" s="175">
        <v>0</v>
      </c>
      <c r="G307" s="176">
        <f t="shared" si="6"/>
        <v>0</v>
      </c>
      <c r="O307" s="170">
        <v>2</v>
      </c>
      <c r="AA307" s="146">
        <v>1</v>
      </c>
      <c r="AB307" s="146">
        <v>1</v>
      </c>
      <c r="AC307" s="146">
        <v>1</v>
      </c>
      <c r="AZ307" s="146">
        <v>1</v>
      </c>
      <c r="BA307" s="146">
        <f t="shared" si="7"/>
        <v>0</v>
      </c>
      <c r="BB307" s="146">
        <f t="shared" si="8"/>
        <v>0</v>
      </c>
      <c r="BC307" s="146">
        <f t="shared" si="9"/>
        <v>0</v>
      </c>
      <c r="BD307" s="146">
        <f t="shared" si="10"/>
        <v>0</v>
      </c>
      <c r="BE307" s="146">
        <f t="shared" si="11"/>
        <v>0</v>
      </c>
      <c r="CA307" s="170">
        <v>1</v>
      </c>
      <c r="CB307" s="170">
        <v>1</v>
      </c>
      <c r="CZ307" s="146">
        <v>0</v>
      </c>
    </row>
    <row r="308" spans="1:104" x14ac:dyDescent="0.2">
      <c r="A308" s="171">
        <v>57</v>
      </c>
      <c r="B308" s="172" t="s">
        <v>377</v>
      </c>
      <c r="C308" s="173" t="s">
        <v>358</v>
      </c>
      <c r="D308" s="174" t="s">
        <v>151</v>
      </c>
      <c r="E308" s="175">
        <v>1</v>
      </c>
      <c r="F308" s="175">
        <v>0</v>
      </c>
      <c r="G308" s="176">
        <f t="shared" si="6"/>
        <v>0</v>
      </c>
      <c r="O308" s="170">
        <v>2</v>
      </c>
      <c r="AA308" s="146">
        <v>1</v>
      </c>
      <c r="AB308" s="146">
        <v>1</v>
      </c>
      <c r="AC308" s="146">
        <v>1</v>
      </c>
      <c r="AZ308" s="146">
        <v>1</v>
      </c>
      <c r="BA308" s="146">
        <f t="shared" si="7"/>
        <v>0</v>
      </c>
      <c r="BB308" s="146">
        <f t="shared" si="8"/>
        <v>0</v>
      </c>
      <c r="BC308" s="146">
        <f t="shared" si="9"/>
        <v>0</v>
      </c>
      <c r="BD308" s="146">
        <f t="shared" si="10"/>
        <v>0</v>
      </c>
      <c r="BE308" s="146">
        <f t="shared" si="11"/>
        <v>0</v>
      </c>
      <c r="CA308" s="170">
        <v>1</v>
      </c>
      <c r="CB308" s="170">
        <v>1</v>
      </c>
      <c r="CZ308" s="146">
        <v>0</v>
      </c>
    </row>
    <row r="309" spans="1:104" x14ac:dyDescent="0.2">
      <c r="A309" s="171">
        <v>58</v>
      </c>
      <c r="B309" s="172" t="s">
        <v>378</v>
      </c>
      <c r="C309" s="173" t="s">
        <v>375</v>
      </c>
      <c r="D309" s="174" t="s">
        <v>151</v>
      </c>
      <c r="E309" s="175">
        <v>1</v>
      </c>
      <c r="F309" s="175">
        <v>0</v>
      </c>
      <c r="G309" s="176">
        <f t="shared" si="6"/>
        <v>0</v>
      </c>
      <c r="O309" s="170">
        <v>2</v>
      </c>
      <c r="AA309" s="146">
        <v>1</v>
      </c>
      <c r="AB309" s="146">
        <v>1</v>
      </c>
      <c r="AC309" s="146">
        <v>1</v>
      </c>
      <c r="AZ309" s="146">
        <v>1</v>
      </c>
      <c r="BA309" s="146">
        <f t="shared" si="7"/>
        <v>0</v>
      </c>
      <c r="BB309" s="146">
        <f t="shared" si="8"/>
        <v>0</v>
      </c>
      <c r="BC309" s="146">
        <f t="shared" si="9"/>
        <v>0</v>
      </c>
      <c r="BD309" s="146">
        <f t="shared" si="10"/>
        <v>0</v>
      </c>
      <c r="BE309" s="146">
        <f t="shared" si="11"/>
        <v>0</v>
      </c>
      <c r="CA309" s="170">
        <v>1</v>
      </c>
      <c r="CB309" s="170">
        <v>1</v>
      </c>
      <c r="CZ309" s="146">
        <v>0</v>
      </c>
    </row>
    <row r="310" spans="1:104" x14ac:dyDescent="0.2">
      <c r="A310" s="171">
        <v>59</v>
      </c>
      <c r="B310" s="172" t="s">
        <v>379</v>
      </c>
      <c r="C310" s="173" t="s">
        <v>375</v>
      </c>
      <c r="D310" s="174" t="s">
        <v>151</v>
      </c>
      <c r="E310" s="175">
        <v>1</v>
      </c>
      <c r="F310" s="175">
        <v>0</v>
      </c>
      <c r="G310" s="176">
        <f t="shared" si="6"/>
        <v>0</v>
      </c>
      <c r="O310" s="170">
        <v>2</v>
      </c>
      <c r="AA310" s="146">
        <v>1</v>
      </c>
      <c r="AB310" s="146">
        <v>1</v>
      </c>
      <c r="AC310" s="146">
        <v>1</v>
      </c>
      <c r="AZ310" s="146">
        <v>1</v>
      </c>
      <c r="BA310" s="146">
        <f t="shared" si="7"/>
        <v>0</v>
      </c>
      <c r="BB310" s="146">
        <f t="shared" si="8"/>
        <v>0</v>
      </c>
      <c r="BC310" s="146">
        <f t="shared" si="9"/>
        <v>0</v>
      </c>
      <c r="BD310" s="146">
        <f t="shared" si="10"/>
        <v>0</v>
      </c>
      <c r="BE310" s="146">
        <f t="shared" si="11"/>
        <v>0</v>
      </c>
      <c r="CA310" s="170">
        <v>1</v>
      </c>
      <c r="CB310" s="170">
        <v>1</v>
      </c>
      <c r="CZ310" s="146">
        <v>0</v>
      </c>
    </row>
    <row r="311" spans="1:104" x14ac:dyDescent="0.2">
      <c r="A311" s="171">
        <v>60</v>
      </c>
      <c r="B311" s="172" t="s">
        <v>380</v>
      </c>
      <c r="C311" s="173" t="s">
        <v>375</v>
      </c>
      <c r="D311" s="174" t="s">
        <v>151</v>
      </c>
      <c r="E311" s="175">
        <v>1</v>
      </c>
      <c r="F311" s="175">
        <v>0</v>
      </c>
      <c r="G311" s="176">
        <f t="shared" si="6"/>
        <v>0</v>
      </c>
      <c r="O311" s="170">
        <v>2</v>
      </c>
      <c r="AA311" s="146">
        <v>1</v>
      </c>
      <c r="AB311" s="146">
        <v>1</v>
      </c>
      <c r="AC311" s="146">
        <v>1</v>
      </c>
      <c r="AZ311" s="146">
        <v>1</v>
      </c>
      <c r="BA311" s="146">
        <f t="shared" si="7"/>
        <v>0</v>
      </c>
      <c r="BB311" s="146">
        <f t="shared" si="8"/>
        <v>0</v>
      </c>
      <c r="BC311" s="146">
        <f t="shared" si="9"/>
        <v>0</v>
      </c>
      <c r="BD311" s="146">
        <f t="shared" si="10"/>
        <v>0</v>
      </c>
      <c r="BE311" s="146">
        <f t="shared" si="11"/>
        <v>0</v>
      </c>
      <c r="CA311" s="170">
        <v>1</v>
      </c>
      <c r="CB311" s="170">
        <v>1</v>
      </c>
      <c r="CZ311" s="146">
        <v>0</v>
      </c>
    </row>
    <row r="312" spans="1:104" x14ac:dyDescent="0.2">
      <c r="A312" s="171">
        <v>61</v>
      </c>
      <c r="B312" s="172" t="s">
        <v>381</v>
      </c>
      <c r="C312" s="173" t="s">
        <v>375</v>
      </c>
      <c r="D312" s="174" t="s">
        <v>151</v>
      </c>
      <c r="E312" s="175">
        <v>1</v>
      </c>
      <c r="F312" s="175">
        <v>0</v>
      </c>
      <c r="G312" s="176">
        <f t="shared" si="6"/>
        <v>0</v>
      </c>
      <c r="O312" s="170">
        <v>2</v>
      </c>
      <c r="AA312" s="146">
        <v>1</v>
      </c>
      <c r="AB312" s="146">
        <v>1</v>
      </c>
      <c r="AC312" s="146">
        <v>1</v>
      </c>
      <c r="AZ312" s="146">
        <v>1</v>
      </c>
      <c r="BA312" s="146">
        <f t="shared" si="7"/>
        <v>0</v>
      </c>
      <c r="BB312" s="146">
        <f t="shared" si="8"/>
        <v>0</v>
      </c>
      <c r="BC312" s="146">
        <f t="shared" si="9"/>
        <v>0</v>
      </c>
      <c r="BD312" s="146">
        <f t="shared" si="10"/>
        <v>0</v>
      </c>
      <c r="BE312" s="146">
        <f t="shared" si="11"/>
        <v>0</v>
      </c>
      <c r="CA312" s="170">
        <v>1</v>
      </c>
      <c r="CB312" s="170">
        <v>1</v>
      </c>
      <c r="CZ312" s="146">
        <v>0</v>
      </c>
    </row>
    <row r="313" spans="1:104" x14ac:dyDescent="0.2">
      <c r="A313" s="171">
        <v>62</v>
      </c>
      <c r="B313" s="172" t="s">
        <v>382</v>
      </c>
      <c r="C313" s="173" t="s">
        <v>358</v>
      </c>
      <c r="D313" s="174" t="s">
        <v>151</v>
      </c>
      <c r="E313" s="175">
        <v>1</v>
      </c>
      <c r="F313" s="175">
        <v>0</v>
      </c>
      <c r="G313" s="176">
        <f t="shared" si="6"/>
        <v>0</v>
      </c>
      <c r="O313" s="170">
        <v>2</v>
      </c>
      <c r="AA313" s="146">
        <v>1</v>
      </c>
      <c r="AB313" s="146">
        <v>1</v>
      </c>
      <c r="AC313" s="146">
        <v>1</v>
      </c>
      <c r="AZ313" s="146">
        <v>1</v>
      </c>
      <c r="BA313" s="146">
        <f t="shared" si="7"/>
        <v>0</v>
      </c>
      <c r="BB313" s="146">
        <f t="shared" si="8"/>
        <v>0</v>
      </c>
      <c r="BC313" s="146">
        <f t="shared" si="9"/>
        <v>0</v>
      </c>
      <c r="BD313" s="146">
        <f t="shared" si="10"/>
        <v>0</v>
      </c>
      <c r="BE313" s="146">
        <f t="shared" si="11"/>
        <v>0</v>
      </c>
      <c r="CA313" s="170">
        <v>1</v>
      </c>
      <c r="CB313" s="170">
        <v>1</v>
      </c>
      <c r="CZ313" s="146">
        <v>0</v>
      </c>
    </row>
    <row r="314" spans="1:104" x14ac:dyDescent="0.2">
      <c r="A314" s="171">
        <v>63</v>
      </c>
      <c r="B314" s="172" t="s">
        <v>383</v>
      </c>
      <c r="C314" s="173" t="s">
        <v>358</v>
      </c>
      <c r="D314" s="174" t="s">
        <v>151</v>
      </c>
      <c r="E314" s="175">
        <v>1</v>
      </c>
      <c r="F314" s="175">
        <v>0</v>
      </c>
      <c r="G314" s="176">
        <f t="shared" si="6"/>
        <v>0</v>
      </c>
      <c r="O314" s="170">
        <v>2</v>
      </c>
      <c r="AA314" s="146">
        <v>1</v>
      </c>
      <c r="AB314" s="146">
        <v>1</v>
      </c>
      <c r="AC314" s="146">
        <v>1</v>
      </c>
      <c r="AZ314" s="146">
        <v>1</v>
      </c>
      <c r="BA314" s="146">
        <f t="shared" si="7"/>
        <v>0</v>
      </c>
      <c r="BB314" s="146">
        <f t="shared" si="8"/>
        <v>0</v>
      </c>
      <c r="BC314" s="146">
        <f t="shared" si="9"/>
        <v>0</v>
      </c>
      <c r="BD314" s="146">
        <f t="shared" si="10"/>
        <v>0</v>
      </c>
      <c r="BE314" s="146">
        <f t="shared" si="11"/>
        <v>0</v>
      </c>
      <c r="CA314" s="170">
        <v>1</v>
      </c>
      <c r="CB314" s="170">
        <v>1</v>
      </c>
      <c r="CZ314" s="146">
        <v>0</v>
      </c>
    </row>
    <row r="315" spans="1:104" x14ac:dyDescent="0.2">
      <c r="A315" s="171">
        <v>64</v>
      </c>
      <c r="B315" s="172" t="s">
        <v>384</v>
      </c>
      <c r="C315" s="173" t="s">
        <v>385</v>
      </c>
      <c r="D315" s="174" t="s">
        <v>151</v>
      </c>
      <c r="E315" s="175">
        <v>1</v>
      </c>
      <c r="F315" s="175">
        <v>0</v>
      </c>
      <c r="G315" s="176">
        <f t="shared" si="6"/>
        <v>0</v>
      </c>
      <c r="O315" s="170">
        <v>2</v>
      </c>
      <c r="AA315" s="146">
        <v>1</v>
      </c>
      <c r="AB315" s="146">
        <v>1</v>
      </c>
      <c r="AC315" s="146">
        <v>1</v>
      </c>
      <c r="AZ315" s="146">
        <v>1</v>
      </c>
      <c r="BA315" s="146">
        <f t="shared" si="7"/>
        <v>0</v>
      </c>
      <c r="BB315" s="146">
        <f t="shared" si="8"/>
        <v>0</v>
      </c>
      <c r="BC315" s="146">
        <f t="shared" si="9"/>
        <v>0</v>
      </c>
      <c r="BD315" s="146">
        <f t="shared" si="10"/>
        <v>0</v>
      </c>
      <c r="BE315" s="146">
        <f t="shared" si="11"/>
        <v>0</v>
      </c>
      <c r="CA315" s="170">
        <v>1</v>
      </c>
      <c r="CB315" s="170">
        <v>1</v>
      </c>
      <c r="CZ315" s="146">
        <v>0</v>
      </c>
    </row>
    <row r="316" spans="1:104" ht="45" x14ac:dyDescent="0.2">
      <c r="A316" s="177"/>
      <c r="B316" s="178"/>
      <c r="C316" s="226" t="s">
        <v>339</v>
      </c>
      <c r="D316" s="227"/>
      <c r="E316" s="227"/>
      <c r="F316" s="227"/>
      <c r="G316" s="228"/>
      <c r="L316" s="179" t="s">
        <v>339</v>
      </c>
      <c r="O316" s="170">
        <v>3</v>
      </c>
    </row>
    <row r="317" spans="1:104" x14ac:dyDescent="0.2">
      <c r="A317" s="177"/>
      <c r="B317" s="178"/>
      <c r="C317" s="226" t="s">
        <v>340</v>
      </c>
      <c r="D317" s="227"/>
      <c r="E317" s="227"/>
      <c r="F317" s="227"/>
      <c r="G317" s="228"/>
      <c r="L317" s="179" t="s">
        <v>340</v>
      </c>
      <c r="O317" s="170">
        <v>3</v>
      </c>
    </row>
    <row r="318" spans="1:104" x14ac:dyDescent="0.2">
      <c r="A318" s="177"/>
      <c r="B318" s="178"/>
      <c r="C318" s="226" t="s">
        <v>341</v>
      </c>
      <c r="D318" s="227"/>
      <c r="E318" s="227"/>
      <c r="F318" s="227"/>
      <c r="G318" s="228"/>
      <c r="L318" s="179" t="s">
        <v>341</v>
      </c>
      <c r="O318" s="170">
        <v>3</v>
      </c>
    </row>
    <row r="319" spans="1:104" x14ac:dyDescent="0.2">
      <c r="A319" s="177"/>
      <c r="B319" s="178"/>
      <c r="C319" s="226" t="s">
        <v>342</v>
      </c>
      <c r="D319" s="227"/>
      <c r="E319" s="227"/>
      <c r="F319" s="227"/>
      <c r="G319" s="228"/>
      <c r="L319" s="179" t="s">
        <v>342</v>
      </c>
      <c r="O319" s="170">
        <v>3</v>
      </c>
    </row>
    <row r="320" spans="1:104" x14ac:dyDescent="0.2">
      <c r="A320" s="177"/>
      <c r="B320" s="178"/>
      <c r="C320" s="226" t="s">
        <v>343</v>
      </c>
      <c r="D320" s="227"/>
      <c r="E320" s="227"/>
      <c r="F320" s="227"/>
      <c r="G320" s="228"/>
      <c r="L320" s="179" t="s">
        <v>343</v>
      </c>
      <c r="O320" s="170">
        <v>3</v>
      </c>
    </row>
    <row r="321" spans="1:104" x14ac:dyDescent="0.2">
      <c r="A321" s="177"/>
      <c r="B321" s="178"/>
      <c r="C321" s="226" t="s">
        <v>344</v>
      </c>
      <c r="D321" s="227"/>
      <c r="E321" s="227"/>
      <c r="F321" s="227"/>
      <c r="G321" s="228"/>
      <c r="L321" s="179" t="s">
        <v>344</v>
      </c>
      <c r="O321" s="170">
        <v>3</v>
      </c>
    </row>
    <row r="322" spans="1:104" ht="33.75" x14ac:dyDescent="0.2">
      <c r="A322" s="177"/>
      <c r="B322" s="178"/>
      <c r="C322" s="226" t="s">
        <v>427</v>
      </c>
      <c r="D322" s="227"/>
      <c r="E322" s="227"/>
      <c r="F322" s="227"/>
      <c r="G322" s="228"/>
      <c r="L322" s="179" t="s">
        <v>345</v>
      </c>
      <c r="O322" s="170">
        <v>3</v>
      </c>
    </row>
    <row r="323" spans="1:104" x14ac:dyDescent="0.2">
      <c r="A323" s="177"/>
      <c r="B323" s="178"/>
      <c r="C323" s="226" t="s">
        <v>346</v>
      </c>
      <c r="D323" s="227"/>
      <c r="E323" s="227"/>
      <c r="F323" s="227"/>
      <c r="G323" s="228"/>
      <c r="L323" s="179" t="s">
        <v>346</v>
      </c>
      <c r="O323" s="170">
        <v>3</v>
      </c>
    </row>
    <row r="324" spans="1:104" ht="33.75" x14ac:dyDescent="0.2">
      <c r="A324" s="177"/>
      <c r="B324" s="178"/>
      <c r="C324" s="226" t="s">
        <v>347</v>
      </c>
      <c r="D324" s="227"/>
      <c r="E324" s="227"/>
      <c r="F324" s="227"/>
      <c r="G324" s="228"/>
      <c r="L324" s="179" t="s">
        <v>347</v>
      </c>
      <c r="O324" s="170">
        <v>3</v>
      </c>
    </row>
    <row r="325" spans="1:104" x14ac:dyDescent="0.2">
      <c r="A325" s="171">
        <v>65</v>
      </c>
      <c r="B325" s="172" t="s">
        <v>386</v>
      </c>
      <c r="C325" s="173" t="s">
        <v>387</v>
      </c>
      <c r="D325" s="174" t="s">
        <v>151</v>
      </c>
      <c r="E325" s="175">
        <v>1</v>
      </c>
      <c r="F325" s="175">
        <v>0</v>
      </c>
      <c r="G325" s="176">
        <f>E325*F325</f>
        <v>0</v>
      </c>
      <c r="O325" s="170">
        <v>2</v>
      </c>
      <c r="AA325" s="146">
        <v>1</v>
      </c>
      <c r="AB325" s="146">
        <v>1</v>
      </c>
      <c r="AC325" s="146">
        <v>1</v>
      </c>
      <c r="AZ325" s="146">
        <v>1</v>
      </c>
      <c r="BA325" s="146">
        <f>IF(AZ325=1,G325,0)</f>
        <v>0</v>
      </c>
      <c r="BB325" s="146">
        <f>IF(AZ325=2,G325,0)</f>
        <v>0</v>
      </c>
      <c r="BC325" s="146">
        <f>IF(AZ325=3,G325,0)</f>
        <v>0</v>
      </c>
      <c r="BD325" s="146">
        <f>IF(AZ325=4,G325,0)</f>
        <v>0</v>
      </c>
      <c r="BE325" s="146">
        <f>IF(AZ325=5,G325,0)</f>
        <v>0</v>
      </c>
      <c r="CA325" s="170">
        <v>1</v>
      </c>
      <c r="CB325" s="170">
        <v>1</v>
      </c>
      <c r="CZ325" s="146">
        <v>0</v>
      </c>
    </row>
    <row r="326" spans="1:104" ht="45" x14ac:dyDescent="0.2">
      <c r="A326" s="177"/>
      <c r="B326" s="178"/>
      <c r="C326" s="226" t="s">
        <v>388</v>
      </c>
      <c r="D326" s="227"/>
      <c r="E326" s="227"/>
      <c r="F326" s="227"/>
      <c r="G326" s="228"/>
      <c r="L326" s="179" t="s">
        <v>388</v>
      </c>
      <c r="O326" s="170">
        <v>3</v>
      </c>
    </row>
    <row r="327" spans="1:104" x14ac:dyDescent="0.2">
      <c r="A327" s="177"/>
      <c r="B327" s="178"/>
      <c r="C327" s="226" t="s">
        <v>340</v>
      </c>
      <c r="D327" s="227"/>
      <c r="E327" s="227"/>
      <c r="F327" s="227"/>
      <c r="G327" s="228"/>
      <c r="L327" s="179" t="s">
        <v>340</v>
      </c>
      <c r="O327" s="170">
        <v>3</v>
      </c>
    </row>
    <row r="328" spans="1:104" x14ac:dyDescent="0.2">
      <c r="A328" s="177"/>
      <c r="B328" s="178"/>
      <c r="C328" s="226" t="s">
        <v>389</v>
      </c>
      <c r="D328" s="227"/>
      <c r="E328" s="227"/>
      <c r="F328" s="227"/>
      <c r="G328" s="228"/>
      <c r="L328" s="179" t="s">
        <v>389</v>
      </c>
      <c r="O328" s="170">
        <v>3</v>
      </c>
    </row>
    <row r="329" spans="1:104" x14ac:dyDescent="0.2">
      <c r="A329" s="177"/>
      <c r="B329" s="178"/>
      <c r="C329" s="226" t="s">
        <v>342</v>
      </c>
      <c r="D329" s="227"/>
      <c r="E329" s="227"/>
      <c r="F329" s="227"/>
      <c r="G329" s="228"/>
      <c r="L329" s="179" t="s">
        <v>342</v>
      </c>
      <c r="O329" s="170">
        <v>3</v>
      </c>
    </row>
    <row r="330" spans="1:104" x14ac:dyDescent="0.2">
      <c r="A330" s="177"/>
      <c r="B330" s="178"/>
      <c r="C330" s="226" t="s">
        <v>344</v>
      </c>
      <c r="D330" s="227"/>
      <c r="E330" s="227"/>
      <c r="F330" s="227"/>
      <c r="G330" s="228"/>
      <c r="L330" s="179" t="s">
        <v>344</v>
      </c>
      <c r="O330" s="170">
        <v>3</v>
      </c>
    </row>
    <row r="331" spans="1:104" ht="22.5" x14ac:dyDescent="0.2">
      <c r="A331" s="177"/>
      <c r="B331" s="178"/>
      <c r="C331" s="226" t="s">
        <v>390</v>
      </c>
      <c r="D331" s="227"/>
      <c r="E331" s="227"/>
      <c r="F331" s="227"/>
      <c r="G331" s="228"/>
      <c r="L331" s="179" t="s">
        <v>390</v>
      </c>
      <c r="O331" s="170">
        <v>3</v>
      </c>
    </row>
    <row r="332" spans="1:104" x14ac:dyDescent="0.2">
      <c r="A332" s="177"/>
      <c r="B332" s="178"/>
      <c r="C332" s="226" t="s">
        <v>346</v>
      </c>
      <c r="D332" s="227"/>
      <c r="E332" s="227"/>
      <c r="F332" s="227"/>
      <c r="G332" s="228"/>
      <c r="L332" s="179" t="s">
        <v>346</v>
      </c>
      <c r="O332" s="170">
        <v>3</v>
      </c>
    </row>
    <row r="333" spans="1:104" ht="33.75" x14ac:dyDescent="0.2">
      <c r="A333" s="177"/>
      <c r="B333" s="178"/>
      <c r="C333" s="226" t="s">
        <v>347</v>
      </c>
      <c r="D333" s="227"/>
      <c r="E333" s="227"/>
      <c r="F333" s="227"/>
      <c r="G333" s="228"/>
      <c r="L333" s="179" t="s">
        <v>347</v>
      </c>
      <c r="O333" s="170">
        <v>3</v>
      </c>
    </row>
    <row r="334" spans="1:104" x14ac:dyDescent="0.2">
      <c r="A334" s="171">
        <v>66</v>
      </c>
      <c r="B334" s="172" t="s">
        <v>391</v>
      </c>
      <c r="C334" s="173" t="s">
        <v>392</v>
      </c>
      <c r="D334" s="174" t="s">
        <v>151</v>
      </c>
      <c r="E334" s="175">
        <v>1</v>
      </c>
      <c r="F334" s="175">
        <v>0</v>
      </c>
      <c r="G334" s="176">
        <f>E334*F334</f>
        <v>0</v>
      </c>
      <c r="O334" s="170">
        <v>2</v>
      </c>
      <c r="AA334" s="146">
        <v>1</v>
      </c>
      <c r="AB334" s="146">
        <v>1</v>
      </c>
      <c r="AC334" s="146">
        <v>1</v>
      </c>
      <c r="AZ334" s="146">
        <v>1</v>
      </c>
      <c r="BA334" s="146">
        <f>IF(AZ334=1,G334,0)</f>
        <v>0</v>
      </c>
      <c r="BB334" s="146">
        <f>IF(AZ334=2,G334,0)</f>
        <v>0</v>
      </c>
      <c r="BC334" s="146">
        <f>IF(AZ334=3,G334,0)</f>
        <v>0</v>
      </c>
      <c r="BD334" s="146">
        <f>IF(AZ334=4,G334,0)</f>
        <v>0</v>
      </c>
      <c r="BE334" s="146">
        <f>IF(AZ334=5,G334,0)</f>
        <v>0</v>
      </c>
      <c r="CA334" s="170">
        <v>1</v>
      </c>
      <c r="CB334" s="170">
        <v>1</v>
      </c>
      <c r="CZ334" s="146">
        <v>0</v>
      </c>
    </row>
    <row r="335" spans="1:104" ht="45" x14ac:dyDescent="0.2">
      <c r="A335" s="177"/>
      <c r="B335" s="178"/>
      <c r="C335" s="226" t="s">
        <v>339</v>
      </c>
      <c r="D335" s="227"/>
      <c r="E335" s="227"/>
      <c r="F335" s="227"/>
      <c r="G335" s="228"/>
      <c r="L335" s="179" t="s">
        <v>339</v>
      </c>
      <c r="O335" s="170">
        <v>3</v>
      </c>
    </row>
    <row r="336" spans="1:104" x14ac:dyDescent="0.2">
      <c r="A336" s="177"/>
      <c r="B336" s="178"/>
      <c r="C336" s="226" t="s">
        <v>340</v>
      </c>
      <c r="D336" s="227"/>
      <c r="E336" s="227"/>
      <c r="F336" s="227"/>
      <c r="G336" s="228"/>
      <c r="L336" s="179" t="s">
        <v>340</v>
      </c>
      <c r="O336" s="170">
        <v>3</v>
      </c>
    </row>
    <row r="337" spans="1:104" x14ac:dyDescent="0.2">
      <c r="A337" s="177"/>
      <c r="B337" s="178"/>
      <c r="C337" s="226" t="s">
        <v>341</v>
      </c>
      <c r="D337" s="227"/>
      <c r="E337" s="227"/>
      <c r="F337" s="227"/>
      <c r="G337" s="228"/>
      <c r="L337" s="179" t="s">
        <v>341</v>
      </c>
      <c r="O337" s="170">
        <v>3</v>
      </c>
    </row>
    <row r="338" spans="1:104" x14ac:dyDescent="0.2">
      <c r="A338" s="177"/>
      <c r="B338" s="178"/>
      <c r="C338" s="226" t="s">
        <v>342</v>
      </c>
      <c r="D338" s="227"/>
      <c r="E338" s="227"/>
      <c r="F338" s="227"/>
      <c r="G338" s="228"/>
      <c r="L338" s="179" t="s">
        <v>342</v>
      </c>
      <c r="O338" s="170">
        <v>3</v>
      </c>
    </row>
    <row r="339" spans="1:104" x14ac:dyDescent="0.2">
      <c r="A339" s="177"/>
      <c r="B339" s="178"/>
      <c r="C339" s="226" t="s">
        <v>343</v>
      </c>
      <c r="D339" s="227"/>
      <c r="E339" s="227"/>
      <c r="F339" s="227"/>
      <c r="G339" s="228"/>
      <c r="L339" s="179" t="s">
        <v>343</v>
      </c>
      <c r="O339" s="170">
        <v>3</v>
      </c>
    </row>
    <row r="340" spans="1:104" x14ac:dyDescent="0.2">
      <c r="A340" s="177"/>
      <c r="B340" s="178"/>
      <c r="C340" s="226" t="s">
        <v>344</v>
      </c>
      <c r="D340" s="227"/>
      <c r="E340" s="227"/>
      <c r="F340" s="227"/>
      <c r="G340" s="228"/>
      <c r="L340" s="179" t="s">
        <v>344</v>
      </c>
      <c r="O340" s="170">
        <v>3</v>
      </c>
    </row>
    <row r="341" spans="1:104" ht="33.75" x14ac:dyDescent="0.2">
      <c r="A341" s="177"/>
      <c r="B341" s="178"/>
      <c r="C341" s="226" t="s">
        <v>427</v>
      </c>
      <c r="D341" s="227"/>
      <c r="E341" s="227"/>
      <c r="F341" s="227"/>
      <c r="G341" s="228"/>
      <c r="L341" s="179" t="s">
        <v>345</v>
      </c>
      <c r="O341" s="170">
        <v>3</v>
      </c>
    </row>
    <row r="342" spans="1:104" x14ac:dyDescent="0.2">
      <c r="A342" s="177"/>
      <c r="B342" s="178"/>
      <c r="C342" s="226" t="s">
        <v>346</v>
      </c>
      <c r="D342" s="227"/>
      <c r="E342" s="227"/>
      <c r="F342" s="227"/>
      <c r="G342" s="228"/>
      <c r="L342" s="179" t="s">
        <v>346</v>
      </c>
      <c r="O342" s="170">
        <v>3</v>
      </c>
    </row>
    <row r="343" spans="1:104" ht="33.75" x14ac:dyDescent="0.2">
      <c r="A343" s="177"/>
      <c r="B343" s="178"/>
      <c r="C343" s="226" t="s">
        <v>347</v>
      </c>
      <c r="D343" s="227"/>
      <c r="E343" s="227"/>
      <c r="F343" s="227"/>
      <c r="G343" s="228"/>
      <c r="L343" s="179" t="s">
        <v>347</v>
      </c>
      <c r="O343" s="170">
        <v>3</v>
      </c>
    </row>
    <row r="344" spans="1:104" x14ac:dyDescent="0.2">
      <c r="A344" s="171">
        <v>67</v>
      </c>
      <c r="B344" s="172" t="s">
        <v>393</v>
      </c>
      <c r="C344" s="173" t="s">
        <v>394</v>
      </c>
      <c r="D344" s="174" t="s">
        <v>151</v>
      </c>
      <c r="E344" s="175">
        <v>1</v>
      </c>
      <c r="F344" s="175">
        <v>0</v>
      </c>
      <c r="G344" s="176">
        <f>E344*F344</f>
        <v>0</v>
      </c>
      <c r="O344" s="170">
        <v>2</v>
      </c>
      <c r="AA344" s="146">
        <v>1</v>
      </c>
      <c r="AB344" s="146">
        <v>1</v>
      </c>
      <c r="AC344" s="146">
        <v>1</v>
      </c>
      <c r="AZ344" s="146">
        <v>1</v>
      </c>
      <c r="BA344" s="146">
        <f>IF(AZ344=1,G344,0)</f>
        <v>0</v>
      </c>
      <c r="BB344" s="146">
        <f>IF(AZ344=2,G344,0)</f>
        <v>0</v>
      </c>
      <c r="BC344" s="146">
        <f>IF(AZ344=3,G344,0)</f>
        <v>0</v>
      </c>
      <c r="BD344" s="146">
        <f>IF(AZ344=4,G344,0)</f>
        <v>0</v>
      </c>
      <c r="BE344" s="146">
        <f>IF(AZ344=5,G344,0)</f>
        <v>0</v>
      </c>
      <c r="CA344" s="170">
        <v>1</v>
      </c>
      <c r="CB344" s="170">
        <v>1</v>
      </c>
      <c r="CZ344" s="146">
        <v>0</v>
      </c>
    </row>
    <row r="345" spans="1:104" x14ac:dyDescent="0.2">
      <c r="A345" s="171">
        <v>68</v>
      </c>
      <c r="B345" s="172" t="s">
        <v>395</v>
      </c>
      <c r="C345" s="173" t="s">
        <v>394</v>
      </c>
      <c r="D345" s="174" t="s">
        <v>151</v>
      </c>
      <c r="E345" s="175">
        <v>1</v>
      </c>
      <c r="F345" s="175">
        <v>0</v>
      </c>
      <c r="G345" s="176">
        <f>E345*F345</f>
        <v>0</v>
      </c>
      <c r="O345" s="170">
        <v>2</v>
      </c>
      <c r="AA345" s="146">
        <v>1</v>
      </c>
      <c r="AB345" s="146">
        <v>1</v>
      </c>
      <c r="AC345" s="146">
        <v>1</v>
      </c>
      <c r="AZ345" s="146">
        <v>1</v>
      </c>
      <c r="BA345" s="146">
        <f>IF(AZ345=1,G345,0)</f>
        <v>0</v>
      </c>
      <c r="BB345" s="146">
        <f>IF(AZ345=2,G345,0)</f>
        <v>0</v>
      </c>
      <c r="BC345" s="146">
        <f>IF(AZ345=3,G345,0)</f>
        <v>0</v>
      </c>
      <c r="BD345" s="146">
        <f>IF(AZ345=4,G345,0)</f>
        <v>0</v>
      </c>
      <c r="BE345" s="146">
        <f>IF(AZ345=5,G345,0)</f>
        <v>0</v>
      </c>
      <c r="CA345" s="170">
        <v>1</v>
      </c>
      <c r="CB345" s="170">
        <v>1</v>
      </c>
      <c r="CZ345" s="146">
        <v>0</v>
      </c>
    </row>
    <row r="346" spans="1:104" x14ac:dyDescent="0.2">
      <c r="A346" s="171">
        <v>69</v>
      </c>
      <c r="B346" s="172" t="s">
        <v>396</v>
      </c>
      <c r="C346" s="173" t="s">
        <v>394</v>
      </c>
      <c r="D346" s="174" t="s">
        <v>151</v>
      </c>
      <c r="E346" s="175">
        <v>1</v>
      </c>
      <c r="F346" s="175">
        <v>0</v>
      </c>
      <c r="G346" s="176">
        <f>E346*F346</f>
        <v>0</v>
      </c>
      <c r="O346" s="170">
        <v>2</v>
      </c>
      <c r="AA346" s="146">
        <v>1</v>
      </c>
      <c r="AB346" s="146">
        <v>1</v>
      </c>
      <c r="AC346" s="146">
        <v>1</v>
      </c>
      <c r="AZ346" s="146">
        <v>1</v>
      </c>
      <c r="BA346" s="146">
        <f>IF(AZ346=1,G346,0)</f>
        <v>0</v>
      </c>
      <c r="BB346" s="146">
        <f>IF(AZ346=2,G346,0)</f>
        <v>0</v>
      </c>
      <c r="BC346" s="146">
        <f>IF(AZ346=3,G346,0)</f>
        <v>0</v>
      </c>
      <c r="BD346" s="146">
        <f>IF(AZ346=4,G346,0)</f>
        <v>0</v>
      </c>
      <c r="BE346" s="146">
        <f>IF(AZ346=5,G346,0)</f>
        <v>0</v>
      </c>
      <c r="CA346" s="170">
        <v>1</v>
      </c>
      <c r="CB346" s="170">
        <v>1</v>
      </c>
      <c r="CZ346" s="146">
        <v>0</v>
      </c>
    </row>
    <row r="347" spans="1:104" x14ac:dyDescent="0.2">
      <c r="A347" s="171">
        <v>70</v>
      </c>
      <c r="B347" s="172" t="s">
        <v>397</v>
      </c>
      <c r="C347" s="173" t="s">
        <v>398</v>
      </c>
      <c r="D347" s="174" t="s">
        <v>151</v>
      </c>
      <c r="E347" s="175">
        <v>1</v>
      </c>
      <c r="F347" s="175">
        <v>0</v>
      </c>
      <c r="G347" s="176">
        <f>E347*F347</f>
        <v>0</v>
      </c>
      <c r="O347" s="170">
        <v>2</v>
      </c>
      <c r="AA347" s="146">
        <v>1</v>
      </c>
      <c r="AB347" s="146">
        <v>1</v>
      </c>
      <c r="AC347" s="146">
        <v>1</v>
      </c>
      <c r="AZ347" s="146">
        <v>1</v>
      </c>
      <c r="BA347" s="146">
        <f>IF(AZ347=1,G347,0)</f>
        <v>0</v>
      </c>
      <c r="BB347" s="146">
        <f>IF(AZ347=2,G347,0)</f>
        <v>0</v>
      </c>
      <c r="BC347" s="146">
        <f>IF(AZ347=3,G347,0)</f>
        <v>0</v>
      </c>
      <c r="BD347" s="146">
        <f>IF(AZ347=4,G347,0)</f>
        <v>0</v>
      </c>
      <c r="BE347" s="146">
        <f>IF(AZ347=5,G347,0)</f>
        <v>0</v>
      </c>
      <c r="CA347" s="170">
        <v>1</v>
      </c>
      <c r="CB347" s="170">
        <v>1</v>
      </c>
      <c r="CZ347" s="146">
        <v>0</v>
      </c>
    </row>
    <row r="348" spans="1:104" ht="45" x14ac:dyDescent="0.2">
      <c r="A348" s="177"/>
      <c r="B348" s="178"/>
      <c r="C348" s="226" t="s">
        <v>339</v>
      </c>
      <c r="D348" s="227"/>
      <c r="E348" s="227"/>
      <c r="F348" s="227"/>
      <c r="G348" s="228"/>
      <c r="L348" s="179" t="s">
        <v>339</v>
      </c>
      <c r="O348" s="170">
        <v>3</v>
      </c>
    </row>
    <row r="349" spans="1:104" x14ac:dyDescent="0.2">
      <c r="A349" s="177"/>
      <c r="B349" s="178"/>
      <c r="C349" s="226" t="s">
        <v>340</v>
      </c>
      <c r="D349" s="227"/>
      <c r="E349" s="227"/>
      <c r="F349" s="227"/>
      <c r="G349" s="228"/>
      <c r="L349" s="179" t="s">
        <v>340</v>
      </c>
      <c r="O349" s="170">
        <v>3</v>
      </c>
    </row>
    <row r="350" spans="1:104" x14ac:dyDescent="0.2">
      <c r="A350" s="177"/>
      <c r="B350" s="178"/>
      <c r="C350" s="226" t="s">
        <v>341</v>
      </c>
      <c r="D350" s="227"/>
      <c r="E350" s="227"/>
      <c r="F350" s="227"/>
      <c r="G350" s="228"/>
      <c r="L350" s="179" t="s">
        <v>341</v>
      </c>
      <c r="O350" s="170">
        <v>3</v>
      </c>
    </row>
    <row r="351" spans="1:104" x14ac:dyDescent="0.2">
      <c r="A351" s="177"/>
      <c r="B351" s="178"/>
      <c r="C351" s="226" t="s">
        <v>342</v>
      </c>
      <c r="D351" s="227"/>
      <c r="E351" s="227"/>
      <c r="F351" s="227"/>
      <c r="G351" s="228"/>
      <c r="L351" s="179" t="s">
        <v>342</v>
      </c>
      <c r="O351" s="170">
        <v>3</v>
      </c>
    </row>
    <row r="352" spans="1:104" x14ac:dyDescent="0.2">
      <c r="A352" s="177"/>
      <c r="B352" s="178"/>
      <c r="C352" s="226" t="s">
        <v>343</v>
      </c>
      <c r="D352" s="227"/>
      <c r="E352" s="227"/>
      <c r="F352" s="227"/>
      <c r="G352" s="228"/>
      <c r="L352" s="179" t="s">
        <v>343</v>
      </c>
      <c r="O352" s="170">
        <v>3</v>
      </c>
    </row>
    <row r="353" spans="1:104" x14ac:dyDescent="0.2">
      <c r="A353" s="177"/>
      <c r="B353" s="178"/>
      <c r="C353" s="226" t="s">
        <v>344</v>
      </c>
      <c r="D353" s="227"/>
      <c r="E353" s="227"/>
      <c r="F353" s="227"/>
      <c r="G353" s="228"/>
      <c r="L353" s="179" t="s">
        <v>344</v>
      </c>
      <c r="O353" s="170">
        <v>3</v>
      </c>
    </row>
    <row r="354" spans="1:104" ht="33.75" x14ac:dyDescent="0.2">
      <c r="A354" s="177"/>
      <c r="B354" s="178"/>
      <c r="C354" s="226" t="s">
        <v>427</v>
      </c>
      <c r="D354" s="227"/>
      <c r="E354" s="227"/>
      <c r="F354" s="227"/>
      <c r="G354" s="228"/>
      <c r="L354" s="179" t="s">
        <v>345</v>
      </c>
      <c r="O354" s="170">
        <v>3</v>
      </c>
    </row>
    <row r="355" spans="1:104" x14ac:dyDescent="0.2">
      <c r="A355" s="177"/>
      <c r="B355" s="178"/>
      <c r="C355" s="226" t="s">
        <v>346</v>
      </c>
      <c r="D355" s="227"/>
      <c r="E355" s="227"/>
      <c r="F355" s="227"/>
      <c r="G355" s="228"/>
      <c r="L355" s="179" t="s">
        <v>346</v>
      </c>
      <c r="O355" s="170">
        <v>3</v>
      </c>
    </row>
    <row r="356" spans="1:104" ht="33.75" x14ac:dyDescent="0.2">
      <c r="A356" s="177"/>
      <c r="B356" s="178"/>
      <c r="C356" s="226" t="s">
        <v>347</v>
      </c>
      <c r="D356" s="227"/>
      <c r="E356" s="227"/>
      <c r="F356" s="227"/>
      <c r="G356" s="228"/>
      <c r="L356" s="179" t="s">
        <v>347</v>
      </c>
      <c r="O356" s="170">
        <v>3</v>
      </c>
    </row>
    <row r="357" spans="1:104" x14ac:dyDescent="0.2">
      <c r="A357" s="171">
        <v>71</v>
      </c>
      <c r="B357" s="172" t="s">
        <v>399</v>
      </c>
      <c r="C357" s="173" t="s">
        <v>400</v>
      </c>
      <c r="D357" s="174" t="s">
        <v>151</v>
      </c>
      <c r="E357" s="175">
        <v>1</v>
      </c>
      <c r="F357" s="175">
        <v>0</v>
      </c>
      <c r="G357" s="176">
        <f>E357*F357</f>
        <v>0</v>
      </c>
      <c r="O357" s="170">
        <v>2</v>
      </c>
      <c r="AA357" s="146">
        <v>1</v>
      </c>
      <c r="AB357" s="146">
        <v>1</v>
      </c>
      <c r="AC357" s="146">
        <v>1</v>
      </c>
      <c r="AZ357" s="146">
        <v>1</v>
      </c>
      <c r="BA357" s="146">
        <f>IF(AZ357=1,G357,0)</f>
        <v>0</v>
      </c>
      <c r="BB357" s="146">
        <f>IF(AZ357=2,G357,0)</f>
        <v>0</v>
      </c>
      <c r="BC357" s="146">
        <f>IF(AZ357=3,G357,0)</f>
        <v>0</v>
      </c>
      <c r="BD357" s="146">
        <f>IF(AZ357=4,G357,0)</f>
        <v>0</v>
      </c>
      <c r="BE357" s="146">
        <f>IF(AZ357=5,G357,0)</f>
        <v>0</v>
      </c>
      <c r="CA357" s="170">
        <v>1</v>
      </c>
      <c r="CB357" s="170">
        <v>1</v>
      </c>
      <c r="CZ357" s="146">
        <v>0</v>
      </c>
    </row>
    <row r="358" spans="1:104" x14ac:dyDescent="0.2">
      <c r="A358" s="171">
        <v>72</v>
      </c>
      <c r="B358" s="172" t="s">
        <v>401</v>
      </c>
      <c r="C358" s="173" t="s">
        <v>400</v>
      </c>
      <c r="D358" s="174" t="s">
        <v>151</v>
      </c>
      <c r="E358" s="175">
        <v>1</v>
      </c>
      <c r="F358" s="175">
        <v>0</v>
      </c>
      <c r="G358" s="176">
        <f>E358*F358</f>
        <v>0</v>
      </c>
      <c r="O358" s="170">
        <v>2</v>
      </c>
      <c r="AA358" s="146">
        <v>1</v>
      </c>
      <c r="AB358" s="146">
        <v>1</v>
      </c>
      <c r="AC358" s="146">
        <v>1</v>
      </c>
      <c r="AZ358" s="146">
        <v>1</v>
      </c>
      <c r="BA358" s="146">
        <f>IF(AZ358=1,G358,0)</f>
        <v>0</v>
      </c>
      <c r="BB358" s="146">
        <f>IF(AZ358=2,G358,0)</f>
        <v>0</v>
      </c>
      <c r="BC358" s="146">
        <f>IF(AZ358=3,G358,0)</f>
        <v>0</v>
      </c>
      <c r="BD358" s="146">
        <f>IF(AZ358=4,G358,0)</f>
        <v>0</v>
      </c>
      <c r="BE358" s="146">
        <f>IF(AZ358=5,G358,0)</f>
        <v>0</v>
      </c>
      <c r="CA358" s="170">
        <v>1</v>
      </c>
      <c r="CB358" s="170">
        <v>1</v>
      </c>
      <c r="CZ358" s="146">
        <v>0</v>
      </c>
    </row>
    <row r="359" spans="1:104" x14ac:dyDescent="0.2">
      <c r="A359" s="171">
        <v>73</v>
      </c>
      <c r="B359" s="172" t="s">
        <v>402</v>
      </c>
      <c r="C359" s="173" t="s">
        <v>394</v>
      </c>
      <c r="D359" s="174" t="s">
        <v>151</v>
      </c>
      <c r="E359" s="175">
        <v>1</v>
      </c>
      <c r="F359" s="175">
        <v>0</v>
      </c>
      <c r="G359" s="176">
        <f>E359*F359</f>
        <v>0</v>
      </c>
      <c r="O359" s="170">
        <v>2</v>
      </c>
      <c r="AA359" s="146">
        <v>1</v>
      </c>
      <c r="AB359" s="146">
        <v>1</v>
      </c>
      <c r="AC359" s="146">
        <v>1</v>
      </c>
      <c r="AZ359" s="146">
        <v>1</v>
      </c>
      <c r="BA359" s="146">
        <f>IF(AZ359=1,G359,0)</f>
        <v>0</v>
      </c>
      <c r="BB359" s="146">
        <f>IF(AZ359=2,G359,0)</f>
        <v>0</v>
      </c>
      <c r="BC359" s="146">
        <f>IF(AZ359=3,G359,0)</f>
        <v>0</v>
      </c>
      <c r="BD359" s="146">
        <f>IF(AZ359=4,G359,0)</f>
        <v>0</v>
      </c>
      <c r="BE359" s="146">
        <f>IF(AZ359=5,G359,0)</f>
        <v>0</v>
      </c>
      <c r="CA359" s="170">
        <v>1</v>
      </c>
      <c r="CB359" s="170">
        <v>1</v>
      </c>
      <c r="CZ359" s="146">
        <v>0</v>
      </c>
    </row>
    <row r="360" spans="1:104" ht="22.5" x14ac:dyDescent="0.2">
      <c r="A360" s="177"/>
      <c r="B360" s="178"/>
      <c r="C360" s="226" t="s">
        <v>403</v>
      </c>
      <c r="D360" s="227"/>
      <c r="E360" s="227"/>
      <c r="F360" s="227"/>
      <c r="G360" s="228"/>
      <c r="L360" s="179" t="s">
        <v>403</v>
      </c>
      <c r="O360" s="170">
        <v>3</v>
      </c>
    </row>
    <row r="361" spans="1:104" x14ac:dyDescent="0.2">
      <c r="A361" s="171">
        <v>74</v>
      </c>
      <c r="B361" s="172" t="s">
        <v>404</v>
      </c>
      <c r="C361" s="173" t="s">
        <v>394</v>
      </c>
      <c r="D361" s="174" t="s">
        <v>151</v>
      </c>
      <c r="E361" s="175">
        <v>1</v>
      </c>
      <c r="F361" s="175">
        <v>0</v>
      </c>
      <c r="G361" s="176">
        <f>E361*F361</f>
        <v>0</v>
      </c>
      <c r="O361" s="170">
        <v>2</v>
      </c>
      <c r="AA361" s="146">
        <v>1</v>
      </c>
      <c r="AB361" s="146">
        <v>1</v>
      </c>
      <c r="AC361" s="146">
        <v>1</v>
      </c>
      <c r="AZ361" s="146">
        <v>1</v>
      </c>
      <c r="BA361" s="146">
        <f>IF(AZ361=1,G361,0)</f>
        <v>0</v>
      </c>
      <c r="BB361" s="146">
        <f>IF(AZ361=2,G361,0)</f>
        <v>0</v>
      </c>
      <c r="BC361" s="146">
        <f>IF(AZ361=3,G361,0)</f>
        <v>0</v>
      </c>
      <c r="BD361" s="146">
        <f>IF(AZ361=4,G361,0)</f>
        <v>0</v>
      </c>
      <c r="BE361" s="146">
        <f>IF(AZ361=5,G361,0)</f>
        <v>0</v>
      </c>
      <c r="CA361" s="170">
        <v>1</v>
      </c>
      <c r="CB361" s="170">
        <v>1</v>
      </c>
      <c r="CZ361" s="146">
        <v>0</v>
      </c>
    </row>
    <row r="362" spans="1:104" ht="22.5" x14ac:dyDescent="0.2">
      <c r="A362" s="177"/>
      <c r="B362" s="178"/>
      <c r="C362" s="226" t="s">
        <v>403</v>
      </c>
      <c r="D362" s="227"/>
      <c r="E362" s="227"/>
      <c r="F362" s="227"/>
      <c r="G362" s="228"/>
      <c r="L362" s="179" t="s">
        <v>403</v>
      </c>
      <c r="O362" s="170">
        <v>3</v>
      </c>
    </row>
    <row r="363" spans="1:104" x14ac:dyDescent="0.2">
      <c r="A363" s="171">
        <v>75</v>
      </c>
      <c r="B363" s="172" t="s">
        <v>405</v>
      </c>
      <c r="C363" s="173" t="s">
        <v>394</v>
      </c>
      <c r="D363" s="174" t="s">
        <v>151</v>
      </c>
      <c r="E363" s="175">
        <v>1</v>
      </c>
      <c r="F363" s="175">
        <v>0</v>
      </c>
      <c r="G363" s="176">
        <f>E363*F363</f>
        <v>0</v>
      </c>
      <c r="O363" s="170">
        <v>2</v>
      </c>
      <c r="AA363" s="146">
        <v>1</v>
      </c>
      <c r="AB363" s="146">
        <v>1</v>
      </c>
      <c r="AC363" s="146">
        <v>1</v>
      </c>
      <c r="AZ363" s="146">
        <v>1</v>
      </c>
      <c r="BA363" s="146">
        <f>IF(AZ363=1,G363,0)</f>
        <v>0</v>
      </c>
      <c r="BB363" s="146">
        <f>IF(AZ363=2,G363,0)</f>
        <v>0</v>
      </c>
      <c r="BC363" s="146">
        <f>IF(AZ363=3,G363,0)</f>
        <v>0</v>
      </c>
      <c r="BD363" s="146">
        <f>IF(AZ363=4,G363,0)</f>
        <v>0</v>
      </c>
      <c r="BE363" s="146">
        <f>IF(AZ363=5,G363,0)</f>
        <v>0</v>
      </c>
      <c r="CA363" s="170">
        <v>1</v>
      </c>
      <c r="CB363" s="170">
        <v>1</v>
      </c>
      <c r="CZ363" s="146">
        <v>0</v>
      </c>
    </row>
    <row r="364" spans="1:104" ht="22.5" x14ac:dyDescent="0.2">
      <c r="A364" s="177"/>
      <c r="B364" s="178"/>
      <c r="C364" s="226" t="s">
        <v>403</v>
      </c>
      <c r="D364" s="227"/>
      <c r="E364" s="227"/>
      <c r="F364" s="227"/>
      <c r="G364" s="228"/>
      <c r="L364" s="179" t="s">
        <v>403</v>
      </c>
      <c r="O364" s="170">
        <v>3</v>
      </c>
    </row>
    <row r="365" spans="1:104" x14ac:dyDescent="0.2">
      <c r="A365" s="171">
        <v>76</v>
      </c>
      <c r="B365" s="172" t="s">
        <v>406</v>
      </c>
      <c r="C365" s="173" t="s">
        <v>394</v>
      </c>
      <c r="D365" s="174" t="s">
        <v>151</v>
      </c>
      <c r="E365" s="175">
        <v>1</v>
      </c>
      <c r="F365" s="175">
        <v>0</v>
      </c>
      <c r="G365" s="176">
        <f>E365*F365</f>
        <v>0</v>
      </c>
      <c r="O365" s="170">
        <v>2</v>
      </c>
      <c r="AA365" s="146">
        <v>1</v>
      </c>
      <c r="AB365" s="146">
        <v>1</v>
      </c>
      <c r="AC365" s="146">
        <v>1</v>
      </c>
      <c r="AZ365" s="146">
        <v>1</v>
      </c>
      <c r="BA365" s="146">
        <f>IF(AZ365=1,G365,0)</f>
        <v>0</v>
      </c>
      <c r="BB365" s="146">
        <f>IF(AZ365=2,G365,0)</f>
        <v>0</v>
      </c>
      <c r="BC365" s="146">
        <f>IF(AZ365=3,G365,0)</f>
        <v>0</v>
      </c>
      <c r="BD365" s="146">
        <f>IF(AZ365=4,G365,0)</f>
        <v>0</v>
      </c>
      <c r="BE365" s="146">
        <f>IF(AZ365=5,G365,0)</f>
        <v>0</v>
      </c>
      <c r="CA365" s="170">
        <v>1</v>
      </c>
      <c r="CB365" s="170">
        <v>1</v>
      </c>
      <c r="CZ365" s="146">
        <v>0</v>
      </c>
    </row>
    <row r="366" spans="1:104" ht="22.5" x14ac:dyDescent="0.2">
      <c r="A366" s="177"/>
      <c r="B366" s="178"/>
      <c r="C366" s="226" t="s">
        <v>403</v>
      </c>
      <c r="D366" s="227"/>
      <c r="E366" s="227"/>
      <c r="F366" s="227"/>
      <c r="G366" s="228"/>
      <c r="L366" s="179" t="s">
        <v>403</v>
      </c>
      <c r="O366" s="170">
        <v>3</v>
      </c>
    </row>
    <row r="367" spans="1:104" x14ac:dyDescent="0.2">
      <c r="A367" s="171">
        <v>77</v>
      </c>
      <c r="B367" s="172" t="s">
        <v>407</v>
      </c>
      <c r="C367" s="173" t="s">
        <v>394</v>
      </c>
      <c r="D367" s="174" t="s">
        <v>151</v>
      </c>
      <c r="E367" s="175">
        <v>1</v>
      </c>
      <c r="F367" s="175">
        <v>0</v>
      </c>
      <c r="G367" s="176">
        <f>E367*F367</f>
        <v>0</v>
      </c>
      <c r="O367" s="170">
        <v>2</v>
      </c>
      <c r="AA367" s="146">
        <v>1</v>
      </c>
      <c r="AB367" s="146">
        <v>1</v>
      </c>
      <c r="AC367" s="146">
        <v>1</v>
      </c>
      <c r="AZ367" s="146">
        <v>1</v>
      </c>
      <c r="BA367" s="146">
        <f>IF(AZ367=1,G367,0)</f>
        <v>0</v>
      </c>
      <c r="BB367" s="146">
        <f>IF(AZ367=2,G367,0)</f>
        <v>0</v>
      </c>
      <c r="BC367" s="146">
        <f>IF(AZ367=3,G367,0)</f>
        <v>0</v>
      </c>
      <c r="BD367" s="146">
        <f>IF(AZ367=4,G367,0)</f>
        <v>0</v>
      </c>
      <c r="BE367" s="146">
        <f>IF(AZ367=5,G367,0)</f>
        <v>0</v>
      </c>
      <c r="CA367" s="170">
        <v>1</v>
      </c>
      <c r="CB367" s="170">
        <v>1</v>
      </c>
      <c r="CZ367" s="146">
        <v>0</v>
      </c>
    </row>
    <row r="368" spans="1:104" ht="22.5" x14ac:dyDescent="0.2">
      <c r="A368" s="177"/>
      <c r="B368" s="178"/>
      <c r="C368" s="226" t="s">
        <v>403</v>
      </c>
      <c r="D368" s="227"/>
      <c r="E368" s="227"/>
      <c r="F368" s="227"/>
      <c r="G368" s="228"/>
      <c r="L368" s="179" t="s">
        <v>403</v>
      </c>
      <c r="O368" s="170">
        <v>3</v>
      </c>
    </row>
    <row r="369" spans="1:104" x14ac:dyDescent="0.2">
      <c r="A369" s="171">
        <v>78</v>
      </c>
      <c r="B369" s="172" t="s">
        <v>408</v>
      </c>
      <c r="C369" s="173" t="s">
        <v>394</v>
      </c>
      <c r="D369" s="174" t="s">
        <v>151</v>
      </c>
      <c r="E369" s="175">
        <v>1</v>
      </c>
      <c r="F369" s="175">
        <v>0</v>
      </c>
      <c r="G369" s="176">
        <f>E369*F369</f>
        <v>0</v>
      </c>
      <c r="O369" s="170">
        <v>2</v>
      </c>
      <c r="AA369" s="146">
        <v>1</v>
      </c>
      <c r="AB369" s="146">
        <v>1</v>
      </c>
      <c r="AC369" s="146">
        <v>1</v>
      </c>
      <c r="AZ369" s="146">
        <v>1</v>
      </c>
      <c r="BA369" s="146">
        <f>IF(AZ369=1,G369,0)</f>
        <v>0</v>
      </c>
      <c r="BB369" s="146">
        <f>IF(AZ369=2,G369,0)</f>
        <v>0</v>
      </c>
      <c r="BC369" s="146">
        <f>IF(AZ369=3,G369,0)</f>
        <v>0</v>
      </c>
      <c r="BD369" s="146">
        <f>IF(AZ369=4,G369,0)</f>
        <v>0</v>
      </c>
      <c r="BE369" s="146">
        <f>IF(AZ369=5,G369,0)</f>
        <v>0</v>
      </c>
      <c r="CA369" s="170">
        <v>1</v>
      </c>
      <c r="CB369" s="170">
        <v>1</v>
      </c>
      <c r="CZ369" s="146">
        <v>0</v>
      </c>
    </row>
    <row r="370" spans="1:104" ht="22.5" x14ac:dyDescent="0.2">
      <c r="A370" s="177"/>
      <c r="B370" s="178"/>
      <c r="C370" s="226" t="s">
        <v>403</v>
      </c>
      <c r="D370" s="227"/>
      <c r="E370" s="227"/>
      <c r="F370" s="227"/>
      <c r="G370" s="228"/>
      <c r="L370" s="179" t="s">
        <v>403</v>
      </c>
      <c r="O370" s="170">
        <v>3</v>
      </c>
    </row>
    <row r="371" spans="1:104" x14ac:dyDescent="0.2">
      <c r="A371" s="171">
        <v>79</v>
      </c>
      <c r="B371" s="172" t="s">
        <v>409</v>
      </c>
      <c r="C371" s="173" t="s">
        <v>410</v>
      </c>
      <c r="D371" s="174" t="s">
        <v>151</v>
      </c>
      <c r="E371" s="175">
        <v>1</v>
      </c>
      <c r="F371" s="175">
        <v>0</v>
      </c>
      <c r="G371" s="176">
        <f>E371*F371</f>
        <v>0</v>
      </c>
      <c r="O371" s="170">
        <v>2</v>
      </c>
      <c r="AA371" s="146">
        <v>1</v>
      </c>
      <c r="AB371" s="146">
        <v>1</v>
      </c>
      <c r="AC371" s="146">
        <v>1</v>
      </c>
      <c r="AZ371" s="146">
        <v>1</v>
      </c>
      <c r="BA371" s="146">
        <f>IF(AZ371=1,G371,0)</f>
        <v>0</v>
      </c>
      <c r="BB371" s="146">
        <f>IF(AZ371=2,G371,0)</f>
        <v>0</v>
      </c>
      <c r="BC371" s="146">
        <f>IF(AZ371=3,G371,0)</f>
        <v>0</v>
      </c>
      <c r="BD371" s="146">
        <f>IF(AZ371=4,G371,0)</f>
        <v>0</v>
      </c>
      <c r="BE371" s="146">
        <f>IF(AZ371=5,G371,0)</f>
        <v>0</v>
      </c>
      <c r="CA371" s="170">
        <v>1</v>
      </c>
      <c r="CB371" s="170">
        <v>1</v>
      </c>
      <c r="CZ371" s="146">
        <v>0</v>
      </c>
    </row>
    <row r="372" spans="1:104" ht="56.25" x14ac:dyDescent="0.2">
      <c r="A372" s="177"/>
      <c r="B372" s="178"/>
      <c r="C372" s="226" t="s">
        <v>411</v>
      </c>
      <c r="D372" s="227"/>
      <c r="E372" s="227"/>
      <c r="F372" s="227"/>
      <c r="G372" s="228"/>
      <c r="L372" s="179" t="s">
        <v>411</v>
      </c>
      <c r="O372" s="170">
        <v>3</v>
      </c>
    </row>
    <row r="373" spans="1:104" x14ac:dyDescent="0.2">
      <c r="A373" s="177"/>
      <c r="B373" s="178"/>
      <c r="C373" s="226" t="s">
        <v>340</v>
      </c>
      <c r="D373" s="227"/>
      <c r="E373" s="227"/>
      <c r="F373" s="227"/>
      <c r="G373" s="228"/>
      <c r="L373" s="179" t="s">
        <v>340</v>
      </c>
      <c r="O373" s="170">
        <v>3</v>
      </c>
    </row>
    <row r="374" spans="1:104" x14ac:dyDescent="0.2">
      <c r="A374" s="177"/>
      <c r="B374" s="178"/>
      <c r="C374" s="226" t="s">
        <v>412</v>
      </c>
      <c r="D374" s="227"/>
      <c r="E374" s="227"/>
      <c r="F374" s="227"/>
      <c r="G374" s="228"/>
      <c r="L374" s="179" t="s">
        <v>412</v>
      </c>
      <c r="O374" s="170">
        <v>3</v>
      </c>
    </row>
    <row r="375" spans="1:104" x14ac:dyDescent="0.2">
      <c r="A375" s="177"/>
      <c r="B375" s="178"/>
      <c r="C375" s="226" t="s">
        <v>342</v>
      </c>
      <c r="D375" s="227"/>
      <c r="E375" s="227"/>
      <c r="F375" s="227"/>
      <c r="G375" s="228"/>
      <c r="L375" s="179" t="s">
        <v>342</v>
      </c>
      <c r="O375" s="170">
        <v>3</v>
      </c>
    </row>
    <row r="376" spans="1:104" x14ac:dyDescent="0.2">
      <c r="A376" s="177"/>
      <c r="B376" s="178"/>
      <c r="C376" s="226" t="s">
        <v>343</v>
      </c>
      <c r="D376" s="227"/>
      <c r="E376" s="227"/>
      <c r="F376" s="227"/>
      <c r="G376" s="228"/>
      <c r="L376" s="179" t="s">
        <v>343</v>
      </c>
      <c r="O376" s="170">
        <v>3</v>
      </c>
    </row>
    <row r="377" spans="1:104" x14ac:dyDescent="0.2">
      <c r="A377" s="177"/>
      <c r="B377" s="178"/>
      <c r="C377" s="226" t="s">
        <v>344</v>
      </c>
      <c r="D377" s="227"/>
      <c r="E377" s="227"/>
      <c r="F377" s="227"/>
      <c r="G377" s="228"/>
      <c r="L377" s="179" t="s">
        <v>344</v>
      </c>
      <c r="O377" s="170">
        <v>3</v>
      </c>
    </row>
    <row r="378" spans="1:104" ht="33.75" x14ac:dyDescent="0.2">
      <c r="A378" s="177"/>
      <c r="B378" s="178"/>
      <c r="C378" s="226" t="s">
        <v>413</v>
      </c>
      <c r="D378" s="227"/>
      <c r="E378" s="227"/>
      <c r="F378" s="227"/>
      <c r="G378" s="228"/>
      <c r="L378" s="179" t="s">
        <v>413</v>
      </c>
      <c r="O378" s="170">
        <v>3</v>
      </c>
    </row>
    <row r="379" spans="1:104" ht="33.75" x14ac:dyDescent="0.2">
      <c r="A379" s="177"/>
      <c r="B379" s="178"/>
      <c r="C379" s="226" t="s">
        <v>414</v>
      </c>
      <c r="D379" s="227"/>
      <c r="E379" s="227"/>
      <c r="F379" s="227"/>
      <c r="G379" s="228"/>
      <c r="L379" s="179" t="s">
        <v>414</v>
      </c>
      <c r="O379" s="170">
        <v>3</v>
      </c>
    </row>
    <row r="380" spans="1:104" x14ac:dyDescent="0.2">
      <c r="A380" s="177"/>
      <c r="B380" s="178"/>
      <c r="C380" s="226" t="s">
        <v>415</v>
      </c>
      <c r="D380" s="227"/>
      <c r="E380" s="227"/>
      <c r="F380" s="227"/>
      <c r="G380" s="228"/>
      <c r="L380" s="179" t="s">
        <v>415</v>
      </c>
      <c r="O380" s="170">
        <v>3</v>
      </c>
    </row>
    <row r="381" spans="1:104" x14ac:dyDescent="0.2">
      <c r="A381" s="171">
        <v>80</v>
      </c>
      <c r="B381" s="172" t="s">
        <v>416</v>
      </c>
      <c r="C381" s="173" t="s">
        <v>417</v>
      </c>
      <c r="D381" s="174" t="s">
        <v>151</v>
      </c>
      <c r="E381" s="175">
        <v>1</v>
      </c>
      <c r="F381" s="175">
        <v>0</v>
      </c>
      <c r="G381" s="176">
        <f t="shared" ref="G381:G389" si="12">E381*F381</f>
        <v>0</v>
      </c>
      <c r="O381" s="170">
        <v>2</v>
      </c>
      <c r="AA381" s="146">
        <v>1</v>
      </c>
      <c r="AB381" s="146">
        <v>1</v>
      </c>
      <c r="AC381" s="146">
        <v>1</v>
      </c>
      <c r="AZ381" s="146">
        <v>1</v>
      </c>
      <c r="BA381" s="146">
        <f t="shared" ref="BA381:BA389" si="13">IF(AZ381=1,G381,0)</f>
        <v>0</v>
      </c>
      <c r="BB381" s="146">
        <f t="shared" ref="BB381:BB389" si="14">IF(AZ381=2,G381,0)</f>
        <v>0</v>
      </c>
      <c r="BC381" s="146">
        <f t="shared" ref="BC381:BC389" si="15">IF(AZ381=3,G381,0)</f>
        <v>0</v>
      </c>
      <c r="BD381" s="146">
        <f t="shared" ref="BD381:BD389" si="16">IF(AZ381=4,G381,0)</f>
        <v>0</v>
      </c>
      <c r="BE381" s="146">
        <f t="shared" ref="BE381:BE389" si="17">IF(AZ381=5,G381,0)</f>
        <v>0</v>
      </c>
      <c r="CA381" s="170">
        <v>1</v>
      </c>
      <c r="CB381" s="170">
        <v>1</v>
      </c>
      <c r="CZ381" s="146">
        <v>0</v>
      </c>
    </row>
    <row r="382" spans="1:104" x14ac:dyDescent="0.2">
      <c r="A382" s="171">
        <v>81</v>
      </c>
      <c r="B382" s="172" t="s">
        <v>418</v>
      </c>
      <c r="C382" s="173" t="s">
        <v>417</v>
      </c>
      <c r="D382" s="174" t="s">
        <v>151</v>
      </c>
      <c r="E382" s="175">
        <v>1</v>
      </c>
      <c r="F382" s="175">
        <v>0</v>
      </c>
      <c r="G382" s="176">
        <f t="shared" si="12"/>
        <v>0</v>
      </c>
      <c r="O382" s="170">
        <v>2</v>
      </c>
      <c r="AA382" s="146">
        <v>1</v>
      </c>
      <c r="AB382" s="146">
        <v>1</v>
      </c>
      <c r="AC382" s="146">
        <v>1</v>
      </c>
      <c r="AZ382" s="146">
        <v>1</v>
      </c>
      <c r="BA382" s="146">
        <f t="shared" si="13"/>
        <v>0</v>
      </c>
      <c r="BB382" s="146">
        <f t="shared" si="14"/>
        <v>0</v>
      </c>
      <c r="BC382" s="146">
        <f t="shared" si="15"/>
        <v>0</v>
      </c>
      <c r="BD382" s="146">
        <f t="shared" si="16"/>
        <v>0</v>
      </c>
      <c r="BE382" s="146">
        <f t="shared" si="17"/>
        <v>0</v>
      </c>
      <c r="CA382" s="170">
        <v>1</v>
      </c>
      <c r="CB382" s="170">
        <v>1</v>
      </c>
      <c r="CZ382" s="146">
        <v>0</v>
      </c>
    </row>
    <row r="383" spans="1:104" x14ac:dyDescent="0.2">
      <c r="A383" s="171">
        <v>82</v>
      </c>
      <c r="B383" s="172" t="s">
        <v>419</v>
      </c>
      <c r="C383" s="173" t="s">
        <v>417</v>
      </c>
      <c r="D383" s="174" t="s">
        <v>151</v>
      </c>
      <c r="E383" s="175">
        <v>1</v>
      </c>
      <c r="F383" s="175">
        <v>0</v>
      </c>
      <c r="G383" s="176">
        <f t="shared" si="12"/>
        <v>0</v>
      </c>
      <c r="O383" s="170">
        <v>2</v>
      </c>
      <c r="AA383" s="146">
        <v>1</v>
      </c>
      <c r="AB383" s="146">
        <v>1</v>
      </c>
      <c r="AC383" s="146">
        <v>1</v>
      </c>
      <c r="AZ383" s="146">
        <v>1</v>
      </c>
      <c r="BA383" s="146">
        <f t="shared" si="13"/>
        <v>0</v>
      </c>
      <c r="BB383" s="146">
        <f t="shared" si="14"/>
        <v>0</v>
      </c>
      <c r="BC383" s="146">
        <f t="shared" si="15"/>
        <v>0</v>
      </c>
      <c r="BD383" s="146">
        <f t="shared" si="16"/>
        <v>0</v>
      </c>
      <c r="BE383" s="146">
        <f t="shared" si="17"/>
        <v>0</v>
      </c>
      <c r="CA383" s="170">
        <v>1</v>
      </c>
      <c r="CB383" s="170">
        <v>1</v>
      </c>
      <c r="CZ383" s="146">
        <v>0</v>
      </c>
    </row>
    <row r="384" spans="1:104" x14ac:dyDescent="0.2">
      <c r="A384" s="171">
        <v>83</v>
      </c>
      <c r="B384" s="172" t="s">
        <v>420</v>
      </c>
      <c r="C384" s="173" t="s">
        <v>417</v>
      </c>
      <c r="D384" s="174" t="s">
        <v>151</v>
      </c>
      <c r="E384" s="175">
        <v>1</v>
      </c>
      <c r="F384" s="175">
        <v>0</v>
      </c>
      <c r="G384" s="176">
        <f t="shared" si="12"/>
        <v>0</v>
      </c>
      <c r="O384" s="170">
        <v>2</v>
      </c>
      <c r="AA384" s="146">
        <v>1</v>
      </c>
      <c r="AB384" s="146">
        <v>1</v>
      </c>
      <c r="AC384" s="146">
        <v>1</v>
      </c>
      <c r="AZ384" s="146">
        <v>1</v>
      </c>
      <c r="BA384" s="146">
        <f t="shared" si="13"/>
        <v>0</v>
      </c>
      <c r="BB384" s="146">
        <f t="shared" si="14"/>
        <v>0</v>
      </c>
      <c r="BC384" s="146">
        <f t="shared" si="15"/>
        <v>0</v>
      </c>
      <c r="BD384" s="146">
        <f t="shared" si="16"/>
        <v>0</v>
      </c>
      <c r="BE384" s="146">
        <f t="shared" si="17"/>
        <v>0</v>
      </c>
      <c r="CA384" s="170">
        <v>1</v>
      </c>
      <c r="CB384" s="170">
        <v>1</v>
      </c>
      <c r="CZ384" s="146">
        <v>0</v>
      </c>
    </row>
    <row r="385" spans="1:104" x14ac:dyDescent="0.2">
      <c r="A385" s="171">
        <v>84</v>
      </c>
      <c r="B385" s="172" t="s">
        <v>421</v>
      </c>
      <c r="C385" s="173" t="s">
        <v>417</v>
      </c>
      <c r="D385" s="174" t="s">
        <v>151</v>
      </c>
      <c r="E385" s="175">
        <v>1</v>
      </c>
      <c r="F385" s="175">
        <v>0</v>
      </c>
      <c r="G385" s="176">
        <f t="shared" si="12"/>
        <v>0</v>
      </c>
      <c r="O385" s="170">
        <v>2</v>
      </c>
      <c r="AA385" s="146">
        <v>1</v>
      </c>
      <c r="AB385" s="146">
        <v>1</v>
      </c>
      <c r="AC385" s="146">
        <v>1</v>
      </c>
      <c r="AZ385" s="146">
        <v>1</v>
      </c>
      <c r="BA385" s="146">
        <f t="shared" si="13"/>
        <v>0</v>
      </c>
      <c r="BB385" s="146">
        <f t="shared" si="14"/>
        <v>0</v>
      </c>
      <c r="BC385" s="146">
        <f t="shared" si="15"/>
        <v>0</v>
      </c>
      <c r="BD385" s="146">
        <f t="shared" si="16"/>
        <v>0</v>
      </c>
      <c r="BE385" s="146">
        <f t="shared" si="17"/>
        <v>0</v>
      </c>
      <c r="CA385" s="170">
        <v>1</v>
      </c>
      <c r="CB385" s="170">
        <v>1</v>
      </c>
      <c r="CZ385" s="146">
        <v>0</v>
      </c>
    </row>
    <row r="386" spans="1:104" x14ac:dyDescent="0.2">
      <c r="A386" s="171">
        <v>85</v>
      </c>
      <c r="B386" s="172" t="s">
        <v>422</v>
      </c>
      <c r="C386" s="173" t="s">
        <v>375</v>
      </c>
      <c r="D386" s="174" t="s">
        <v>151</v>
      </c>
      <c r="E386" s="175">
        <v>1</v>
      </c>
      <c r="F386" s="175">
        <v>0</v>
      </c>
      <c r="G386" s="176">
        <f t="shared" si="12"/>
        <v>0</v>
      </c>
      <c r="O386" s="170">
        <v>2</v>
      </c>
      <c r="AA386" s="146">
        <v>1</v>
      </c>
      <c r="AB386" s="146">
        <v>1</v>
      </c>
      <c r="AC386" s="146">
        <v>1</v>
      </c>
      <c r="AZ386" s="146">
        <v>1</v>
      </c>
      <c r="BA386" s="146">
        <f t="shared" si="13"/>
        <v>0</v>
      </c>
      <c r="BB386" s="146">
        <f t="shared" si="14"/>
        <v>0</v>
      </c>
      <c r="BC386" s="146">
        <f t="shared" si="15"/>
        <v>0</v>
      </c>
      <c r="BD386" s="146">
        <f t="shared" si="16"/>
        <v>0</v>
      </c>
      <c r="BE386" s="146">
        <f t="shared" si="17"/>
        <v>0</v>
      </c>
      <c r="CA386" s="170">
        <v>1</v>
      </c>
      <c r="CB386" s="170">
        <v>1</v>
      </c>
      <c r="CZ386" s="146">
        <v>0</v>
      </c>
    </row>
    <row r="387" spans="1:104" x14ac:dyDescent="0.2">
      <c r="A387" s="171">
        <v>86</v>
      </c>
      <c r="B387" s="172" t="s">
        <v>423</v>
      </c>
      <c r="C387" s="173" t="s">
        <v>375</v>
      </c>
      <c r="D387" s="174" t="s">
        <v>151</v>
      </c>
      <c r="E387" s="175">
        <v>1</v>
      </c>
      <c r="F387" s="175">
        <v>0</v>
      </c>
      <c r="G387" s="176">
        <f t="shared" si="12"/>
        <v>0</v>
      </c>
      <c r="O387" s="170">
        <v>2</v>
      </c>
      <c r="AA387" s="146">
        <v>1</v>
      </c>
      <c r="AB387" s="146">
        <v>1</v>
      </c>
      <c r="AC387" s="146">
        <v>1</v>
      </c>
      <c r="AZ387" s="146">
        <v>1</v>
      </c>
      <c r="BA387" s="146">
        <f t="shared" si="13"/>
        <v>0</v>
      </c>
      <c r="BB387" s="146">
        <f t="shared" si="14"/>
        <v>0</v>
      </c>
      <c r="BC387" s="146">
        <f t="shared" si="15"/>
        <v>0</v>
      </c>
      <c r="BD387" s="146">
        <f t="shared" si="16"/>
        <v>0</v>
      </c>
      <c r="BE387" s="146">
        <f t="shared" si="17"/>
        <v>0</v>
      </c>
      <c r="CA387" s="170">
        <v>1</v>
      </c>
      <c r="CB387" s="170">
        <v>1</v>
      </c>
      <c r="CZ387" s="146">
        <v>0</v>
      </c>
    </row>
    <row r="388" spans="1:104" x14ac:dyDescent="0.2">
      <c r="A388" s="171">
        <v>87</v>
      </c>
      <c r="B388" s="172" t="s">
        <v>424</v>
      </c>
      <c r="C388" s="173" t="s">
        <v>375</v>
      </c>
      <c r="D388" s="174" t="s">
        <v>151</v>
      </c>
      <c r="E388" s="175">
        <v>1</v>
      </c>
      <c r="F388" s="175">
        <v>0</v>
      </c>
      <c r="G388" s="176">
        <f t="shared" si="12"/>
        <v>0</v>
      </c>
      <c r="O388" s="170">
        <v>2</v>
      </c>
      <c r="AA388" s="146">
        <v>1</v>
      </c>
      <c r="AB388" s="146">
        <v>1</v>
      </c>
      <c r="AC388" s="146">
        <v>1</v>
      </c>
      <c r="AZ388" s="146">
        <v>1</v>
      </c>
      <c r="BA388" s="146">
        <f t="shared" si="13"/>
        <v>0</v>
      </c>
      <c r="BB388" s="146">
        <f t="shared" si="14"/>
        <v>0</v>
      </c>
      <c r="BC388" s="146">
        <f t="shared" si="15"/>
        <v>0</v>
      </c>
      <c r="BD388" s="146">
        <f t="shared" si="16"/>
        <v>0</v>
      </c>
      <c r="BE388" s="146">
        <f t="shared" si="17"/>
        <v>0</v>
      </c>
      <c r="CA388" s="170">
        <v>1</v>
      </c>
      <c r="CB388" s="170">
        <v>1</v>
      </c>
      <c r="CZ388" s="146">
        <v>0</v>
      </c>
    </row>
    <row r="389" spans="1:104" x14ac:dyDescent="0.2">
      <c r="A389" s="171">
        <v>88</v>
      </c>
      <c r="B389" s="172" t="s">
        <v>425</v>
      </c>
      <c r="C389" s="173" t="s">
        <v>426</v>
      </c>
      <c r="D389" s="174" t="s">
        <v>151</v>
      </c>
      <c r="E389" s="175">
        <v>1</v>
      </c>
      <c r="F389" s="175">
        <v>0</v>
      </c>
      <c r="G389" s="176">
        <f t="shared" si="12"/>
        <v>0</v>
      </c>
      <c r="O389" s="170">
        <v>2</v>
      </c>
      <c r="AA389" s="146">
        <v>1</v>
      </c>
      <c r="AB389" s="146">
        <v>1</v>
      </c>
      <c r="AC389" s="146">
        <v>1</v>
      </c>
      <c r="AZ389" s="146">
        <v>1</v>
      </c>
      <c r="BA389" s="146">
        <f t="shared" si="13"/>
        <v>0</v>
      </c>
      <c r="BB389" s="146">
        <f t="shared" si="14"/>
        <v>0</v>
      </c>
      <c r="BC389" s="146">
        <f t="shared" si="15"/>
        <v>0</v>
      </c>
      <c r="BD389" s="146">
        <f t="shared" si="16"/>
        <v>0</v>
      </c>
      <c r="BE389" s="146">
        <f t="shared" si="17"/>
        <v>0</v>
      </c>
      <c r="CA389" s="170">
        <v>1</v>
      </c>
      <c r="CB389" s="170">
        <v>1</v>
      </c>
      <c r="CZ389" s="146">
        <v>0</v>
      </c>
    </row>
    <row r="390" spans="1:104" ht="45" x14ac:dyDescent="0.2">
      <c r="A390" s="177"/>
      <c r="B390" s="178"/>
      <c r="C390" s="226" t="s">
        <v>339</v>
      </c>
      <c r="D390" s="227"/>
      <c r="E390" s="227"/>
      <c r="F390" s="227"/>
      <c r="G390" s="228"/>
      <c r="L390" s="179" t="s">
        <v>339</v>
      </c>
      <c r="O390" s="170">
        <v>3</v>
      </c>
    </row>
    <row r="391" spans="1:104" x14ac:dyDescent="0.2">
      <c r="A391" s="177"/>
      <c r="B391" s="178"/>
      <c r="C391" s="226" t="s">
        <v>340</v>
      </c>
      <c r="D391" s="227"/>
      <c r="E391" s="227"/>
      <c r="F391" s="227"/>
      <c r="G391" s="228"/>
      <c r="L391" s="179" t="s">
        <v>340</v>
      </c>
      <c r="O391" s="170">
        <v>3</v>
      </c>
    </row>
    <row r="392" spans="1:104" x14ac:dyDescent="0.2">
      <c r="A392" s="177"/>
      <c r="B392" s="178"/>
      <c r="C392" s="226" t="s">
        <v>341</v>
      </c>
      <c r="D392" s="227"/>
      <c r="E392" s="227"/>
      <c r="F392" s="227"/>
      <c r="G392" s="228"/>
      <c r="L392" s="179" t="s">
        <v>341</v>
      </c>
      <c r="O392" s="170">
        <v>3</v>
      </c>
    </row>
    <row r="393" spans="1:104" x14ac:dyDescent="0.2">
      <c r="A393" s="177"/>
      <c r="B393" s="178"/>
      <c r="C393" s="226" t="s">
        <v>342</v>
      </c>
      <c r="D393" s="227"/>
      <c r="E393" s="227"/>
      <c r="F393" s="227"/>
      <c r="G393" s="228"/>
      <c r="L393" s="179" t="s">
        <v>342</v>
      </c>
      <c r="O393" s="170">
        <v>3</v>
      </c>
    </row>
    <row r="394" spans="1:104" x14ac:dyDescent="0.2">
      <c r="A394" s="177"/>
      <c r="B394" s="178"/>
      <c r="C394" s="226" t="s">
        <v>343</v>
      </c>
      <c r="D394" s="227"/>
      <c r="E394" s="227"/>
      <c r="F394" s="227"/>
      <c r="G394" s="228"/>
      <c r="L394" s="179" t="s">
        <v>343</v>
      </c>
      <c r="O394" s="170">
        <v>3</v>
      </c>
    </row>
    <row r="395" spans="1:104" x14ac:dyDescent="0.2">
      <c r="A395" s="177"/>
      <c r="B395" s="178"/>
      <c r="C395" s="226" t="s">
        <v>344</v>
      </c>
      <c r="D395" s="227"/>
      <c r="E395" s="227"/>
      <c r="F395" s="227"/>
      <c r="G395" s="228"/>
      <c r="L395" s="179" t="s">
        <v>344</v>
      </c>
      <c r="O395" s="170">
        <v>3</v>
      </c>
    </row>
    <row r="396" spans="1:104" ht="22.5" x14ac:dyDescent="0.2">
      <c r="A396" s="177"/>
      <c r="B396" s="178"/>
      <c r="C396" s="226" t="s">
        <v>427</v>
      </c>
      <c r="D396" s="227"/>
      <c r="E396" s="227"/>
      <c r="F396" s="227"/>
      <c r="G396" s="228"/>
      <c r="L396" s="179" t="s">
        <v>427</v>
      </c>
      <c r="O396" s="170">
        <v>3</v>
      </c>
    </row>
    <row r="397" spans="1:104" x14ac:dyDescent="0.2">
      <c r="A397" s="177"/>
      <c r="B397" s="178"/>
      <c r="C397" s="226" t="s">
        <v>346</v>
      </c>
      <c r="D397" s="227"/>
      <c r="E397" s="227"/>
      <c r="F397" s="227"/>
      <c r="G397" s="228"/>
      <c r="L397" s="179" t="s">
        <v>346</v>
      </c>
      <c r="O397" s="170">
        <v>3</v>
      </c>
    </row>
    <row r="398" spans="1:104" ht="33.75" x14ac:dyDescent="0.2">
      <c r="A398" s="177"/>
      <c r="B398" s="178"/>
      <c r="C398" s="226" t="s">
        <v>347</v>
      </c>
      <c r="D398" s="227"/>
      <c r="E398" s="227"/>
      <c r="F398" s="227"/>
      <c r="G398" s="228"/>
      <c r="L398" s="179" t="s">
        <v>347</v>
      </c>
      <c r="O398" s="170">
        <v>3</v>
      </c>
    </row>
    <row r="399" spans="1:104" x14ac:dyDescent="0.2">
      <c r="A399" s="171">
        <v>89</v>
      </c>
      <c r="B399" s="172" t="s">
        <v>428</v>
      </c>
      <c r="C399" s="173" t="s">
        <v>429</v>
      </c>
      <c r="D399" s="174" t="s">
        <v>151</v>
      </c>
      <c r="E399" s="175">
        <v>1</v>
      </c>
      <c r="F399" s="175">
        <v>0</v>
      </c>
      <c r="G399" s="176">
        <f t="shared" ref="G399:G412" si="18">E399*F399</f>
        <v>0</v>
      </c>
      <c r="O399" s="170">
        <v>2</v>
      </c>
      <c r="AA399" s="146">
        <v>1</v>
      </c>
      <c r="AB399" s="146">
        <v>1</v>
      </c>
      <c r="AC399" s="146">
        <v>1</v>
      </c>
      <c r="AZ399" s="146">
        <v>1</v>
      </c>
      <c r="BA399" s="146">
        <f t="shared" ref="BA399:BA412" si="19">IF(AZ399=1,G399,0)</f>
        <v>0</v>
      </c>
      <c r="BB399" s="146">
        <f t="shared" ref="BB399:BB412" si="20">IF(AZ399=2,G399,0)</f>
        <v>0</v>
      </c>
      <c r="BC399" s="146">
        <f t="shared" ref="BC399:BC412" si="21">IF(AZ399=3,G399,0)</f>
        <v>0</v>
      </c>
      <c r="BD399" s="146">
        <f t="shared" ref="BD399:BD412" si="22">IF(AZ399=4,G399,0)</f>
        <v>0</v>
      </c>
      <c r="BE399" s="146">
        <f t="shared" ref="BE399:BE412" si="23">IF(AZ399=5,G399,0)</f>
        <v>0</v>
      </c>
      <c r="CA399" s="170">
        <v>1</v>
      </c>
      <c r="CB399" s="170">
        <v>1</v>
      </c>
      <c r="CZ399" s="146">
        <v>0</v>
      </c>
    </row>
    <row r="400" spans="1:104" x14ac:dyDescent="0.2">
      <c r="A400" s="171">
        <v>90</v>
      </c>
      <c r="B400" s="172" t="s">
        <v>430</v>
      </c>
      <c r="C400" s="173" t="s">
        <v>429</v>
      </c>
      <c r="D400" s="174" t="s">
        <v>151</v>
      </c>
      <c r="E400" s="175">
        <v>1</v>
      </c>
      <c r="F400" s="175">
        <v>0</v>
      </c>
      <c r="G400" s="176">
        <f t="shared" si="18"/>
        <v>0</v>
      </c>
      <c r="O400" s="170">
        <v>2</v>
      </c>
      <c r="AA400" s="146">
        <v>1</v>
      </c>
      <c r="AB400" s="146">
        <v>1</v>
      </c>
      <c r="AC400" s="146">
        <v>1</v>
      </c>
      <c r="AZ400" s="146">
        <v>1</v>
      </c>
      <c r="BA400" s="146">
        <f t="shared" si="19"/>
        <v>0</v>
      </c>
      <c r="BB400" s="146">
        <f t="shared" si="20"/>
        <v>0</v>
      </c>
      <c r="BC400" s="146">
        <f t="shared" si="21"/>
        <v>0</v>
      </c>
      <c r="BD400" s="146">
        <f t="shared" si="22"/>
        <v>0</v>
      </c>
      <c r="BE400" s="146">
        <f t="shared" si="23"/>
        <v>0</v>
      </c>
      <c r="CA400" s="170">
        <v>1</v>
      </c>
      <c r="CB400" s="170">
        <v>1</v>
      </c>
      <c r="CZ400" s="146">
        <v>0</v>
      </c>
    </row>
    <row r="401" spans="1:104" x14ac:dyDescent="0.2">
      <c r="A401" s="171">
        <v>91</v>
      </c>
      <c r="B401" s="172" t="s">
        <v>431</v>
      </c>
      <c r="C401" s="173" t="s">
        <v>429</v>
      </c>
      <c r="D401" s="174" t="s">
        <v>151</v>
      </c>
      <c r="E401" s="175">
        <v>1</v>
      </c>
      <c r="F401" s="175">
        <v>0</v>
      </c>
      <c r="G401" s="176">
        <f t="shared" si="18"/>
        <v>0</v>
      </c>
      <c r="O401" s="170">
        <v>2</v>
      </c>
      <c r="AA401" s="146">
        <v>1</v>
      </c>
      <c r="AB401" s="146">
        <v>1</v>
      </c>
      <c r="AC401" s="146">
        <v>1</v>
      </c>
      <c r="AZ401" s="146">
        <v>1</v>
      </c>
      <c r="BA401" s="146">
        <f t="shared" si="19"/>
        <v>0</v>
      </c>
      <c r="BB401" s="146">
        <f t="shared" si="20"/>
        <v>0</v>
      </c>
      <c r="BC401" s="146">
        <f t="shared" si="21"/>
        <v>0</v>
      </c>
      <c r="BD401" s="146">
        <f t="shared" si="22"/>
        <v>0</v>
      </c>
      <c r="BE401" s="146">
        <f t="shared" si="23"/>
        <v>0</v>
      </c>
      <c r="CA401" s="170">
        <v>1</v>
      </c>
      <c r="CB401" s="170">
        <v>1</v>
      </c>
      <c r="CZ401" s="146">
        <v>0</v>
      </c>
    </row>
    <row r="402" spans="1:104" x14ac:dyDescent="0.2">
      <c r="A402" s="171">
        <v>92</v>
      </c>
      <c r="B402" s="172" t="s">
        <v>432</v>
      </c>
      <c r="C402" s="173" t="s">
        <v>375</v>
      </c>
      <c r="D402" s="174" t="s">
        <v>151</v>
      </c>
      <c r="E402" s="175">
        <v>1</v>
      </c>
      <c r="F402" s="175">
        <v>0</v>
      </c>
      <c r="G402" s="176">
        <f t="shared" si="18"/>
        <v>0</v>
      </c>
      <c r="O402" s="170">
        <v>2</v>
      </c>
      <c r="AA402" s="146">
        <v>1</v>
      </c>
      <c r="AB402" s="146">
        <v>1</v>
      </c>
      <c r="AC402" s="146">
        <v>1</v>
      </c>
      <c r="AZ402" s="146">
        <v>1</v>
      </c>
      <c r="BA402" s="146">
        <f t="shared" si="19"/>
        <v>0</v>
      </c>
      <c r="BB402" s="146">
        <f t="shared" si="20"/>
        <v>0</v>
      </c>
      <c r="BC402" s="146">
        <f t="shared" si="21"/>
        <v>0</v>
      </c>
      <c r="BD402" s="146">
        <f t="shared" si="22"/>
        <v>0</v>
      </c>
      <c r="BE402" s="146">
        <f t="shared" si="23"/>
        <v>0</v>
      </c>
      <c r="CA402" s="170">
        <v>1</v>
      </c>
      <c r="CB402" s="170">
        <v>1</v>
      </c>
      <c r="CZ402" s="146">
        <v>0</v>
      </c>
    </row>
    <row r="403" spans="1:104" x14ac:dyDescent="0.2">
      <c r="A403" s="171">
        <v>93</v>
      </c>
      <c r="B403" s="172" t="s">
        <v>433</v>
      </c>
      <c r="C403" s="173" t="s">
        <v>375</v>
      </c>
      <c r="D403" s="174" t="s">
        <v>151</v>
      </c>
      <c r="E403" s="175">
        <v>1</v>
      </c>
      <c r="F403" s="175">
        <v>0</v>
      </c>
      <c r="G403" s="176">
        <f t="shared" si="18"/>
        <v>0</v>
      </c>
      <c r="O403" s="170">
        <v>2</v>
      </c>
      <c r="AA403" s="146">
        <v>1</v>
      </c>
      <c r="AB403" s="146">
        <v>1</v>
      </c>
      <c r="AC403" s="146">
        <v>1</v>
      </c>
      <c r="AZ403" s="146">
        <v>1</v>
      </c>
      <c r="BA403" s="146">
        <f t="shared" si="19"/>
        <v>0</v>
      </c>
      <c r="BB403" s="146">
        <f t="shared" si="20"/>
        <v>0</v>
      </c>
      <c r="BC403" s="146">
        <f t="shared" si="21"/>
        <v>0</v>
      </c>
      <c r="BD403" s="146">
        <f t="shared" si="22"/>
        <v>0</v>
      </c>
      <c r="BE403" s="146">
        <f t="shared" si="23"/>
        <v>0</v>
      </c>
      <c r="CA403" s="170">
        <v>1</v>
      </c>
      <c r="CB403" s="170">
        <v>1</v>
      </c>
      <c r="CZ403" s="146">
        <v>0</v>
      </c>
    </row>
    <row r="404" spans="1:104" x14ac:dyDescent="0.2">
      <c r="A404" s="171">
        <v>94</v>
      </c>
      <c r="B404" s="172" t="s">
        <v>434</v>
      </c>
      <c r="C404" s="173" t="s">
        <v>375</v>
      </c>
      <c r="D404" s="174" t="s">
        <v>151</v>
      </c>
      <c r="E404" s="175">
        <v>1</v>
      </c>
      <c r="F404" s="175">
        <v>0</v>
      </c>
      <c r="G404" s="176">
        <f t="shared" si="18"/>
        <v>0</v>
      </c>
      <c r="O404" s="170">
        <v>2</v>
      </c>
      <c r="AA404" s="146">
        <v>1</v>
      </c>
      <c r="AB404" s="146">
        <v>1</v>
      </c>
      <c r="AC404" s="146">
        <v>1</v>
      </c>
      <c r="AZ404" s="146">
        <v>1</v>
      </c>
      <c r="BA404" s="146">
        <f t="shared" si="19"/>
        <v>0</v>
      </c>
      <c r="BB404" s="146">
        <f t="shared" si="20"/>
        <v>0</v>
      </c>
      <c r="BC404" s="146">
        <f t="shared" si="21"/>
        <v>0</v>
      </c>
      <c r="BD404" s="146">
        <f t="shared" si="22"/>
        <v>0</v>
      </c>
      <c r="BE404" s="146">
        <f t="shared" si="23"/>
        <v>0</v>
      </c>
      <c r="CA404" s="170">
        <v>1</v>
      </c>
      <c r="CB404" s="170">
        <v>1</v>
      </c>
      <c r="CZ404" s="146">
        <v>0</v>
      </c>
    </row>
    <row r="405" spans="1:104" x14ac:dyDescent="0.2">
      <c r="A405" s="171">
        <v>95</v>
      </c>
      <c r="B405" s="172" t="s">
        <v>435</v>
      </c>
      <c r="C405" s="173" t="s">
        <v>375</v>
      </c>
      <c r="D405" s="174" t="s">
        <v>151</v>
      </c>
      <c r="E405" s="175">
        <v>1</v>
      </c>
      <c r="F405" s="175">
        <v>0</v>
      </c>
      <c r="G405" s="176">
        <f t="shared" si="18"/>
        <v>0</v>
      </c>
      <c r="O405" s="170">
        <v>2</v>
      </c>
      <c r="AA405" s="146">
        <v>1</v>
      </c>
      <c r="AB405" s="146">
        <v>1</v>
      </c>
      <c r="AC405" s="146">
        <v>1</v>
      </c>
      <c r="AZ405" s="146">
        <v>1</v>
      </c>
      <c r="BA405" s="146">
        <f t="shared" si="19"/>
        <v>0</v>
      </c>
      <c r="BB405" s="146">
        <f t="shared" si="20"/>
        <v>0</v>
      </c>
      <c r="BC405" s="146">
        <f t="shared" si="21"/>
        <v>0</v>
      </c>
      <c r="BD405" s="146">
        <f t="shared" si="22"/>
        <v>0</v>
      </c>
      <c r="BE405" s="146">
        <f t="shared" si="23"/>
        <v>0</v>
      </c>
      <c r="CA405" s="170">
        <v>1</v>
      </c>
      <c r="CB405" s="170">
        <v>1</v>
      </c>
      <c r="CZ405" s="146">
        <v>0</v>
      </c>
    </row>
    <row r="406" spans="1:104" x14ac:dyDescent="0.2">
      <c r="A406" s="171">
        <v>96</v>
      </c>
      <c r="B406" s="172" t="s">
        <v>436</v>
      </c>
      <c r="C406" s="173" t="s">
        <v>429</v>
      </c>
      <c r="D406" s="174" t="s">
        <v>151</v>
      </c>
      <c r="E406" s="175">
        <v>1</v>
      </c>
      <c r="F406" s="175">
        <v>0</v>
      </c>
      <c r="G406" s="176">
        <f t="shared" si="18"/>
        <v>0</v>
      </c>
      <c r="O406" s="170">
        <v>2</v>
      </c>
      <c r="AA406" s="146">
        <v>1</v>
      </c>
      <c r="AB406" s="146">
        <v>1</v>
      </c>
      <c r="AC406" s="146">
        <v>1</v>
      </c>
      <c r="AZ406" s="146">
        <v>1</v>
      </c>
      <c r="BA406" s="146">
        <f t="shared" si="19"/>
        <v>0</v>
      </c>
      <c r="BB406" s="146">
        <f t="shared" si="20"/>
        <v>0</v>
      </c>
      <c r="BC406" s="146">
        <f t="shared" si="21"/>
        <v>0</v>
      </c>
      <c r="BD406" s="146">
        <f t="shared" si="22"/>
        <v>0</v>
      </c>
      <c r="BE406" s="146">
        <f t="shared" si="23"/>
        <v>0</v>
      </c>
      <c r="CA406" s="170">
        <v>1</v>
      </c>
      <c r="CB406" s="170">
        <v>1</v>
      </c>
      <c r="CZ406" s="146">
        <v>0</v>
      </c>
    </row>
    <row r="407" spans="1:104" x14ac:dyDescent="0.2">
      <c r="A407" s="171">
        <v>97</v>
      </c>
      <c r="B407" s="172" t="s">
        <v>437</v>
      </c>
      <c r="C407" s="173" t="s">
        <v>429</v>
      </c>
      <c r="D407" s="174" t="s">
        <v>151</v>
      </c>
      <c r="E407" s="175">
        <v>1</v>
      </c>
      <c r="F407" s="175">
        <v>0</v>
      </c>
      <c r="G407" s="176">
        <f t="shared" si="18"/>
        <v>0</v>
      </c>
      <c r="O407" s="170">
        <v>2</v>
      </c>
      <c r="AA407" s="146">
        <v>1</v>
      </c>
      <c r="AB407" s="146">
        <v>1</v>
      </c>
      <c r="AC407" s="146">
        <v>1</v>
      </c>
      <c r="AZ407" s="146">
        <v>1</v>
      </c>
      <c r="BA407" s="146">
        <f t="shared" si="19"/>
        <v>0</v>
      </c>
      <c r="BB407" s="146">
        <f t="shared" si="20"/>
        <v>0</v>
      </c>
      <c r="BC407" s="146">
        <f t="shared" si="21"/>
        <v>0</v>
      </c>
      <c r="BD407" s="146">
        <f t="shared" si="22"/>
        <v>0</v>
      </c>
      <c r="BE407" s="146">
        <f t="shared" si="23"/>
        <v>0</v>
      </c>
      <c r="CA407" s="170">
        <v>1</v>
      </c>
      <c r="CB407" s="170">
        <v>1</v>
      </c>
      <c r="CZ407" s="146">
        <v>0</v>
      </c>
    </row>
    <row r="408" spans="1:104" x14ac:dyDescent="0.2">
      <c r="A408" s="171">
        <v>98</v>
      </c>
      <c r="B408" s="172" t="s">
        <v>438</v>
      </c>
      <c r="C408" s="173" t="s">
        <v>429</v>
      </c>
      <c r="D408" s="174" t="s">
        <v>151</v>
      </c>
      <c r="E408" s="175">
        <v>1</v>
      </c>
      <c r="F408" s="175">
        <v>0</v>
      </c>
      <c r="G408" s="176">
        <f t="shared" si="18"/>
        <v>0</v>
      </c>
      <c r="O408" s="170">
        <v>2</v>
      </c>
      <c r="AA408" s="146">
        <v>1</v>
      </c>
      <c r="AB408" s="146">
        <v>1</v>
      </c>
      <c r="AC408" s="146">
        <v>1</v>
      </c>
      <c r="AZ408" s="146">
        <v>1</v>
      </c>
      <c r="BA408" s="146">
        <f t="shared" si="19"/>
        <v>0</v>
      </c>
      <c r="BB408" s="146">
        <f t="shared" si="20"/>
        <v>0</v>
      </c>
      <c r="BC408" s="146">
        <f t="shared" si="21"/>
        <v>0</v>
      </c>
      <c r="BD408" s="146">
        <f t="shared" si="22"/>
        <v>0</v>
      </c>
      <c r="BE408" s="146">
        <f t="shared" si="23"/>
        <v>0</v>
      </c>
      <c r="CA408" s="170">
        <v>1</v>
      </c>
      <c r="CB408" s="170">
        <v>1</v>
      </c>
      <c r="CZ408" s="146">
        <v>0</v>
      </c>
    </row>
    <row r="409" spans="1:104" x14ac:dyDescent="0.2">
      <c r="A409" s="171">
        <v>99</v>
      </c>
      <c r="B409" s="172" t="s">
        <v>439</v>
      </c>
      <c r="C409" s="173" t="s">
        <v>429</v>
      </c>
      <c r="D409" s="174" t="s">
        <v>151</v>
      </c>
      <c r="E409" s="175">
        <v>1</v>
      </c>
      <c r="F409" s="175">
        <v>0</v>
      </c>
      <c r="G409" s="176">
        <f t="shared" si="18"/>
        <v>0</v>
      </c>
      <c r="O409" s="170">
        <v>2</v>
      </c>
      <c r="AA409" s="146">
        <v>1</v>
      </c>
      <c r="AB409" s="146">
        <v>1</v>
      </c>
      <c r="AC409" s="146">
        <v>1</v>
      </c>
      <c r="AZ409" s="146">
        <v>1</v>
      </c>
      <c r="BA409" s="146">
        <f t="shared" si="19"/>
        <v>0</v>
      </c>
      <c r="BB409" s="146">
        <f t="shared" si="20"/>
        <v>0</v>
      </c>
      <c r="BC409" s="146">
        <f t="shared" si="21"/>
        <v>0</v>
      </c>
      <c r="BD409" s="146">
        <f t="shared" si="22"/>
        <v>0</v>
      </c>
      <c r="BE409" s="146">
        <f t="shared" si="23"/>
        <v>0</v>
      </c>
      <c r="CA409" s="170">
        <v>1</v>
      </c>
      <c r="CB409" s="170">
        <v>1</v>
      </c>
      <c r="CZ409" s="146">
        <v>0</v>
      </c>
    </row>
    <row r="410" spans="1:104" x14ac:dyDescent="0.2">
      <c r="A410" s="171">
        <v>100</v>
      </c>
      <c r="B410" s="172" t="s">
        <v>440</v>
      </c>
      <c r="C410" s="173" t="s">
        <v>429</v>
      </c>
      <c r="D410" s="174" t="s">
        <v>151</v>
      </c>
      <c r="E410" s="175">
        <v>1</v>
      </c>
      <c r="F410" s="175">
        <v>0</v>
      </c>
      <c r="G410" s="176">
        <f t="shared" si="18"/>
        <v>0</v>
      </c>
      <c r="O410" s="170">
        <v>2</v>
      </c>
      <c r="AA410" s="146">
        <v>1</v>
      </c>
      <c r="AB410" s="146">
        <v>1</v>
      </c>
      <c r="AC410" s="146">
        <v>1</v>
      </c>
      <c r="AZ410" s="146">
        <v>1</v>
      </c>
      <c r="BA410" s="146">
        <f t="shared" si="19"/>
        <v>0</v>
      </c>
      <c r="BB410" s="146">
        <f t="shared" si="20"/>
        <v>0</v>
      </c>
      <c r="BC410" s="146">
        <f t="shared" si="21"/>
        <v>0</v>
      </c>
      <c r="BD410" s="146">
        <f t="shared" si="22"/>
        <v>0</v>
      </c>
      <c r="BE410" s="146">
        <f t="shared" si="23"/>
        <v>0</v>
      </c>
      <c r="CA410" s="170">
        <v>1</v>
      </c>
      <c r="CB410" s="170">
        <v>1</v>
      </c>
      <c r="CZ410" s="146">
        <v>0</v>
      </c>
    </row>
    <row r="411" spans="1:104" x14ac:dyDescent="0.2">
      <c r="A411" s="171">
        <v>101</v>
      </c>
      <c r="B411" s="172" t="s">
        <v>441</v>
      </c>
      <c r="C411" s="173" t="s">
        <v>429</v>
      </c>
      <c r="D411" s="174" t="s">
        <v>151</v>
      </c>
      <c r="E411" s="175">
        <v>1</v>
      </c>
      <c r="F411" s="175">
        <v>0</v>
      </c>
      <c r="G411" s="176">
        <f t="shared" si="18"/>
        <v>0</v>
      </c>
      <c r="O411" s="170">
        <v>2</v>
      </c>
      <c r="AA411" s="146">
        <v>1</v>
      </c>
      <c r="AB411" s="146">
        <v>1</v>
      </c>
      <c r="AC411" s="146">
        <v>1</v>
      </c>
      <c r="AZ411" s="146">
        <v>1</v>
      </c>
      <c r="BA411" s="146">
        <f t="shared" si="19"/>
        <v>0</v>
      </c>
      <c r="BB411" s="146">
        <f t="shared" si="20"/>
        <v>0</v>
      </c>
      <c r="BC411" s="146">
        <f t="shared" si="21"/>
        <v>0</v>
      </c>
      <c r="BD411" s="146">
        <f t="shared" si="22"/>
        <v>0</v>
      </c>
      <c r="BE411" s="146">
        <f t="shared" si="23"/>
        <v>0</v>
      </c>
      <c r="CA411" s="170">
        <v>1</v>
      </c>
      <c r="CB411" s="170">
        <v>1</v>
      </c>
      <c r="CZ411" s="146">
        <v>0</v>
      </c>
    </row>
    <row r="412" spans="1:104" x14ac:dyDescent="0.2">
      <c r="A412" s="171">
        <v>102</v>
      </c>
      <c r="B412" s="172" t="s">
        <v>442</v>
      </c>
      <c r="C412" s="173" t="s">
        <v>443</v>
      </c>
      <c r="D412" s="174" t="s">
        <v>151</v>
      </c>
      <c r="E412" s="175">
        <v>1</v>
      </c>
      <c r="F412" s="175">
        <v>0</v>
      </c>
      <c r="G412" s="176">
        <f t="shared" si="18"/>
        <v>0</v>
      </c>
      <c r="O412" s="170">
        <v>2</v>
      </c>
      <c r="AA412" s="146">
        <v>1</v>
      </c>
      <c r="AB412" s="146">
        <v>1</v>
      </c>
      <c r="AC412" s="146">
        <v>1</v>
      </c>
      <c r="AZ412" s="146">
        <v>1</v>
      </c>
      <c r="BA412" s="146">
        <f t="shared" si="19"/>
        <v>0</v>
      </c>
      <c r="BB412" s="146">
        <f t="shared" si="20"/>
        <v>0</v>
      </c>
      <c r="BC412" s="146">
        <f t="shared" si="21"/>
        <v>0</v>
      </c>
      <c r="BD412" s="146">
        <f t="shared" si="22"/>
        <v>0</v>
      </c>
      <c r="BE412" s="146">
        <f t="shared" si="23"/>
        <v>0</v>
      </c>
      <c r="CA412" s="170">
        <v>1</v>
      </c>
      <c r="CB412" s="170">
        <v>1</v>
      </c>
      <c r="CZ412" s="146">
        <v>0</v>
      </c>
    </row>
    <row r="413" spans="1:104" ht="45" x14ac:dyDescent="0.2">
      <c r="A413" s="177"/>
      <c r="B413" s="178"/>
      <c r="C413" s="226" t="s">
        <v>388</v>
      </c>
      <c r="D413" s="227"/>
      <c r="E413" s="227"/>
      <c r="F413" s="227"/>
      <c r="G413" s="228"/>
      <c r="L413" s="179" t="s">
        <v>388</v>
      </c>
      <c r="O413" s="170">
        <v>3</v>
      </c>
    </row>
    <row r="414" spans="1:104" x14ac:dyDescent="0.2">
      <c r="A414" s="177"/>
      <c r="B414" s="178"/>
      <c r="C414" s="226" t="s">
        <v>340</v>
      </c>
      <c r="D414" s="227"/>
      <c r="E414" s="227"/>
      <c r="F414" s="227"/>
      <c r="G414" s="228"/>
      <c r="L414" s="179" t="s">
        <v>340</v>
      </c>
      <c r="O414" s="170">
        <v>3</v>
      </c>
    </row>
    <row r="415" spans="1:104" x14ac:dyDescent="0.2">
      <c r="A415" s="177"/>
      <c r="B415" s="178"/>
      <c r="C415" s="226" t="s">
        <v>389</v>
      </c>
      <c r="D415" s="227"/>
      <c r="E415" s="227"/>
      <c r="F415" s="227"/>
      <c r="G415" s="228"/>
      <c r="L415" s="179" t="s">
        <v>389</v>
      </c>
      <c r="O415" s="170">
        <v>3</v>
      </c>
    </row>
    <row r="416" spans="1:104" x14ac:dyDescent="0.2">
      <c r="A416" s="177"/>
      <c r="B416" s="178"/>
      <c r="C416" s="226" t="s">
        <v>342</v>
      </c>
      <c r="D416" s="227"/>
      <c r="E416" s="227"/>
      <c r="F416" s="227"/>
      <c r="G416" s="228"/>
      <c r="L416" s="179" t="s">
        <v>342</v>
      </c>
      <c r="O416" s="170">
        <v>3</v>
      </c>
    </row>
    <row r="417" spans="1:104" x14ac:dyDescent="0.2">
      <c r="A417" s="177"/>
      <c r="B417" s="178"/>
      <c r="C417" s="226" t="s">
        <v>344</v>
      </c>
      <c r="D417" s="227"/>
      <c r="E417" s="227"/>
      <c r="F417" s="227"/>
      <c r="G417" s="228"/>
      <c r="L417" s="179" t="s">
        <v>344</v>
      </c>
      <c r="O417" s="170">
        <v>3</v>
      </c>
    </row>
    <row r="418" spans="1:104" ht="22.5" x14ac:dyDescent="0.2">
      <c r="A418" s="177"/>
      <c r="B418" s="178"/>
      <c r="C418" s="226" t="s">
        <v>444</v>
      </c>
      <c r="D418" s="227"/>
      <c r="E418" s="227"/>
      <c r="F418" s="227"/>
      <c r="G418" s="228"/>
      <c r="L418" s="179" t="s">
        <v>444</v>
      </c>
      <c r="O418" s="170">
        <v>3</v>
      </c>
    </row>
    <row r="419" spans="1:104" x14ac:dyDescent="0.2">
      <c r="A419" s="177"/>
      <c r="B419" s="178"/>
      <c r="C419" s="226" t="s">
        <v>346</v>
      </c>
      <c r="D419" s="227"/>
      <c r="E419" s="227"/>
      <c r="F419" s="227"/>
      <c r="G419" s="228"/>
      <c r="L419" s="179" t="s">
        <v>346</v>
      </c>
      <c r="O419" s="170">
        <v>3</v>
      </c>
    </row>
    <row r="420" spans="1:104" ht="33.75" x14ac:dyDescent="0.2">
      <c r="A420" s="177"/>
      <c r="B420" s="178"/>
      <c r="C420" s="226" t="s">
        <v>347</v>
      </c>
      <c r="D420" s="227"/>
      <c r="E420" s="227"/>
      <c r="F420" s="227"/>
      <c r="G420" s="228"/>
      <c r="L420" s="179" t="s">
        <v>347</v>
      </c>
      <c r="O420" s="170">
        <v>3</v>
      </c>
    </row>
    <row r="421" spans="1:104" x14ac:dyDescent="0.2">
      <c r="A421" s="171">
        <v>103</v>
      </c>
      <c r="B421" s="172" t="s">
        <v>445</v>
      </c>
      <c r="C421" s="173" t="s">
        <v>375</v>
      </c>
      <c r="D421" s="174" t="s">
        <v>151</v>
      </c>
      <c r="E421" s="175">
        <v>1</v>
      </c>
      <c r="F421" s="175">
        <v>0</v>
      </c>
      <c r="G421" s="176">
        <f>E421*F421</f>
        <v>0</v>
      </c>
      <c r="O421" s="170">
        <v>2</v>
      </c>
      <c r="AA421" s="146">
        <v>1</v>
      </c>
      <c r="AB421" s="146">
        <v>1</v>
      </c>
      <c r="AC421" s="146">
        <v>1</v>
      </c>
      <c r="AZ421" s="146">
        <v>1</v>
      </c>
      <c r="BA421" s="146">
        <f>IF(AZ421=1,G421,0)</f>
        <v>0</v>
      </c>
      <c r="BB421" s="146">
        <f>IF(AZ421=2,G421,0)</f>
        <v>0</v>
      </c>
      <c r="BC421" s="146">
        <f>IF(AZ421=3,G421,0)</f>
        <v>0</v>
      </c>
      <c r="BD421" s="146">
        <f>IF(AZ421=4,G421,0)</f>
        <v>0</v>
      </c>
      <c r="BE421" s="146">
        <f>IF(AZ421=5,G421,0)</f>
        <v>0</v>
      </c>
      <c r="CA421" s="170">
        <v>1</v>
      </c>
      <c r="CB421" s="170">
        <v>1</v>
      </c>
      <c r="CZ421" s="146">
        <v>0</v>
      </c>
    </row>
    <row r="422" spans="1:104" x14ac:dyDescent="0.2">
      <c r="A422" s="171">
        <v>104</v>
      </c>
      <c r="B422" s="172" t="s">
        <v>446</v>
      </c>
      <c r="C422" s="173" t="s">
        <v>375</v>
      </c>
      <c r="D422" s="174" t="s">
        <v>151</v>
      </c>
      <c r="E422" s="175">
        <v>1</v>
      </c>
      <c r="F422" s="175">
        <v>0</v>
      </c>
      <c r="G422" s="176">
        <f>E422*F422</f>
        <v>0</v>
      </c>
      <c r="O422" s="170">
        <v>2</v>
      </c>
      <c r="AA422" s="146">
        <v>1</v>
      </c>
      <c r="AB422" s="146">
        <v>1</v>
      </c>
      <c r="AC422" s="146">
        <v>1</v>
      </c>
      <c r="AZ422" s="146">
        <v>1</v>
      </c>
      <c r="BA422" s="146">
        <f>IF(AZ422=1,G422,0)</f>
        <v>0</v>
      </c>
      <c r="BB422" s="146">
        <f>IF(AZ422=2,G422,0)</f>
        <v>0</v>
      </c>
      <c r="BC422" s="146">
        <f>IF(AZ422=3,G422,0)</f>
        <v>0</v>
      </c>
      <c r="BD422" s="146">
        <f>IF(AZ422=4,G422,0)</f>
        <v>0</v>
      </c>
      <c r="BE422" s="146">
        <f>IF(AZ422=5,G422,0)</f>
        <v>0</v>
      </c>
      <c r="CA422" s="170">
        <v>1</v>
      </c>
      <c r="CB422" s="170">
        <v>1</v>
      </c>
      <c r="CZ422" s="146">
        <v>0</v>
      </c>
    </row>
    <row r="423" spans="1:104" x14ac:dyDescent="0.2">
      <c r="A423" s="171">
        <v>105</v>
      </c>
      <c r="B423" s="172" t="s">
        <v>447</v>
      </c>
      <c r="C423" s="173" t="s">
        <v>448</v>
      </c>
      <c r="D423" s="174" t="s">
        <v>151</v>
      </c>
      <c r="E423" s="175">
        <v>1</v>
      </c>
      <c r="F423" s="175">
        <v>0</v>
      </c>
      <c r="G423" s="176">
        <f>E423*F423</f>
        <v>0</v>
      </c>
      <c r="O423" s="170">
        <v>2</v>
      </c>
      <c r="AA423" s="146">
        <v>1</v>
      </c>
      <c r="AB423" s="146">
        <v>1</v>
      </c>
      <c r="AC423" s="146">
        <v>1</v>
      </c>
      <c r="AZ423" s="146">
        <v>1</v>
      </c>
      <c r="BA423" s="146">
        <f>IF(AZ423=1,G423,0)</f>
        <v>0</v>
      </c>
      <c r="BB423" s="146">
        <f>IF(AZ423=2,G423,0)</f>
        <v>0</v>
      </c>
      <c r="BC423" s="146">
        <f>IF(AZ423=3,G423,0)</f>
        <v>0</v>
      </c>
      <c r="BD423" s="146">
        <f>IF(AZ423=4,G423,0)</f>
        <v>0</v>
      </c>
      <c r="BE423" s="146">
        <f>IF(AZ423=5,G423,0)</f>
        <v>0</v>
      </c>
      <c r="CA423" s="170">
        <v>1</v>
      </c>
      <c r="CB423" s="170">
        <v>1</v>
      </c>
      <c r="CZ423" s="146">
        <v>0</v>
      </c>
    </row>
    <row r="424" spans="1:104" x14ac:dyDescent="0.2">
      <c r="A424" s="171">
        <v>106</v>
      </c>
      <c r="B424" s="172" t="s">
        <v>449</v>
      </c>
      <c r="C424" s="173" t="s">
        <v>375</v>
      </c>
      <c r="D424" s="174" t="s">
        <v>151</v>
      </c>
      <c r="E424" s="175">
        <v>1</v>
      </c>
      <c r="F424" s="175">
        <v>0</v>
      </c>
      <c r="G424" s="176">
        <f>E424*F424</f>
        <v>0</v>
      </c>
      <c r="O424" s="170">
        <v>2</v>
      </c>
      <c r="AA424" s="146">
        <v>1</v>
      </c>
      <c r="AB424" s="146">
        <v>1</v>
      </c>
      <c r="AC424" s="146">
        <v>1</v>
      </c>
      <c r="AZ424" s="146">
        <v>1</v>
      </c>
      <c r="BA424" s="146">
        <f>IF(AZ424=1,G424,0)</f>
        <v>0</v>
      </c>
      <c r="BB424" s="146">
        <f>IF(AZ424=2,G424,0)</f>
        <v>0</v>
      </c>
      <c r="BC424" s="146">
        <f>IF(AZ424=3,G424,0)</f>
        <v>0</v>
      </c>
      <c r="BD424" s="146">
        <f>IF(AZ424=4,G424,0)</f>
        <v>0</v>
      </c>
      <c r="BE424" s="146">
        <f>IF(AZ424=5,G424,0)</f>
        <v>0</v>
      </c>
      <c r="CA424" s="170">
        <v>1</v>
      </c>
      <c r="CB424" s="170">
        <v>1</v>
      </c>
      <c r="CZ424" s="146">
        <v>0</v>
      </c>
    </row>
    <row r="425" spans="1:104" x14ac:dyDescent="0.2">
      <c r="A425" s="171">
        <v>107</v>
      </c>
      <c r="B425" s="172" t="s">
        <v>450</v>
      </c>
      <c r="C425" s="173" t="s">
        <v>451</v>
      </c>
      <c r="D425" s="174" t="s">
        <v>151</v>
      </c>
      <c r="E425" s="175">
        <v>1</v>
      </c>
      <c r="F425" s="175">
        <v>0</v>
      </c>
      <c r="G425" s="176">
        <f>E425*F425</f>
        <v>0</v>
      </c>
      <c r="O425" s="170">
        <v>2</v>
      </c>
      <c r="AA425" s="146">
        <v>1</v>
      </c>
      <c r="AB425" s="146">
        <v>1</v>
      </c>
      <c r="AC425" s="146">
        <v>1</v>
      </c>
      <c r="AZ425" s="146">
        <v>1</v>
      </c>
      <c r="BA425" s="146">
        <f>IF(AZ425=1,G425,0)</f>
        <v>0</v>
      </c>
      <c r="BB425" s="146">
        <f>IF(AZ425=2,G425,0)</f>
        <v>0</v>
      </c>
      <c r="BC425" s="146">
        <f>IF(AZ425=3,G425,0)</f>
        <v>0</v>
      </c>
      <c r="BD425" s="146">
        <f>IF(AZ425=4,G425,0)</f>
        <v>0</v>
      </c>
      <c r="BE425" s="146">
        <f>IF(AZ425=5,G425,0)</f>
        <v>0</v>
      </c>
      <c r="CA425" s="170">
        <v>1</v>
      </c>
      <c r="CB425" s="170">
        <v>1</v>
      </c>
      <c r="CZ425" s="146">
        <v>0</v>
      </c>
    </row>
    <row r="426" spans="1:104" ht="45" x14ac:dyDescent="0.2">
      <c r="A426" s="177"/>
      <c r="B426" s="178"/>
      <c r="C426" s="226" t="s">
        <v>339</v>
      </c>
      <c r="D426" s="227"/>
      <c r="E426" s="227"/>
      <c r="F426" s="227"/>
      <c r="G426" s="228"/>
      <c r="L426" s="179" t="s">
        <v>339</v>
      </c>
      <c r="O426" s="170">
        <v>3</v>
      </c>
    </row>
    <row r="427" spans="1:104" x14ac:dyDescent="0.2">
      <c r="A427" s="177"/>
      <c r="B427" s="178"/>
      <c r="C427" s="226" t="s">
        <v>340</v>
      </c>
      <c r="D427" s="227"/>
      <c r="E427" s="227"/>
      <c r="F427" s="227"/>
      <c r="G427" s="228"/>
      <c r="L427" s="179" t="s">
        <v>340</v>
      </c>
      <c r="O427" s="170">
        <v>3</v>
      </c>
    </row>
    <row r="428" spans="1:104" x14ac:dyDescent="0.2">
      <c r="A428" s="177"/>
      <c r="B428" s="178"/>
      <c r="C428" s="226" t="s">
        <v>341</v>
      </c>
      <c r="D428" s="227"/>
      <c r="E428" s="227"/>
      <c r="F428" s="227"/>
      <c r="G428" s="228"/>
      <c r="L428" s="179" t="s">
        <v>341</v>
      </c>
      <c r="O428" s="170">
        <v>3</v>
      </c>
    </row>
    <row r="429" spans="1:104" x14ac:dyDescent="0.2">
      <c r="A429" s="177"/>
      <c r="B429" s="178"/>
      <c r="C429" s="226" t="s">
        <v>342</v>
      </c>
      <c r="D429" s="227"/>
      <c r="E429" s="227"/>
      <c r="F429" s="227"/>
      <c r="G429" s="228"/>
      <c r="L429" s="179" t="s">
        <v>342</v>
      </c>
      <c r="O429" s="170">
        <v>3</v>
      </c>
    </row>
    <row r="430" spans="1:104" x14ac:dyDescent="0.2">
      <c r="A430" s="177"/>
      <c r="B430" s="178"/>
      <c r="C430" s="226" t="s">
        <v>343</v>
      </c>
      <c r="D430" s="227"/>
      <c r="E430" s="227"/>
      <c r="F430" s="227"/>
      <c r="G430" s="228"/>
      <c r="L430" s="179" t="s">
        <v>343</v>
      </c>
      <c r="O430" s="170">
        <v>3</v>
      </c>
    </row>
    <row r="431" spans="1:104" x14ac:dyDescent="0.2">
      <c r="A431" s="177"/>
      <c r="B431" s="178"/>
      <c r="C431" s="226" t="s">
        <v>344</v>
      </c>
      <c r="D431" s="227"/>
      <c r="E431" s="227"/>
      <c r="F431" s="227"/>
      <c r="G431" s="228"/>
      <c r="L431" s="179" t="s">
        <v>344</v>
      </c>
      <c r="O431" s="170">
        <v>3</v>
      </c>
    </row>
    <row r="432" spans="1:104" ht="22.5" x14ac:dyDescent="0.2">
      <c r="A432" s="177"/>
      <c r="B432" s="178"/>
      <c r="C432" s="226" t="s">
        <v>427</v>
      </c>
      <c r="D432" s="227"/>
      <c r="E432" s="227"/>
      <c r="F432" s="227"/>
      <c r="G432" s="228"/>
      <c r="L432" s="179" t="s">
        <v>427</v>
      </c>
      <c r="O432" s="170">
        <v>3</v>
      </c>
    </row>
    <row r="433" spans="1:104" x14ac:dyDescent="0.2">
      <c r="A433" s="177"/>
      <c r="B433" s="178"/>
      <c r="C433" s="226" t="s">
        <v>346</v>
      </c>
      <c r="D433" s="227"/>
      <c r="E433" s="227"/>
      <c r="F433" s="227"/>
      <c r="G433" s="228"/>
      <c r="L433" s="179" t="s">
        <v>346</v>
      </c>
      <c r="O433" s="170">
        <v>3</v>
      </c>
    </row>
    <row r="434" spans="1:104" ht="33.75" x14ac:dyDescent="0.2">
      <c r="A434" s="177"/>
      <c r="B434" s="178"/>
      <c r="C434" s="226" t="s">
        <v>347</v>
      </c>
      <c r="D434" s="227"/>
      <c r="E434" s="227"/>
      <c r="F434" s="227"/>
      <c r="G434" s="228"/>
      <c r="L434" s="179" t="s">
        <v>347</v>
      </c>
      <c r="O434" s="170">
        <v>3</v>
      </c>
    </row>
    <row r="435" spans="1:104" x14ac:dyDescent="0.2">
      <c r="A435" s="171">
        <v>108</v>
      </c>
      <c r="B435" s="172" t="s">
        <v>452</v>
      </c>
      <c r="C435" s="173" t="s">
        <v>453</v>
      </c>
      <c r="D435" s="174" t="s">
        <v>151</v>
      </c>
      <c r="E435" s="175">
        <v>1</v>
      </c>
      <c r="F435" s="175">
        <v>0</v>
      </c>
      <c r="G435" s="176">
        <f>E435*F435</f>
        <v>0</v>
      </c>
      <c r="O435" s="170">
        <v>2</v>
      </c>
      <c r="AA435" s="146">
        <v>1</v>
      </c>
      <c r="AB435" s="146">
        <v>1</v>
      </c>
      <c r="AC435" s="146">
        <v>1</v>
      </c>
      <c r="AZ435" s="146">
        <v>1</v>
      </c>
      <c r="BA435" s="146">
        <f>IF(AZ435=1,G435,0)</f>
        <v>0</v>
      </c>
      <c r="BB435" s="146">
        <f>IF(AZ435=2,G435,0)</f>
        <v>0</v>
      </c>
      <c r="BC435" s="146">
        <f>IF(AZ435=3,G435,0)</f>
        <v>0</v>
      </c>
      <c r="BD435" s="146">
        <f>IF(AZ435=4,G435,0)</f>
        <v>0</v>
      </c>
      <c r="BE435" s="146">
        <f>IF(AZ435=5,G435,0)</f>
        <v>0</v>
      </c>
      <c r="CA435" s="170">
        <v>1</v>
      </c>
      <c r="CB435" s="170">
        <v>1</v>
      </c>
      <c r="CZ435" s="146">
        <v>0</v>
      </c>
    </row>
    <row r="436" spans="1:104" x14ac:dyDescent="0.2">
      <c r="A436" s="171">
        <v>109</v>
      </c>
      <c r="B436" s="172" t="s">
        <v>454</v>
      </c>
      <c r="C436" s="173" t="s">
        <v>453</v>
      </c>
      <c r="D436" s="174" t="s">
        <v>151</v>
      </c>
      <c r="E436" s="175">
        <v>1</v>
      </c>
      <c r="F436" s="175">
        <v>0</v>
      </c>
      <c r="G436" s="176">
        <f>E436*F436</f>
        <v>0</v>
      </c>
      <c r="O436" s="170">
        <v>2</v>
      </c>
      <c r="AA436" s="146">
        <v>1</v>
      </c>
      <c r="AB436" s="146">
        <v>1</v>
      </c>
      <c r="AC436" s="146">
        <v>1</v>
      </c>
      <c r="AZ436" s="146">
        <v>1</v>
      </c>
      <c r="BA436" s="146">
        <f>IF(AZ436=1,G436,0)</f>
        <v>0</v>
      </c>
      <c r="BB436" s="146">
        <f>IF(AZ436=2,G436,0)</f>
        <v>0</v>
      </c>
      <c r="BC436" s="146">
        <f>IF(AZ436=3,G436,0)</f>
        <v>0</v>
      </c>
      <c r="BD436" s="146">
        <f>IF(AZ436=4,G436,0)</f>
        <v>0</v>
      </c>
      <c r="BE436" s="146">
        <f>IF(AZ436=5,G436,0)</f>
        <v>0</v>
      </c>
      <c r="CA436" s="170">
        <v>1</v>
      </c>
      <c r="CB436" s="170">
        <v>1</v>
      </c>
      <c r="CZ436" s="146">
        <v>0</v>
      </c>
    </row>
    <row r="437" spans="1:104" x14ac:dyDescent="0.2">
      <c r="A437" s="171">
        <v>110</v>
      </c>
      <c r="B437" s="172" t="s">
        <v>455</v>
      </c>
      <c r="C437" s="173" t="s">
        <v>453</v>
      </c>
      <c r="D437" s="174" t="s">
        <v>151</v>
      </c>
      <c r="E437" s="175">
        <v>1</v>
      </c>
      <c r="F437" s="175">
        <v>0</v>
      </c>
      <c r="G437" s="176">
        <f>E437*F437</f>
        <v>0</v>
      </c>
      <c r="O437" s="170">
        <v>2</v>
      </c>
      <c r="AA437" s="146">
        <v>1</v>
      </c>
      <c r="AB437" s="146">
        <v>1</v>
      </c>
      <c r="AC437" s="146">
        <v>1</v>
      </c>
      <c r="AZ437" s="146">
        <v>1</v>
      </c>
      <c r="BA437" s="146">
        <f>IF(AZ437=1,G437,0)</f>
        <v>0</v>
      </c>
      <c r="BB437" s="146">
        <f>IF(AZ437=2,G437,0)</f>
        <v>0</v>
      </c>
      <c r="BC437" s="146">
        <f>IF(AZ437=3,G437,0)</f>
        <v>0</v>
      </c>
      <c r="BD437" s="146">
        <f>IF(AZ437=4,G437,0)</f>
        <v>0</v>
      </c>
      <c r="BE437" s="146">
        <f>IF(AZ437=5,G437,0)</f>
        <v>0</v>
      </c>
      <c r="CA437" s="170">
        <v>1</v>
      </c>
      <c r="CB437" s="170">
        <v>1</v>
      </c>
      <c r="CZ437" s="146">
        <v>0</v>
      </c>
    </row>
    <row r="438" spans="1:104" x14ac:dyDescent="0.2">
      <c r="A438" s="171">
        <v>111</v>
      </c>
      <c r="B438" s="172" t="s">
        <v>456</v>
      </c>
      <c r="C438" s="173" t="s">
        <v>375</v>
      </c>
      <c r="D438" s="174" t="s">
        <v>151</v>
      </c>
      <c r="E438" s="175">
        <v>1</v>
      </c>
      <c r="F438" s="175">
        <v>0</v>
      </c>
      <c r="G438" s="176">
        <f>E438*F438</f>
        <v>0</v>
      </c>
      <c r="O438" s="170">
        <v>2</v>
      </c>
      <c r="AA438" s="146">
        <v>1</v>
      </c>
      <c r="AB438" s="146">
        <v>1</v>
      </c>
      <c r="AC438" s="146">
        <v>1</v>
      </c>
      <c r="AZ438" s="146">
        <v>1</v>
      </c>
      <c r="BA438" s="146">
        <f>IF(AZ438=1,G438,0)</f>
        <v>0</v>
      </c>
      <c r="BB438" s="146">
        <f>IF(AZ438=2,G438,0)</f>
        <v>0</v>
      </c>
      <c r="BC438" s="146">
        <f>IF(AZ438=3,G438,0)</f>
        <v>0</v>
      </c>
      <c r="BD438" s="146">
        <f>IF(AZ438=4,G438,0)</f>
        <v>0</v>
      </c>
      <c r="BE438" s="146">
        <f>IF(AZ438=5,G438,0)</f>
        <v>0</v>
      </c>
      <c r="CA438" s="170">
        <v>1</v>
      </c>
      <c r="CB438" s="170">
        <v>1</v>
      </c>
      <c r="CZ438" s="146">
        <v>0</v>
      </c>
    </row>
    <row r="439" spans="1:104" x14ac:dyDescent="0.2">
      <c r="A439" s="177"/>
      <c r="B439" s="178"/>
      <c r="C439" s="226" t="s">
        <v>457</v>
      </c>
      <c r="D439" s="227"/>
      <c r="E439" s="227"/>
      <c r="F439" s="227"/>
      <c r="G439" s="228"/>
      <c r="L439" s="179" t="s">
        <v>457</v>
      </c>
      <c r="O439" s="170">
        <v>3</v>
      </c>
    </row>
    <row r="440" spans="1:104" x14ac:dyDescent="0.2">
      <c r="A440" s="171">
        <v>112</v>
      </c>
      <c r="B440" s="172" t="s">
        <v>458</v>
      </c>
      <c r="C440" s="173" t="s">
        <v>375</v>
      </c>
      <c r="D440" s="174" t="s">
        <v>151</v>
      </c>
      <c r="E440" s="175">
        <v>1</v>
      </c>
      <c r="F440" s="175">
        <v>0</v>
      </c>
      <c r="G440" s="176">
        <f>E440*F440</f>
        <v>0</v>
      </c>
      <c r="O440" s="170">
        <v>2</v>
      </c>
      <c r="AA440" s="146">
        <v>1</v>
      </c>
      <c r="AB440" s="146">
        <v>1</v>
      </c>
      <c r="AC440" s="146">
        <v>1</v>
      </c>
      <c r="AZ440" s="146">
        <v>1</v>
      </c>
      <c r="BA440" s="146">
        <f>IF(AZ440=1,G440,0)</f>
        <v>0</v>
      </c>
      <c r="BB440" s="146">
        <f>IF(AZ440=2,G440,0)</f>
        <v>0</v>
      </c>
      <c r="BC440" s="146">
        <f>IF(AZ440=3,G440,0)</f>
        <v>0</v>
      </c>
      <c r="BD440" s="146">
        <f>IF(AZ440=4,G440,0)</f>
        <v>0</v>
      </c>
      <c r="BE440" s="146">
        <f>IF(AZ440=5,G440,0)</f>
        <v>0</v>
      </c>
      <c r="CA440" s="170">
        <v>1</v>
      </c>
      <c r="CB440" s="170">
        <v>1</v>
      </c>
      <c r="CZ440" s="146">
        <v>0</v>
      </c>
    </row>
    <row r="441" spans="1:104" x14ac:dyDescent="0.2">
      <c r="A441" s="177"/>
      <c r="B441" s="178"/>
      <c r="C441" s="226" t="s">
        <v>457</v>
      </c>
      <c r="D441" s="227"/>
      <c r="E441" s="227"/>
      <c r="F441" s="227"/>
      <c r="G441" s="228"/>
      <c r="L441" s="179" t="s">
        <v>457</v>
      </c>
      <c r="O441" s="170">
        <v>3</v>
      </c>
    </row>
    <row r="442" spans="1:104" x14ac:dyDescent="0.2">
      <c r="A442" s="171">
        <v>113</v>
      </c>
      <c r="B442" s="172" t="s">
        <v>459</v>
      </c>
      <c r="C442" s="173" t="s">
        <v>375</v>
      </c>
      <c r="D442" s="174" t="s">
        <v>151</v>
      </c>
      <c r="E442" s="175">
        <v>1</v>
      </c>
      <c r="F442" s="175">
        <v>0</v>
      </c>
      <c r="G442" s="176">
        <f>E442*F442</f>
        <v>0</v>
      </c>
      <c r="O442" s="170">
        <v>2</v>
      </c>
      <c r="AA442" s="146">
        <v>1</v>
      </c>
      <c r="AB442" s="146">
        <v>1</v>
      </c>
      <c r="AC442" s="146">
        <v>1</v>
      </c>
      <c r="AZ442" s="146">
        <v>1</v>
      </c>
      <c r="BA442" s="146">
        <f>IF(AZ442=1,G442,0)</f>
        <v>0</v>
      </c>
      <c r="BB442" s="146">
        <f>IF(AZ442=2,G442,0)</f>
        <v>0</v>
      </c>
      <c r="BC442" s="146">
        <f>IF(AZ442=3,G442,0)</f>
        <v>0</v>
      </c>
      <c r="BD442" s="146">
        <f>IF(AZ442=4,G442,0)</f>
        <v>0</v>
      </c>
      <c r="BE442" s="146">
        <f>IF(AZ442=5,G442,0)</f>
        <v>0</v>
      </c>
      <c r="CA442" s="170">
        <v>1</v>
      </c>
      <c r="CB442" s="170">
        <v>1</v>
      </c>
      <c r="CZ442" s="146">
        <v>0</v>
      </c>
    </row>
    <row r="443" spans="1:104" x14ac:dyDescent="0.2">
      <c r="A443" s="177"/>
      <c r="B443" s="178"/>
      <c r="C443" s="226" t="s">
        <v>457</v>
      </c>
      <c r="D443" s="227"/>
      <c r="E443" s="227"/>
      <c r="F443" s="227"/>
      <c r="G443" s="228"/>
      <c r="L443" s="179" t="s">
        <v>457</v>
      </c>
      <c r="O443" s="170">
        <v>3</v>
      </c>
    </row>
    <row r="444" spans="1:104" x14ac:dyDescent="0.2">
      <c r="A444" s="171">
        <v>114</v>
      </c>
      <c r="B444" s="172" t="s">
        <v>460</v>
      </c>
      <c r="C444" s="173" t="s">
        <v>375</v>
      </c>
      <c r="D444" s="174" t="s">
        <v>151</v>
      </c>
      <c r="E444" s="175">
        <v>1</v>
      </c>
      <c r="F444" s="175">
        <v>0</v>
      </c>
      <c r="G444" s="176">
        <f>E444*F444</f>
        <v>0</v>
      </c>
      <c r="O444" s="170">
        <v>2</v>
      </c>
      <c r="AA444" s="146">
        <v>1</v>
      </c>
      <c r="AB444" s="146">
        <v>1</v>
      </c>
      <c r="AC444" s="146">
        <v>1</v>
      </c>
      <c r="AZ444" s="146">
        <v>1</v>
      </c>
      <c r="BA444" s="146">
        <f>IF(AZ444=1,G444,0)</f>
        <v>0</v>
      </c>
      <c r="BB444" s="146">
        <f>IF(AZ444=2,G444,0)</f>
        <v>0</v>
      </c>
      <c r="BC444" s="146">
        <f>IF(AZ444=3,G444,0)</f>
        <v>0</v>
      </c>
      <c r="BD444" s="146">
        <f>IF(AZ444=4,G444,0)</f>
        <v>0</v>
      </c>
      <c r="BE444" s="146">
        <f>IF(AZ444=5,G444,0)</f>
        <v>0</v>
      </c>
      <c r="CA444" s="170">
        <v>1</v>
      </c>
      <c r="CB444" s="170">
        <v>1</v>
      </c>
      <c r="CZ444" s="146">
        <v>0</v>
      </c>
    </row>
    <row r="445" spans="1:104" x14ac:dyDescent="0.2">
      <c r="A445" s="177"/>
      <c r="B445" s="178"/>
      <c r="C445" s="226" t="s">
        <v>457</v>
      </c>
      <c r="D445" s="227"/>
      <c r="E445" s="227"/>
      <c r="F445" s="227"/>
      <c r="G445" s="228"/>
      <c r="L445" s="179" t="s">
        <v>457</v>
      </c>
      <c r="O445" s="170">
        <v>3</v>
      </c>
    </row>
    <row r="446" spans="1:104" x14ac:dyDescent="0.2">
      <c r="A446" s="171">
        <v>115</v>
      </c>
      <c r="B446" s="172" t="s">
        <v>461</v>
      </c>
      <c r="C446" s="173" t="s">
        <v>375</v>
      </c>
      <c r="D446" s="174" t="s">
        <v>151</v>
      </c>
      <c r="E446" s="175">
        <v>1</v>
      </c>
      <c r="F446" s="175">
        <v>0</v>
      </c>
      <c r="G446" s="176">
        <f>E446*F446</f>
        <v>0</v>
      </c>
      <c r="O446" s="170">
        <v>2</v>
      </c>
      <c r="AA446" s="146">
        <v>1</v>
      </c>
      <c r="AB446" s="146">
        <v>1</v>
      </c>
      <c r="AC446" s="146">
        <v>1</v>
      </c>
      <c r="AZ446" s="146">
        <v>1</v>
      </c>
      <c r="BA446" s="146">
        <f>IF(AZ446=1,G446,0)</f>
        <v>0</v>
      </c>
      <c r="BB446" s="146">
        <f>IF(AZ446=2,G446,0)</f>
        <v>0</v>
      </c>
      <c r="BC446" s="146">
        <f>IF(AZ446=3,G446,0)</f>
        <v>0</v>
      </c>
      <c r="BD446" s="146">
        <f>IF(AZ446=4,G446,0)</f>
        <v>0</v>
      </c>
      <c r="BE446" s="146">
        <f>IF(AZ446=5,G446,0)</f>
        <v>0</v>
      </c>
      <c r="CA446" s="170">
        <v>1</v>
      </c>
      <c r="CB446" s="170">
        <v>1</v>
      </c>
      <c r="CZ446" s="146">
        <v>0</v>
      </c>
    </row>
    <row r="447" spans="1:104" x14ac:dyDescent="0.2">
      <c r="A447" s="177"/>
      <c r="B447" s="178"/>
      <c r="C447" s="226" t="s">
        <v>457</v>
      </c>
      <c r="D447" s="227"/>
      <c r="E447" s="227"/>
      <c r="F447" s="227"/>
      <c r="G447" s="228"/>
      <c r="L447" s="179" t="s">
        <v>457</v>
      </c>
      <c r="O447" s="170">
        <v>3</v>
      </c>
    </row>
    <row r="448" spans="1:104" x14ac:dyDescent="0.2">
      <c r="A448" s="171">
        <v>116</v>
      </c>
      <c r="B448" s="172" t="s">
        <v>462</v>
      </c>
      <c r="C448" s="173" t="s">
        <v>375</v>
      </c>
      <c r="D448" s="174" t="s">
        <v>151</v>
      </c>
      <c r="E448" s="175">
        <v>1</v>
      </c>
      <c r="F448" s="175">
        <v>0</v>
      </c>
      <c r="G448" s="176">
        <f>E448*F448</f>
        <v>0</v>
      </c>
      <c r="O448" s="170">
        <v>2</v>
      </c>
      <c r="AA448" s="146">
        <v>1</v>
      </c>
      <c r="AB448" s="146">
        <v>1</v>
      </c>
      <c r="AC448" s="146">
        <v>1</v>
      </c>
      <c r="AZ448" s="146">
        <v>1</v>
      </c>
      <c r="BA448" s="146">
        <f>IF(AZ448=1,G448,0)</f>
        <v>0</v>
      </c>
      <c r="BB448" s="146">
        <f>IF(AZ448=2,G448,0)</f>
        <v>0</v>
      </c>
      <c r="BC448" s="146">
        <f>IF(AZ448=3,G448,0)</f>
        <v>0</v>
      </c>
      <c r="BD448" s="146">
        <f>IF(AZ448=4,G448,0)</f>
        <v>0</v>
      </c>
      <c r="BE448" s="146">
        <f>IF(AZ448=5,G448,0)</f>
        <v>0</v>
      </c>
      <c r="CA448" s="170">
        <v>1</v>
      </c>
      <c r="CB448" s="170">
        <v>1</v>
      </c>
      <c r="CZ448" s="146">
        <v>0</v>
      </c>
    </row>
    <row r="449" spans="1:104" x14ac:dyDescent="0.2">
      <c r="A449" s="177"/>
      <c r="B449" s="178"/>
      <c r="C449" s="226" t="s">
        <v>457</v>
      </c>
      <c r="D449" s="227"/>
      <c r="E449" s="227"/>
      <c r="F449" s="227"/>
      <c r="G449" s="228"/>
      <c r="L449" s="179" t="s">
        <v>457</v>
      </c>
      <c r="O449" s="170">
        <v>3</v>
      </c>
    </row>
    <row r="450" spans="1:104" x14ac:dyDescent="0.2">
      <c r="A450" s="171">
        <v>117</v>
      </c>
      <c r="B450" s="172" t="s">
        <v>463</v>
      </c>
      <c r="C450" s="173" t="s">
        <v>464</v>
      </c>
      <c r="D450" s="174" t="s">
        <v>151</v>
      </c>
      <c r="E450" s="175">
        <v>1</v>
      </c>
      <c r="F450" s="175">
        <v>0</v>
      </c>
      <c r="G450" s="176">
        <f t="shared" ref="G450:G457" si="24">E450*F450</f>
        <v>0</v>
      </c>
      <c r="O450" s="170">
        <v>2</v>
      </c>
      <c r="AA450" s="146">
        <v>1</v>
      </c>
      <c r="AB450" s="146">
        <v>1</v>
      </c>
      <c r="AC450" s="146">
        <v>1</v>
      </c>
      <c r="AZ450" s="146">
        <v>1</v>
      </c>
      <c r="BA450" s="146">
        <f t="shared" ref="BA450:BA457" si="25">IF(AZ450=1,G450,0)</f>
        <v>0</v>
      </c>
      <c r="BB450" s="146">
        <f t="shared" ref="BB450:BB457" si="26">IF(AZ450=2,G450,0)</f>
        <v>0</v>
      </c>
      <c r="BC450" s="146">
        <f t="shared" ref="BC450:BC457" si="27">IF(AZ450=3,G450,0)</f>
        <v>0</v>
      </c>
      <c r="BD450" s="146">
        <f t="shared" ref="BD450:BD457" si="28">IF(AZ450=4,G450,0)</f>
        <v>0</v>
      </c>
      <c r="BE450" s="146">
        <f t="shared" ref="BE450:BE457" si="29">IF(AZ450=5,G450,0)</f>
        <v>0</v>
      </c>
      <c r="CA450" s="170">
        <v>1</v>
      </c>
      <c r="CB450" s="170">
        <v>1</v>
      </c>
      <c r="CZ450" s="146">
        <v>0</v>
      </c>
    </row>
    <row r="451" spans="1:104" x14ac:dyDescent="0.2">
      <c r="A451" s="171">
        <v>118</v>
      </c>
      <c r="B451" s="172" t="s">
        <v>465</v>
      </c>
      <c r="C451" s="173" t="s">
        <v>417</v>
      </c>
      <c r="D451" s="174" t="s">
        <v>151</v>
      </c>
      <c r="E451" s="175">
        <v>1</v>
      </c>
      <c r="F451" s="175">
        <v>0</v>
      </c>
      <c r="G451" s="176">
        <f t="shared" si="24"/>
        <v>0</v>
      </c>
      <c r="O451" s="170">
        <v>2</v>
      </c>
      <c r="AA451" s="146">
        <v>1</v>
      </c>
      <c r="AB451" s="146">
        <v>1</v>
      </c>
      <c r="AC451" s="146">
        <v>1</v>
      </c>
      <c r="AZ451" s="146">
        <v>1</v>
      </c>
      <c r="BA451" s="146">
        <f t="shared" si="25"/>
        <v>0</v>
      </c>
      <c r="BB451" s="146">
        <f t="shared" si="26"/>
        <v>0</v>
      </c>
      <c r="BC451" s="146">
        <f t="shared" si="27"/>
        <v>0</v>
      </c>
      <c r="BD451" s="146">
        <f t="shared" si="28"/>
        <v>0</v>
      </c>
      <c r="BE451" s="146">
        <f t="shared" si="29"/>
        <v>0</v>
      </c>
      <c r="CA451" s="170">
        <v>1</v>
      </c>
      <c r="CB451" s="170">
        <v>1</v>
      </c>
      <c r="CZ451" s="146">
        <v>0</v>
      </c>
    </row>
    <row r="452" spans="1:104" x14ac:dyDescent="0.2">
      <c r="A452" s="171">
        <v>119</v>
      </c>
      <c r="B452" s="172" t="s">
        <v>466</v>
      </c>
      <c r="C452" s="173" t="s">
        <v>417</v>
      </c>
      <c r="D452" s="174" t="s">
        <v>151</v>
      </c>
      <c r="E452" s="175">
        <v>1</v>
      </c>
      <c r="F452" s="175">
        <v>0</v>
      </c>
      <c r="G452" s="176">
        <f t="shared" si="24"/>
        <v>0</v>
      </c>
      <c r="O452" s="170">
        <v>2</v>
      </c>
      <c r="AA452" s="146">
        <v>1</v>
      </c>
      <c r="AB452" s="146">
        <v>1</v>
      </c>
      <c r="AC452" s="146">
        <v>1</v>
      </c>
      <c r="AZ452" s="146">
        <v>1</v>
      </c>
      <c r="BA452" s="146">
        <f t="shared" si="25"/>
        <v>0</v>
      </c>
      <c r="BB452" s="146">
        <f t="shared" si="26"/>
        <v>0</v>
      </c>
      <c r="BC452" s="146">
        <f t="shared" si="27"/>
        <v>0</v>
      </c>
      <c r="BD452" s="146">
        <f t="shared" si="28"/>
        <v>0</v>
      </c>
      <c r="BE452" s="146">
        <f t="shared" si="29"/>
        <v>0</v>
      </c>
      <c r="CA452" s="170">
        <v>1</v>
      </c>
      <c r="CB452" s="170">
        <v>1</v>
      </c>
      <c r="CZ452" s="146">
        <v>0</v>
      </c>
    </row>
    <row r="453" spans="1:104" x14ac:dyDescent="0.2">
      <c r="A453" s="171">
        <v>120</v>
      </c>
      <c r="B453" s="172" t="s">
        <v>467</v>
      </c>
      <c r="C453" s="173" t="s">
        <v>417</v>
      </c>
      <c r="D453" s="174" t="s">
        <v>151</v>
      </c>
      <c r="E453" s="175">
        <v>1</v>
      </c>
      <c r="F453" s="175">
        <v>0</v>
      </c>
      <c r="G453" s="176">
        <f t="shared" si="24"/>
        <v>0</v>
      </c>
      <c r="O453" s="170">
        <v>2</v>
      </c>
      <c r="AA453" s="146">
        <v>1</v>
      </c>
      <c r="AB453" s="146">
        <v>1</v>
      </c>
      <c r="AC453" s="146">
        <v>1</v>
      </c>
      <c r="AZ453" s="146">
        <v>1</v>
      </c>
      <c r="BA453" s="146">
        <f t="shared" si="25"/>
        <v>0</v>
      </c>
      <c r="BB453" s="146">
        <f t="shared" si="26"/>
        <v>0</v>
      </c>
      <c r="BC453" s="146">
        <f t="shared" si="27"/>
        <v>0</v>
      </c>
      <c r="BD453" s="146">
        <f t="shared" si="28"/>
        <v>0</v>
      </c>
      <c r="BE453" s="146">
        <f t="shared" si="29"/>
        <v>0</v>
      </c>
      <c r="CA453" s="170">
        <v>1</v>
      </c>
      <c r="CB453" s="170">
        <v>1</v>
      </c>
      <c r="CZ453" s="146">
        <v>0</v>
      </c>
    </row>
    <row r="454" spans="1:104" x14ac:dyDescent="0.2">
      <c r="A454" s="171">
        <v>121</v>
      </c>
      <c r="B454" s="172" t="s">
        <v>468</v>
      </c>
      <c r="C454" s="173" t="s">
        <v>417</v>
      </c>
      <c r="D454" s="174" t="s">
        <v>151</v>
      </c>
      <c r="E454" s="175">
        <v>1</v>
      </c>
      <c r="F454" s="175">
        <v>0</v>
      </c>
      <c r="G454" s="176">
        <f t="shared" si="24"/>
        <v>0</v>
      </c>
      <c r="O454" s="170">
        <v>2</v>
      </c>
      <c r="AA454" s="146">
        <v>1</v>
      </c>
      <c r="AB454" s="146">
        <v>1</v>
      </c>
      <c r="AC454" s="146">
        <v>1</v>
      </c>
      <c r="AZ454" s="146">
        <v>1</v>
      </c>
      <c r="BA454" s="146">
        <f t="shared" si="25"/>
        <v>0</v>
      </c>
      <c r="BB454" s="146">
        <f t="shared" si="26"/>
        <v>0</v>
      </c>
      <c r="BC454" s="146">
        <f t="shared" si="27"/>
        <v>0</v>
      </c>
      <c r="BD454" s="146">
        <f t="shared" si="28"/>
        <v>0</v>
      </c>
      <c r="BE454" s="146">
        <f t="shared" si="29"/>
        <v>0</v>
      </c>
      <c r="CA454" s="170">
        <v>1</v>
      </c>
      <c r="CB454" s="170">
        <v>1</v>
      </c>
      <c r="CZ454" s="146">
        <v>0</v>
      </c>
    </row>
    <row r="455" spans="1:104" x14ac:dyDescent="0.2">
      <c r="A455" s="171">
        <v>122</v>
      </c>
      <c r="B455" s="172" t="s">
        <v>469</v>
      </c>
      <c r="C455" s="173" t="s">
        <v>417</v>
      </c>
      <c r="D455" s="174" t="s">
        <v>151</v>
      </c>
      <c r="E455" s="175">
        <v>1</v>
      </c>
      <c r="F455" s="175">
        <v>0</v>
      </c>
      <c r="G455" s="176">
        <f t="shared" si="24"/>
        <v>0</v>
      </c>
      <c r="O455" s="170">
        <v>2</v>
      </c>
      <c r="AA455" s="146">
        <v>1</v>
      </c>
      <c r="AB455" s="146">
        <v>1</v>
      </c>
      <c r="AC455" s="146">
        <v>1</v>
      </c>
      <c r="AZ455" s="146">
        <v>1</v>
      </c>
      <c r="BA455" s="146">
        <f t="shared" si="25"/>
        <v>0</v>
      </c>
      <c r="BB455" s="146">
        <f t="shared" si="26"/>
        <v>0</v>
      </c>
      <c r="BC455" s="146">
        <f t="shared" si="27"/>
        <v>0</v>
      </c>
      <c r="BD455" s="146">
        <f t="shared" si="28"/>
        <v>0</v>
      </c>
      <c r="BE455" s="146">
        <f t="shared" si="29"/>
        <v>0</v>
      </c>
      <c r="CA455" s="170">
        <v>1</v>
      </c>
      <c r="CB455" s="170">
        <v>1</v>
      </c>
      <c r="CZ455" s="146">
        <v>0</v>
      </c>
    </row>
    <row r="456" spans="1:104" x14ac:dyDescent="0.2">
      <c r="A456" s="171">
        <v>123</v>
      </c>
      <c r="B456" s="172" t="s">
        <v>470</v>
      </c>
      <c r="C456" s="173" t="s">
        <v>417</v>
      </c>
      <c r="D456" s="174" t="s">
        <v>151</v>
      </c>
      <c r="E456" s="175">
        <v>1</v>
      </c>
      <c r="F456" s="175">
        <v>0</v>
      </c>
      <c r="G456" s="176">
        <f t="shared" si="24"/>
        <v>0</v>
      </c>
      <c r="O456" s="170">
        <v>2</v>
      </c>
      <c r="AA456" s="146">
        <v>1</v>
      </c>
      <c r="AB456" s="146">
        <v>1</v>
      </c>
      <c r="AC456" s="146">
        <v>1</v>
      </c>
      <c r="AZ456" s="146">
        <v>1</v>
      </c>
      <c r="BA456" s="146">
        <f t="shared" si="25"/>
        <v>0</v>
      </c>
      <c r="BB456" s="146">
        <f t="shared" si="26"/>
        <v>0</v>
      </c>
      <c r="BC456" s="146">
        <f t="shared" si="27"/>
        <v>0</v>
      </c>
      <c r="BD456" s="146">
        <f t="shared" si="28"/>
        <v>0</v>
      </c>
      <c r="BE456" s="146">
        <f t="shared" si="29"/>
        <v>0</v>
      </c>
      <c r="CA456" s="170">
        <v>1</v>
      </c>
      <c r="CB456" s="170">
        <v>1</v>
      </c>
      <c r="CZ456" s="146">
        <v>0</v>
      </c>
    </row>
    <row r="457" spans="1:104" x14ac:dyDescent="0.2">
      <c r="A457" s="171">
        <v>124</v>
      </c>
      <c r="B457" s="172" t="s">
        <v>471</v>
      </c>
      <c r="C457" s="173" t="s">
        <v>472</v>
      </c>
      <c r="D457" s="174" t="s">
        <v>151</v>
      </c>
      <c r="E457" s="175">
        <v>1</v>
      </c>
      <c r="F457" s="175">
        <v>0</v>
      </c>
      <c r="G457" s="176">
        <f t="shared" si="24"/>
        <v>0</v>
      </c>
      <c r="O457" s="170">
        <v>2</v>
      </c>
      <c r="AA457" s="146">
        <v>1</v>
      </c>
      <c r="AB457" s="146">
        <v>1</v>
      </c>
      <c r="AC457" s="146">
        <v>1</v>
      </c>
      <c r="AZ457" s="146">
        <v>1</v>
      </c>
      <c r="BA457" s="146">
        <f t="shared" si="25"/>
        <v>0</v>
      </c>
      <c r="BB457" s="146">
        <f t="shared" si="26"/>
        <v>0</v>
      </c>
      <c r="BC457" s="146">
        <f t="shared" si="27"/>
        <v>0</v>
      </c>
      <c r="BD457" s="146">
        <f t="shared" si="28"/>
        <v>0</v>
      </c>
      <c r="BE457" s="146">
        <f t="shared" si="29"/>
        <v>0</v>
      </c>
      <c r="CA457" s="170">
        <v>1</v>
      </c>
      <c r="CB457" s="170">
        <v>1</v>
      </c>
      <c r="CZ457" s="146">
        <v>0</v>
      </c>
    </row>
    <row r="458" spans="1:104" ht="45" x14ac:dyDescent="0.2">
      <c r="A458" s="177"/>
      <c r="B458" s="178"/>
      <c r="C458" s="226" t="s">
        <v>388</v>
      </c>
      <c r="D458" s="227"/>
      <c r="E458" s="227"/>
      <c r="F458" s="227"/>
      <c r="G458" s="228"/>
      <c r="L458" s="179" t="s">
        <v>388</v>
      </c>
      <c r="O458" s="170">
        <v>3</v>
      </c>
    </row>
    <row r="459" spans="1:104" x14ac:dyDescent="0.2">
      <c r="A459" s="177"/>
      <c r="B459" s="178"/>
      <c r="C459" s="226" t="s">
        <v>340</v>
      </c>
      <c r="D459" s="227"/>
      <c r="E459" s="227"/>
      <c r="F459" s="227"/>
      <c r="G459" s="228"/>
      <c r="L459" s="179" t="s">
        <v>340</v>
      </c>
      <c r="O459" s="170">
        <v>3</v>
      </c>
    </row>
    <row r="460" spans="1:104" x14ac:dyDescent="0.2">
      <c r="A460" s="177"/>
      <c r="B460" s="178"/>
      <c r="C460" s="226" t="s">
        <v>389</v>
      </c>
      <c r="D460" s="227"/>
      <c r="E460" s="227"/>
      <c r="F460" s="227"/>
      <c r="G460" s="228"/>
      <c r="L460" s="179" t="s">
        <v>389</v>
      </c>
      <c r="O460" s="170">
        <v>3</v>
      </c>
    </row>
    <row r="461" spans="1:104" x14ac:dyDescent="0.2">
      <c r="A461" s="177"/>
      <c r="B461" s="178"/>
      <c r="C461" s="226" t="s">
        <v>342</v>
      </c>
      <c r="D461" s="227"/>
      <c r="E461" s="227"/>
      <c r="F461" s="227"/>
      <c r="G461" s="228"/>
      <c r="L461" s="179" t="s">
        <v>342</v>
      </c>
      <c r="O461" s="170">
        <v>3</v>
      </c>
    </row>
    <row r="462" spans="1:104" x14ac:dyDescent="0.2">
      <c r="A462" s="177"/>
      <c r="B462" s="178"/>
      <c r="C462" s="226" t="s">
        <v>344</v>
      </c>
      <c r="D462" s="227"/>
      <c r="E462" s="227"/>
      <c r="F462" s="227"/>
      <c r="G462" s="228"/>
      <c r="L462" s="179" t="s">
        <v>344</v>
      </c>
      <c r="O462" s="170">
        <v>3</v>
      </c>
    </row>
    <row r="463" spans="1:104" ht="22.5" x14ac:dyDescent="0.2">
      <c r="A463" s="177"/>
      <c r="B463" s="178"/>
      <c r="C463" s="226" t="s">
        <v>444</v>
      </c>
      <c r="D463" s="227"/>
      <c r="E463" s="227"/>
      <c r="F463" s="227"/>
      <c r="G463" s="228"/>
      <c r="L463" s="179" t="s">
        <v>444</v>
      </c>
      <c r="O463" s="170">
        <v>3</v>
      </c>
    </row>
    <row r="464" spans="1:104" x14ac:dyDescent="0.2">
      <c r="A464" s="177"/>
      <c r="B464" s="178"/>
      <c r="C464" s="226" t="s">
        <v>346</v>
      </c>
      <c r="D464" s="227"/>
      <c r="E464" s="227"/>
      <c r="F464" s="227"/>
      <c r="G464" s="228"/>
      <c r="L464" s="179" t="s">
        <v>346</v>
      </c>
      <c r="O464" s="170">
        <v>3</v>
      </c>
    </row>
    <row r="465" spans="1:104" ht="33.75" x14ac:dyDescent="0.2">
      <c r="A465" s="177"/>
      <c r="B465" s="178"/>
      <c r="C465" s="226" t="s">
        <v>347</v>
      </c>
      <c r="D465" s="227"/>
      <c r="E465" s="227"/>
      <c r="F465" s="227"/>
      <c r="G465" s="228"/>
      <c r="L465" s="179" t="s">
        <v>347</v>
      </c>
      <c r="O465" s="170">
        <v>3</v>
      </c>
    </row>
    <row r="466" spans="1:104" x14ac:dyDescent="0.2">
      <c r="A466" s="184"/>
      <c r="B466" s="185" t="s">
        <v>75</v>
      </c>
      <c r="C466" s="186" t="str">
        <f>CONCATENATE(B239," ",C239)</f>
        <v>64 Výplně otvorů</v>
      </c>
      <c r="D466" s="187"/>
      <c r="E466" s="188"/>
      <c r="F466" s="189"/>
      <c r="G466" s="190">
        <f>SUM(G239:G465)</f>
        <v>0</v>
      </c>
      <c r="O466" s="170">
        <v>4</v>
      </c>
      <c r="BA466" s="191">
        <f>SUM(BA239:BA465)</f>
        <v>0</v>
      </c>
      <c r="BB466" s="191">
        <f>SUM(BB239:BB465)</f>
        <v>0</v>
      </c>
      <c r="BC466" s="191">
        <f>SUM(BC239:BC465)</f>
        <v>0</v>
      </c>
      <c r="BD466" s="191">
        <f>SUM(BD239:BD465)</f>
        <v>0</v>
      </c>
      <c r="BE466" s="191">
        <f>SUM(BE239:BE465)</f>
        <v>0</v>
      </c>
    </row>
    <row r="467" spans="1:104" x14ac:dyDescent="0.2">
      <c r="A467" s="163" t="s">
        <v>72</v>
      </c>
      <c r="B467" s="164" t="s">
        <v>473</v>
      </c>
      <c r="C467" s="165" t="s">
        <v>474</v>
      </c>
      <c r="D467" s="166"/>
      <c r="E467" s="167"/>
      <c r="F467" s="167"/>
      <c r="G467" s="168"/>
      <c r="H467" s="169"/>
      <c r="I467" s="169"/>
      <c r="O467" s="170">
        <v>1</v>
      </c>
    </row>
    <row r="468" spans="1:104" x14ac:dyDescent="0.2">
      <c r="A468" s="171">
        <v>125</v>
      </c>
      <c r="B468" s="172" t="s">
        <v>475</v>
      </c>
      <c r="C468" s="173" t="s">
        <v>476</v>
      </c>
      <c r="D468" s="174" t="s">
        <v>108</v>
      </c>
      <c r="E468" s="175">
        <v>1037.6659999999999</v>
      </c>
      <c r="F468" s="175">
        <v>0</v>
      </c>
      <c r="G468" s="176">
        <f>E468*F468</f>
        <v>0</v>
      </c>
      <c r="O468" s="170">
        <v>2</v>
      </c>
      <c r="AA468" s="146">
        <v>1</v>
      </c>
      <c r="AB468" s="146">
        <v>1</v>
      </c>
      <c r="AC468" s="146">
        <v>1</v>
      </c>
      <c r="AZ468" s="146">
        <v>1</v>
      </c>
      <c r="BA468" s="146">
        <f>IF(AZ468=1,G468,0)</f>
        <v>0</v>
      </c>
      <c r="BB468" s="146">
        <f>IF(AZ468=2,G468,0)</f>
        <v>0</v>
      </c>
      <c r="BC468" s="146">
        <f>IF(AZ468=3,G468,0)</f>
        <v>0</v>
      </c>
      <c r="BD468" s="146">
        <f>IF(AZ468=4,G468,0)</f>
        <v>0</v>
      </c>
      <c r="BE468" s="146">
        <f>IF(AZ468=5,G468,0)</f>
        <v>0</v>
      </c>
      <c r="CA468" s="170">
        <v>1</v>
      </c>
      <c r="CB468" s="170">
        <v>1</v>
      </c>
      <c r="CZ468" s="146">
        <v>1.8380000000000001E-2</v>
      </c>
    </row>
    <row r="469" spans="1:104" x14ac:dyDescent="0.2">
      <c r="A469" s="177"/>
      <c r="B469" s="180"/>
      <c r="C469" s="229" t="s">
        <v>477</v>
      </c>
      <c r="D469" s="230"/>
      <c r="E469" s="181">
        <v>118.05</v>
      </c>
      <c r="F469" s="182"/>
      <c r="G469" s="183"/>
      <c r="M469" s="179" t="s">
        <v>477</v>
      </c>
      <c r="O469" s="170"/>
    </row>
    <row r="470" spans="1:104" x14ac:dyDescent="0.2">
      <c r="A470" s="177"/>
      <c r="B470" s="180"/>
      <c r="C470" s="229" t="s">
        <v>478</v>
      </c>
      <c r="D470" s="230"/>
      <c r="E470" s="181">
        <v>476.84</v>
      </c>
      <c r="F470" s="182"/>
      <c r="G470" s="183"/>
      <c r="M470" s="179" t="s">
        <v>478</v>
      </c>
      <c r="O470" s="170"/>
    </row>
    <row r="471" spans="1:104" x14ac:dyDescent="0.2">
      <c r="A471" s="177"/>
      <c r="B471" s="180"/>
      <c r="C471" s="229" t="s">
        <v>479</v>
      </c>
      <c r="D471" s="230"/>
      <c r="E471" s="181">
        <v>127.71599999999999</v>
      </c>
      <c r="F471" s="182"/>
      <c r="G471" s="183"/>
      <c r="M471" s="179" t="s">
        <v>479</v>
      </c>
      <c r="O471" s="170"/>
    </row>
    <row r="472" spans="1:104" x14ac:dyDescent="0.2">
      <c r="A472" s="177"/>
      <c r="B472" s="180"/>
      <c r="C472" s="229" t="s">
        <v>480</v>
      </c>
      <c r="D472" s="230"/>
      <c r="E472" s="181">
        <v>315.06</v>
      </c>
      <c r="F472" s="182"/>
      <c r="G472" s="183"/>
      <c r="M472" s="179" t="s">
        <v>480</v>
      </c>
      <c r="O472" s="170"/>
    </row>
    <row r="473" spans="1:104" ht="22.5" x14ac:dyDescent="0.2">
      <c r="A473" s="171">
        <v>126</v>
      </c>
      <c r="B473" s="172" t="s">
        <v>481</v>
      </c>
      <c r="C473" s="173" t="s">
        <v>482</v>
      </c>
      <c r="D473" s="174" t="s">
        <v>108</v>
      </c>
      <c r="E473" s="175">
        <v>1037.6659999999999</v>
      </c>
      <c r="F473" s="175">
        <v>0</v>
      </c>
      <c r="G473" s="176">
        <f t="shared" ref="G473:G478" si="30">E473*F473</f>
        <v>0</v>
      </c>
      <c r="O473" s="170">
        <v>2</v>
      </c>
      <c r="AA473" s="146">
        <v>1</v>
      </c>
      <c r="AB473" s="146">
        <v>1</v>
      </c>
      <c r="AC473" s="146">
        <v>1</v>
      </c>
      <c r="AZ473" s="146">
        <v>1</v>
      </c>
      <c r="BA473" s="146">
        <f t="shared" ref="BA473:BA478" si="31">IF(AZ473=1,G473,0)</f>
        <v>0</v>
      </c>
      <c r="BB473" s="146">
        <f t="shared" ref="BB473:BB478" si="32">IF(AZ473=2,G473,0)</f>
        <v>0</v>
      </c>
      <c r="BC473" s="146">
        <f t="shared" ref="BC473:BC478" si="33">IF(AZ473=3,G473,0)</f>
        <v>0</v>
      </c>
      <c r="BD473" s="146">
        <f t="shared" ref="BD473:BD478" si="34">IF(AZ473=4,G473,0)</f>
        <v>0</v>
      </c>
      <c r="BE473" s="146">
        <f t="shared" ref="BE473:BE478" si="35">IF(AZ473=5,G473,0)</f>
        <v>0</v>
      </c>
      <c r="CA473" s="170">
        <v>1</v>
      </c>
      <c r="CB473" s="170">
        <v>1</v>
      </c>
      <c r="CZ473" s="146">
        <v>0</v>
      </c>
    </row>
    <row r="474" spans="1:104" x14ac:dyDescent="0.2">
      <c r="A474" s="171">
        <v>127</v>
      </c>
      <c r="B474" s="172" t="s">
        <v>483</v>
      </c>
      <c r="C474" s="173" t="s">
        <v>484</v>
      </c>
      <c r="D474" s="174" t="s">
        <v>108</v>
      </c>
      <c r="E474" s="175">
        <v>1037.6659999999999</v>
      </c>
      <c r="F474" s="175">
        <v>0</v>
      </c>
      <c r="G474" s="176">
        <f t="shared" si="30"/>
        <v>0</v>
      </c>
      <c r="O474" s="170">
        <v>2</v>
      </c>
      <c r="AA474" s="146">
        <v>1</v>
      </c>
      <c r="AB474" s="146">
        <v>1</v>
      </c>
      <c r="AC474" s="146">
        <v>1</v>
      </c>
      <c r="AZ474" s="146">
        <v>1</v>
      </c>
      <c r="BA474" s="146">
        <f t="shared" si="31"/>
        <v>0</v>
      </c>
      <c r="BB474" s="146">
        <f t="shared" si="32"/>
        <v>0</v>
      </c>
      <c r="BC474" s="146">
        <f t="shared" si="33"/>
        <v>0</v>
      </c>
      <c r="BD474" s="146">
        <f t="shared" si="34"/>
        <v>0</v>
      </c>
      <c r="BE474" s="146">
        <f t="shared" si="35"/>
        <v>0</v>
      </c>
      <c r="CA474" s="170">
        <v>1</v>
      </c>
      <c r="CB474" s="170">
        <v>1</v>
      </c>
      <c r="CZ474" s="146">
        <v>0</v>
      </c>
    </row>
    <row r="475" spans="1:104" x14ac:dyDescent="0.2">
      <c r="A475" s="171">
        <v>128</v>
      </c>
      <c r="B475" s="172" t="s">
        <v>485</v>
      </c>
      <c r="C475" s="173" t="s">
        <v>486</v>
      </c>
      <c r="D475" s="174" t="s">
        <v>185</v>
      </c>
      <c r="E475" s="175">
        <v>520</v>
      </c>
      <c r="F475" s="175">
        <v>0</v>
      </c>
      <c r="G475" s="176">
        <f t="shared" si="30"/>
        <v>0</v>
      </c>
      <c r="O475" s="170">
        <v>2</v>
      </c>
      <c r="AA475" s="146">
        <v>1</v>
      </c>
      <c r="AB475" s="146">
        <v>1</v>
      </c>
      <c r="AC475" s="146">
        <v>1</v>
      </c>
      <c r="AZ475" s="146">
        <v>1</v>
      </c>
      <c r="BA475" s="146">
        <f t="shared" si="31"/>
        <v>0</v>
      </c>
      <c r="BB475" s="146">
        <f t="shared" si="32"/>
        <v>0</v>
      </c>
      <c r="BC475" s="146">
        <f t="shared" si="33"/>
        <v>0</v>
      </c>
      <c r="BD475" s="146">
        <f t="shared" si="34"/>
        <v>0</v>
      </c>
      <c r="BE475" s="146">
        <f t="shared" si="35"/>
        <v>0</v>
      </c>
      <c r="CA475" s="170">
        <v>1</v>
      </c>
      <c r="CB475" s="170">
        <v>1</v>
      </c>
      <c r="CZ475" s="146">
        <v>4.0099999999999997E-3</v>
      </c>
    </row>
    <row r="476" spans="1:104" x14ac:dyDescent="0.2">
      <c r="A476" s="171">
        <v>129</v>
      </c>
      <c r="B476" s="172" t="s">
        <v>487</v>
      </c>
      <c r="C476" s="173" t="s">
        <v>488</v>
      </c>
      <c r="D476" s="174" t="s">
        <v>108</v>
      </c>
      <c r="E476" s="175">
        <v>1037.6659999999999</v>
      </c>
      <c r="F476" s="175">
        <v>0</v>
      </c>
      <c r="G476" s="176">
        <f t="shared" si="30"/>
        <v>0</v>
      </c>
      <c r="O476" s="170">
        <v>2</v>
      </c>
      <c r="AA476" s="146">
        <v>1</v>
      </c>
      <c r="AB476" s="146">
        <v>1</v>
      </c>
      <c r="AC476" s="146">
        <v>1</v>
      </c>
      <c r="AZ476" s="146">
        <v>1</v>
      </c>
      <c r="BA476" s="146">
        <f t="shared" si="31"/>
        <v>0</v>
      </c>
      <c r="BB476" s="146">
        <f t="shared" si="32"/>
        <v>0</v>
      </c>
      <c r="BC476" s="146">
        <f t="shared" si="33"/>
        <v>0</v>
      </c>
      <c r="BD476" s="146">
        <f t="shared" si="34"/>
        <v>0</v>
      </c>
      <c r="BE476" s="146">
        <f t="shared" si="35"/>
        <v>0</v>
      </c>
      <c r="CA476" s="170">
        <v>1</v>
      </c>
      <c r="CB476" s="170">
        <v>1</v>
      </c>
      <c r="CZ476" s="146">
        <v>0</v>
      </c>
    </row>
    <row r="477" spans="1:104" x14ac:dyDescent="0.2">
      <c r="A477" s="171">
        <v>130</v>
      </c>
      <c r="B477" s="172" t="s">
        <v>489</v>
      </c>
      <c r="C477" s="173" t="s">
        <v>490</v>
      </c>
      <c r="D477" s="174" t="s">
        <v>108</v>
      </c>
      <c r="E477" s="175">
        <v>1037.6659999999999</v>
      </c>
      <c r="F477" s="175">
        <v>0</v>
      </c>
      <c r="G477" s="176">
        <f t="shared" si="30"/>
        <v>0</v>
      </c>
      <c r="O477" s="170">
        <v>2</v>
      </c>
      <c r="AA477" s="146">
        <v>1</v>
      </c>
      <c r="AB477" s="146">
        <v>1</v>
      </c>
      <c r="AC477" s="146">
        <v>1</v>
      </c>
      <c r="AZ477" s="146">
        <v>1</v>
      </c>
      <c r="BA477" s="146">
        <f t="shared" si="31"/>
        <v>0</v>
      </c>
      <c r="BB477" s="146">
        <f t="shared" si="32"/>
        <v>0</v>
      </c>
      <c r="BC477" s="146">
        <f t="shared" si="33"/>
        <v>0</v>
      </c>
      <c r="BD477" s="146">
        <f t="shared" si="34"/>
        <v>0</v>
      </c>
      <c r="BE477" s="146">
        <f t="shared" si="35"/>
        <v>0</v>
      </c>
      <c r="CA477" s="170">
        <v>1</v>
      </c>
      <c r="CB477" s="170">
        <v>1</v>
      </c>
      <c r="CZ477" s="146">
        <v>0</v>
      </c>
    </row>
    <row r="478" spans="1:104" x14ac:dyDescent="0.2">
      <c r="A478" s="171">
        <v>131</v>
      </c>
      <c r="B478" s="172" t="s">
        <v>491</v>
      </c>
      <c r="C478" s="173" t="s">
        <v>492</v>
      </c>
      <c r="D478" s="174" t="s">
        <v>108</v>
      </c>
      <c r="E478" s="175">
        <v>1037.6659999999999</v>
      </c>
      <c r="F478" s="175">
        <v>0</v>
      </c>
      <c r="G478" s="176">
        <f t="shared" si="30"/>
        <v>0</v>
      </c>
      <c r="O478" s="170">
        <v>2</v>
      </c>
      <c r="AA478" s="146">
        <v>1</v>
      </c>
      <c r="AB478" s="146">
        <v>1</v>
      </c>
      <c r="AC478" s="146">
        <v>1</v>
      </c>
      <c r="AZ478" s="146">
        <v>1</v>
      </c>
      <c r="BA478" s="146">
        <f t="shared" si="31"/>
        <v>0</v>
      </c>
      <c r="BB478" s="146">
        <f t="shared" si="32"/>
        <v>0</v>
      </c>
      <c r="BC478" s="146">
        <f t="shared" si="33"/>
        <v>0</v>
      </c>
      <c r="BD478" s="146">
        <f t="shared" si="34"/>
        <v>0</v>
      </c>
      <c r="BE478" s="146">
        <f t="shared" si="35"/>
        <v>0</v>
      </c>
      <c r="CA478" s="170">
        <v>1</v>
      </c>
      <c r="CB478" s="170">
        <v>1</v>
      </c>
      <c r="CZ478" s="146">
        <v>0</v>
      </c>
    </row>
    <row r="479" spans="1:104" x14ac:dyDescent="0.2">
      <c r="A479" s="184"/>
      <c r="B479" s="185" t="s">
        <v>75</v>
      </c>
      <c r="C479" s="186" t="str">
        <f>CONCATENATE(B467," ",C467)</f>
        <v>94 Lešení a stavební výtahy</v>
      </c>
      <c r="D479" s="187"/>
      <c r="E479" s="188"/>
      <c r="F479" s="189"/>
      <c r="G479" s="190">
        <f>SUM(G467:G478)</f>
        <v>0</v>
      </c>
      <c r="O479" s="170">
        <v>4</v>
      </c>
      <c r="BA479" s="191">
        <f>SUM(BA467:BA478)</f>
        <v>0</v>
      </c>
      <c r="BB479" s="191">
        <f>SUM(BB467:BB478)</f>
        <v>0</v>
      </c>
      <c r="BC479" s="191">
        <f>SUM(BC467:BC478)</f>
        <v>0</v>
      </c>
      <c r="BD479" s="191">
        <f>SUM(BD467:BD478)</f>
        <v>0</v>
      </c>
      <c r="BE479" s="191">
        <f>SUM(BE467:BE478)</f>
        <v>0</v>
      </c>
    </row>
    <row r="480" spans="1:104" x14ac:dyDescent="0.2">
      <c r="A480" s="163" t="s">
        <v>72</v>
      </c>
      <c r="B480" s="164" t="s">
        <v>493</v>
      </c>
      <c r="C480" s="165" t="s">
        <v>494</v>
      </c>
      <c r="D480" s="166"/>
      <c r="E480" s="167"/>
      <c r="F480" s="167"/>
      <c r="G480" s="168"/>
      <c r="H480" s="169"/>
      <c r="I480" s="169"/>
      <c r="O480" s="170">
        <v>1</v>
      </c>
    </row>
    <row r="481" spans="1:104" x14ac:dyDescent="0.2">
      <c r="A481" s="171">
        <v>132</v>
      </c>
      <c r="B481" s="172" t="s">
        <v>495</v>
      </c>
      <c r="C481" s="173" t="s">
        <v>496</v>
      </c>
      <c r="D481" s="174" t="s">
        <v>185</v>
      </c>
      <c r="E481" s="175">
        <v>42.654000000000003</v>
      </c>
      <c r="F481" s="175">
        <v>0</v>
      </c>
      <c r="G481" s="176">
        <f>E481*F481</f>
        <v>0</v>
      </c>
      <c r="O481" s="170">
        <v>2</v>
      </c>
      <c r="AA481" s="146">
        <v>1</v>
      </c>
      <c r="AB481" s="146">
        <v>1</v>
      </c>
      <c r="AC481" s="146">
        <v>1</v>
      </c>
      <c r="AZ481" s="146">
        <v>1</v>
      </c>
      <c r="BA481" s="146">
        <f>IF(AZ481=1,G481,0)</f>
        <v>0</v>
      </c>
      <c r="BB481" s="146">
        <f>IF(AZ481=2,G481,0)</f>
        <v>0</v>
      </c>
      <c r="BC481" s="146">
        <f>IF(AZ481=3,G481,0)</f>
        <v>0</v>
      </c>
      <c r="BD481" s="146">
        <f>IF(AZ481=4,G481,0)</f>
        <v>0</v>
      </c>
      <c r="BE481" s="146">
        <f>IF(AZ481=5,G481,0)</f>
        <v>0</v>
      </c>
      <c r="CA481" s="170">
        <v>1</v>
      </c>
      <c r="CB481" s="170">
        <v>1</v>
      </c>
      <c r="CZ481" s="146">
        <v>4.6800000000000001E-3</v>
      </c>
    </row>
    <row r="482" spans="1:104" ht="33.75" x14ac:dyDescent="0.2">
      <c r="A482" s="177"/>
      <c r="B482" s="178"/>
      <c r="C482" s="226" t="s">
        <v>497</v>
      </c>
      <c r="D482" s="227"/>
      <c r="E482" s="227"/>
      <c r="F482" s="227"/>
      <c r="G482" s="228"/>
      <c r="L482" s="179" t="s">
        <v>497</v>
      </c>
      <c r="O482" s="170">
        <v>3</v>
      </c>
    </row>
    <row r="483" spans="1:104" x14ac:dyDescent="0.2">
      <c r="A483" s="177"/>
      <c r="B483" s="180"/>
      <c r="C483" s="229" t="s">
        <v>498</v>
      </c>
      <c r="D483" s="230"/>
      <c r="E483" s="181">
        <v>42.654000000000003</v>
      </c>
      <c r="F483" s="182"/>
      <c r="G483" s="183"/>
      <c r="M483" s="179" t="s">
        <v>498</v>
      </c>
      <c r="O483" s="170"/>
    </row>
    <row r="484" spans="1:104" x14ac:dyDescent="0.2">
      <c r="A484" s="171">
        <v>133</v>
      </c>
      <c r="B484" s="172" t="s">
        <v>499</v>
      </c>
      <c r="C484" s="173" t="s">
        <v>500</v>
      </c>
      <c r="D484" s="174" t="s">
        <v>151</v>
      </c>
      <c r="E484" s="175">
        <v>1</v>
      </c>
      <c r="F484" s="175">
        <v>0</v>
      </c>
      <c r="G484" s="176">
        <f>E484*F484</f>
        <v>0</v>
      </c>
      <c r="O484" s="170">
        <v>2</v>
      </c>
      <c r="AA484" s="146">
        <v>1</v>
      </c>
      <c r="AB484" s="146">
        <v>1</v>
      </c>
      <c r="AC484" s="146">
        <v>1</v>
      </c>
      <c r="AZ484" s="146">
        <v>1</v>
      </c>
      <c r="BA484" s="146">
        <f>IF(AZ484=1,G484,0)</f>
        <v>0</v>
      </c>
      <c r="BB484" s="146">
        <f>IF(AZ484=2,G484,0)</f>
        <v>0</v>
      </c>
      <c r="BC484" s="146">
        <f>IF(AZ484=3,G484,0)</f>
        <v>0</v>
      </c>
      <c r="BD484" s="146">
        <f>IF(AZ484=4,G484,0)</f>
        <v>0</v>
      </c>
      <c r="BE484" s="146">
        <f>IF(AZ484=5,G484,0)</f>
        <v>0</v>
      </c>
      <c r="CA484" s="170">
        <v>1</v>
      </c>
      <c r="CB484" s="170">
        <v>1</v>
      </c>
      <c r="CZ484" s="146">
        <v>4.6800000000000001E-3</v>
      </c>
    </row>
    <row r="485" spans="1:104" ht="45" x14ac:dyDescent="0.2">
      <c r="A485" s="177"/>
      <c r="B485" s="178"/>
      <c r="C485" s="226" t="s">
        <v>501</v>
      </c>
      <c r="D485" s="227"/>
      <c r="E485" s="227"/>
      <c r="F485" s="227"/>
      <c r="G485" s="228"/>
      <c r="L485" s="179" t="s">
        <v>501</v>
      </c>
      <c r="O485" s="170">
        <v>3</v>
      </c>
    </row>
    <row r="486" spans="1:104" ht="22.5" x14ac:dyDescent="0.2">
      <c r="A486" s="171">
        <v>134</v>
      </c>
      <c r="B486" s="172" t="s">
        <v>502</v>
      </c>
      <c r="C486" s="173" t="s">
        <v>503</v>
      </c>
      <c r="D486" s="174" t="s">
        <v>151</v>
      </c>
      <c r="E486" s="175">
        <v>4</v>
      </c>
      <c r="F486" s="175">
        <v>0</v>
      </c>
      <c r="G486" s="176">
        <f>E486*F486</f>
        <v>0</v>
      </c>
      <c r="O486" s="170">
        <v>2</v>
      </c>
      <c r="AA486" s="146">
        <v>1</v>
      </c>
      <c r="AB486" s="146">
        <v>1</v>
      </c>
      <c r="AC486" s="146">
        <v>1</v>
      </c>
      <c r="AZ486" s="146">
        <v>1</v>
      </c>
      <c r="BA486" s="146">
        <f>IF(AZ486=1,G486,0)</f>
        <v>0</v>
      </c>
      <c r="BB486" s="146">
        <f>IF(AZ486=2,G486,0)</f>
        <v>0</v>
      </c>
      <c r="BC486" s="146">
        <f>IF(AZ486=3,G486,0)</f>
        <v>0</v>
      </c>
      <c r="BD486" s="146">
        <f>IF(AZ486=4,G486,0)</f>
        <v>0</v>
      </c>
      <c r="BE486" s="146">
        <f>IF(AZ486=5,G486,0)</f>
        <v>0</v>
      </c>
      <c r="CA486" s="170">
        <v>1</v>
      </c>
      <c r="CB486" s="170">
        <v>1</v>
      </c>
      <c r="CZ486" s="146">
        <v>4.6800000000000001E-3</v>
      </c>
    </row>
    <row r="487" spans="1:104" x14ac:dyDescent="0.2">
      <c r="A487" s="171">
        <v>135</v>
      </c>
      <c r="B487" s="172" t="s">
        <v>504</v>
      </c>
      <c r="C487" s="173" t="s">
        <v>505</v>
      </c>
      <c r="D487" s="174" t="s">
        <v>151</v>
      </c>
      <c r="E487" s="175">
        <v>11</v>
      </c>
      <c r="F487" s="175">
        <v>0</v>
      </c>
      <c r="G487" s="176">
        <f>E487*F487</f>
        <v>0</v>
      </c>
      <c r="O487" s="170">
        <v>2</v>
      </c>
      <c r="AA487" s="146">
        <v>1</v>
      </c>
      <c r="AB487" s="146">
        <v>1</v>
      </c>
      <c r="AC487" s="146">
        <v>1</v>
      </c>
      <c r="AZ487" s="146">
        <v>1</v>
      </c>
      <c r="BA487" s="146">
        <f>IF(AZ487=1,G487,0)</f>
        <v>0</v>
      </c>
      <c r="BB487" s="146">
        <f>IF(AZ487=2,G487,0)</f>
        <v>0</v>
      </c>
      <c r="BC487" s="146">
        <f>IF(AZ487=3,G487,0)</f>
        <v>0</v>
      </c>
      <c r="BD487" s="146">
        <f>IF(AZ487=4,G487,0)</f>
        <v>0</v>
      </c>
      <c r="BE487" s="146">
        <f>IF(AZ487=5,G487,0)</f>
        <v>0</v>
      </c>
      <c r="CA487" s="170">
        <v>1</v>
      </c>
      <c r="CB487" s="170">
        <v>1</v>
      </c>
      <c r="CZ487" s="146">
        <v>4.6800000000000001E-3</v>
      </c>
    </row>
    <row r="488" spans="1:104" ht="33.75" x14ac:dyDescent="0.2">
      <c r="A488" s="177"/>
      <c r="B488" s="178"/>
      <c r="C488" s="226" t="s">
        <v>506</v>
      </c>
      <c r="D488" s="227"/>
      <c r="E488" s="227"/>
      <c r="F488" s="227"/>
      <c r="G488" s="228"/>
      <c r="L488" s="179" t="s">
        <v>506</v>
      </c>
      <c r="O488" s="170">
        <v>3</v>
      </c>
    </row>
    <row r="489" spans="1:104" x14ac:dyDescent="0.2">
      <c r="A489" s="171">
        <v>136</v>
      </c>
      <c r="B489" s="172" t="s">
        <v>507</v>
      </c>
      <c r="C489" s="173" t="s">
        <v>508</v>
      </c>
      <c r="D489" s="174" t="s">
        <v>151</v>
      </c>
      <c r="E489" s="175">
        <v>23</v>
      </c>
      <c r="F489" s="175">
        <v>0</v>
      </c>
      <c r="G489" s="176">
        <f>E489*F489</f>
        <v>0</v>
      </c>
      <c r="O489" s="170">
        <v>2</v>
      </c>
      <c r="AA489" s="146">
        <v>1</v>
      </c>
      <c r="AB489" s="146">
        <v>1</v>
      </c>
      <c r="AC489" s="146">
        <v>1</v>
      </c>
      <c r="AZ489" s="146">
        <v>1</v>
      </c>
      <c r="BA489" s="146">
        <f>IF(AZ489=1,G489,0)</f>
        <v>0</v>
      </c>
      <c r="BB489" s="146">
        <f>IF(AZ489=2,G489,0)</f>
        <v>0</v>
      </c>
      <c r="BC489" s="146">
        <f>IF(AZ489=3,G489,0)</f>
        <v>0</v>
      </c>
      <c r="BD489" s="146">
        <f>IF(AZ489=4,G489,0)</f>
        <v>0</v>
      </c>
      <c r="BE489" s="146">
        <f>IF(AZ489=5,G489,0)</f>
        <v>0</v>
      </c>
      <c r="CA489" s="170">
        <v>1</v>
      </c>
      <c r="CB489" s="170">
        <v>1</v>
      </c>
      <c r="CZ489" s="146">
        <v>4.6800000000000001E-3</v>
      </c>
    </row>
    <row r="490" spans="1:104" ht="45" x14ac:dyDescent="0.2">
      <c r="A490" s="177"/>
      <c r="B490" s="178"/>
      <c r="C490" s="226" t="s">
        <v>509</v>
      </c>
      <c r="D490" s="227"/>
      <c r="E490" s="227"/>
      <c r="F490" s="227"/>
      <c r="G490" s="228"/>
      <c r="L490" s="179" t="s">
        <v>509</v>
      </c>
      <c r="O490" s="170">
        <v>3</v>
      </c>
    </row>
    <row r="491" spans="1:104" x14ac:dyDescent="0.2">
      <c r="A491" s="171">
        <v>137</v>
      </c>
      <c r="B491" s="172" t="s">
        <v>510</v>
      </c>
      <c r="C491" s="173" t="s">
        <v>511</v>
      </c>
      <c r="D491" s="205" t="s">
        <v>833</v>
      </c>
      <c r="E491" s="175">
        <v>1</v>
      </c>
      <c r="F491" s="175">
        <v>0</v>
      </c>
      <c r="G491" s="176">
        <f>E491*F491</f>
        <v>0</v>
      </c>
      <c r="O491" s="170">
        <v>2</v>
      </c>
      <c r="AA491" s="146">
        <v>1</v>
      </c>
      <c r="AB491" s="146">
        <v>1</v>
      </c>
      <c r="AC491" s="146">
        <v>1</v>
      </c>
      <c r="AZ491" s="146">
        <v>1</v>
      </c>
      <c r="BA491" s="146">
        <f>IF(AZ491=1,G491,0)</f>
        <v>0</v>
      </c>
      <c r="BB491" s="146">
        <f>IF(AZ491=2,G491,0)</f>
        <v>0</v>
      </c>
      <c r="BC491" s="146">
        <f>IF(AZ491=3,G491,0)</f>
        <v>0</v>
      </c>
      <c r="BD491" s="146">
        <f>IF(AZ491=4,G491,0)</f>
        <v>0</v>
      </c>
      <c r="BE491" s="146">
        <f>IF(AZ491=5,G491,0)</f>
        <v>0</v>
      </c>
      <c r="CA491" s="170">
        <v>1</v>
      </c>
      <c r="CB491" s="170">
        <v>1</v>
      </c>
      <c r="CZ491" s="146">
        <v>4.6800000000000001E-3</v>
      </c>
    </row>
    <row r="492" spans="1:104" x14ac:dyDescent="0.2">
      <c r="A492" s="177"/>
      <c r="B492" s="178"/>
      <c r="C492" s="226" t="s">
        <v>512</v>
      </c>
      <c r="D492" s="227"/>
      <c r="E492" s="227"/>
      <c r="F492" s="227"/>
      <c r="G492" s="228"/>
      <c r="L492" s="179" t="s">
        <v>512</v>
      </c>
      <c r="O492" s="170">
        <v>3</v>
      </c>
    </row>
    <row r="493" spans="1:104" x14ac:dyDescent="0.2">
      <c r="A493" s="184"/>
      <c r="B493" s="185" t="s">
        <v>75</v>
      </c>
      <c r="C493" s="186" t="str">
        <f>CONCATENATE(B480," ",C480)</f>
        <v>95 Dokončovací konstrukce na pozemních stavbách</v>
      </c>
      <c r="D493" s="187"/>
      <c r="E493" s="188"/>
      <c r="F493" s="189"/>
      <c r="G493" s="190">
        <f>SUM(G480:G492)</f>
        <v>0</v>
      </c>
      <c r="O493" s="170">
        <v>4</v>
      </c>
      <c r="BA493" s="191">
        <f>SUM(BA480:BA492)</f>
        <v>0</v>
      </c>
      <c r="BB493" s="191">
        <f>SUM(BB480:BB492)</f>
        <v>0</v>
      </c>
      <c r="BC493" s="191">
        <f>SUM(BC480:BC492)</f>
        <v>0</v>
      </c>
      <c r="BD493" s="191">
        <f>SUM(BD480:BD492)</f>
        <v>0</v>
      </c>
      <c r="BE493" s="191">
        <f>SUM(BE480:BE492)</f>
        <v>0</v>
      </c>
    </row>
    <row r="494" spans="1:104" x14ac:dyDescent="0.2">
      <c r="A494" s="163" t="s">
        <v>72</v>
      </c>
      <c r="B494" s="164" t="s">
        <v>513</v>
      </c>
      <c r="C494" s="165" t="s">
        <v>514</v>
      </c>
      <c r="D494" s="166"/>
      <c r="E494" s="167"/>
      <c r="F494" s="167"/>
      <c r="G494" s="168"/>
      <c r="H494" s="169"/>
      <c r="I494" s="169"/>
      <c r="O494" s="170">
        <v>1</v>
      </c>
    </row>
    <row r="495" spans="1:104" ht="22.5" x14ac:dyDescent="0.2">
      <c r="A495" s="171">
        <v>138</v>
      </c>
      <c r="B495" s="172" t="s">
        <v>515</v>
      </c>
      <c r="C495" s="173" t="s">
        <v>516</v>
      </c>
      <c r="D495" s="174" t="s">
        <v>108</v>
      </c>
      <c r="E495" s="175">
        <v>58</v>
      </c>
      <c r="F495" s="175">
        <v>0</v>
      </c>
      <c r="G495" s="176">
        <f>E495*F495</f>
        <v>0</v>
      </c>
      <c r="O495" s="170">
        <v>2</v>
      </c>
      <c r="AA495" s="146">
        <v>1</v>
      </c>
      <c r="AB495" s="146">
        <v>1</v>
      </c>
      <c r="AC495" s="146">
        <v>1</v>
      </c>
      <c r="AZ495" s="146">
        <v>1</v>
      </c>
      <c r="BA495" s="146">
        <f>IF(AZ495=1,G495,0)</f>
        <v>0</v>
      </c>
      <c r="BB495" s="146">
        <f>IF(AZ495=2,G495,0)</f>
        <v>0</v>
      </c>
      <c r="BC495" s="146">
        <f>IF(AZ495=3,G495,0)</f>
        <v>0</v>
      </c>
      <c r="BD495" s="146">
        <f>IF(AZ495=4,G495,0)</f>
        <v>0</v>
      </c>
      <c r="BE495" s="146">
        <f>IF(AZ495=5,G495,0)</f>
        <v>0</v>
      </c>
      <c r="CA495" s="170">
        <v>1</v>
      </c>
      <c r="CB495" s="170">
        <v>1</v>
      </c>
      <c r="CZ495" s="146">
        <v>0</v>
      </c>
    </row>
    <row r="496" spans="1:104" x14ac:dyDescent="0.2">
      <c r="A496" s="177"/>
      <c r="B496" s="178"/>
      <c r="C496" s="226" t="s">
        <v>517</v>
      </c>
      <c r="D496" s="227"/>
      <c r="E496" s="227"/>
      <c r="F496" s="227"/>
      <c r="G496" s="228"/>
      <c r="L496" s="179" t="s">
        <v>517</v>
      </c>
      <c r="O496" s="170">
        <v>3</v>
      </c>
    </row>
    <row r="497" spans="1:104" x14ac:dyDescent="0.2">
      <c r="A497" s="171">
        <v>139</v>
      </c>
      <c r="B497" s="172" t="s">
        <v>518</v>
      </c>
      <c r="C497" s="173" t="s">
        <v>519</v>
      </c>
      <c r="D497" s="174" t="s">
        <v>108</v>
      </c>
      <c r="E497" s="175">
        <v>122</v>
      </c>
      <c r="F497" s="175">
        <v>0</v>
      </c>
      <c r="G497" s="176">
        <f>E497*F497</f>
        <v>0</v>
      </c>
      <c r="O497" s="170">
        <v>2</v>
      </c>
      <c r="AA497" s="146">
        <v>1</v>
      </c>
      <c r="AB497" s="146">
        <v>7</v>
      </c>
      <c r="AC497" s="146">
        <v>7</v>
      </c>
      <c r="AZ497" s="146">
        <v>1</v>
      </c>
      <c r="BA497" s="146">
        <f>IF(AZ497=1,G497,0)</f>
        <v>0</v>
      </c>
      <c r="BB497" s="146">
        <f>IF(AZ497=2,G497,0)</f>
        <v>0</v>
      </c>
      <c r="BC497" s="146">
        <f>IF(AZ497=3,G497,0)</f>
        <v>0</v>
      </c>
      <c r="BD497" s="146">
        <f>IF(AZ497=4,G497,0)</f>
        <v>0</v>
      </c>
      <c r="BE497" s="146">
        <f>IF(AZ497=5,G497,0)</f>
        <v>0</v>
      </c>
      <c r="CA497" s="170">
        <v>1</v>
      </c>
      <c r="CB497" s="170">
        <v>7</v>
      </c>
      <c r="CZ497" s="146">
        <v>0</v>
      </c>
    </row>
    <row r="498" spans="1:104" x14ac:dyDescent="0.2">
      <c r="A498" s="177"/>
      <c r="B498" s="180"/>
      <c r="C498" s="229" t="s">
        <v>520</v>
      </c>
      <c r="D498" s="230"/>
      <c r="E498" s="181">
        <v>64</v>
      </c>
      <c r="F498" s="182"/>
      <c r="G498" s="183"/>
      <c r="M498" s="179" t="s">
        <v>520</v>
      </c>
      <c r="O498" s="170"/>
    </row>
    <row r="499" spans="1:104" x14ac:dyDescent="0.2">
      <c r="A499" s="177"/>
      <c r="B499" s="180"/>
      <c r="C499" s="229" t="s">
        <v>521</v>
      </c>
      <c r="D499" s="230"/>
      <c r="E499" s="181">
        <v>58</v>
      </c>
      <c r="F499" s="182"/>
      <c r="G499" s="183"/>
      <c r="M499" s="179" t="s">
        <v>521</v>
      </c>
      <c r="O499" s="170"/>
    </row>
    <row r="500" spans="1:104" ht="22.5" x14ac:dyDescent="0.2">
      <c r="A500" s="171">
        <v>140</v>
      </c>
      <c r="B500" s="172" t="s">
        <v>522</v>
      </c>
      <c r="C500" s="173" t="s">
        <v>523</v>
      </c>
      <c r="D500" s="174" t="s">
        <v>185</v>
      </c>
      <c r="E500" s="175">
        <v>138.56</v>
      </c>
      <c r="F500" s="175">
        <v>0</v>
      </c>
      <c r="G500" s="176">
        <f>E500*F500</f>
        <v>0</v>
      </c>
      <c r="O500" s="170">
        <v>2</v>
      </c>
      <c r="AA500" s="146">
        <v>1</v>
      </c>
      <c r="AB500" s="146">
        <v>7</v>
      </c>
      <c r="AC500" s="146">
        <v>7</v>
      </c>
      <c r="AZ500" s="146">
        <v>1</v>
      </c>
      <c r="BA500" s="146">
        <f>IF(AZ500=1,G500,0)</f>
        <v>0</v>
      </c>
      <c r="BB500" s="146">
        <f>IF(AZ500=2,G500,0)</f>
        <v>0</v>
      </c>
      <c r="BC500" s="146">
        <f>IF(AZ500=3,G500,0)</f>
        <v>0</v>
      </c>
      <c r="BD500" s="146">
        <f>IF(AZ500=4,G500,0)</f>
        <v>0</v>
      </c>
      <c r="BE500" s="146">
        <f>IF(AZ500=5,G500,0)</f>
        <v>0</v>
      </c>
      <c r="CA500" s="170">
        <v>1</v>
      </c>
      <c r="CB500" s="170">
        <v>7</v>
      </c>
      <c r="CZ500" s="146">
        <v>0</v>
      </c>
    </row>
    <row r="501" spans="1:104" x14ac:dyDescent="0.2">
      <c r="A501" s="177"/>
      <c r="B501" s="180"/>
      <c r="C501" s="229" t="s">
        <v>524</v>
      </c>
      <c r="D501" s="230"/>
      <c r="E501" s="181">
        <v>8.8000000000000007</v>
      </c>
      <c r="F501" s="182"/>
      <c r="G501" s="183"/>
      <c r="M501" s="179" t="s">
        <v>524</v>
      </c>
      <c r="O501" s="170"/>
    </row>
    <row r="502" spans="1:104" x14ac:dyDescent="0.2">
      <c r="A502" s="177"/>
      <c r="B502" s="180"/>
      <c r="C502" s="229" t="s">
        <v>525</v>
      </c>
      <c r="D502" s="230"/>
      <c r="E502" s="181">
        <v>1.66</v>
      </c>
      <c r="F502" s="182"/>
      <c r="G502" s="183"/>
      <c r="M502" s="179" t="s">
        <v>525</v>
      </c>
      <c r="O502" s="170"/>
    </row>
    <row r="503" spans="1:104" x14ac:dyDescent="0.2">
      <c r="A503" s="177"/>
      <c r="B503" s="180"/>
      <c r="C503" s="229" t="s">
        <v>526</v>
      </c>
      <c r="D503" s="230"/>
      <c r="E503" s="181">
        <v>2.2999999999999998</v>
      </c>
      <c r="F503" s="182"/>
      <c r="G503" s="183"/>
      <c r="M503" s="179" t="s">
        <v>526</v>
      </c>
      <c r="O503" s="170"/>
    </row>
    <row r="504" spans="1:104" x14ac:dyDescent="0.2">
      <c r="A504" s="177"/>
      <c r="B504" s="180"/>
      <c r="C504" s="229" t="s">
        <v>527</v>
      </c>
      <c r="D504" s="230"/>
      <c r="E504" s="181">
        <v>8.4</v>
      </c>
      <c r="F504" s="182"/>
      <c r="G504" s="183"/>
      <c r="M504" s="179" t="s">
        <v>527</v>
      </c>
      <c r="O504" s="170"/>
    </row>
    <row r="505" spans="1:104" x14ac:dyDescent="0.2">
      <c r="A505" s="177"/>
      <c r="B505" s="180"/>
      <c r="C505" s="229" t="s">
        <v>528</v>
      </c>
      <c r="D505" s="230"/>
      <c r="E505" s="181">
        <v>55.5</v>
      </c>
      <c r="F505" s="182"/>
      <c r="G505" s="183"/>
      <c r="M505" s="179" t="s">
        <v>528</v>
      </c>
      <c r="O505" s="170"/>
    </row>
    <row r="506" spans="1:104" x14ac:dyDescent="0.2">
      <c r="A506" s="177"/>
      <c r="B506" s="180"/>
      <c r="C506" s="229" t="s">
        <v>529</v>
      </c>
      <c r="D506" s="230"/>
      <c r="E506" s="181">
        <v>3.3</v>
      </c>
      <c r="F506" s="182"/>
      <c r="G506" s="183"/>
      <c r="M506" s="179" t="s">
        <v>529</v>
      </c>
      <c r="O506" s="170"/>
    </row>
    <row r="507" spans="1:104" x14ac:dyDescent="0.2">
      <c r="A507" s="177"/>
      <c r="B507" s="180"/>
      <c r="C507" s="229" t="s">
        <v>530</v>
      </c>
      <c r="D507" s="230"/>
      <c r="E507" s="181">
        <v>0.9</v>
      </c>
      <c r="F507" s="182"/>
      <c r="G507" s="183"/>
      <c r="M507" s="179" t="s">
        <v>530</v>
      </c>
      <c r="O507" s="170"/>
    </row>
    <row r="508" spans="1:104" x14ac:dyDescent="0.2">
      <c r="A508" s="177"/>
      <c r="B508" s="180"/>
      <c r="C508" s="229" t="s">
        <v>531</v>
      </c>
      <c r="D508" s="230"/>
      <c r="E508" s="181">
        <v>10.8</v>
      </c>
      <c r="F508" s="182"/>
      <c r="G508" s="183"/>
      <c r="M508" s="179" t="s">
        <v>531</v>
      </c>
      <c r="O508" s="170"/>
    </row>
    <row r="509" spans="1:104" x14ac:dyDescent="0.2">
      <c r="A509" s="177"/>
      <c r="B509" s="180"/>
      <c r="C509" s="229" t="s">
        <v>532</v>
      </c>
      <c r="D509" s="230"/>
      <c r="E509" s="181">
        <v>3.2</v>
      </c>
      <c r="F509" s="182"/>
      <c r="G509" s="183"/>
      <c r="M509" s="179" t="s">
        <v>532</v>
      </c>
      <c r="O509" s="170"/>
    </row>
    <row r="510" spans="1:104" x14ac:dyDescent="0.2">
      <c r="A510" s="177"/>
      <c r="B510" s="180"/>
      <c r="C510" s="229" t="s">
        <v>533</v>
      </c>
      <c r="D510" s="230"/>
      <c r="E510" s="181">
        <v>29</v>
      </c>
      <c r="F510" s="182"/>
      <c r="G510" s="183"/>
      <c r="M510" s="179" t="s">
        <v>533</v>
      </c>
      <c r="O510" s="170"/>
    </row>
    <row r="511" spans="1:104" x14ac:dyDescent="0.2">
      <c r="A511" s="177"/>
      <c r="B511" s="180"/>
      <c r="C511" s="229" t="s">
        <v>534</v>
      </c>
      <c r="D511" s="230"/>
      <c r="E511" s="181">
        <v>2.7</v>
      </c>
      <c r="F511" s="182"/>
      <c r="G511" s="183"/>
      <c r="M511" s="179" t="s">
        <v>534</v>
      </c>
      <c r="O511" s="170"/>
    </row>
    <row r="512" spans="1:104" x14ac:dyDescent="0.2">
      <c r="A512" s="177"/>
      <c r="B512" s="180"/>
      <c r="C512" s="229" t="s">
        <v>535</v>
      </c>
      <c r="D512" s="230"/>
      <c r="E512" s="181">
        <v>12</v>
      </c>
      <c r="F512" s="182"/>
      <c r="G512" s="183"/>
      <c r="M512" s="179" t="s">
        <v>535</v>
      </c>
      <c r="O512" s="170"/>
    </row>
    <row r="513" spans="1:104" x14ac:dyDescent="0.2">
      <c r="A513" s="171">
        <v>141</v>
      </c>
      <c r="B513" s="172" t="s">
        <v>536</v>
      </c>
      <c r="C513" s="173" t="s">
        <v>537</v>
      </c>
      <c r="D513" s="174" t="s">
        <v>108</v>
      </c>
      <c r="E513" s="175">
        <v>26.344999999999999</v>
      </c>
      <c r="F513" s="175">
        <v>0</v>
      </c>
      <c r="G513" s="176">
        <f>E513*F513</f>
        <v>0</v>
      </c>
      <c r="O513" s="170">
        <v>2</v>
      </c>
      <c r="AA513" s="146">
        <v>1</v>
      </c>
      <c r="AB513" s="146">
        <v>7</v>
      </c>
      <c r="AC513" s="146">
        <v>7</v>
      </c>
      <c r="AZ513" s="146">
        <v>1</v>
      </c>
      <c r="BA513" s="146">
        <f>IF(AZ513=1,G513,0)</f>
        <v>0</v>
      </c>
      <c r="BB513" s="146">
        <f>IF(AZ513=2,G513,0)</f>
        <v>0</v>
      </c>
      <c r="BC513" s="146">
        <f>IF(AZ513=3,G513,0)</f>
        <v>0</v>
      </c>
      <c r="BD513" s="146">
        <f>IF(AZ513=4,G513,0)</f>
        <v>0</v>
      </c>
      <c r="BE513" s="146">
        <f>IF(AZ513=5,G513,0)</f>
        <v>0</v>
      </c>
      <c r="CA513" s="170">
        <v>1</v>
      </c>
      <c r="CB513" s="170">
        <v>7</v>
      </c>
      <c r="CZ513" s="146">
        <v>0</v>
      </c>
    </row>
    <row r="514" spans="1:104" x14ac:dyDescent="0.2">
      <c r="A514" s="177"/>
      <c r="B514" s="180"/>
      <c r="C514" s="229" t="s">
        <v>538</v>
      </c>
      <c r="D514" s="230"/>
      <c r="E514" s="181">
        <v>4.3550000000000004</v>
      </c>
      <c r="F514" s="182"/>
      <c r="G514" s="183"/>
      <c r="M514" s="179" t="s">
        <v>538</v>
      </c>
      <c r="O514" s="170"/>
    </row>
    <row r="515" spans="1:104" x14ac:dyDescent="0.2">
      <c r="A515" s="177"/>
      <c r="B515" s="180"/>
      <c r="C515" s="229" t="s">
        <v>539</v>
      </c>
      <c r="D515" s="230"/>
      <c r="E515" s="181">
        <v>11.39</v>
      </c>
      <c r="F515" s="182"/>
      <c r="G515" s="183"/>
      <c r="M515" s="179" t="s">
        <v>539</v>
      </c>
      <c r="O515" s="170"/>
    </row>
    <row r="516" spans="1:104" x14ac:dyDescent="0.2">
      <c r="A516" s="177"/>
      <c r="B516" s="180"/>
      <c r="C516" s="229" t="s">
        <v>540</v>
      </c>
      <c r="D516" s="230"/>
      <c r="E516" s="181">
        <v>5.5650000000000004</v>
      </c>
      <c r="F516" s="182"/>
      <c r="G516" s="183"/>
      <c r="M516" s="179" t="s">
        <v>540</v>
      </c>
      <c r="O516" s="170"/>
    </row>
    <row r="517" spans="1:104" x14ac:dyDescent="0.2">
      <c r="A517" s="177"/>
      <c r="B517" s="180"/>
      <c r="C517" s="229" t="s">
        <v>541</v>
      </c>
      <c r="D517" s="230"/>
      <c r="E517" s="181">
        <v>5.0350000000000001</v>
      </c>
      <c r="F517" s="182"/>
      <c r="G517" s="183"/>
      <c r="M517" s="179" t="s">
        <v>541</v>
      </c>
      <c r="O517" s="170"/>
    </row>
    <row r="518" spans="1:104" x14ac:dyDescent="0.2">
      <c r="A518" s="171">
        <v>142</v>
      </c>
      <c r="B518" s="172" t="s">
        <v>542</v>
      </c>
      <c r="C518" s="173" t="s">
        <v>543</v>
      </c>
      <c r="D518" s="174" t="s">
        <v>108</v>
      </c>
      <c r="E518" s="175">
        <v>3.07</v>
      </c>
      <c r="F518" s="175">
        <v>0</v>
      </c>
      <c r="G518" s="176">
        <f>E518*F518</f>
        <v>0</v>
      </c>
      <c r="O518" s="170">
        <v>2</v>
      </c>
      <c r="AA518" s="146">
        <v>1</v>
      </c>
      <c r="AB518" s="146">
        <v>1</v>
      </c>
      <c r="AC518" s="146">
        <v>1</v>
      </c>
      <c r="AZ518" s="146">
        <v>1</v>
      </c>
      <c r="BA518" s="146">
        <f>IF(AZ518=1,G518,0)</f>
        <v>0</v>
      </c>
      <c r="BB518" s="146">
        <f>IF(AZ518=2,G518,0)</f>
        <v>0</v>
      </c>
      <c r="BC518" s="146">
        <f>IF(AZ518=3,G518,0)</f>
        <v>0</v>
      </c>
      <c r="BD518" s="146">
        <f>IF(AZ518=4,G518,0)</f>
        <v>0</v>
      </c>
      <c r="BE518" s="146">
        <f>IF(AZ518=5,G518,0)</f>
        <v>0</v>
      </c>
      <c r="CA518" s="170">
        <v>1</v>
      </c>
      <c r="CB518" s="170">
        <v>1</v>
      </c>
      <c r="CZ518" s="146">
        <v>6.7000000000000002E-4</v>
      </c>
    </row>
    <row r="519" spans="1:104" x14ac:dyDescent="0.2">
      <c r="A519" s="177"/>
      <c r="B519" s="180"/>
      <c r="C519" s="229" t="s">
        <v>544</v>
      </c>
      <c r="D519" s="230"/>
      <c r="E519" s="181">
        <v>3.19</v>
      </c>
      <c r="F519" s="182"/>
      <c r="G519" s="183"/>
      <c r="M519" s="179" t="s">
        <v>544</v>
      </c>
      <c r="O519" s="170"/>
    </row>
    <row r="520" spans="1:104" x14ac:dyDescent="0.2">
      <c r="A520" s="177"/>
      <c r="B520" s="180"/>
      <c r="C520" s="229" t="s">
        <v>545</v>
      </c>
      <c r="D520" s="230"/>
      <c r="E520" s="181">
        <v>4.83</v>
      </c>
      <c r="F520" s="182"/>
      <c r="G520" s="183"/>
      <c r="M520" s="179" t="s">
        <v>545</v>
      </c>
      <c r="O520" s="170"/>
    </row>
    <row r="521" spans="1:104" x14ac:dyDescent="0.2">
      <c r="A521" s="177"/>
      <c r="B521" s="180"/>
      <c r="C521" s="229" t="s">
        <v>546</v>
      </c>
      <c r="D521" s="230"/>
      <c r="E521" s="181">
        <v>-4.95</v>
      </c>
      <c r="F521" s="182"/>
      <c r="G521" s="183"/>
      <c r="M521" s="179" t="s">
        <v>546</v>
      </c>
      <c r="O521" s="170"/>
    </row>
    <row r="522" spans="1:104" x14ac:dyDescent="0.2">
      <c r="A522" s="171">
        <v>143</v>
      </c>
      <c r="B522" s="172" t="s">
        <v>547</v>
      </c>
      <c r="C522" s="173" t="s">
        <v>548</v>
      </c>
      <c r="D522" s="174" t="s">
        <v>87</v>
      </c>
      <c r="E522" s="175">
        <v>1.6217999999999999</v>
      </c>
      <c r="F522" s="175">
        <v>0</v>
      </c>
      <c r="G522" s="176">
        <f>E522*F522</f>
        <v>0</v>
      </c>
      <c r="O522" s="170">
        <v>2</v>
      </c>
      <c r="AA522" s="146">
        <v>1</v>
      </c>
      <c r="AB522" s="146">
        <v>1</v>
      </c>
      <c r="AC522" s="146">
        <v>1</v>
      </c>
      <c r="AZ522" s="146">
        <v>1</v>
      </c>
      <c r="BA522" s="146">
        <f>IF(AZ522=1,G522,0)</f>
        <v>0</v>
      </c>
      <c r="BB522" s="146">
        <f>IF(AZ522=2,G522,0)</f>
        <v>0</v>
      </c>
      <c r="BC522" s="146">
        <f>IF(AZ522=3,G522,0)</f>
        <v>0</v>
      </c>
      <c r="BD522" s="146">
        <f>IF(AZ522=4,G522,0)</f>
        <v>0</v>
      </c>
      <c r="BE522" s="146">
        <f>IF(AZ522=5,G522,0)</f>
        <v>0</v>
      </c>
      <c r="CA522" s="170">
        <v>1</v>
      </c>
      <c r="CB522" s="170">
        <v>1</v>
      </c>
      <c r="CZ522" s="146">
        <v>1.2800000000000001E-3</v>
      </c>
    </row>
    <row r="523" spans="1:104" x14ac:dyDescent="0.2">
      <c r="A523" s="177"/>
      <c r="B523" s="180"/>
      <c r="C523" s="229" t="s">
        <v>549</v>
      </c>
      <c r="D523" s="230"/>
      <c r="E523" s="181">
        <v>0.64390000000000003</v>
      </c>
      <c r="F523" s="182"/>
      <c r="G523" s="183"/>
      <c r="M523" s="179" t="s">
        <v>549</v>
      </c>
      <c r="O523" s="170"/>
    </row>
    <row r="524" spans="1:104" x14ac:dyDescent="0.2">
      <c r="A524" s="177"/>
      <c r="B524" s="180"/>
      <c r="C524" s="229" t="s">
        <v>550</v>
      </c>
      <c r="D524" s="230"/>
      <c r="E524" s="181">
        <v>0.9778</v>
      </c>
      <c r="F524" s="182"/>
      <c r="G524" s="183"/>
      <c r="M524" s="179" t="s">
        <v>550</v>
      </c>
      <c r="O524" s="170"/>
    </row>
    <row r="525" spans="1:104" x14ac:dyDescent="0.2">
      <c r="A525" s="171">
        <v>144</v>
      </c>
      <c r="B525" s="172" t="s">
        <v>551</v>
      </c>
      <c r="C525" s="173" t="s">
        <v>552</v>
      </c>
      <c r="D525" s="174" t="s">
        <v>87</v>
      </c>
      <c r="E525" s="175">
        <v>0.22950000000000001</v>
      </c>
      <c r="F525" s="175">
        <v>0</v>
      </c>
      <c r="G525" s="176">
        <f>E525*F525</f>
        <v>0</v>
      </c>
      <c r="O525" s="170">
        <v>2</v>
      </c>
      <c r="AA525" s="146">
        <v>1</v>
      </c>
      <c r="AB525" s="146">
        <v>1</v>
      </c>
      <c r="AC525" s="146">
        <v>1</v>
      </c>
      <c r="AZ525" s="146">
        <v>1</v>
      </c>
      <c r="BA525" s="146">
        <f>IF(AZ525=1,G525,0)</f>
        <v>0</v>
      </c>
      <c r="BB525" s="146">
        <f>IF(AZ525=2,G525,0)</f>
        <v>0</v>
      </c>
      <c r="BC525" s="146">
        <f>IF(AZ525=3,G525,0)</f>
        <v>0</v>
      </c>
      <c r="BD525" s="146">
        <f>IF(AZ525=4,G525,0)</f>
        <v>0</v>
      </c>
      <c r="BE525" s="146">
        <f>IF(AZ525=5,G525,0)</f>
        <v>0</v>
      </c>
      <c r="CA525" s="170">
        <v>1</v>
      </c>
      <c r="CB525" s="170">
        <v>1</v>
      </c>
      <c r="CZ525" s="146">
        <v>1.2489999999999999E-2</v>
      </c>
    </row>
    <row r="526" spans="1:104" x14ac:dyDescent="0.2">
      <c r="A526" s="177"/>
      <c r="B526" s="180"/>
      <c r="C526" s="229" t="s">
        <v>553</v>
      </c>
      <c r="D526" s="230"/>
      <c r="E526" s="181">
        <v>0.189</v>
      </c>
      <c r="F526" s="182"/>
      <c r="G526" s="183"/>
      <c r="M526" s="179" t="s">
        <v>553</v>
      </c>
      <c r="O526" s="170"/>
    </row>
    <row r="527" spans="1:104" x14ac:dyDescent="0.2">
      <c r="A527" s="177"/>
      <c r="B527" s="180"/>
      <c r="C527" s="229" t="s">
        <v>554</v>
      </c>
      <c r="D527" s="230"/>
      <c r="E527" s="181">
        <v>4.0500000000000001E-2</v>
      </c>
      <c r="F527" s="182"/>
      <c r="G527" s="183"/>
      <c r="M527" s="179" t="s">
        <v>554</v>
      </c>
      <c r="O527" s="170"/>
    </row>
    <row r="528" spans="1:104" ht="22.5" x14ac:dyDescent="0.2">
      <c r="A528" s="171">
        <v>145</v>
      </c>
      <c r="B528" s="172" t="s">
        <v>555</v>
      </c>
      <c r="C528" s="173" t="s">
        <v>556</v>
      </c>
      <c r="D528" s="174" t="s">
        <v>87</v>
      </c>
      <c r="E528" s="175">
        <v>46.942500000000003</v>
      </c>
      <c r="F528" s="175">
        <v>0</v>
      </c>
      <c r="G528" s="176">
        <f>E528*F528</f>
        <v>0</v>
      </c>
      <c r="O528" s="170">
        <v>2</v>
      </c>
      <c r="AA528" s="146">
        <v>1</v>
      </c>
      <c r="AB528" s="146">
        <v>1</v>
      </c>
      <c r="AC528" s="146">
        <v>1</v>
      </c>
      <c r="AZ528" s="146">
        <v>1</v>
      </c>
      <c r="BA528" s="146">
        <f>IF(AZ528=1,G528,0)</f>
        <v>0</v>
      </c>
      <c r="BB528" s="146">
        <f>IF(AZ528=2,G528,0)</f>
        <v>0</v>
      </c>
      <c r="BC528" s="146">
        <f>IF(AZ528=3,G528,0)</f>
        <v>0</v>
      </c>
      <c r="BD528" s="146">
        <f>IF(AZ528=4,G528,0)</f>
        <v>0</v>
      </c>
      <c r="BE528" s="146">
        <f>IF(AZ528=5,G528,0)</f>
        <v>0</v>
      </c>
      <c r="CA528" s="170">
        <v>1</v>
      </c>
      <c r="CB528" s="170">
        <v>1</v>
      </c>
      <c r="CZ528" s="146">
        <v>0</v>
      </c>
    </row>
    <row r="529" spans="1:104" x14ac:dyDescent="0.2">
      <c r="A529" s="177"/>
      <c r="B529" s="178"/>
      <c r="C529" s="226" t="s">
        <v>557</v>
      </c>
      <c r="D529" s="227"/>
      <c r="E529" s="227"/>
      <c r="F529" s="227"/>
      <c r="G529" s="228"/>
      <c r="L529" s="179" t="s">
        <v>557</v>
      </c>
      <c r="O529" s="170">
        <v>3</v>
      </c>
    </row>
    <row r="530" spans="1:104" ht="33.75" x14ac:dyDescent="0.2">
      <c r="A530" s="177"/>
      <c r="B530" s="178"/>
      <c r="C530" s="226" t="s">
        <v>558</v>
      </c>
      <c r="D530" s="227"/>
      <c r="E530" s="227"/>
      <c r="F530" s="227"/>
      <c r="G530" s="228"/>
      <c r="L530" s="179" t="s">
        <v>558</v>
      </c>
      <c r="O530" s="170">
        <v>3</v>
      </c>
    </row>
    <row r="531" spans="1:104" x14ac:dyDescent="0.2">
      <c r="A531" s="177"/>
      <c r="B531" s="178"/>
      <c r="C531" s="226" t="s">
        <v>559</v>
      </c>
      <c r="D531" s="227"/>
      <c r="E531" s="227"/>
      <c r="F531" s="227"/>
      <c r="G531" s="228"/>
      <c r="L531" s="179" t="s">
        <v>559</v>
      </c>
      <c r="O531" s="170">
        <v>3</v>
      </c>
    </row>
    <row r="532" spans="1:104" ht="22.5" x14ac:dyDescent="0.2">
      <c r="A532" s="177"/>
      <c r="B532" s="178"/>
      <c r="C532" s="226" t="s">
        <v>560</v>
      </c>
      <c r="D532" s="227"/>
      <c r="E532" s="227"/>
      <c r="F532" s="227"/>
      <c r="G532" s="228"/>
      <c r="L532" s="179" t="s">
        <v>560</v>
      </c>
      <c r="O532" s="170">
        <v>3</v>
      </c>
    </row>
    <row r="533" spans="1:104" x14ac:dyDescent="0.2">
      <c r="A533" s="177"/>
      <c r="B533" s="180"/>
      <c r="C533" s="229" t="s">
        <v>561</v>
      </c>
      <c r="D533" s="230"/>
      <c r="E533" s="181">
        <v>23.43</v>
      </c>
      <c r="F533" s="182"/>
      <c r="G533" s="183"/>
      <c r="M533" s="179" t="s">
        <v>561</v>
      </c>
      <c r="O533" s="170"/>
    </row>
    <row r="534" spans="1:104" x14ac:dyDescent="0.2">
      <c r="A534" s="177"/>
      <c r="B534" s="180"/>
      <c r="C534" s="229" t="s">
        <v>562</v>
      </c>
      <c r="D534" s="230"/>
      <c r="E534" s="181">
        <v>23.512499999999999</v>
      </c>
      <c r="F534" s="182"/>
      <c r="G534" s="183"/>
      <c r="M534" s="179" t="s">
        <v>562</v>
      </c>
      <c r="O534" s="170"/>
    </row>
    <row r="535" spans="1:104" ht="22.5" x14ac:dyDescent="0.2">
      <c r="A535" s="171">
        <v>146</v>
      </c>
      <c r="B535" s="172" t="s">
        <v>563</v>
      </c>
      <c r="C535" s="173" t="s">
        <v>564</v>
      </c>
      <c r="D535" s="174" t="s">
        <v>108</v>
      </c>
      <c r="E535" s="175">
        <v>2.61</v>
      </c>
      <c r="F535" s="175">
        <v>0</v>
      </c>
      <c r="G535" s="176">
        <f>E535*F535</f>
        <v>0</v>
      </c>
      <c r="O535" s="170">
        <v>2</v>
      </c>
      <c r="AA535" s="146">
        <v>1</v>
      </c>
      <c r="AB535" s="146">
        <v>1</v>
      </c>
      <c r="AC535" s="146">
        <v>1</v>
      </c>
      <c r="AZ535" s="146">
        <v>1</v>
      </c>
      <c r="BA535" s="146">
        <f>IF(AZ535=1,G535,0)</f>
        <v>0</v>
      </c>
      <c r="BB535" s="146">
        <f>IF(AZ535=2,G535,0)</f>
        <v>0</v>
      </c>
      <c r="BC535" s="146">
        <f>IF(AZ535=3,G535,0)</f>
        <v>0</v>
      </c>
      <c r="BD535" s="146">
        <f>IF(AZ535=4,G535,0)</f>
        <v>0</v>
      </c>
      <c r="BE535" s="146">
        <f>IF(AZ535=5,G535,0)</f>
        <v>0</v>
      </c>
      <c r="CA535" s="170">
        <v>1</v>
      </c>
      <c r="CB535" s="170">
        <v>1</v>
      </c>
      <c r="CZ535" s="146">
        <v>3.4000000000000002E-4</v>
      </c>
    </row>
    <row r="536" spans="1:104" x14ac:dyDescent="0.2">
      <c r="A536" s="177"/>
      <c r="B536" s="178"/>
      <c r="C536" s="226" t="s">
        <v>565</v>
      </c>
      <c r="D536" s="227"/>
      <c r="E536" s="227"/>
      <c r="F536" s="227"/>
      <c r="G536" s="228"/>
      <c r="L536" s="179" t="s">
        <v>565</v>
      </c>
      <c r="O536" s="170">
        <v>3</v>
      </c>
    </row>
    <row r="537" spans="1:104" x14ac:dyDescent="0.2">
      <c r="A537" s="177"/>
      <c r="B537" s="180"/>
      <c r="C537" s="229" t="s">
        <v>566</v>
      </c>
      <c r="D537" s="230"/>
      <c r="E537" s="181">
        <v>2.61</v>
      </c>
      <c r="F537" s="182"/>
      <c r="G537" s="183"/>
      <c r="M537" s="179" t="s">
        <v>566</v>
      </c>
      <c r="O537" s="170"/>
    </row>
    <row r="538" spans="1:104" ht="22.5" x14ac:dyDescent="0.2">
      <c r="A538" s="171">
        <v>147</v>
      </c>
      <c r="B538" s="172" t="s">
        <v>567</v>
      </c>
      <c r="C538" s="173" t="s">
        <v>568</v>
      </c>
      <c r="D538" s="174" t="s">
        <v>108</v>
      </c>
      <c r="E538" s="175">
        <v>19.617999999999999</v>
      </c>
      <c r="F538" s="175">
        <v>0</v>
      </c>
      <c r="G538" s="176">
        <f>E538*F538</f>
        <v>0</v>
      </c>
      <c r="O538" s="170">
        <v>2</v>
      </c>
      <c r="AA538" s="146">
        <v>1</v>
      </c>
      <c r="AB538" s="146">
        <v>1</v>
      </c>
      <c r="AC538" s="146">
        <v>1</v>
      </c>
      <c r="AZ538" s="146">
        <v>1</v>
      </c>
      <c r="BA538" s="146">
        <f>IF(AZ538=1,G538,0)</f>
        <v>0</v>
      </c>
      <c r="BB538" s="146">
        <f>IF(AZ538=2,G538,0)</f>
        <v>0</v>
      </c>
      <c r="BC538" s="146">
        <f>IF(AZ538=3,G538,0)</f>
        <v>0</v>
      </c>
      <c r="BD538" s="146">
        <f>IF(AZ538=4,G538,0)</f>
        <v>0</v>
      </c>
      <c r="BE538" s="146">
        <f>IF(AZ538=5,G538,0)</f>
        <v>0</v>
      </c>
      <c r="CA538" s="170">
        <v>1</v>
      </c>
      <c r="CB538" s="170">
        <v>1</v>
      </c>
      <c r="CZ538" s="146">
        <v>2.1900000000000001E-3</v>
      </c>
    </row>
    <row r="539" spans="1:104" x14ac:dyDescent="0.2">
      <c r="A539" s="177"/>
      <c r="B539" s="180"/>
      <c r="C539" s="229" t="s">
        <v>569</v>
      </c>
      <c r="D539" s="230"/>
      <c r="E539" s="181">
        <v>4.5374999999999996</v>
      </c>
      <c r="F539" s="182"/>
      <c r="G539" s="183"/>
      <c r="M539" s="179" t="s">
        <v>569</v>
      </c>
      <c r="O539" s="170"/>
    </row>
    <row r="540" spans="1:104" x14ac:dyDescent="0.2">
      <c r="A540" s="177"/>
      <c r="B540" s="180"/>
      <c r="C540" s="229" t="s">
        <v>570</v>
      </c>
      <c r="D540" s="230"/>
      <c r="E540" s="181">
        <v>0.30249999999999999</v>
      </c>
      <c r="F540" s="182"/>
      <c r="G540" s="183"/>
      <c r="M540" s="179" t="s">
        <v>570</v>
      </c>
      <c r="O540" s="170"/>
    </row>
    <row r="541" spans="1:104" x14ac:dyDescent="0.2">
      <c r="A541" s="177"/>
      <c r="B541" s="180"/>
      <c r="C541" s="229" t="s">
        <v>225</v>
      </c>
      <c r="D541" s="230"/>
      <c r="E541" s="181">
        <v>0.91300000000000003</v>
      </c>
      <c r="F541" s="182"/>
      <c r="G541" s="183"/>
      <c r="M541" s="179" t="s">
        <v>225</v>
      </c>
      <c r="O541" s="170"/>
    </row>
    <row r="542" spans="1:104" x14ac:dyDescent="0.2">
      <c r="A542" s="177"/>
      <c r="B542" s="180"/>
      <c r="C542" s="229" t="s">
        <v>571</v>
      </c>
      <c r="D542" s="230"/>
      <c r="E542" s="181">
        <v>1.2649999999999999</v>
      </c>
      <c r="F542" s="182"/>
      <c r="G542" s="183"/>
      <c r="M542" s="179" t="s">
        <v>571</v>
      </c>
      <c r="O542" s="170"/>
    </row>
    <row r="543" spans="1:104" x14ac:dyDescent="0.2">
      <c r="A543" s="177"/>
      <c r="B543" s="180"/>
      <c r="C543" s="229" t="s">
        <v>572</v>
      </c>
      <c r="D543" s="230"/>
      <c r="E543" s="181">
        <v>12.6</v>
      </c>
      <c r="F543" s="182"/>
      <c r="G543" s="183"/>
      <c r="M543" s="179" t="s">
        <v>572</v>
      </c>
      <c r="O543" s="170"/>
    </row>
    <row r="544" spans="1:104" ht="22.5" x14ac:dyDescent="0.2">
      <c r="A544" s="171">
        <v>148</v>
      </c>
      <c r="B544" s="172" t="s">
        <v>573</v>
      </c>
      <c r="C544" s="173" t="s">
        <v>574</v>
      </c>
      <c r="D544" s="174" t="s">
        <v>108</v>
      </c>
      <c r="E544" s="175">
        <v>34.74</v>
      </c>
      <c r="F544" s="175">
        <v>0</v>
      </c>
      <c r="G544" s="176">
        <f>E544*F544</f>
        <v>0</v>
      </c>
      <c r="O544" s="170">
        <v>2</v>
      </c>
      <c r="AA544" s="146">
        <v>1</v>
      </c>
      <c r="AB544" s="146">
        <v>1</v>
      </c>
      <c r="AC544" s="146">
        <v>1</v>
      </c>
      <c r="AZ544" s="146">
        <v>1</v>
      </c>
      <c r="BA544" s="146">
        <f>IF(AZ544=1,G544,0)</f>
        <v>0</v>
      </c>
      <c r="BB544" s="146">
        <f>IF(AZ544=2,G544,0)</f>
        <v>0</v>
      </c>
      <c r="BC544" s="146">
        <f>IF(AZ544=3,G544,0)</f>
        <v>0</v>
      </c>
      <c r="BD544" s="146">
        <f>IF(AZ544=4,G544,0)</f>
        <v>0</v>
      </c>
      <c r="BE544" s="146">
        <f>IF(AZ544=5,G544,0)</f>
        <v>0</v>
      </c>
      <c r="CA544" s="170">
        <v>1</v>
      </c>
      <c r="CB544" s="170">
        <v>1</v>
      </c>
      <c r="CZ544" s="146">
        <v>1E-3</v>
      </c>
    </row>
    <row r="545" spans="1:104" x14ac:dyDescent="0.2">
      <c r="A545" s="177"/>
      <c r="B545" s="180"/>
      <c r="C545" s="229" t="s">
        <v>575</v>
      </c>
      <c r="D545" s="230"/>
      <c r="E545" s="181">
        <v>13.5</v>
      </c>
      <c r="F545" s="182"/>
      <c r="G545" s="183"/>
      <c r="M545" s="179" t="s">
        <v>575</v>
      </c>
      <c r="O545" s="170"/>
    </row>
    <row r="546" spans="1:104" x14ac:dyDescent="0.2">
      <c r="A546" s="177"/>
      <c r="B546" s="180"/>
      <c r="C546" s="229" t="s">
        <v>576</v>
      </c>
      <c r="D546" s="230"/>
      <c r="E546" s="181">
        <v>1.65</v>
      </c>
      <c r="F546" s="182"/>
      <c r="G546" s="183"/>
      <c r="M546" s="179" t="s">
        <v>576</v>
      </c>
      <c r="O546" s="170"/>
    </row>
    <row r="547" spans="1:104" x14ac:dyDescent="0.2">
      <c r="A547" s="177"/>
      <c r="B547" s="180"/>
      <c r="C547" s="229" t="s">
        <v>577</v>
      </c>
      <c r="D547" s="230"/>
      <c r="E547" s="181">
        <v>9</v>
      </c>
      <c r="F547" s="182"/>
      <c r="G547" s="183"/>
      <c r="M547" s="179" t="s">
        <v>577</v>
      </c>
      <c r="O547" s="170"/>
    </row>
    <row r="548" spans="1:104" x14ac:dyDescent="0.2">
      <c r="A548" s="177"/>
      <c r="B548" s="180"/>
      <c r="C548" s="229" t="s">
        <v>576</v>
      </c>
      <c r="D548" s="230"/>
      <c r="E548" s="181">
        <v>1.65</v>
      </c>
      <c r="F548" s="182"/>
      <c r="G548" s="183"/>
      <c r="M548" s="179" t="s">
        <v>576</v>
      </c>
      <c r="O548" s="170"/>
    </row>
    <row r="549" spans="1:104" x14ac:dyDescent="0.2">
      <c r="A549" s="177"/>
      <c r="B549" s="180"/>
      <c r="C549" s="229" t="s">
        <v>578</v>
      </c>
      <c r="D549" s="230"/>
      <c r="E549" s="181">
        <v>1.89</v>
      </c>
      <c r="F549" s="182"/>
      <c r="G549" s="183"/>
      <c r="M549" s="179" t="s">
        <v>578</v>
      </c>
      <c r="O549" s="170"/>
    </row>
    <row r="550" spans="1:104" x14ac:dyDescent="0.2">
      <c r="A550" s="177"/>
      <c r="B550" s="180"/>
      <c r="C550" s="229" t="s">
        <v>579</v>
      </c>
      <c r="D550" s="230"/>
      <c r="E550" s="181">
        <v>5.4</v>
      </c>
      <c r="F550" s="182"/>
      <c r="G550" s="183"/>
      <c r="M550" s="179" t="s">
        <v>579</v>
      </c>
      <c r="O550" s="170"/>
    </row>
    <row r="551" spans="1:104" x14ac:dyDescent="0.2">
      <c r="A551" s="177"/>
      <c r="B551" s="180"/>
      <c r="C551" s="229" t="s">
        <v>576</v>
      </c>
      <c r="D551" s="230"/>
      <c r="E551" s="181">
        <v>1.65</v>
      </c>
      <c r="F551" s="182"/>
      <c r="G551" s="183"/>
      <c r="M551" s="179" t="s">
        <v>576</v>
      </c>
      <c r="O551" s="170"/>
    </row>
    <row r="552" spans="1:104" ht="22.5" x14ac:dyDescent="0.2">
      <c r="A552" s="171">
        <v>149</v>
      </c>
      <c r="B552" s="172" t="s">
        <v>580</v>
      </c>
      <c r="C552" s="173" t="s">
        <v>581</v>
      </c>
      <c r="D552" s="174" t="s">
        <v>108</v>
      </c>
      <c r="E552" s="175">
        <v>100.17</v>
      </c>
      <c r="F552" s="175">
        <v>0</v>
      </c>
      <c r="G552" s="176">
        <f>E552*F552</f>
        <v>0</v>
      </c>
      <c r="O552" s="170">
        <v>2</v>
      </c>
      <c r="AA552" s="146">
        <v>1</v>
      </c>
      <c r="AB552" s="146">
        <v>1</v>
      </c>
      <c r="AC552" s="146">
        <v>1</v>
      </c>
      <c r="AZ552" s="146">
        <v>1</v>
      </c>
      <c r="BA552" s="146">
        <f>IF(AZ552=1,G552,0)</f>
        <v>0</v>
      </c>
      <c r="BB552" s="146">
        <f>IF(AZ552=2,G552,0)</f>
        <v>0</v>
      </c>
      <c r="BC552" s="146">
        <f>IF(AZ552=3,G552,0)</f>
        <v>0</v>
      </c>
      <c r="BD552" s="146">
        <f>IF(AZ552=4,G552,0)</f>
        <v>0</v>
      </c>
      <c r="BE552" s="146">
        <f>IF(AZ552=5,G552,0)</f>
        <v>0</v>
      </c>
      <c r="CA552" s="170">
        <v>1</v>
      </c>
      <c r="CB552" s="170">
        <v>1</v>
      </c>
      <c r="CZ552" s="146">
        <v>9.2000000000000003E-4</v>
      </c>
    </row>
    <row r="553" spans="1:104" x14ac:dyDescent="0.2">
      <c r="A553" s="177"/>
      <c r="B553" s="180"/>
      <c r="C553" s="229" t="s">
        <v>582</v>
      </c>
      <c r="D553" s="230"/>
      <c r="E553" s="181">
        <v>31.5</v>
      </c>
      <c r="F553" s="182"/>
      <c r="G553" s="183"/>
      <c r="M553" s="179" t="s">
        <v>582</v>
      </c>
      <c r="O553" s="170"/>
    </row>
    <row r="554" spans="1:104" x14ac:dyDescent="0.2">
      <c r="A554" s="177"/>
      <c r="B554" s="180"/>
      <c r="C554" s="229" t="s">
        <v>583</v>
      </c>
      <c r="D554" s="230"/>
      <c r="E554" s="181">
        <v>10.08</v>
      </c>
      <c r="F554" s="182"/>
      <c r="G554" s="183"/>
      <c r="M554" s="179" t="s">
        <v>583</v>
      </c>
      <c r="O554" s="170"/>
    </row>
    <row r="555" spans="1:104" x14ac:dyDescent="0.2">
      <c r="A555" s="177"/>
      <c r="B555" s="180"/>
      <c r="C555" s="229" t="s">
        <v>584</v>
      </c>
      <c r="D555" s="230"/>
      <c r="E555" s="181">
        <v>5.04</v>
      </c>
      <c r="F555" s="182"/>
      <c r="G555" s="183"/>
      <c r="M555" s="179" t="s">
        <v>584</v>
      </c>
      <c r="O555" s="170"/>
    </row>
    <row r="556" spans="1:104" x14ac:dyDescent="0.2">
      <c r="A556" s="177"/>
      <c r="B556" s="180"/>
      <c r="C556" s="229" t="s">
        <v>585</v>
      </c>
      <c r="D556" s="230"/>
      <c r="E556" s="181">
        <v>53.55</v>
      </c>
      <c r="F556" s="182"/>
      <c r="G556" s="183"/>
      <c r="M556" s="179" t="s">
        <v>585</v>
      </c>
      <c r="O556" s="170"/>
    </row>
    <row r="557" spans="1:104" ht="22.5" x14ac:dyDescent="0.2">
      <c r="A557" s="171">
        <v>150</v>
      </c>
      <c r="B557" s="172" t="s">
        <v>586</v>
      </c>
      <c r="C557" s="173" t="s">
        <v>587</v>
      </c>
      <c r="D557" s="174" t="s">
        <v>108</v>
      </c>
      <c r="E557" s="175">
        <v>75.06</v>
      </c>
      <c r="F557" s="175">
        <v>0</v>
      </c>
      <c r="G557" s="176">
        <f>E557*F557</f>
        <v>0</v>
      </c>
      <c r="O557" s="170">
        <v>2</v>
      </c>
      <c r="AA557" s="146">
        <v>1</v>
      </c>
      <c r="AB557" s="146">
        <v>1</v>
      </c>
      <c r="AC557" s="146">
        <v>1</v>
      </c>
      <c r="AZ557" s="146">
        <v>1</v>
      </c>
      <c r="BA557" s="146">
        <f>IF(AZ557=1,G557,0)</f>
        <v>0</v>
      </c>
      <c r="BB557" s="146">
        <f>IF(AZ557=2,G557,0)</f>
        <v>0</v>
      </c>
      <c r="BC557" s="146">
        <f>IF(AZ557=3,G557,0)</f>
        <v>0</v>
      </c>
      <c r="BD557" s="146">
        <f>IF(AZ557=4,G557,0)</f>
        <v>0</v>
      </c>
      <c r="BE557" s="146">
        <f>IF(AZ557=5,G557,0)</f>
        <v>0</v>
      </c>
      <c r="CA557" s="170">
        <v>1</v>
      </c>
      <c r="CB557" s="170">
        <v>1</v>
      </c>
      <c r="CZ557" s="146">
        <v>8.1999999999999998E-4</v>
      </c>
    </row>
    <row r="558" spans="1:104" x14ac:dyDescent="0.2">
      <c r="A558" s="177"/>
      <c r="B558" s="180"/>
      <c r="C558" s="229" t="s">
        <v>588</v>
      </c>
      <c r="D558" s="230"/>
      <c r="E558" s="181">
        <v>7.68</v>
      </c>
      <c r="F558" s="182"/>
      <c r="G558" s="183"/>
      <c r="M558" s="179" t="s">
        <v>588</v>
      </c>
      <c r="O558" s="170"/>
    </row>
    <row r="559" spans="1:104" x14ac:dyDescent="0.2">
      <c r="A559" s="177"/>
      <c r="B559" s="180"/>
      <c r="C559" s="229" t="s">
        <v>589</v>
      </c>
      <c r="D559" s="230"/>
      <c r="E559" s="181">
        <v>60.9</v>
      </c>
      <c r="F559" s="182"/>
      <c r="G559" s="183"/>
      <c r="M559" s="179" t="s">
        <v>589</v>
      </c>
      <c r="O559" s="170"/>
    </row>
    <row r="560" spans="1:104" x14ac:dyDescent="0.2">
      <c r="A560" s="177"/>
      <c r="B560" s="180"/>
      <c r="C560" s="229" t="s">
        <v>590</v>
      </c>
      <c r="D560" s="230"/>
      <c r="E560" s="181">
        <v>6.48</v>
      </c>
      <c r="F560" s="182"/>
      <c r="G560" s="183"/>
      <c r="M560" s="179" t="s">
        <v>590</v>
      </c>
      <c r="O560" s="170"/>
    </row>
    <row r="561" spans="1:104" ht="22.5" x14ac:dyDescent="0.2">
      <c r="A561" s="171">
        <v>151</v>
      </c>
      <c r="B561" s="172" t="s">
        <v>591</v>
      </c>
      <c r="C561" s="173" t="s">
        <v>592</v>
      </c>
      <c r="D561" s="174" t="s">
        <v>108</v>
      </c>
      <c r="E561" s="175">
        <v>2.58</v>
      </c>
      <c r="F561" s="175">
        <v>0</v>
      </c>
      <c r="G561" s="176">
        <f>E561*F561</f>
        <v>0</v>
      </c>
      <c r="O561" s="170">
        <v>2</v>
      </c>
      <c r="AA561" s="146">
        <v>1</v>
      </c>
      <c r="AB561" s="146">
        <v>1</v>
      </c>
      <c r="AC561" s="146">
        <v>1</v>
      </c>
      <c r="AZ561" s="146">
        <v>1</v>
      </c>
      <c r="BA561" s="146">
        <f>IF(AZ561=1,G561,0)</f>
        <v>0</v>
      </c>
      <c r="BB561" s="146">
        <f>IF(AZ561=2,G561,0)</f>
        <v>0</v>
      </c>
      <c r="BC561" s="146">
        <f>IF(AZ561=3,G561,0)</f>
        <v>0</v>
      </c>
      <c r="BD561" s="146">
        <f>IF(AZ561=4,G561,0)</f>
        <v>0</v>
      </c>
      <c r="BE561" s="146">
        <f>IF(AZ561=5,G561,0)</f>
        <v>0</v>
      </c>
      <c r="CA561" s="170">
        <v>1</v>
      </c>
      <c r="CB561" s="170">
        <v>1</v>
      </c>
      <c r="CZ561" s="146">
        <v>1.17E-3</v>
      </c>
    </row>
    <row r="562" spans="1:104" x14ac:dyDescent="0.2">
      <c r="A562" s="177"/>
      <c r="B562" s="180"/>
      <c r="C562" s="229" t="s">
        <v>593</v>
      </c>
      <c r="D562" s="230"/>
      <c r="E562" s="181">
        <v>2.58</v>
      </c>
      <c r="F562" s="182"/>
      <c r="G562" s="183"/>
      <c r="M562" s="179" t="s">
        <v>593</v>
      </c>
      <c r="O562" s="170"/>
    </row>
    <row r="563" spans="1:104" x14ac:dyDescent="0.2">
      <c r="A563" s="171">
        <v>152</v>
      </c>
      <c r="B563" s="172" t="s">
        <v>594</v>
      </c>
      <c r="C563" s="173" t="s">
        <v>595</v>
      </c>
      <c r="D563" s="174" t="s">
        <v>185</v>
      </c>
      <c r="E563" s="175">
        <v>138.56</v>
      </c>
      <c r="F563" s="175">
        <v>0</v>
      </c>
      <c r="G563" s="176">
        <f>E563*F563</f>
        <v>0</v>
      </c>
      <c r="O563" s="170">
        <v>2</v>
      </c>
      <c r="AA563" s="146">
        <v>1</v>
      </c>
      <c r="AB563" s="146">
        <v>1</v>
      </c>
      <c r="AC563" s="146">
        <v>1</v>
      </c>
      <c r="AZ563" s="146">
        <v>1</v>
      </c>
      <c r="BA563" s="146">
        <f>IF(AZ563=1,G563,0)</f>
        <v>0</v>
      </c>
      <c r="BB563" s="146">
        <f>IF(AZ563=2,G563,0)</f>
        <v>0</v>
      </c>
      <c r="BC563" s="146">
        <f>IF(AZ563=3,G563,0)</f>
        <v>0</v>
      </c>
      <c r="BD563" s="146">
        <f>IF(AZ563=4,G563,0)</f>
        <v>0</v>
      </c>
      <c r="BE563" s="146">
        <f>IF(AZ563=5,G563,0)</f>
        <v>0</v>
      </c>
      <c r="CA563" s="170">
        <v>1</v>
      </c>
      <c r="CB563" s="170">
        <v>1</v>
      </c>
      <c r="CZ563" s="146">
        <v>0</v>
      </c>
    </row>
    <row r="564" spans="1:104" x14ac:dyDescent="0.2">
      <c r="A564" s="177"/>
      <c r="B564" s="180"/>
      <c r="C564" s="229" t="s">
        <v>524</v>
      </c>
      <c r="D564" s="230"/>
      <c r="E564" s="181">
        <v>8.8000000000000007</v>
      </c>
      <c r="F564" s="182"/>
      <c r="G564" s="183"/>
      <c r="M564" s="179" t="s">
        <v>524</v>
      </c>
      <c r="O564" s="170"/>
    </row>
    <row r="565" spans="1:104" x14ac:dyDescent="0.2">
      <c r="A565" s="177"/>
      <c r="B565" s="180"/>
      <c r="C565" s="229" t="s">
        <v>525</v>
      </c>
      <c r="D565" s="230"/>
      <c r="E565" s="181">
        <v>1.66</v>
      </c>
      <c r="F565" s="182"/>
      <c r="G565" s="183"/>
      <c r="M565" s="179" t="s">
        <v>525</v>
      </c>
      <c r="O565" s="170"/>
    </row>
    <row r="566" spans="1:104" x14ac:dyDescent="0.2">
      <c r="A566" s="177"/>
      <c r="B566" s="180"/>
      <c r="C566" s="229" t="s">
        <v>526</v>
      </c>
      <c r="D566" s="230"/>
      <c r="E566" s="181">
        <v>2.2999999999999998</v>
      </c>
      <c r="F566" s="182"/>
      <c r="G566" s="183"/>
      <c r="M566" s="179" t="s">
        <v>526</v>
      </c>
      <c r="O566" s="170"/>
    </row>
    <row r="567" spans="1:104" x14ac:dyDescent="0.2">
      <c r="A567" s="177"/>
      <c r="B567" s="180"/>
      <c r="C567" s="229" t="s">
        <v>527</v>
      </c>
      <c r="D567" s="230"/>
      <c r="E567" s="181">
        <v>8.4</v>
      </c>
      <c r="F567" s="182"/>
      <c r="G567" s="183"/>
      <c r="M567" s="179" t="s">
        <v>527</v>
      </c>
      <c r="O567" s="170"/>
    </row>
    <row r="568" spans="1:104" x14ac:dyDescent="0.2">
      <c r="A568" s="177"/>
      <c r="B568" s="180"/>
      <c r="C568" s="229" t="s">
        <v>528</v>
      </c>
      <c r="D568" s="230"/>
      <c r="E568" s="181">
        <v>55.5</v>
      </c>
      <c r="F568" s="182"/>
      <c r="G568" s="183"/>
      <c r="M568" s="179" t="s">
        <v>528</v>
      </c>
      <c r="O568" s="170"/>
    </row>
    <row r="569" spans="1:104" x14ac:dyDescent="0.2">
      <c r="A569" s="177"/>
      <c r="B569" s="180"/>
      <c r="C569" s="229" t="s">
        <v>529</v>
      </c>
      <c r="D569" s="230"/>
      <c r="E569" s="181">
        <v>3.3</v>
      </c>
      <c r="F569" s="182"/>
      <c r="G569" s="183"/>
      <c r="M569" s="179" t="s">
        <v>529</v>
      </c>
      <c r="O569" s="170"/>
    </row>
    <row r="570" spans="1:104" x14ac:dyDescent="0.2">
      <c r="A570" s="177"/>
      <c r="B570" s="180"/>
      <c r="C570" s="229" t="s">
        <v>530</v>
      </c>
      <c r="D570" s="230"/>
      <c r="E570" s="181">
        <v>0.9</v>
      </c>
      <c r="F570" s="182"/>
      <c r="G570" s="183"/>
      <c r="M570" s="179" t="s">
        <v>530</v>
      </c>
      <c r="O570" s="170"/>
    </row>
    <row r="571" spans="1:104" x14ac:dyDescent="0.2">
      <c r="A571" s="177"/>
      <c r="B571" s="180"/>
      <c r="C571" s="229" t="s">
        <v>531</v>
      </c>
      <c r="D571" s="230"/>
      <c r="E571" s="181">
        <v>10.8</v>
      </c>
      <c r="F571" s="182"/>
      <c r="G571" s="183"/>
      <c r="M571" s="179" t="s">
        <v>531</v>
      </c>
      <c r="O571" s="170"/>
    </row>
    <row r="572" spans="1:104" x14ac:dyDescent="0.2">
      <c r="A572" s="177"/>
      <c r="B572" s="180"/>
      <c r="C572" s="229" t="s">
        <v>532</v>
      </c>
      <c r="D572" s="230"/>
      <c r="E572" s="181">
        <v>3.2</v>
      </c>
      <c r="F572" s="182"/>
      <c r="G572" s="183"/>
      <c r="M572" s="179" t="s">
        <v>532</v>
      </c>
      <c r="O572" s="170"/>
    </row>
    <row r="573" spans="1:104" x14ac:dyDescent="0.2">
      <c r="A573" s="177"/>
      <c r="B573" s="180"/>
      <c r="C573" s="229" t="s">
        <v>533</v>
      </c>
      <c r="D573" s="230"/>
      <c r="E573" s="181">
        <v>29</v>
      </c>
      <c r="F573" s="182"/>
      <c r="G573" s="183"/>
      <c r="M573" s="179" t="s">
        <v>533</v>
      </c>
      <c r="O573" s="170"/>
    </row>
    <row r="574" spans="1:104" x14ac:dyDescent="0.2">
      <c r="A574" s="177"/>
      <c r="B574" s="180"/>
      <c r="C574" s="229" t="s">
        <v>534</v>
      </c>
      <c r="D574" s="230"/>
      <c r="E574" s="181">
        <v>2.7</v>
      </c>
      <c r="F574" s="182"/>
      <c r="G574" s="183"/>
      <c r="M574" s="179" t="s">
        <v>534</v>
      </c>
      <c r="O574" s="170"/>
    </row>
    <row r="575" spans="1:104" x14ac:dyDescent="0.2">
      <c r="A575" s="177"/>
      <c r="B575" s="180"/>
      <c r="C575" s="229" t="s">
        <v>535</v>
      </c>
      <c r="D575" s="230"/>
      <c r="E575" s="181">
        <v>12</v>
      </c>
      <c r="F575" s="182"/>
      <c r="G575" s="183"/>
      <c r="M575" s="179" t="s">
        <v>535</v>
      </c>
      <c r="O575" s="170"/>
    </row>
    <row r="576" spans="1:104" x14ac:dyDescent="0.2">
      <c r="A576" s="171">
        <v>153</v>
      </c>
      <c r="B576" s="172" t="s">
        <v>596</v>
      </c>
      <c r="C576" s="173" t="s">
        <v>597</v>
      </c>
      <c r="D576" s="174" t="s">
        <v>185</v>
      </c>
      <c r="E576" s="175">
        <v>20.5</v>
      </c>
      <c r="F576" s="175">
        <v>0</v>
      </c>
      <c r="G576" s="176">
        <f>E576*F576</f>
        <v>0</v>
      </c>
      <c r="O576" s="170">
        <v>2</v>
      </c>
      <c r="AA576" s="146">
        <v>1</v>
      </c>
      <c r="AB576" s="146">
        <v>1</v>
      </c>
      <c r="AC576" s="146">
        <v>1</v>
      </c>
      <c r="AZ576" s="146">
        <v>1</v>
      </c>
      <c r="BA576" s="146">
        <f>IF(AZ576=1,G576,0)</f>
        <v>0</v>
      </c>
      <c r="BB576" s="146">
        <f>IF(AZ576=2,G576,0)</f>
        <v>0</v>
      </c>
      <c r="BC576" s="146">
        <f>IF(AZ576=3,G576,0)</f>
        <v>0</v>
      </c>
      <c r="BD576" s="146">
        <f>IF(AZ576=4,G576,0)</f>
        <v>0</v>
      </c>
      <c r="BE576" s="146">
        <f>IF(AZ576=5,G576,0)</f>
        <v>0</v>
      </c>
      <c r="CA576" s="170">
        <v>1</v>
      </c>
      <c r="CB576" s="170">
        <v>1</v>
      </c>
      <c r="CZ576" s="146">
        <v>0</v>
      </c>
    </row>
    <row r="577" spans="1:104" x14ac:dyDescent="0.2">
      <c r="A577" s="177"/>
      <c r="B577" s="180"/>
      <c r="C577" s="229" t="s">
        <v>598</v>
      </c>
      <c r="D577" s="230"/>
      <c r="E577" s="181">
        <v>20.5</v>
      </c>
      <c r="F577" s="182"/>
      <c r="G577" s="183"/>
      <c r="M577" s="179" t="s">
        <v>598</v>
      </c>
      <c r="O577" s="170"/>
    </row>
    <row r="578" spans="1:104" ht="22.5" x14ac:dyDescent="0.2">
      <c r="A578" s="171">
        <v>154</v>
      </c>
      <c r="B578" s="172" t="s">
        <v>599</v>
      </c>
      <c r="C578" s="173" t="s">
        <v>600</v>
      </c>
      <c r="D578" s="174" t="s">
        <v>151</v>
      </c>
      <c r="E578" s="175">
        <v>2</v>
      </c>
      <c r="F578" s="175">
        <v>0</v>
      </c>
      <c r="G578" s="176">
        <f>E578*F578</f>
        <v>0</v>
      </c>
      <c r="O578" s="170">
        <v>2</v>
      </c>
      <c r="AA578" s="146">
        <v>1</v>
      </c>
      <c r="AB578" s="146">
        <v>1</v>
      </c>
      <c r="AC578" s="146">
        <v>1</v>
      </c>
      <c r="AZ578" s="146">
        <v>1</v>
      </c>
      <c r="BA578" s="146">
        <f>IF(AZ578=1,G578,0)</f>
        <v>0</v>
      </c>
      <c r="BB578" s="146">
        <f>IF(AZ578=2,G578,0)</f>
        <v>0</v>
      </c>
      <c r="BC578" s="146">
        <f>IF(AZ578=3,G578,0)</f>
        <v>0</v>
      </c>
      <c r="BD578" s="146">
        <f>IF(AZ578=4,G578,0)</f>
        <v>0</v>
      </c>
      <c r="BE578" s="146">
        <f>IF(AZ578=5,G578,0)</f>
        <v>0</v>
      </c>
      <c r="CA578" s="170">
        <v>1</v>
      </c>
      <c r="CB578" s="170">
        <v>1</v>
      </c>
      <c r="CZ578" s="146">
        <v>0</v>
      </c>
    </row>
    <row r="579" spans="1:104" x14ac:dyDescent="0.2">
      <c r="A579" s="171">
        <v>155</v>
      </c>
      <c r="B579" s="172" t="s">
        <v>601</v>
      </c>
      <c r="C579" s="173" t="s">
        <v>602</v>
      </c>
      <c r="D579" s="174" t="s">
        <v>151</v>
      </c>
      <c r="E579" s="175">
        <v>3</v>
      </c>
      <c r="F579" s="175">
        <v>0</v>
      </c>
      <c r="G579" s="176">
        <f>E579*F579</f>
        <v>0</v>
      </c>
      <c r="O579" s="170">
        <v>2</v>
      </c>
      <c r="AA579" s="146">
        <v>1</v>
      </c>
      <c r="AB579" s="146">
        <v>1</v>
      </c>
      <c r="AC579" s="146">
        <v>1</v>
      </c>
      <c r="AZ579" s="146">
        <v>1</v>
      </c>
      <c r="BA579" s="146">
        <f>IF(AZ579=1,G579,0)</f>
        <v>0</v>
      </c>
      <c r="BB579" s="146">
        <f>IF(AZ579=2,G579,0)</f>
        <v>0</v>
      </c>
      <c r="BC579" s="146">
        <f>IF(AZ579=3,G579,0)</f>
        <v>0</v>
      </c>
      <c r="BD579" s="146">
        <f>IF(AZ579=4,G579,0)</f>
        <v>0</v>
      </c>
      <c r="BE579" s="146">
        <f>IF(AZ579=5,G579,0)</f>
        <v>0</v>
      </c>
      <c r="CA579" s="170">
        <v>1</v>
      </c>
      <c r="CB579" s="170">
        <v>1</v>
      </c>
      <c r="CZ579" s="146">
        <v>0</v>
      </c>
    </row>
    <row r="580" spans="1:104" x14ac:dyDescent="0.2">
      <c r="A580" s="177"/>
      <c r="B580" s="178"/>
      <c r="C580" s="226" t="s">
        <v>603</v>
      </c>
      <c r="D580" s="227"/>
      <c r="E580" s="227"/>
      <c r="F580" s="227"/>
      <c r="G580" s="228"/>
      <c r="L580" s="179" t="s">
        <v>603</v>
      </c>
      <c r="O580" s="170">
        <v>3</v>
      </c>
    </row>
    <row r="581" spans="1:104" x14ac:dyDescent="0.2">
      <c r="A581" s="171">
        <v>156</v>
      </c>
      <c r="B581" s="172" t="s">
        <v>604</v>
      </c>
      <c r="C581" s="173" t="s">
        <v>605</v>
      </c>
      <c r="D581" s="174" t="s">
        <v>185</v>
      </c>
      <c r="E581" s="175">
        <v>21</v>
      </c>
      <c r="F581" s="175">
        <v>0</v>
      </c>
      <c r="G581" s="176">
        <f>E581*F581</f>
        <v>0</v>
      </c>
      <c r="O581" s="170">
        <v>2</v>
      </c>
      <c r="AA581" s="146">
        <v>1</v>
      </c>
      <c r="AB581" s="146">
        <v>1</v>
      </c>
      <c r="AC581" s="146">
        <v>1</v>
      </c>
      <c r="AZ581" s="146">
        <v>1</v>
      </c>
      <c r="BA581" s="146">
        <f>IF(AZ581=1,G581,0)</f>
        <v>0</v>
      </c>
      <c r="BB581" s="146">
        <f>IF(AZ581=2,G581,0)</f>
        <v>0</v>
      </c>
      <c r="BC581" s="146">
        <f>IF(AZ581=3,G581,0)</f>
        <v>0</v>
      </c>
      <c r="BD581" s="146">
        <f>IF(AZ581=4,G581,0)</f>
        <v>0</v>
      </c>
      <c r="BE581" s="146">
        <f>IF(AZ581=5,G581,0)</f>
        <v>0</v>
      </c>
      <c r="CA581" s="170">
        <v>1</v>
      </c>
      <c r="CB581" s="170">
        <v>1</v>
      </c>
      <c r="CZ581" s="146">
        <v>0</v>
      </c>
    </row>
    <row r="582" spans="1:104" x14ac:dyDescent="0.2">
      <c r="A582" s="177"/>
      <c r="B582" s="180"/>
      <c r="C582" s="229" t="s">
        <v>606</v>
      </c>
      <c r="D582" s="230"/>
      <c r="E582" s="181">
        <v>21</v>
      </c>
      <c r="F582" s="182"/>
      <c r="G582" s="183"/>
      <c r="M582" s="179" t="s">
        <v>606</v>
      </c>
      <c r="O582" s="170"/>
    </row>
    <row r="583" spans="1:104" x14ac:dyDescent="0.2">
      <c r="A583" s="171">
        <v>157</v>
      </c>
      <c r="B583" s="172" t="s">
        <v>607</v>
      </c>
      <c r="C583" s="173" t="s">
        <v>608</v>
      </c>
      <c r="D583" s="174" t="s">
        <v>185</v>
      </c>
      <c r="E583" s="175">
        <v>9</v>
      </c>
      <c r="F583" s="175">
        <v>0</v>
      </c>
      <c r="G583" s="176">
        <f>E583*F583</f>
        <v>0</v>
      </c>
      <c r="O583" s="170">
        <v>2</v>
      </c>
      <c r="AA583" s="146">
        <v>1</v>
      </c>
      <c r="AB583" s="146">
        <v>1</v>
      </c>
      <c r="AC583" s="146">
        <v>1</v>
      </c>
      <c r="AZ583" s="146">
        <v>1</v>
      </c>
      <c r="BA583" s="146">
        <f>IF(AZ583=1,G583,0)</f>
        <v>0</v>
      </c>
      <c r="BB583" s="146">
        <f>IF(AZ583=2,G583,0)</f>
        <v>0</v>
      </c>
      <c r="BC583" s="146">
        <f>IF(AZ583=3,G583,0)</f>
        <v>0</v>
      </c>
      <c r="BD583" s="146">
        <f>IF(AZ583=4,G583,0)</f>
        <v>0</v>
      </c>
      <c r="BE583" s="146">
        <f>IF(AZ583=5,G583,0)</f>
        <v>0</v>
      </c>
      <c r="CA583" s="170">
        <v>1</v>
      </c>
      <c r="CB583" s="170">
        <v>1</v>
      </c>
      <c r="CZ583" s="146">
        <v>4.8999999999999998E-4</v>
      </c>
    </row>
    <row r="584" spans="1:104" x14ac:dyDescent="0.2">
      <c r="A584" s="171">
        <v>158</v>
      </c>
      <c r="B584" s="172" t="s">
        <v>609</v>
      </c>
      <c r="C584" s="173" t="s">
        <v>610</v>
      </c>
      <c r="D584" s="174" t="s">
        <v>108</v>
      </c>
      <c r="E584" s="175">
        <v>120</v>
      </c>
      <c r="F584" s="175">
        <v>0</v>
      </c>
      <c r="G584" s="176">
        <f>E584*F584</f>
        <v>0</v>
      </c>
      <c r="O584" s="170">
        <v>2</v>
      </c>
      <c r="AA584" s="146">
        <v>1</v>
      </c>
      <c r="AB584" s="146">
        <v>1</v>
      </c>
      <c r="AC584" s="146">
        <v>1</v>
      </c>
      <c r="AZ584" s="146">
        <v>1</v>
      </c>
      <c r="BA584" s="146">
        <f>IF(AZ584=1,G584,0)</f>
        <v>0</v>
      </c>
      <c r="BB584" s="146">
        <f>IF(AZ584=2,G584,0)</f>
        <v>0</v>
      </c>
      <c r="BC584" s="146">
        <f>IF(AZ584=3,G584,0)</f>
        <v>0</v>
      </c>
      <c r="BD584" s="146">
        <f>IF(AZ584=4,G584,0)</f>
        <v>0</v>
      </c>
      <c r="BE584" s="146">
        <f>IF(AZ584=5,G584,0)</f>
        <v>0</v>
      </c>
      <c r="CA584" s="170">
        <v>1</v>
      </c>
      <c r="CB584" s="170">
        <v>1</v>
      </c>
      <c r="CZ584" s="146">
        <v>0</v>
      </c>
    </row>
    <row r="585" spans="1:104" x14ac:dyDescent="0.2">
      <c r="A585" s="177"/>
      <c r="B585" s="178"/>
      <c r="C585" s="226" t="s">
        <v>611</v>
      </c>
      <c r="D585" s="227"/>
      <c r="E585" s="227"/>
      <c r="F585" s="227"/>
      <c r="G585" s="228"/>
      <c r="L585" s="179" t="s">
        <v>611</v>
      </c>
      <c r="O585" s="170">
        <v>3</v>
      </c>
    </row>
    <row r="586" spans="1:104" x14ac:dyDescent="0.2">
      <c r="A586" s="184"/>
      <c r="B586" s="185" t="s">
        <v>75</v>
      </c>
      <c r="C586" s="186" t="str">
        <f>CONCATENATE(B494," ",C494)</f>
        <v>96 Bourání konstrukcí</v>
      </c>
      <c r="D586" s="187"/>
      <c r="E586" s="188"/>
      <c r="F586" s="189"/>
      <c r="G586" s="190">
        <f>SUM(G494:G585)</f>
        <v>0</v>
      </c>
      <c r="O586" s="170">
        <v>4</v>
      </c>
      <c r="BA586" s="191">
        <f>SUM(BA494:BA585)</f>
        <v>0</v>
      </c>
      <c r="BB586" s="191">
        <f>SUM(BB494:BB585)</f>
        <v>0</v>
      </c>
      <c r="BC586" s="191">
        <f>SUM(BC494:BC585)</f>
        <v>0</v>
      </c>
      <c r="BD586" s="191">
        <f>SUM(BD494:BD585)</f>
        <v>0</v>
      </c>
      <c r="BE586" s="191">
        <f>SUM(BE494:BE585)</f>
        <v>0</v>
      </c>
    </row>
    <row r="587" spans="1:104" x14ac:dyDescent="0.2">
      <c r="A587" s="163" t="s">
        <v>72</v>
      </c>
      <c r="B587" s="164" t="s">
        <v>612</v>
      </c>
      <c r="C587" s="165" t="s">
        <v>613</v>
      </c>
      <c r="D587" s="166"/>
      <c r="E587" s="167"/>
      <c r="F587" s="167"/>
      <c r="G587" s="168"/>
      <c r="H587" s="169"/>
      <c r="I587" s="169"/>
      <c r="O587" s="170">
        <v>1</v>
      </c>
    </row>
    <row r="588" spans="1:104" x14ac:dyDescent="0.2">
      <c r="A588" s="171">
        <v>159</v>
      </c>
      <c r="B588" s="172" t="s">
        <v>614</v>
      </c>
      <c r="C588" s="173" t="s">
        <v>615</v>
      </c>
      <c r="D588" s="174" t="s">
        <v>120</v>
      </c>
      <c r="E588" s="175">
        <v>218.08064656600001</v>
      </c>
      <c r="F588" s="175">
        <v>0</v>
      </c>
      <c r="G588" s="176">
        <f>E588*F588</f>
        <v>0</v>
      </c>
      <c r="O588" s="170">
        <v>2</v>
      </c>
      <c r="AA588" s="146">
        <v>7</v>
      </c>
      <c r="AB588" s="146">
        <v>1</v>
      </c>
      <c r="AC588" s="146">
        <v>2</v>
      </c>
      <c r="AZ588" s="146">
        <v>1</v>
      </c>
      <c r="BA588" s="146">
        <f>IF(AZ588=1,G588,0)</f>
        <v>0</v>
      </c>
      <c r="BB588" s="146">
        <f>IF(AZ588=2,G588,0)</f>
        <v>0</v>
      </c>
      <c r="BC588" s="146">
        <f>IF(AZ588=3,G588,0)</f>
        <v>0</v>
      </c>
      <c r="BD588" s="146">
        <f>IF(AZ588=4,G588,0)</f>
        <v>0</v>
      </c>
      <c r="BE588" s="146">
        <f>IF(AZ588=5,G588,0)</f>
        <v>0</v>
      </c>
      <c r="CA588" s="170">
        <v>7</v>
      </c>
      <c r="CB588" s="170">
        <v>1</v>
      </c>
      <c r="CZ588" s="146">
        <v>0</v>
      </c>
    </row>
    <row r="589" spans="1:104" x14ac:dyDescent="0.2">
      <c r="A589" s="184"/>
      <c r="B589" s="185" t="s">
        <v>75</v>
      </c>
      <c r="C589" s="186" t="str">
        <f>CONCATENATE(B587," ",C587)</f>
        <v>99 Staveništní přesun hmot</v>
      </c>
      <c r="D589" s="187"/>
      <c r="E589" s="188"/>
      <c r="F589" s="189"/>
      <c r="G589" s="190">
        <f>SUM(G587:G588)</f>
        <v>0</v>
      </c>
      <c r="O589" s="170">
        <v>4</v>
      </c>
      <c r="BA589" s="191">
        <f>SUM(BA587:BA588)</f>
        <v>0</v>
      </c>
      <c r="BB589" s="191">
        <f>SUM(BB587:BB588)</f>
        <v>0</v>
      </c>
      <c r="BC589" s="191">
        <f>SUM(BC587:BC588)</f>
        <v>0</v>
      </c>
      <c r="BD589" s="191">
        <f>SUM(BD587:BD588)</f>
        <v>0</v>
      </c>
      <c r="BE589" s="191">
        <f>SUM(BE587:BE588)</f>
        <v>0</v>
      </c>
    </row>
    <row r="590" spans="1:104" x14ac:dyDescent="0.2">
      <c r="A590" s="163" t="s">
        <v>72</v>
      </c>
      <c r="B590" s="164" t="s">
        <v>616</v>
      </c>
      <c r="C590" s="165" t="s">
        <v>617</v>
      </c>
      <c r="D590" s="166"/>
      <c r="E590" s="167"/>
      <c r="F590" s="167"/>
      <c r="G590" s="168"/>
      <c r="H590" s="169"/>
      <c r="I590" s="169"/>
      <c r="O590" s="170">
        <v>1</v>
      </c>
    </row>
    <row r="591" spans="1:104" ht="22.5" x14ac:dyDescent="0.2">
      <c r="A591" s="171">
        <v>160</v>
      </c>
      <c r="B591" s="172" t="s">
        <v>618</v>
      </c>
      <c r="C591" s="173" t="s">
        <v>619</v>
      </c>
      <c r="D591" s="174" t="s">
        <v>108</v>
      </c>
      <c r="E591" s="175">
        <v>121</v>
      </c>
      <c r="F591" s="175">
        <v>0</v>
      </c>
      <c r="G591" s="176">
        <f>E591*F591</f>
        <v>0</v>
      </c>
      <c r="O591" s="170">
        <v>2</v>
      </c>
      <c r="AA591" s="146">
        <v>1</v>
      </c>
      <c r="AB591" s="146">
        <v>7</v>
      </c>
      <c r="AC591" s="146">
        <v>7</v>
      </c>
      <c r="AZ591" s="146">
        <v>2</v>
      </c>
      <c r="BA591" s="146">
        <f>IF(AZ591=1,G591,0)</f>
        <v>0</v>
      </c>
      <c r="BB591" s="146">
        <f>IF(AZ591=2,G591,0)</f>
        <v>0</v>
      </c>
      <c r="BC591" s="146">
        <f>IF(AZ591=3,G591,0)</f>
        <v>0</v>
      </c>
      <c r="BD591" s="146">
        <f>IF(AZ591=4,G591,0)</f>
        <v>0</v>
      </c>
      <c r="BE591" s="146">
        <f>IF(AZ591=5,G591,0)</f>
        <v>0</v>
      </c>
      <c r="CA591" s="170">
        <v>1</v>
      </c>
      <c r="CB591" s="170">
        <v>7</v>
      </c>
      <c r="CZ591" s="146">
        <v>7.1000000000000002E-4</v>
      </c>
    </row>
    <row r="592" spans="1:104" x14ac:dyDescent="0.2">
      <c r="A592" s="177"/>
      <c r="B592" s="180"/>
      <c r="C592" s="229" t="s">
        <v>109</v>
      </c>
      <c r="D592" s="230"/>
      <c r="E592" s="181">
        <v>121</v>
      </c>
      <c r="F592" s="182"/>
      <c r="G592" s="183"/>
      <c r="M592" s="179" t="s">
        <v>109</v>
      </c>
      <c r="O592" s="170"/>
    </row>
    <row r="593" spans="1:104" x14ac:dyDescent="0.2">
      <c r="A593" s="171">
        <v>161</v>
      </c>
      <c r="B593" s="172" t="s">
        <v>620</v>
      </c>
      <c r="C593" s="173" t="s">
        <v>621</v>
      </c>
      <c r="D593" s="174" t="s">
        <v>61</v>
      </c>
      <c r="E593" s="175"/>
      <c r="F593" s="175">
        <v>0</v>
      </c>
      <c r="G593" s="176">
        <f>E593*F593</f>
        <v>0</v>
      </c>
      <c r="O593" s="170">
        <v>2</v>
      </c>
      <c r="AA593" s="146">
        <v>7</v>
      </c>
      <c r="AB593" s="146">
        <v>1002</v>
      </c>
      <c r="AC593" s="146">
        <v>5</v>
      </c>
      <c r="AZ593" s="146">
        <v>2</v>
      </c>
      <c r="BA593" s="146">
        <f>IF(AZ593=1,G593,0)</f>
        <v>0</v>
      </c>
      <c r="BB593" s="146">
        <f>IF(AZ593=2,G593,0)</f>
        <v>0</v>
      </c>
      <c r="BC593" s="146">
        <f>IF(AZ593=3,G593,0)</f>
        <v>0</v>
      </c>
      <c r="BD593" s="146">
        <f>IF(AZ593=4,G593,0)</f>
        <v>0</v>
      </c>
      <c r="BE593" s="146">
        <f>IF(AZ593=5,G593,0)</f>
        <v>0</v>
      </c>
      <c r="CA593" s="170">
        <v>7</v>
      </c>
      <c r="CB593" s="170">
        <v>1002</v>
      </c>
      <c r="CZ593" s="146">
        <v>0</v>
      </c>
    </row>
    <row r="594" spans="1:104" x14ac:dyDescent="0.2">
      <c r="A594" s="184"/>
      <c r="B594" s="185" t="s">
        <v>75</v>
      </c>
      <c r="C594" s="186" t="str">
        <f>CONCATENATE(B590," ",C590)</f>
        <v>711 Izolace proti vodě</v>
      </c>
      <c r="D594" s="187"/>
      <c r="E594" s="188"/>
      <c r="F594" s="189"/>
      <c r="G594" s="190">
        <f>SUM(G590:G593)</f>
        <v>0</v>
      </c>
      <c r="O594" s="170">
        <v>4</v>
      </c>
      <c r="BA594" s="191">
        <f>SUM(BA590:BA593)</f>
        <v>0</v>
      </c>
      <c r="BB594" s="191">
        <f>SUM(BB590:BB593)</f>
        <v>0</v>
      </c>
      <c r="BC594" s="191">
        <f>SUM(BC590:BC593)</f>
        <v>0</v>
      </c>
      <c r="BD594" s="191">
        <f>SUM(BD590:BD593)</f>
        <v>0</v>
      </c>
      <c r="BE594" s="191">
        <f>SUM(BE590:BE593)</f>
        <v>0</v>
      </c>
    </row>
    <row r="595" spans="1:104" x14ac:dyDescent="0.2">
      <c r="A595" s="163" t="s">
        <v>72</v>
      </c>
      <c r="B595" s="164" t="s">
        <v>622</v>
      </c>
      <c r="C595" s="165" t="s">
        <v>623</v>
      </c>
      <c r="D595" s="166"/>
      <c r="E595" s="167"/>
      <c r="F595" s="167"/>
      <c r="G595" s="168"/>
      <c r="H595" s="169"/>
      <c r="I595" s="169"/>
      <c r="O595" s="170">
        <v>1</v>
      </c>
    </row>
    <row r="596" spans="1:104" ht="22.5" x14ac:dyDescent="0.2">
      <c r="A596" s="171">
        <v>162</v>
      </c>
      <c r="B596" s="172" t="s">
        <v>624</v>
      </c>
      <c r="C596" s="173" t="s">
        <v>625</v>
      </c>
      <c r="D596" s="174" t="s">
        <v>108</v>
      </c>
      <c r="E596" s="175">
        <v>14.4</v>
      </c>
      <c r="F596" s="175">
        <v>0</v>
      </c>
      <c r="G596" s="176">
        <f>E596*F596</f>
        <v>0</v>
      </c>
      <c r="O596" s="170">
        <v>2</v>
      </c>
      <c r="AA596" s="146">
        <v>1</v>
      </c>
      <c r="AB596" s="146">
        <v>7</v>
      </c>
      <c r="AC596" s="146">
        <v>7</v>
      </c>
      <c r="AZ596" s="146">
        <v>2</v>
      </c>
      <c r="BA596" s="146">
        <f>IF(AZ596=1,G596,0)</f>
        <v>0</v>
      </c>
      <c r="BB596" s="146">
        <f>IF(AZ596=2,G596,0)</f>
        <v>0</v>
      </c>
      <c r="BC596" s="146">
        <f>IF(AZ596=3,G596,0)</f>
        <v>0</v>
      </c>
      <c r="BD596" s="146">
        <f>IF(AZ596=4,G596,0)</f>
        <v>0</v>
      </c>
      <c r="BE596" s="146">
        <f>IF(AZ596=5,G596,0)</f>
        <v>0</v>
      </c>
      <c r="CA596" s="170">
        <v>1</v>
      </c>
      <c r="CB596" s="170">
        <v>7</v>
      </c>
      <c r="CZ596" s="146">
        <v>1.6740000000000001E-2</v>
      </c>
    </row>
    <row r="597" spans="1:104" x14ac:dyDescent="0.2">
      <c r="A597" s="177"/>
      <c r="B597" s="180"/>
      <c r="C597" s="229" t="s">
        <v>626</v>
      </c>
      <c r="D597" s="230"/>
      <c r="E597" s="181">
        <v>14.4</v>
      </c>
      <c r="F597" s="182"/>
      <c r="G597" s="183"/>
      <c r="M597" s="179" t="s">
        <v>626</v>
      </c>
      <c r="O597" s="170"/>
    </row>
    <row r="598" spans="1:104" x14ac:dyDescent="0.2">
      <c r="A598" s="171">
        <v>163</v>
      </c>
      <c r="B598" s="172" t="s">
        <v>627</v>
      </c>
      <c r="C598" s="173" t="s">
        <v>628</v>
      </c>
      <c r="D598" s="174" t="s">
        <v>61</v>
      </c>
      <c r="E598" s="175"/>
      <c r="F598" s="175">
        <v>0</v>
      </c>
      <c r="G598" s="176">
        <f>E598*F598</f>
        <v>0</v>
      </c>
      <c r="O598" s="170">
        <v>2</v>
      </c>
      <c r="AA598" s="146">
        <v>7</v>
      </c>
      <c r="AB598" s="146">
        <v>1002</v>
      </c>
      <c r="AC598" s="146">
        <v>5</v>
      </c>
      <c r="AZ598" s="146">
        <v>2</v>
      </c>
      <c r="BA598" s="146">
        <f>IF(AZ598=1,G598,0)</f>
        <v>0</v>
      </c>
      <c r="BB598" s="146">
        <f>IF(AZ598=2,G598,0)</f>
        <v>0</v>
      </c>
      <c r="BC598" s="146">
        <f>IF(AZ598=3,G598,0)</f>
        <v>0</v>
      </c>
      <c r="BD598" s="146">
        <f>IF(AZ598=4,G598,0)</f>
        <v>0</v>
      </c>
      <c r="BE598" s="146">
        <f>IF(AZ598=5,G598,0)</f>
        <v>0</v>
      </c>
      <c r="CA598" s="170">
        <v>7</v>
      </c>
      <c r="CB598" s="170">
        <v>1002</v>
      </c>
      <c r="CZ598" s="146">
        <v>0</v>
      </c>
    </row>
    <row r="599" spans="1:104" x14ac:dyDescent="0.2">
      <c r="A599" s="184"/>
      <c r="B599" s="185" t="s">
        <v>75</v>
      </c>
      <c r="C599" s="186" t="str">
        <f>CONCATENATE(B595," ",C595)</f>
        <v>712 Živičné krytiny</v>
      </c>
      <c r="D599" s="187"/>
      <c r="E599" s="188"/>
      <c r="F599" s="189"/>
      <c r="G599" s="190">
        <f>SUM(G595:G598)</f>
        <v>0</v>
      </c>
      <c r="O599" s="170">
        <v>4</v>
      </c>
      <c r="BA599" s="191">
        <f>SUM(BA595:BA598)</f>
        <v>0</v>
      </c>
      <c r="BB599" s="191">
        <f>SUM(BB595:BB598)</f>
        <v>0</v>
      </c>
      <c r="BC599" s="191">
        <f>SUM(BC595:BC598)</f>
        <v>0</v>
      </c>
      <c r="BD599" s="191">
        <f>SUM(BD595:BD598)</f>
        <v>0</v>
      </c>
      <c r="BE599" s="191">
        <f>SUM(BE595:BE598)</f>
        <v>0</v>
      </c>
    </row>
    <row r="600" spans="1:104" x14ac:dyDescent="0.2">
      <c r="A600" s="163" t="s">
        <v>72</v>
      </c>
      <c r="B600" s="164" t="s">
        <v>629</v>
      </c>
      <c r="C600" s="165" t="s">
        <v>630</v>
      </c>
      <c r="D600" s="166"/>
      <c r="E600" s="167"/>
      <c r="F600" s="167"/>
      <c r="G600" s="168"/>
      <c r="H600" s="169"/>
      <c r="I600" s="169"/>
      <c r="O600" s="170">
        <v>1</v>
      </c>
    </row>
    <row r="601" spans="1:104" ht="22.5" x14ac:dyDescent="0.2">
      <c r="A601" s="171">
        <v>164</v>
      </c>
      <c r="B601" s="172" t="s">
        <v>631</v>
      </c>
      <c r="C601" s="173" t="s">
        <v>632</v>
      </c>
      <c r="D601" s="174" t="s">
        <v>108</v>
      </c>
      <c r="E601" s="175">
        <v>121</v>
      </c>
      <c r="F601" s="175">
        <v>0</v>
      </c>
      <c r="G601" s="176">
        <f>E601*F601</f>
        <v>0</v>
      </c>
      <c r="O601" s="170">
        <v>2</v>
      </c>
      <c r="AA601" s="146">
        <v>1</v>
      </c>
      <c r="AB601" s="146">
        <v>7</v>
      </c>
      <c r="AC601" s="146">
        <v>7</v>
      </c>
      <c r="AZ601" s="146">
        <v>2</v>
      </c>
      <c r="BA601" s="146">
        <f>IF(AZ601=1,G601,0)</f>
        <v>0</v>
      </c>
      <c r="BB601" s="146">
        <f>IF(AZ601=2,G601,0)</f>
        <v>0</v>
      </c>
      <c r="BC601" s="146">
        <f>IF(AZ601=3,G601,0)</f>
        <v>0</v>
      </c>
      <c r="BD601" s="146">
        <f>IF(AZ601=4,G601,0)</f>
        <v>0</v>
      </c>
      <c r="BE601" s="146">
        <f>IF(AZ601=5,G601,0)</f>
        <v>0</v>
      </c>
      <c r="CA601" s="170">
        <v>1</v>
      </c>
      <c r="CB601" s="170">
        <v>7</v>
      </c>
      <c r="CZ601" s="146">
        <v>0</v>
      </c>
    </row>
    <row r="602" spans="1:104" x14ac:dyDescent="0.2">
      <c r="A602" s="177"/>
      <c r="B602" s="178"/>
      <c r="C602" s="226" t="s">
        <v>633</v>
      </c>
      <c r="D602" s="227"/>
      <c r="E602" s="227"/>
      <c r="F602" s="227"/>
      <c r="G602" s="228"/>
      <c r="L602" s="179" t="s">
        <v>633</v>
      </c>
      <c r="O602" s="170">
        <v>3</v>
      </c>
    </row>
    <row r="603" spans="1:104" ht="22.5" x14ac:dyDescent="0.2">
      <c r="A603" s="177"/>
      <c r="B603" s="178"/>
      <c r="C603" s="226" t="s">
        <v>634</v>
      </c>
      <c r="D603" s="227"/>
      <c r="E603" s="227"/>
      <c r="F603" s="227"/>
      <c r="G603" s="228"/>
      <c r="L603" s="179" t="s">
        <v>634</v>
      </c>
      <c r="O603" s="170">
        <v>3</v>
      </c>
    </row>
    <row r="604" spans="1:104" x14ac:dyDescent="0.2">
      <c r="A604" s="177"/>
      <c r="B604" s="178"/>
      <c r="C604" s="226" t="s">
        <v>159</v>
      </c>
      <c r="D604" s="227"/>
      <c r="E604" s="227"/>
      <c r="F604" s="227"/>
      <c r="G604" s="228"/>
      <c r="L604" s="179" t="s">
        <v>159</v>
      </c>
      <c r="O604" s="170">
        <v>3</v>
      </c>
    </row>
    <row r="605" spans="1:104" ht="22.5" x14ac:dyDescent="0.2">
      <c r="A605" s="177"/>
      <c r="B605" s="178"/>
      <c r="C605" s="226" t="s">
        <v>635</v>
      </c>
      <c r="D605" s="227"/>
      <c r="E605" s="227"/>
      <c r="F605" s="227"/>
      <c r="G605" s="228"/>
      <c r="L605" s="179" t="s">
        <v>635</v>
      </c>
      <c r="O605" s="170">
        <v>3</v>
      </c>
    </row>
    <row r="606" spans="1:104" x14ac:dyDescent="0.2">
      <c r="A606" s="177"/>
      <c r="B606" s="178"/>
      <c r="C606" s="226" t="s">
        <v>636</v>
      </c>
      <c r="D606" s="227"/>
      <c r="E606" s="227"/>
      <c r="F606" s="227"/>
      <c r="G606" s="228"/>
      <c r="L606" s="179" t="s">
        <v>636</v>
      </c>
      <c r="O606" s="170">
        <v>3</v>
      </c>
    </row>
    <row r="607" spans="1:104" x14ac:dyDescent="0.2">
      <c r="A607" s="177"/>
      <c r="B607" s="178"/>
      <c r="C607" s="226" t="s">
        <v>637</v>
      </c>
      <c r="D607" s="227"/>
      <c r="E607" s="227"/>
      <c r="F607" s="227"/>
      <c r="G607" s="228"/>
      <c r="L607" s="179" t="s">
        <v>637</v>
      </c>
      <c r="O607" s="170">
        <v>3</v>
      </c>
    </row>
    <row r="608" spans="1:104" x14ac:dyDescent="0.2">
      <c r="A608" s="177"/>
      <c r="B608" s="178"/>
      <c r="C608" s="226" t="s">
        <v>638</v>
      </c>
      <c r="D608" s="227"/>
      <c r="E608" s="227"/>
      <c r="F608" s="227"/>
      <c r="G608" s="228"/>
      <c r="L608" s="179" t="s">
        <v>638</v>
      </c>
      <c r="O608" s="170">
        <v>3</v>
      </c>
    </row>
    <row r="609" spans="1:104" x14ac:dyDescent="0.2">
      <c r="A609" s="177"/>
      <c r="B609" s="180"/>
      <c r="C609" s="229" t="s">
        <v>109</v>
      </c>
      <c r="D609" s="230"/>
      <c r="E609" s="181">
        <v>121</v>
      </c>
      <c r="F609" s="182"/>
      <c r="G609" s="183"/>
      <c r="M609" s="179" t="s">
        <v>109</v>
      </c>
      <c r="O609" s="170"/>
    </row>
    <row r="610" spans="1:104" ht="22.5" x14ac:dyDescent="0.2">
      <c r="A610" s="171">
        <v>165</v>
      </c>
      <c r="B610" s="172" t="s">
        <v>639</v>
      </c>
      <c r="C610" s="173" t="s">
        <v>640</v>
      </c>
      <c r="D610" s="174" t="s">
        <v>87</v>
      </c>
      <c r="E610" s="175">
        <v>142.09870000000001</v>
      </c>
      <c r="F610" s="175">
        <v>0</v>
      </c>
      <c r="G610" s="176">
        <f>E610*F610</f>
        <v>0</v>
      </c>
      <c r="O610" s="170">
        <v>2</v>
      </c>
      <c r="AA610" s="146">
        <v>1</v>
      </c>
      <c r="AB610" s="146">
        <v>7</v>
      </c>
      <c r="AC610" s="146">
        <v>7</v>
      </c>
      <c r="AZ610" s="146">
        <v>2</v>
      </c>
      <c r="BA610" s="146">
        <f>IF(AZ610=1,G610,0)</f>
        <v>0</v>
      </c>
      <c r="BB610" s="146">
        <f>IF(AZ610=2,G610,0)</f>
        <v>0</v>
      </c>
      <c r="BC610" s="146">
        <f>IF(AZ610=3,G610,0)</f>
        <v>0</v>
      </c>
      <c r="BD610" s="146">
        <f>IF(AZ610=4,G610,0)</f>
        <v>0</v>
      </c>
      <c r="BE610" s="146">
        <f>IF(AZ610=5,G610,0)</f>
        <v>0</v>
      </c>
      <c r="CA610" s="170">
        <v>1</v>
      </c>
      <c r="CB610" s="170">
        <v>7</v>
      </c>
      <c r="CZ610" s="146">
        <v>0.05</v>
      </c>
    </row>
    <row r="611" spans="1:104" x14ac:dyDescent="0.2">
      <c r="A611" s="177"/>
      <c r="B611" s="178"/>
      <c r="C611" s="226" t="s">
        <v>641</v>
      </c>
      <c r="D611" s="227"/>
      <c r="E611" s="227"/>
      <c r="F611" s="227"/>
      <c r="G611" s="228"/>
      <c r="L611" s="179" t="s">
        <v>641</v>
      </c>
      <c r="O611" s="170">
        <v>3</v>
      </c>
    </row>
    <row r="612" spans="1:104" ht="33.75" x14ac:dyDescent="0.2">
      <c r="A612" s="177"/>
      <c r="B612" s="178"/>
      <c r="C612" s="226" t="s">
        <v>642</v>
      </c>
      <c r="D612" s="227"/>
      <c r="E612" s="227"/>
      <c r="F612" s="227"/>
      <c r="G612" s="228"/>
      <c r="L612" s="179" t="s">
        <v>642</v>
      </c>
      <c r="O612" s="170">
        <v>3</v>
      </c>
    </row>
    <row r="613" spans="1:104" x14ac:dyDescent="0.2">
      <c r="A613" s="177"/>
      <c r="B613" s="178"/>
      <c r="C613" s="226" t="s">
        <v>159</v>
      </c>
      <c r="D613" s="227"/>
      <c r="E613" s="227"/>
      <c r="F613" s="227"/>
      <c r="G613" s="228"/>
      <c r="L613" s="179" t="s">
        <v>159</v>
      </c>
      <c r="O613" s="170">
        <v>3</v>
      </c>
    </row>
    <row r="614" spans="1:104" x14ac:dyDescent="0.2">
      <c r="A614" s="177"/>
      <c r="B614" s="178"/>
      <c r="C614" s="226" t="s">
        <v>643</v>
      </c>
      <c r="D614" s="227"/>
      <c r="E614" s="227"/>
      <c r="F614" s="227"/>
      <c r="G614" s="228"/>
      <c r="L614" s="179" t="s">
        <v>643</v>
      </c>
      <c r="O614" s="170">
        <v>3</v>
      </c>
    </row>
    <row r="615" spans="1:104" x14ac:dyDescent="0.2">
      <c r="A615" s="177"/>
      <c r="B615" s="178"/>
      <c r="C615" s="226" t="s">
        <v>644</v>
      </c>
      <c r="D615" s="227"/>
      <c r="E615" s="227"/>
      <c r="F615" s="227"/>
      <c r="G615" s="228"/>
      <c r="L615" s="179" t="s">
        <v>644</v>
      </c>
      <c r="O615" s="170">
        <v>3</v>
      </c>
    </row>
    <row r="616" spans="1:104" x14ac:dyDescent="0.2">
      <c r="A616" s="177"/>
      <c r="B616" s="178"/>
      <c r="C616" s="226" t="s">
        <v>645</v>
      </c>
      <c r="D616" s="227"/>
      <c r="E616" s="227"/>
      <c r="F616" s="227"/>
      <c r="G616" s="228"/>
      <c r="L616" s="179" t="s">
        <v>645</v>
      </c>
      <c r="O616" s="170">
        <v>3</v>
      </c>
    </row>
    <row r="617" spans="1:104" x14ac:dyDescent="0.2">
      <c r="A617" s="177"/>
      <c r="B617" s="178"/>
      <c r="C617" s="226" t="s">
        <v>646</v>
      </c>
      <c r="D617" s="227"/>
      <c r="E617" s="227"/>
      <c r="F617" s="227"/>
      <c r="G617" s="228"/>
      <c r="L617" s="179" t="s">
        <v>646</v>
      </c>
      <c r="O617" s="170">
        <v>3</v>
      </c>
    </row>
    <row r="618" spans="1:104" x14ac:dyDescent="0.2">
      <c r="A618" s="177"/>
      <c r="B618" s="178"/>
      <c r="C618" s="226" t="s">
        <v>647</v>
      </c>
      <c r="D618" s="227"/>
      <c r="E618" s="227"/>
      <c r="F618" s="227"/>
      <c r="G618" s="228"/>
      <c r="L618" s="179" t="s">
        <v>647</v>
      </c>
      <c r="O618" s="170">
        <v>3</v>
      </c>
    </row>
    <row r="619" spans="1:104" x14ac:dyDescent="0.2">
      <c r="A619" s="177"/>
      <c r="B619" s="178"/>
      <c r="C619" s="226" t="s">
        <v>648</v>
      </c>
      <c r="D619" s="227"/>
      <c r="E619" s="227"/>
      <c r="F619" s="227"/>
      <c r="G619" s="228"/>
      <c r="L619" s="179" t="s">
        <v>648</v>
      </c>
      <c r="O619" s="170">
        <v>3</v>
      </c>
    </row>
    <row r="620" spans="1:104" x14ac:dyDescent="0.2">
      <c r="A620" s="177"/>
      <c r="B620" s="178"/>
      <c r="C620" s="226" t="s">
        <v>649</v>
      </c>
      <c r="D620" s="227"/>
      <c r="E620" s="227"/>
      <c r="F620" s="227"/>
      <c r="G620" s="228"/>
      <c r="L620" s="179" t="s">
        <v>649</v>
      </c>
      <c r="O620" s="170">
        <v>3</v>
      </c>
    </row>
    <row r="621" spans="1:104" ht="67.5" x14ac:dyDescent="0.2">
      <c r="A621" s="177"/>
      <c r="B621" s="178"/>
      <c r="C621" s="226" t="s">
        <v>650</v>
      </c>
      <c r="D621" s="227"/>
      <c r="E621" s="227"/>
      <c r="F621" s="227"/>
      <c r="G621" s="228"/>
      <c r="L621" s="179" t="s">
        <v>650</v>
      </c>
      <c r="O621" s="170">
        <v>3</v>
      </c>
    </row>
    <row r="622" spans="1:104" ht="168.75" x14ac:dyDescent="0.2">
      <c r="A622" s="177"/>
      <c r="B622" s="178"/>
      <c r="C622" s="226" t="s">
        <v>651</v>
      </c>
      <c r="D622" s="227"/>
      <c r="E622" s="227"/>
      <c r="F622" s="227"/>
      <c r="G622" s="228"/>
      <c r="L622" s="179" t="s">
        <v>651</v>
      </c>
      <c r="O622" s="170">
        <v>3</v>
      </c>
    </row>
    <row r="623" spans="1:104" x14ac:dyDescent="0.2">
      <c r="A623" s="177"/>
      <c r="B623" s="180"/>
      <c r="C623" s="231" t="s">
        <v>242</v>
      </c>
      <c r="D623" s="230"/>
      <c r="E623" s="204">
        <v>0</v>
      </c>
      <c r="F623" s="182"/>
      <c r="G623" s="183"/>
      <c r="M623" s="179" t="s">
        <v>242</v>
      </c>
      <c r="O623" s="170"/>
    </row>
    <row r="624" spans="1:104" x14ac:dyDescent="0.2">
      <c r="A624" s="177"/>
      <c r="B624" s="180"/>
      <c r="C624" s="231" t="s">
        <v>652</v>
      </c>
      <c r="D624" s="230"/>
      <c r="E624" s="204">
        <v>322.27050000000003</v>
      </c>
      <c r="F624" s="182"/>
      <c r="G624" s="183"/>
      <c r="M624" s="179" t="s">
        <v>652</v>
      </c>
      <c r="O624" s="170"/>
    </row>
    <row r="625" spans="1:104" x14ac:dyDescent="0.2">
      <c r="A625" s="177"/>
      <c r="B625" s="180"/>
      <c r="C625" s="231" t="s">
        <v>653</v>
      </c>
      <c r="D625" s="230"/>
      <c r="E625" s="204">
        <v>185.22499999999999</v>
      </c>
      <c r="F625" s="182"/>
      <c r="G625" s="183"/>
      <c r="M625" s="179" t="s">
        <v>653</v>
      </c>
      <c r="O625" s="170"/>
    </row>
    <row r="626" spans="1:104" x14ac:dyDescent="0.2">
      <c r="A626" s="177"/>
      <c r="B626" s="180"/>
      <c r="C626" s="231" t="s">
        <v>246</v>
      </c>
      <c r="D626" s="230"/>
      <c r="E626" s="204">
        <v>507.49549999999999</v>
      </c>
      <c r="F626" s="182"/>
      <c r="G626" s="183"/>
      <c r="M626" s="179" t="s">
        <v>246</v>
      </c>
      <c r="O626" s="170"/>
    </row>
    <row r="627" spans="1:104" x14ac:dyDescent="0.2">
      <c r="A627" s="177"/>
      <c r="B627" s="180"/>
      <c r="C627" s="229" t="s">
        <v>654</v>
      </c>
      <c r="D627" s="230"/>
      <c r="E627" s="181">
        <v>142.09870000000001</v>
      </c>
      <c r="F627" s="182"/>
      <c r="G627" s="183"/>
      <c r="M627" s="179" t="s">
        <v>654</v>
      </c>
      <c r="O627" s="170"/>
    </row>
    <row r="628" spans="1:104" x14ac:dyDescent="0.2">
      <c r="A628" s="171">
        <v>166</v>
      </c>
      <c r="B628" s="172" t="s">
        <v>655</v>
      </c>
      <c r="C628" s="173" t="s">
        <v>656</v>
      </c>
      <c r="D628" s="174" t="s">
        <v>108</v>
      </c>
      <c r="E628" s="175">
        <v>145.19999999999999</v>
      </c>
      <c r="F628" s="175">
        <v>0</v>
      </c>
      <c r="G628" s="176">
        <f>E628*F628</f>
        <v>0</v>
      </c>
      <c r="O628" s="170">
        <v>2</v>
      </c>
      <c r="AA628" s="146">
        <v>3</v>
      </c>
      <c r="AB628" s="146">
        <v>7</v>
      </c>
      <c r="AC628" s="146">
        <v>283763407</v>
      </c>
      <c r="AZ628" s="146">
        <v>2</v>
      </c>
      <c r="BA628" s="146">
        <f>IF(AZ628=1,G628,0)</f>
        <v>0</v>
      </c>
      <c r="BB628" s="146">
        <f>IF(AZ628=2,G628,0)</f>
        <v>0</v>
      </c>
      <c r="BC628" s="146">
        <f>IF(AZ628=3,G628,0)</f>
        <v>0</v>
      </c>
      <c r="BD628" s="146">
        <f>IF(AZ628=4,G628,0)</f>
        <v>0</v>
      </c>
      <c r="BE628" s="146">
        <f>IF(AZ628=5,G628,0)</f>
        <v>0</v>
      </c>
      <c r="CA628" s="170">
        <v>3</v>
      </c>
      <c r="CB628" s="170">
        <v>7</v>
      </c>
      <c r="CZ628" s="146">
        <v>4.62E-3</v>
      </c>
    </row>
    <row r="629" spans="1:104" x14ac:dyDescent="0.2">
      <c r="A629" s="177"/>
      <c r="B629" s="178"/>
      <c r="C629" s="226" t="s">
        <v>633</v>
      </c>
      <c r="D629" s="227"/>
      <c r="E629" s="227"/>
      <c r="F629" s="227"/>
      <c r="G629" s="228"/>
      <c r="L629" s="179" t="s">
        <v>633</v>
      </c>
      <c r="O629" s="170">
        <v>3</v>
      </c>
    </row>
    <row r="630" spans="1:104" ht="22.5" x14ac:dyDescent="0.2">
      <c r="A630" s="177"/>
      <c r="B630" s="178"/>
      <c r="C630" s="226" t="s">
        <v>634</v>
      </c>
      <c r="D630" s="227"/>
      <c r="E630" s="227"/>
      <c r="F630" s="227"/>
      <c r="G630" s="228"/>
      <c r="L630" s="179" t="s">
        <v>634</v>
      </c>
      <c r="O630" s="170">
        <v>3</v>
      </c>
    </row>
    <row r="631" spans="1:104" x14ac:dyDescent="0.2">
      <c r="A631" s="177"/>
      <c r="B631" s="178"/>
      <c r="C631" s="226" t="s">
        <v>159</v>
      </c>
      <c r="D631" s="227"/>
      <c r="E631" s="227"/>
      <c r="F631" s="227"/>
      <c r="G631" s="228"/>
      <c r="L631" s="179" t="s">
        <v>159</v>
      </c>
      <c r="O631" s="170">
        <v>3</v>
      </c>
    </row>
    <row r="632" spans="1:104" ht="22.5" x14ac:dyDescent="0.2">
      <c r="A632" s="177"/>
      <c r="B632" s="178"/>
      <c r="C632" s="226" t="s">
        <v>635</v>
      </c>
      <c r="D632" s="227"/>
      <c r="E632" s="227"/>
      <c r="F632" s="227"/>
      <c r="G632" s="228"/>
      <c r="L632" s="179" t="s">
        <v>635</v>
      </c>
      <c r="O632" s="170">
        <v>3</v>
      </c>
    </row>
    <row r="633" spans="1:104" x14ac:dyDescent="0.2">
      <c r="A633" s="177"/>
      <c r="B633" s="178"/>
      <c r="C633" s="226" t="s">
        <v>636</v>
      </c>
      <c r="D633" s="227"/>
      <c r="E633" s="227"/>
      <c r="F633" s="227"/>
      <c r="G633" s="228"/>
      <c r="L633" s="179" t="s">
        <v>636</v>
      </c>
      <c r="O633" s="170">
        <v>3</v>
      </c>
    </row>
    <row r="634" spans="1:104" x14ac:dyDescent="0.2">
      <c r="A634" s="177"/>
      <c r="B634" s="178"/>
      <c r="C634" s="226" t="s">
        <v>637</v>
      </c>
      <c r="D634" s="227"/>
      <c r="E634" s="227"/>
      <c r="F634" s="227"/>
      <c r="G634" s="228"/>
      <c r="L634" s="179" t="s">
        <v>637</v>
      </c>
      <c r="O634" s="170">
        <v>3</v>
      </c>
    </row>
    <row r="635" spans="1:104" x14ac:dyDescent="0.2">
      <c r="A635" s="177"/>
      <c r="B635" s="178"/>
      <c r="C635" s="226" t="s">
        <v>638</v>
      </c>
      <c r="D635" s="227"/>
      <c r="E635" s="227"/>
      <c r="F635" s="227"/>
      <c r="G635" s="228"/>
      <c r="L635" s="179" t="s">
        <v>638</v>
      </c>
      <c r="O635" s="170">
        <v>3</v>
      </c>
    </row>
    <row r="636" spans="1:104" x14ac:dyDescent="0.2">
      <c r="A636" s="177"/>
      <c r="B636" s="180"/>
      <c r="C636" s="229" t="s">
        <v>657</v>
      </c>
      <c r="D636" s="230"/>
      <c r="E636" s="181">
        <v>145.19999999999999</v>
      </c>
      <c r="F636" s="182"/>
      <c r="G636" s="183"/>
      <c r="M636" s="179" t="s">
        <v>657</v>
      </c>
      <c r="O636" s="170"/>
    </row>
    <row r="637" spans="1:104" x14ac:dyDescent="0.2">
      <c r="A637" s="171">
        <v>167</v>
      </c>
      <c r="B637" s="172" t="s">
        <v>658</v>
      </c>
      <c r="C637" s="173" t="s">
        <v>659</v>
      </c>
      <c r="D637" s="174" t="s">
        <v>61</v>
      </c>
      <c r="E637" s="175"/>
      <c r="F637" s="175">
        <v>0</v>
      </c>
      <c r="G637" s="176">
        <f>E637*F637</f>
        <v>0</v>
      </c>
      <c r="O637" s="170">
        <v>2</v>
      </c>
      <c r="AA637" s="146">
        <v>7</v>
      </c>
      <c r="AB637" s="146">
        <v>1002</v>
      </c>
      <c r="AC637" s="146">
        <v>5</v>
      </c>
      <c r="AZ637" s="146">
        <v>2</v>
      </c>
      <c r="BA637" s="146">
        <f>IF(AZ637=1,G637,0)</f>
        <v>0</v>
      </c>
      <c r="BB637" s="146">
        <f>IF(AZ637=2,G637,0)</f>
        <v>0</v>
      </c>
      <c r="BC637" s="146">
        <f>IF(AZ637=3,G637,0)</f>
        <v>0</v>
      </c>
      <c r="BD637" s="146">
        <f>IF(AZ637=4,G637,0)</f>
        <v>0</v>
      </c>
      <c r="BE637" s="146">
        <f>IF(AZ637=5,G637,0)</f>
        <v>0</v>
      </c>
      <c r="CA637" s="170">
        <v>7</v>
      </c>
      <c r="CB637" s="170">
        <v>1002</v>
      </c>
      <c r="CZ637" s="146">
        <v>0</v>
      </c>
    </row>
    <row r="638" spans="1:104" x14ac:dyDescent="0.2">
      <c r="A638" s="184"/>
      <c r="B638" s="185" t="s">
        <v>75</v>
      </c>
      <c r="C638" s="186" t="str">
        <f>CONCATENATE(B600," ",C600)</f>
        <v>713 Izolace tepelné</v>
      </c>
      <c r="D638" s="187"/>
      <c r="E638" s="188"/>
      <c r="F638" s="189"/>
      <c r="G638" s="190">
        <f>SUM(G600:G637)</f>
        <v>0</v>
      </c>
      <c r="O638" s="170">
        <v>4</v>
      </c>
      <c r="BA638" s="191">
        <f>SUM(BA600:BA637)</f>
        <v>0</v>
      </c>
      <c r="BB638" s="191">
        <f>SUM(BB600:BB637)</f>
        <v>0</v>
      </c>
      <c r="BC638" s="191">
        <f>SUM(BC600:BC637)</f>
        <v>0</v>
      </c>
      <c r="BD638" s="191">
        <f>SUM(BD600:BD637)</f>
        <v>0</v>
      </c>
      <c r="BE638" s="191">
        <f>SUM(BE600:BE637)</f>
        <v>0</v>
      </c>
    </row>
    <row r="639" spans="1:104" x14ac:dyDescent="0.2">
      <c r="A639" s="163" t="s">
        <v>72</v>
      </c>
      <c r="B639" s="164" t="s">
        <v>660</v>
      </c>
      <c r="C639" s="165" t="s">
        <v>661</v>
      </c>
      <c r="D639" s="166"/>
      <c r="E639" s="167"/>
      <c r="F639" s="167"/>
      <c r="G639" s="168"/>
      <c r="H639" s="169"/>
      <c r="I639" s="169"/>
      <c r="O639" s="170">
        <v>1</v>
      </c>
    </row>
    <row r="640" spans="1:104" ht="22.5" x14ac:dyDescent="0.2">
      <c r="A640" s="171">
        <v>168</v>
      </c>
      <c r="B640" s="172" t="s">
        <v>662</v>
      </c>
      <c r="C640" s="173" t="s">
        <v>663</v>
      </c>
      <c r="D640" s="174" t="s">
        <v>108</v>
      </c>
      <c r="E640" s="175">
        <v>14.4</v>
      </c>
      <c r="F640" s="175">
        <v>0</v>
      </c>
      <c r="G640" s="176">
        <f>E640*F640</f>
        <v>0</v>
      </c>
      <c r="O640" s="170">
        <v>2</v>
      </c>
      <c r="AA640" s="146">
        <v>1</v>
      </c>
      <c r="AB640" s="146">
        <v>7</v>
      </c>
      <c r="AC640" s="146">
        <v>7</v>
      </c>
      <c r="AZ640" s="146">
        <v>2</v>
      </c>
      <c r="BA640" s="146">
        <f>IF(AZ640=1,G640,0)</f>
        <v>0</v>
      </c>
      <c r="BB640" s="146">
        <f>IF(AZ640=2,G640,0)</f>
        <v>0</v>
      </c>
      <c r="BC640" s="146">
        <f>IF(AZ640=3,G640,0)</f>
        <v>0</v>
      </c>
      <c r="BD640" s="146">
        <f>IF(AZ640=4,G640,0)</f>
        <v>0</v>
      </c>
      <c r="BE640" s="146">
        <f>IF(AZ640=5,G640,0)</f>
        <v>0</v>
      </c>
      <c r="CA640" s="170">
        <v>1</v>
      </c>
      <c r="CB640" s="170">
        <v>7</v>
      </c>
      <c r="CZ640" s="146">
        <v>4.7019999999999999E-2</v>
      </c>
    </row>
    <row r="641" spans="1:15" x14ac:dyDescent="0.2">
      <c r="A641" s="177"/>
      <c r="B641" s="178"/>
      <c r="C641" s="226" t="s">
        <v>664</v>
      </c>
      <c r="D641" s="227"/>
      <c r="E641" s="227"/>
      <c r="F641" s="227"/>
      <c r="G641" s="228"/>
      <c r="L641" s="179" t="s">
        <v>664</v>
      </c>
      <c r="O641" s="170">
        <v>3</v>
      </c>
    </row>
    <row r="642" spans="1:15" ht="22.5" x14ac:dyDescent="0.2">
      <c r="A642" s="177"/>
      <c r="B642" s="178"/>
      <c r="C642" s="226" t="s">
        <v>665</v>
      </c>
      <c r="D642" s="227"/>
      <c r="E642" s="227"/>
      <c r="F642" s="227"/>
      <c r="G642" s="228"/>
      <c r="L642" s="179" t="s">
        <v>665</v>
      </c>
      <c r="O642" s="170">
        <v>3</v>
      </c>
    </row>
    <row r="643" spans="1:15" x14ac:dyDescent="0.2">
      <c r="A643" s="177"/>
      <c r="B643" s="178"/>
      <c r="C643" s="226" t="s">
        <v>666</v>
      </c>
      <c r="D643" s="227"/>
      <c r="E643" s="227"/>
      <c r="F643" s="227"/>
      <c r="G643" s="228"/>
      <c r="L643" s="179" t="s">
        <v>666</v>
      </c>
      <c r="O643" s="170">
        <v>3</v>
      </c>
    </row>
    <row r="644" spans="1:15" x14ac:dyDescent="0.2">
      <c r="A644" s="177"/>
      <c r="B644" s="178"/>
      <c r="C644" s="226" t="s">
        <v>159</v>
      </c>
      <c r="D644" s="227"/>
      <c r="E644" s="227"/>
      <c r="F644" s="227"/>
      <c r="G644" s="228"/>
      <c r="L644" s="179" t="s">
        <v>159</v>
      </c>
      <c r="O644" s="170">
        <v>3</v>
      </c>
    </row>
    <row r="645" spans="1:15" x14ac:dyDescent="0.2">
      <c r="A645" s="177"/>
      <c r="B645" s="178"/>
      <c r="C645" s="226" t="s">
        <v>643</v>
      </c>
      <c r="D645" s="227"/>
      <c r="E645" s="227"/>
      <c r="F645" s="227"/>
      <c r="G645" s="228"/>
      <c r="L645" s="179" t="s">
        <v>643</v>
      </c>
      <c r="O645" s="170">
        <v>3</v>
      </c>
    </row>
    <row r="646" spans="1:15" x14ac:dyDescent="0.2">
      <c r="A646" s="177"/>
      <c r="B646" s="178"/>
      <c r="C646" s="226" t="s">
        <v>644</v>
      </c>
      <c r="D646" s="227"/>
      <c r="E646" s="227"/>
      <c r="F646" s="227"/>
      <c r="G646" s="228"/>
      <c r="L646" s="179" t="s">
        <v>644</v>
      </c>
      <c r="O646" s="170">
        <v>3</v>
      </c>
    </row>
    <row r="647" spans="1:15" x14ac:dyDescent="0.2">
      <c r="A647" s="177"/>
      <c r="B647" s="178"/>
      <c r="C647" s="226" t="s">
        <v>645</v>
      </c>
      <c r="D647" s="227"/>
      <c r="E647" s="227"/>
      <c r="F647" s="227"/>
      <c r="G647" s="228"/>
      <c r="L647" s="179" t="s">
        <v>645</v>
      </c>
      <c r="O647" s="170">
        <v>3</v>
      </c>
    </row>
    <row r="648" spans="1:15" x14ac:dyDescent="0.2">
      <c r="A648" s="177"/>
      <c r="B648" s="178"/>
      <c r="C648" s="226" t="s">
        <v>646</v>
      </c>
      <c r="D648" s="227"/>
      <c r="E648" s="227"/>
      <c r="F648" s="227"/>
      <c r="G648" s="228"/>
      <c r="L648" s="179" t="s">
        <v>646</v>
      </c>
      <c r="O648" s="170">
        <v>3</v>
      </c>
    </row>
    <row r="649" spans="1:15" x14ac:dyDescent="0.2">
      <c r="A649" s="177"/>
      <c r="B649" s="178"/>
      <c r="C649" s="226" t="s">
        <v>647</v>
      </c>
      <c r="D649" s="227"/>
      <c r="E649" s="227"/>
      <c r="F649" s="227"/>
      <c r="G649" s="228"/>
      <c r="L649" s="179" t="s">
        <v>647</v>
      </c>
      <c r="O649" s="170">
        <v>3</v>
      </c>
    </row>
    <row r="650" spans="1:15" x14ac:dyDescent="0.2">
      <c r="A650" s="177"/>
      <c r="B650" s="178"/>
      <c r="C650" s="226" t="s">
        <v>648</v>
      </c>
      <c r="D650" s="227"/>
      <c r="E650" s="227"/>
      <c r="F650" s="227"/>
      <c r="G650" s="228"/>
      <c r="L650" s="179" t="s">
        <v>648</v>
      </c>
      <c r="O650" s="170">
        <v>3</v>
      </c>
    </row>
    <row r="651" spans="1:15" x14ac:dyDescent="0.2">
      <c r="A651" s="177"/>
      <c r="B651" s="178"/>
      <c r="C651" s="226" t="s">
        <v>649</v>
      </c>
      <c r="D651" s="227"/>
      <c r="E651" s="227"/>
      <c r="F651" s="227"/>
      <c r="G651" s="228"/>
      <c r="L651" s="179" t="s">
        <v>649</v>
      </c>
      <c r="O651" s="170">
        <v>3</v>
      </c>
    </row>
    <row r="652" spans="1:15" ht="67.5" x14ac:dyDescent="0.2">
      <c r="A652" s="177"/>
      <c r="B652" s="178"/>
      <c r="C652" s="226" t="s">
        <v>650</v>
      </c>
      <c r="D652" s="227"/>
      <c r="E652" s="227"/>
      <c r="F652" s="227"/>
      <c r="G652" s="228"/>
      <c r="L652" s="179" t="s">
        <v>650</v>
      </c>
      <c r="O652" s="170">
        <v>3</v>
      </c>
    </row>
    <row r="653" spans="1:15" ht="45" x14ac:dyDescent="0.2">
      <c r="A653" s="177"/>
      <c r="B653" s="178"/>
      <c r="C653" s="226" t="s">
        <v>667</v>
      </c>
      <c r="D653" s="227"/>
      <c r="E653" s="227"/>
      <c r="F653" s="227"/>
      <c r="G653" s="228"/>
      <c r="L653" s="179" t="s">
        <v>667</v>
      </c>
      <c r="O653" s="170">
        <v>3</v>
      </c>
    </row>
    <row r="654" spans="1:15" ht="112.5" x14ac:dyDescent="0.2">
      <c r="A654" s="177"/>
      <c r="B654" s="178"/>
      <c r="C654" s="226" t="s">
        <v>668</v>
      </c>
      <c r="D654" s="227"/>
      <c r="E654" s="227"/>
      <c r="F654" s="227"/>
      <c r="G654" s="228"/>
      <c r="L654" s="179" t="s">
        <v>668</v>
      </c>
      <c r="O654" s="170">
        <v>3</v>
      </c>
    </row>
    <row r="655" spans="1:15" ht="22.5" x14ac:dyDescent="0.2">
      <c r="A655" s="177"/>
      <c r="B655" s="178"/>
      <c r="C655" s="226" t="s">
        <v>669</v>
      </c>
      <c r="D655" s="227"/>
      <c r="E655" s="227"/>
      <c r="F655" s="227"/>
      <c r="G655" s="228"/>
      <c r="L655" s="179" t="s">
        <v>669</v>
      </c>
      <c r="O655" s="170">
        <v>3</v>
      </c>
    </row>
    <row r="656" spans="1:15" x14ac:dyDescent="0.2">
      <c r="A656" s="177"/>
      <c r="B656" s="178"/>
      <c r="C656" s="226" t="s">
        <v>259</v>
      </c>
      <c r="D656" s="227"/>
      <c r="E656" s="227"/>
      <c r="F656" s="227"/>
      <c r="G656" s="228"/>
      <c r="L656" s="179" t="s">
        <v>259</v>
      </c>
      <c r="O656" s="170">
        <v>3</v>
      </c>
    </row>
    <row r="657" spans="1:104" x14ac:dyDescent="0.2">
      <c r="A657" s="177"/>
      <c r="B657" s="180"/>
      <c r="C657" s="229" t="s">
        <v>626</v>
      </c>
      <c r="D657" s="230"/>
      <c r="E657" s="181">
        <v>14.4</v>
      </c>
      <c r="F657" s="182"/>
      <c r="G657" s="183"/>
      <c r="M657" s="179" t="s">
        <v>626</v>
      </c>
      <c r="O657" s="170"/>
    </row>
    <row r="658" spans="1:104" ht="22.5" x14ac:dyDescent="0.2">
      <c r="A658" s="171">
        <v>169</v>
      </c>
      <c r="B658" s="172" t="s">
        <v>670</v>
      </c>
      <c r="C658" s="173" t="s">
        <v>671</v>
      </c>
      <c r="D658" s="174" t="s">
        <v>108</v>
      </c>
      <c r="E658" s="175">
        <v>56.441099999999999</v>
      </c>
      <c r="F658" s="175">
        <v>0</v>
      </c>
      <c r="G658" s="176">
        <f>E658*F658</f>
        <v>0</v>
      </c>
      <c r="O658" s="170">
        <v>2</v>
      </c>
      <c r="AA658" s="146">
        <v>1</v>
      </c>
      <c r="AB658" s="146">
        <v>7</v>
      </c>
      <c r="AC658" s="146">
        <v>7</v>
      </c>
      <c r="AZ658" s="146">
        <v>2</v>
      </c>
      <c r="BA658" s="146">
        <f>IF(AZ658=1,G658,0)</f>
        <v>0</v>
      </c>
      <c r="BB658" s="146">
        <f>IF(AZ658=2,G658,0)</f>
        <v>0</v>
      </c>
      <c r="BC658" s="146">
        <f>IF(AZ658=3,G658,0)</f>
        <v>0</v>
      </c>
      <c r="BD658" s="146">
        <f>IF(AZ658=4,G658,0)</f>
        <v>0</v>
      </c>
      <c r="BE658" s="146">
        <f>IF(AZ658=5,G658,0)</f>
        <v>0</v>
      </c>
      <c r="CA658" s="170">
        <v>1</v>
      </c>
      <c r="CB658" s="170">
        <v>7</v>
      </c>
      <c r="CZ658" s="146">
        <v>9.1E-4</v>
      </c>
    </row>
    <row r="659" spans="1:104" x14ac:dyDescent="0.2">
      <c r="A659" s="177"/>
      <c r="B659" s="178"/>
      <c r="C659" s="226" t="s">
        <v>672</v>
      </c>
      <c r="D659" s="227"/>
      <c r="E659" s="227"/>
      <c r="F659" s="227"/>
      <c r="G659" s="228"/>
      <c r="L659" s="179" t="s">
        <v>672</v>
      </c>
      <c r="O659" s="170">
        <v>3</v>
      </c>
    </row>
    <row r="660" spans="1:104" x14ac:dyDescent="0.2">
      <c r="A660" s="177"/>
      <c r="B660" s="180"/>
      <c r="C660" s="229" t="s">
        <v>260</v>
      </c>
      <c r="D660" s="230"/>
      <c r="E660" s="181">
        <v>43.847999999999999</v>
      </c>
      <c r="F660" s="182"/>
      <c r="G660" s="183"/>
      <c r="M660" s="179" t="s">
        <v>260</v>
      </c>
      <c r="O660" s="170"/>
    </row>
    <row r="661" spans="1:104" x14ac:dyDescent="0.2">
      <c r="A661" s="177"/>
      <c r="B661" s="180"/>
      <c r="C661" s="229" t="s">
        <v>261</v>
      </c>
      <c r="D661" s="230"/>
      <c r="E661" s="181">
        <v>5.22</v>
      </c>
      <c r="F661" s="182"/>
      <c r="G661" s="183"/>
      <c r="M661" s="179" t="s">
        <v>261</v>
      </c>
      <c r="O661" s="170"/>
    </row>
    <row r="662" spans="1:104" x14ac:dyDescent="0.2">
      <c r="A662" s="177"/>
      <c r="B662" s="180"/>
      <c r="C662" s="229" t="s">
        <v>262</v>
      </c>
      <c r="D662" s="230"/>
      <c r="E662" s="181">
        <v>5.7530999999999999</v>
      </c>
      <c r="F662" s="182"/>
      <c r="G662" s="183"/>
      <c r="M662" s="179" t="s">
        <v>262</v>
      </c>
      <c r="O662" s="170"/>
    </row>
    <row r="663" spans="1:104" x14ac:dyDescent="0.2">
      <c r="A663" s="177"/>
      <c r="B663" s="180"/>
      <c r="C663" s="229" t="s">
        <v>673</v>
      </c>
      <c r="D663" s="230"/>
      <c r="E663" s="181">
        <v>1.62</v>
      </c>
      <c r="F663" s="182"/>
      <c r="G663" s="183"/>
      <c r="M663" s="179" t="s">
        <v>673</v>
      </c>
      <c r="O663" s="170"/>
    </row>
    <row r="664" spans="1:104" x14ac:dyDescent="0.2">
      <c r="A664" s="171">
        <v>170</v>
      </c>
      <c r="B664" s="172" t="s">
        <v>674</v>
      </c>
      <c r="C664" s="173" t="s">
        <v>675</v>
      </c>
      <c r="D664" s="174" t="s">
        <v>61</v>
      </c>
      <c r="E664" s="175"/>
      <c r="F664" s="175">
        <v>0</v>
      </c>
      <c r="G664" s="176">
        <f>E664*F664</f>
        <v>0</v>
      </c>
      <c r="O664" s="170">
        <v>2</v>
      </c>
      <c r="AA664" s="146">
        <v>7</v>
      </c>
      <c r="AB664" s="146">
        <v>1002</v>
      </c>
      <c r="AC664" s="146">
        <v>5</v>
      </c>
      <c r="AZ664" s="146">
        <v>2</v>
      </c>
      <c r="BA664" s="146">
        <f>IF(AZ664=1,G664,0)</f>
        <v>0</v>
      </c>
      <c r="BB664" s="146">
        <f>IF(AZ664=2,G664,0)</f>
        <v>0</v>
      </c>
      <c r="BC664" s="146">
        <f>IF(AZ664=3,G664,0)</f>
        <v>0</v>
      </c>
      <c r="BD664" s="146">
        <f>IF(AZ664=4,G664,0)</f>
        <v>0</v>
      </c>
      <c r="BE664" s="146">
        <f>IF(AZ664=5,G664,0)</f>
        <v>0</v>
      </c>
      <c r="CA664" s="170">
        <v>7</v>
      </c>
      <c r="CB664" s="170">
        <v>1002</v>
      </c>
      <c r="CZ664" s="146">
        <v>0</v>
      </c>
    </row>
    <row r="665" spans="1:104" x14ac:dyDescent="0.2">
      <c r="A665" s="184"/>
      <c r="B665" s="185" t="s">
        <v>75</v>
      </c>
      <c r="C665" s="186" t="str">
        <f>CONCATENATE(B639," ",C639)</f>
        <v>762 Konstrukce tesařské</v>
      </c>
      <c r="D665" s="187"/>
      <c r="E665" s="188"/>
      <c r="F665" s="189"/>
      <c r="G665" s="190">
        <f>SUM(G639:G664)</f>
        <v>0</v>
      </c>
      <c r="O665" s="170">
        <v>4</v>
      </c>
      <c r="BA665" s="191">
        <f>SUM(BA639:BA664)</f>
        <v>0</v>
      </c>
      <c r="BB665" s="191">
        <f>SUM(BB639:BB664)</f>
        <v>0</v>
      </c>
      <c r="BC665" s="191">
        <f>SUM(BC639:BC664)</f>
        <v>0</v>
      </c>
      <c r="BD665" s="191">
        <f>SUM(BD639:BD664)</f>
        <v>0</v>
      </c>
      <c r="BE665" s="191">
        <f>SUM(BE639:BE664)</f>
        <v>0</v>
      </c>
    </row>
    <row r="666" spans="1:104" x14ac:dyDescent="0.2">
      <c r="A666" s="163" t="s">
        <v>72</v>
      </c>
      <c r="B666" s="164" t="s">
        <v>676</v>
      </c>
      <c r="C666" s="165" t="s">
        <v>677</v>
      </c>
      <c r="D666" s="166"/>
      <c r="E666" s="167"/>
      <c r="F666" s="167"/>
      <c r="G666" s="168"/>
      <c r="H666" s="169"/>
      <c r="I666" s="169"/>
      <c r="O666" s="170">
        <v>1</v>
      </c>
    </row>
    <row r="667" spans="1:104" x14ac:dyDescent="0.2">
      <c r="A667" s="171">
        <v>171</v>
      </c>
      <c r="B667" s="172" t="s">
        <v>678</v>
      </c>
      <c r="C667" s="173" t="s">
        <v>679</v>
      </c>
      <c r="D667" s="174"/>
      <c r="E667" s="175">
        <v>0</v>
      </c>
      <c r="F667" s="175">
        <v>0</v>
      </c>
      <c r="G667" s="176">
        <f>E667*F667</f>
        <v>0</v>
      </c>
      <c r="O667" s="170">
        <v>2</v>
      </c>
      <c r="AA667" s="146">
        <v>1</v>
      </c>
      <c r="AB667" s="146">
        <v>7</v>
      </c>
      <c r="AC667" s="146">
        <v>7</v>
      </c>
      <c r="AZ667" s="146">
        <v>2</v>
      </c>
      <c r="BA667" s="146">
        <f>IF(AZ667=1,G667,0)</f>
        <v>0</v>
      </c>
      <c r="BB667" s="146">
        <f>IF(AZ667=2,G667,0)</f>
        <v>0</v>
      </c>
      <c r="BC667" s="146">
        <f>IF(AZ667=3,G667,0)</f>
        <v>0</v>
      </c>
      <c r="BD667" s="146">
        <f>IF(AZ667=4,G667,0)</f>
        <v>0</v>
      </c>
      <c r="BE667" s="146">
        <f>IF(AZ667=5,G667,0)</f>
        <v>0</v>
      </c>
      <c r="CA667" s="170">
        <v>1</v>
      </c>
      <c r="CB667" s="170">
        <v>7</v>
      </c>
      <c r="CZ667" s="146">
        <v>0</v>
      </c>
    </row>
    <row r="668" spans="1:104" ht="33.75" x14ac:dyDescent="0.2">
      <c r="A668" s="177"/>
      <c r="B668" s="178"/>
      <c r="C668" s="226" t="s">
        <v>820</v>
      </c>
      <c r="D668" s="227"/>
      <c r="E668" s="227"/>
      <c r="F668" s="227"/>
      <c r="G668" s="228"/>
      <c r="L668" s="179" t="s">
        <v>680</v>
      </c>
      <c r="O668" s="170">
        <v>3</v>
      </c>
    </row>
    <row r="669" spans="1:104" x14ac:dyDescent="0.2">
      <c r="A669" s="171">
        <v>172</v>
      </c>
      <c r="B669" s="172" t="s">
        <v>681</v>
      </c>
      <c r="C669" s="173" t="s">
        <v>682</v>
      </c>
      <c r="D669" s="174" t="s">
        <v>108</v>
      </c>
      <c r="E669" s="175">
        <v>43.847999999999999</v>
      </c>
      <c r="F669" s="175">
        <v>0</v>
      </c>
      <c r="G669" s="176">
        <f>E669*F669</f>
        <v>0</v>
      </c>
      <c r="O669" s="170">
        <v>2</v>
      </c>
      <c r="AA669" s="146">
        <v>1</v>
      </c>
      <c r="AB669" s="146">
        <v>7</v>
      </c>
      <c r="AC669" s="146">
        <v>7</v>
      </c>
      <c r="AZ669" s="146">
        <v>2</v>
      </c>
      <c r="BA669" s="146">
        <f>IF(AZ669=1,G669,0)</f>
        <v>0</v>
      </c>
      <c r="BB669" s="146">
        <f>IF(AZ669=2,G669,0)</f>
        <v>0</v>
      </c>
      <c r="BC669" s="146">
        <f>IF(AZ669=3,G669,0)</f>
        <v>0</v>
      </c>
      <c r="BD669" s="146">
        <f>IF(AZ669=4,G669,0)</f>
        <v>0</v>
      </c>
      <c r="BE669" s="146">
        <f>IF(AZ669=5,G669,0)</f>
        <v>0</v>
      </c>
      <c r="CA669" s="170">
        <v>1</v>
      </c>
      <c r="CB669" s="170">
        <v>7</v>
      </c>
      <c r="CZ669" s="146">
        <v>1.9029999999999998E-2</v>
      </c>
    </row>
    <row r="670" spans="1:104" ht="22.5" x14ac:dyDescent="0.2">
      <c r="A670" s="177"/>
      <c r="B670" s="178"/>
      <c r="C670" s="226" t="s">
        <v>683</v>
      </c>
      <c r="D670" s="227"/>
      <c r="E670" s="227"/>
      <c r="F670" s="227"/>
      <c r="G670" s="228"/>
      <c r="L670" s="179" t="s">
        <v>683</v>
      </c>
      <c r="O670" s="170">
        <v>3</v>
      </c>
    </row>
    <row r="671" spans="1:104" x14ac:dyDescent="0.2">
      <c r="A671" s="177"/>
      <c r="B671" s="178"/>
      <c r="C671" s="226" t="s">
        <v>684</v>
      </c>
      <c r="D671" s="227"/>
      <c r="E671" s="227"/>
      <c r="F671" s="227"/>
      <c r="G671" s="228"/>
      <c r="L671" s="179" t="s">
        <v>684</v>
      </c>
      <c r="O671" s="170">
        <v>3</v>
      </c>
    </row>
    <row r="672" spans="1:104" x14ac:dyDescent="0.2">
      <c r="A672" s="177"/>
      <c r="B672" s="178"/>
      <c r="C672" s="226" t="s">
        <v>685</v>
      </c>
      <c r="D672" s="227"/>
      <c r="E672" s="227"/>
      <c r="F672" s="227"/>
      <c r="G672" s="228"/>
      <c r="L672" s="179" t="s">
        <v>685</v>
      </c>
      <c r="O672" s="170">
        <v>3</v>
      </c>
    </row>
    <row r="673" spans="1:104" x14ac:dyDescent="0.2">
      <c r="A673" s="177"/>
      <c r="B673" s="180"/>
      <c r="C673" s="229" t="s">
        <v>686</v>
      </c>
      <c r="D673" s="230"/>
      <c r="E673" s="181">
        <v>43.847999999999999</v>
      </c>
      <c r="F673" s="182"/>
      <c r="G673" s="183"/>
      <c r="M673" s="179" t="s">
        <v>686</v>
      </c>
      <c r="O673" s="170"/>
    </row>
    <row r="674" spans="1:104" x14ac:dyDescent="0.2">
      <c r="A674" s="171">
        <v>173</v>
      </c>
      <c r="B674" s="172" t="s">
        <v>687</v>
      </c>
      <c r="C674" s="173" t="s">
        <v>688</v>
      </c>
      <c r="D674" s="174" t="s">
        <v>108</v>
      </c>
      <c r="E674" s="175">
        <v>5.2634999999999996</v>
      </c>
      <c r="F674" s="175">
        <v>0</v>
      </c>
      <c r="G674" s="176">
        <f>E674*F674</f>
        <v>0</v>
      </c>
      <c r="O674" s="170">
        <v>2</v>
      </c>
      <c r="AA674" s="146">
        <v>1</v>
      </c>
      <c r="AB674" s="146">
        <v>7</v>
      </c>
      <c r="AC674" s="146">
        <v>7</v>
      </c>
      <c r="AZ674" s="146">
        <v>2</v>
      </c>
      <c r="BA674" s="146">
        <f>IF(AZ674=1,G674,0)</f>
        <v>0</v>
      </c>
      <c r="BB674" s="146">
        <f>IF(AZ674=2,G674,0)</f>
        <v>0</v>
      </c>
      <c r="BC674" s="146">
        <f>IF(AZ674=3,G674,0)</f>
        <v>0</v>
      </c>
      <c r="BD674" s="146">
        <f>IF(AZ674=4,G674,0)</f>
        <v>0</v>
      </c>
      <c r="BE674" s="146">
        <f>IF(AZ674=5,G674,0)</f>
        <v>0</v>
      </c>
      <c r="CA674" s="170">
        <v>1</v>
      </c>
      <c r="CB674" s="170">
        <v>7</v>
      </c>
      <c r="CZ674" s="146">
        <v>1.9029999999999998E-2</v>
      </c>
    </row>
    <row r="675" spans="1:104" ht="33.75" x14ac:dyDescent="0.2">
      <c r="A675" s="177"/>
      <c r="B675" s="178"/>
      <c r="C675" s="226" t="s">
        <v>689</v>
      </c>
      <c r="D675" s="227"/>
      <c r="E675" s="227"/>
      <c r="F675" s="227"/>
      <c r="G675" s="228"/>
      <c r="L675" s="179" t="s">
        <v>689</v>
      </c>
      <c r="O675" s="170">
        <v>3</v>
      </c>
    </row>
    <row r="676" spans="1:104" x14ac:dyDescent="0.2">
      <c r="A676" s="177"/>
      <c r="B676" s="178"/>
      <c r="C676" s="226" t="s">
        <v>684</v>
      </c>
      <c r="D676" s="227"/>
      <c r="E676" s="227"/>
      <c r="F676" s="227"/>
      <c r="G676" s="228"/>
      <c r="L676" s="179" t="s">
        <v>684</v>
      </c>
      <c r="O676" s="170">
        <v>3</v>
      </c>
    </row>
    <row r="677" spans="1:104" x14ac:dyDescent="0.2">
      <c r="A677" s="177"/>
      <c r="B677" s="178"/>
      <c r="C677" s="226" t="s">
        <v>690</v>
      </c>
      <c r="D677" s="227"/>
      <c r="E677" s="227"/>
      <c r="F677" s="227"/>
      <c r="G677" s="228"/>
      <c r="L677" s="179" t="s">
        <v>690</v>
      </c>
      <c r="O677" s="170">
        <v>3</v>
      </c>
    </row>
    <row r="678" spans="1:104" x14ac:dyDescent="0.2">
      <c r="A678" s="177"/>
      <c r="B678" s="178"/>
      <c r="C678" s="226" t="s">
        <v>259</v>
      </c>
      <c r="D678" s="227"/>
      <c r="E678" s="227"/>
      <c r="F678" s="227"/>
      <c r="G678" s="228"/>
      <c r="L678" s="179" t="s">
        <v>259</v>
      </c>
      <c r="O678" s="170">
        <v>3</v>
      </c>
    </row>
    <row r="679" spans="1:104" x14ac:dyDescent="0.2">
      <c r="A679" s="177"/>
      <c r="B679" s="180"/>
      <c r="C679" s="229" t="s">
        <v>691</v>
      </c>
      <c r="D679" s="230"/>
      <c r="E679" s="181">
        <v>5.2634999999999996</v>
      </c>
      <c r="F679" s="182"/>
      <c r="G679" s="183"/>
      <c r="M679" s="179" t="s">
        <v>691</v>
      </c>
      <c r="O679" s="170"/>
    </row>
    <row r="680" spans="1:104" x14ac:dyDescent="0.2">
      <c r="A680" s="171">
        <v>174</v>
      </c>
      <c r="B680" s="172" t="s">
        <v>692</v>
      </c>
      <c r="C680" s="173" t="s">
        <v>693</v>
      </c>
      <c r="D680" s="174" t="s">
        <v>108</v>
      </c>
      <c r="E680" s="175">
        <v>5.7530999999999999</v>
      </c>
      <c r="F680" s="175">
        <v>0</v>
      </c>
      <c r="G680" s="176">
        <f>E680*F680</f>
        <v>0</v>
      </c>
      <c r="O680" s="170">
        <v>2</v>
      </c>
      <c r="AA680" s="146">
        <v>1</v>
      </c>
      <c r="AB680" s="146">
        <v>7</v>
      </c>
      <c r="AC680" s="146">
        <v>7</v>
      </c>
      <c r="AZ680" s="146">
        <v>2</v>
      </c>
      <c r="BA680" s="146">
        <f>IF(AZ680=1,G680,0)</f>
        <v>0</v>
      </c>
      <c r="BB680" s="146">
        <f>IF(AZ680=2,G680,0)</f>
        <v>0</v>
      </c>
      <c r="BC680" s="146">
        <f>IF(AZ680=3,G680,0)</f>
        <v>0</v>
      </c>
      <c r="BD680" s="146">
        <f>IF(AZ680=4,G680,0)</f>
        <v>0</v>
      </c>
      <c r="BE680" s="146">
        <f>IF(AZ680=5,G680,0)</f>
        <v>0</v>
      </c>
      <c r="CA680" s="170">
        <v>1</v>
      </c>
      <c r="CB680" s="170">
        <v>7</v>
      </c>
      <c r="CZ680" s="146">
        <v>1.9029999999999998E-2</v>
      </c>
    </row>
    <row r="681" spans="1:104" ht="22.5" x14ac:dyDescent="0.2">
      <c r="A681" s="177"/>
      <c r="B681" s="178"/>
      <c r="C681" s="226" t="s">
        <v>694</v>
      </c>
      <c r="D681" s="227"/>
      <c r="E681" s="227"/>
      <c r="F681" s="227"/>
      <c r="G681" s="228"/>
      <c r="L681" s="179" t="s">
        <v>694</v>
      </c>
      <c r="O681" s="170">
        <v>3</v>
      </c>
    </row>
    <row r="682" spans="1:104" x14ac:dyDescent="0.2">
      <c r="A682" s="177"/>
      <c r="B682" s="178"/>
      <c r="C682" s="226" t="s">
        <v>684</v>
      </c>
      <c r="D682" s="227"/>
      <c r="E682" s="227"/>
      <c r="F682" s="227"/>
      <c r="G682" s="228"/>
      <c r="L682" s="179" t="s">
        <v>684</v>
      </c>
      <c r="O682" s="170">
        <v>3</v>
      </c>
    </row>
    <row r="683" spans="1:104" x14ac:dyDescent="0.2">
      <c r="A683" s="177"/>
      <c r="B683" s="178"/>
      <c r="C683" s="226" t="s">
        <v>695</v>
      </c>
      <c r="D683" s="227"/>
      <c r="E683" s="227"/>
      <c r="F683" s="227"/>
      <c r="G683" s="228"/>
      <c r="L683" s="179" t="s">
        <v>695</v>
      </c>
      <c r="O683" s="170">
        <v>3</v>
      </c>
    </row>
    <row r="684" spans="1:104" x14ac:dyDescent="0.2">
      <c r="A684" s="177"/>
      <c r="B684" s="178"/>
      <c r="C684" s="226" t="s">
        <v>259</v>
      </c>
      <c r="D684" s="227"/>
      <c r="E684" s="227"/>
      <c r="F684" s="227"/>
      <c r="G684" s="228"/>
      <c r="L684" s="179" t="s">
        <v>259</v>
      </c>
      <c r="O684" s="170">
        <v>3</v>
      </c>
    </row>
    <row r="685" spans="1:104" x14ac:dyDescent="0.2">
      <c r="A685" s="177"/>
      <c r="B685" s="180"/>
      <c r="C685" s="229" t="s">
        <v>696</v>
      </c>
      <c r="D685" s="230"/>
      <c r="E685" s="181">
        <v>5.7530999999999999</v>
      </c>
      <c r="F685" s="182"/>
      <c r="G685" s="183"/>
      <c r="M685" s="179" t="s">
        <v>696</v>
      </c>
      <c r="O685" s="170"/>
    </row>
    <row r="686" spans="1:104" x14ac:dyDescent="0.2">
      <c r="A686" s="171">
        <v>175</v>
      </c>
      <c r="B686" s="172" t="s">
        <v>697</v>
      </c>
      <c r="C686" s="173" t="s">
        <v>698</v>
      </c>
      <c r="D686" s="174" t="s">
        <v>108</v>
      </c>
      <c r="E686" s="175">
        <v>1.62</v>
      </c>
      <c r="F686" s="175">
        <v>0</v>
      </c>
      <c r="G686" s="176">
        <f>E686*F686</f>
        <v>0</v>
      </c>
      <c r="O686" s="170">
        <v>2</v>
      </c>
      <c r="AA686" s="146">
        <v>1</v>
      </c>
      <c r="AB686" s="146">
        <v>7</v>
      </c>
      <c r="AC686" s="146">
        <v>7</v>
      </c>
      <c r="AZ686" s="146">
        <v>2</v>
      </c>
      <c r="BA686" s="146">
        <f>IF(AZ686=1,G686,0)</f>
        <v>0</v>
      </c>
      <c r="BB686" s="146">
        <f>IF(AZ686=2,G686,0)</f>
        <v>0</v>
      </c>
      <c r="BC686" s="146">
        <f>IF(AZ686=3,G686,0)</f>
        <v>0</v>
      </c>
      <c r="BD686" s="146">
        <f>IF(AZ686=4,G686,0)</f>
        <v>0</v>
      </c>
      <c r="BE686" s="146">
        <f>IF(AZ686=5,G686,0)</f>
        <v>0</v>
      </c>
      <c r="CA686" s="170">
        <v>1</v>
      </c>
      <c r="CB686" s="170">
        <v>7</v>
      </c>
      <c r="CZ686" s="146">
        <v>1.9029999999999998E-2</v>
      </c>
    </row>
    <row r="687" spans="1:104" ht="22.5" x14ac:dyDescent="0.2">
      <c r="A687" s="177"/>
      <c r="B687" s="178"/>
      <c r="C687" s="226" t="s">
        <v>694</v>
      </c>
      <c r="D687" s="227"/>
      <c r="E687" s="227"/>
      <c r="F687" s="227"/>
      <c r="G687" s="228"/>
      <c r="L687" s="179" t="s">
        <v>694</v>
      </c>
      <c r="O687" s="170">
        <v>3</v>
      </c>
    </row>
    <row r="688" spans="1:104" x14ac:dyDescent="0.2">
      <c r="A688" s="177"/>
      <c r="B688" s="178"/>
      <c r="C688" s="226" t="s">
        <v>684</v>
      </c>
      <c r="D688" s="227"/>
      <c r="E688" s="227"/>
      <c r="F688" s="227"/>
      <c r="G688" s="228"/>
      <c r="L688" s="179" t="s">
        <v>684</v>
      </c>
      <c r="O688" s="170">
        <v>3</v>
      </c>
    </row>
    <row r="689" spans="1:104" x14ac:dyDescent="0.2">
      <c r="A689" s="177"/>
      <c r="B689" s="178"/>
      <c r="C689" s="226" t="s">
        <v>699</v>
      </c>
      <c r="D689" s="227"/>
      <c r="E689" s="227"/>
      <c r="F689" s="227"/>
      <c r="G689" s="228"/>
      <c r="L689" s="179" t="s">
        <v>699</v>
      </c>
      <c r="O689" s="170">
        <v>3</v>
      </c>
    </row>
    <row r="690" spans="1:104" x14ac:dyDescent="0.2">
      <c r="A690" s="177"/>
      <c r="B690" s="178"/>
      <c r="C690" s="226" t="s">
        <v>259</v>
      </c>
      <c r="D690" s="227"/>
      <c r="E690" s="227"/>
      <c r="F690" s="227"/>
      <c r="G690" s="228"/>
      <c r="L690" s="179" t="s">
        <v>259</v>
      </c>
      <c r="O690" s="170">
        <v>3</v>
      </c>
    </row>
    <row r="691" spans="1:104" x14ac:dyDescent="0.2">
      <c r="A691" s="177"/>
      <c r="B691" s="180"/>
      <c r="C691" s="229" t="s">
        <v>700</v>
      </c>
      <c r="D691" s="230"/>
      <c r="E691" s="181">
        <v>1.62</v>
      </c>
      <c r="F691" s="182"/>
      <c r="G691" s="183"/>
      <c r="M691" s="179" t="s">
        <v>700</v>
      </c>
      <c r="O691" s="170"/>
    </row>
    <row r="692" spans="1:104" x14ac:dyDescent="0.2">
      <c r="A692" s="171">
        <v>176</v>
      </c>
      <c r="B692" s="172" t="s">
        <v>701</v>
      </c>
      <c r="C692" s="173" t="s">
        <v>702</v>
      </c>
      <c r="D692" s="174" t="s">
        <v>108</v>
      </c>
      <c r="E692" s="175">
        <v>0.78900000000000003</v>
      </c>
      <c r="F692" s="175">
        <v>0</v>
      </c>
      <c r="G692" s="176">
        <f>E692*F692</f>
        <v>0</v>
      </c>
      <c r="O692" s="170">
        <v>2</v>
      </c>
      <c r="AA692" s="146">
        <v>1</v>
      </c>
      <c r="AB692" s="146">
        <v>7</v>
      </c>
      <c r="AC692" s="146">
        <v>7</v>
      </c>
      <c r="AZ692" s="146">
        <v>2</v>
      </c>
      <c r="BA692" s="146">
        <f>IF(AZ692=1,G692,0)</f>
        <v>0</v>
      </c>
      <c r="BB692" s="146">
        <f>IF(AZ692=2,G692,0)</f>
        <v>0</v>
      </c>
      <c r="BC692" s="146">
        <f>IF(AZ692=3,G692,0)</f>
        <v>0</v>
      </c>
      <c r="BD692" s="146">
        <f>IF(AZ692=4,G692,0)</f>
        <v>0</v>
      </c>
      <c r="BE692" s="146">
        <f>IF(AZ692=5,G692,0)</f>
        <v>0</v>
      </c>
      <c r="CA692" s="170">
        <v>1</v>
      </c>
      <c r="CB692" s="170">
        <v>7</v>
      </c>
      <c r="CZ692" s="146">
        <v>6.77E-3</v>
      </c>
    </row>
    <row r="693" spans="1:104" x14ac:dyDescent="0.2">
      <c r="A693" s="177"/>
      <c r="B693" s="178"/>
      <c r="C693" s="226" t="s">
        <v>703</v>
      </c>
      <c r="D693" s="227"/>
      <c r="E693" s="227"/>
      <c r="F693" s="227"/>
      <c r="G693" s="228"/>
      <c r="L693" s="179" t="s">
        <v>703</v>
      </c>
      <c r="O693" s="170">
        <v>3</v>
      </c>
    </row>
    <row r="694" spans="1:104" x14ac:dyDescent="0.2">
      <c r="A694" s="177"/>
      <c r="B694" s="180"/>
      <c r="C694" s="229" t="s">
        <v>704</v>
      </c>
      <c r="D694" s="230"/>
      <c r="E694" s="181">
        <v>0.78900000000000003</v>
      </c>
      <c r="F694" s="182"/>
      <c r="G694" s="183"/>
      <c r="M694" s="179" t="s">
        <v>704</v>
      </c>
      <c r="O694" s="170"/>
    </row>
    <row r="695" spans="1:104" x14ac:dyDescent="0.2">
      <c r="A695" s="171">
        <v>177</v>
      </c>
      <c r="B695" s="172" t="s">
        <v>705</v>
      </c>
      <c r="C695" s="173" t="s">
        <v>706</v>
      </c>
      <c r="D695" s="174" t="s">
        <v>108</v>
      </c>
      <c r="E695" s="175">
        <v>0.66</v>
      </c>
      <c r="F695" s="175">
        <v>0</v>
      </c>
      <c r="G695" s="176">
        <f>E695*F695</f>
        <v>0</v>
      </c>
      <c r="O695" s="170">
        <v>2</v>
      </c>
      <c r="AA695" s="146">
        <v>1</v>
      </c>
      <c r="AB695" s="146">
        <v>7</v>
      </c>
      <c r="AC695" s="146">
        <v>7</v>
      </c>
      <c r="AZ695" s="146">
        <v>2</v>
      </c>
      <c r="BA695" s="146">
        <f>IF(AZ695=1,G695,0)</f>
        <v>0</v>
      </c>
      <c r="BB695" s="146">
        <f>IF(AZ695=2,G695,0)</f>
        <v>0</v>
      </c>
      <c r="BC695" s="146">
        <f>IF(AZ695=3,G695,0)</f>
        <v>0</v>
      </c>
      <c r="BD695" s="146">
        <f>IF(AZ695=4,G695,0)</f>
        <v>0</v>
      </c>
      <c r="BE695" s="146">
        <f>IF(AZ695=5,G695,0)</f>
        <v>0</v>
      </c>
      <c r="CA695" s="170">
        <v>1</v>
      </c>
      <c r="CB695" s="170">
        <v>7</v>
      </c>
      <c r="CZ695" s="146">
        <v>6.77E-3</v>
      </c>
    </row>
    <row r="696" spans="1:104" ht="22.5" x14ac:dyDescent="0.2">
      <c r="A696" s="177"/>
      <c r="B696" s="178"/>
      <c r="C696" s="226" t="s">
        <v>707</v>
      </c>
      <c r="D696" s="227"/>
      <c r="E696" s="227"/>
      <c r="F696" s="227"/>
      <c r="G696" s="228"/>
      <c r="L696" s="179" t="s">
        <v>707</v>
      </c>
      <c r="O696" s="170">
        <v>3</v>
      </c>
    </row>
    <row r="697" spans="1:104" x14ac:dyDescent="0.2">
      <c r="A697" s="177"/>
      <c r="B697" s="178"/>
      <c r="C697" s="226" t="s">
        <v>708</v>
      </c>
      <c r="D697" s="227"/>
      <c r="E697" s="227"/>
      <c r="F697" s="227"/>
      <c r="G697" s="228"/>
      <c r="L697" s="179" t="s">
        <v>708</v>
      </c>
      <c r="O697" s="170">
        <v>3</v>
      </c>
    </row>
    <row r="698" spans="1:104" x14ac:dyDescent="0.2">
      <c r="A698" s="177"/>
      <c r="B698" s="180"/>
      <c r="C698" s="229" t="s">
        <v>709</v>
      </c>
      <c r="D698" s="230"/>
      <c r="E698" s="181">
        <v>0.66</v>
      </c>
      <c r="F698" s="182"/>
      <c r="G698" s="183"/>
      <c r="M698" s="179" t="s">
        <v>709</v>
      </c>
      <c r="O698" s="170"/>
    </row>
    <row r="699" spans="1:104" ht="22.5" x14ac:dyDescent="0.2">
      <c r="A699" s="171">
        <v>178</v>
      </c>
      <c r="B699" s="172" t="s">
        <v>710</v>
      </c>
      <c r="C699" s="173" t="s">
        <v>711</v>
      </c>
      <c r="D699" s="174" t="s">
        <v>185</v>
      </c>
      <c r="E699" s="175">
        <v>24.31</v>
      </c>
      <c r="F699" s="175">
        <v>0</v>
      </c>
      <c r="G699" s="176">
        <f>E699*F699</f>
        <v>0</v>
      </c>
      <c r="O699" s="170">
        <v>2</v>
      </c>
      <c r="AA699" s="146">
        <v>1</v>
      </c>
      <c r="AB699" s="146">
        <v>7</v>
      </c>
      <c r="AC699" s="146">
        <v>7</v>
      </c>
      <c r="AZ699" s="146">
        <v>2</v>
      </c>
      <c r="BA699" s="146">
        <f>IF(AZ699=1,G699,0)</f>
        <v>0</v>
      </c>
      <c r="BB699" s="146">
        <f>IF(AZ699=2,G699,0)</f>
        <v>0</v>
      </c>
      <c r="BC699" s="146">
        <f>IF(AZ699=3,G699,0)</f>
        <v>0</v>
      </c>
      <c r="BD699" s="146">
        <f>IF(AZ699=4,G699,0)</f>
        <v>0</v>
      </c>
      <c r="BE699" s="146">
        <f>IF(AZ699=5,G699,0)</f>
        <v>0</v>
      </c>
      <c r="CA699" s="170">
        <v>1</v>
      </c>
      <c r="CB699" s="170">
        <v>7</v>
      </c>
      <c r="CZ699" s="146">
        <v>3.0799999999999998E-3</v>
      </c>
    </row>
    <row r="700" spans="1:104" ht="22.5" x14ac:dyDescent="0.2">
      <c r="A700" s="171">
        <v>179</v>
      </c>
      <c r="B700" s="172" t="s">
        <v>712</v>
      </c>
      <c r="C700" s="173" t="s">
        <v>713</v>
      </c>
      <c r="D700" s="174" t="s">
        <v>185</v>
      </c>
      <c r="E700" s="175">
        <v>126.81</v>
      </c>
      <c r="F700" s="175">
        <v>0</v>
      </c>
      <c r="G700" s="176">
        <f>E700*F700</f>
        <v>0</v>
      </c>
      <c r="O700" s="170">
        <v>2</v>
      </c>
      <c r="AA700" s="146">
        <v>1</v>
      </c>
      <c r="AB700" s="146">
        <v>0</v>
      </c>
      <c r="AC700" s="146">
        <v>0</v>
      </c>
      <c r="AZ700" s="146">
        <v>2</v>
      </c>
      <c r="BA700" s="146">
        <f>IF(AZ700=1,G700,0)</f>
        <v>0</v>
      </c>
      <c r="BB700" s="146">
        <f>IF(AZ700=2,G700,0)</f>
        <v>0</v>
      </c>
      <c r="BC700" s="146">
        <f>IF(AZ700=3,G700,0)</f>
        <v>0</v>
      </c>
      <c r="BD700" s="146">
        <f>IF(AZ700=4,G700,0)</f>
        <v>0</v>
      </c>
      <c r="BE700" s="146">
        <f>IF(AZ700=5,G700,0)</f>
        <v>0</v>
      </c>
      <c r="CA700" s="170">
        <v>1</v>
      </c>
      <c r="CB700" s="170">
        <v>0</v>
      </c>
      <c r="CZ700" s="146">
        <v>2.8400000000000001E-3</v>
      </c>
    </row>
    <row r="701" spans="1:104" ht="78.75" x14ac:dyDescent="0.2">
      <c r="A701" s="177"/>
      <c r="B701" s="178"/>
      <c r="C701" s="226" t="s">
        <v>714</v>
      </c>
      <c r="D701" s="227"/>
      <c r="E701" s="227"/>
      <c r="F701" s="227"/>
      <c r="G701" s="228"/>
      <c r="L701" s="179" t="s">
        <v>714</v>
      </c>
      <c r="O701" s="170">
        <v>3</v>
      </c>
    </row>
    <row r="702" spans="1:104" x14ac:dyDescent="0.2">
      <c r="A702" s="177"/>
      <c r="B702" s="178"/>
      <c r="C702" s="226" t="s">
        <v>715</v>
      </c>
      <c r="D702" s="227"/>
      <c r="E702" s="227"/>
      <c r="F702" s="227"/>
      <c r="G702" s="228"/>
      <c r="L702" s="179" t="s">
        <v>715</v>
      </c>
      <c r="O702" s="170">
        <v>3</v>
      </c>
    </row>
    <row r="703" spans="1:104" x14ac:dyDescent="0.2">
      <c r="A703" s="177"/>
      <c r="B703" s="178"/>
      <c r="C703" s="226" t="s">
        <v>716</v>
      </c>
      <c r="D703" s="227"/>
      <c r="E703" s="227"/>
      <c r="F703" s="227"/>
      <c r="G703" s="228"/>
      <c r="L703" s="179" t="s">
        <v>716</v>
      </c>
      <c r="O703" s="170">
        <v>3</v>
      </c>
    </row>
    <row r="704" spans="1:104" ht="33.75" x14ac:dyDescent="0.2">
      <c r="A704" s="177"/>
      <c r="B704" s="178"/>
      <c r="C704" s="226" t="s">
        <v>717</v>
      </c>
      <c r="D704" s="227"/>
      <c r="E704" s="227"/>
      <c r="F704" s="227"/>
      <c r="G704" s="228"/>
      <c r="L704" s="179" t="s">
        <v>717</v>
      </c>
      <c r="O704" s="170">
        <v>3</v>
      </c>
    </row>
    <row r="705" spans="1:104" x14ac:dyDescent="0.2">
      <c r="A705" s="177"/>
      <c r="B705" s="180"/>
      <c r="C705" s="229" t="s">
        <v>718</v>
      </c>
      <c r="D705" s="230"/>
      <c r="E705" s="181">
        <v>35.28</v>
      </c>
      <c r="F705" s="182"/>
      <c r="G705" s="183"/>
      <c r="M705" s="179" t="s">
        <v>718</v>
      </c>
      <c r="O705" s="170"/>
    </row>
    <row r="706" spans="1:104" x14ac:dyDescent="0.2">
      <c r="A706" s="177"/>
      <c r="B706" s="180"/>
      <c r="C706" s="229" t="s">
        <v>719</v>
      </c>
      <c r="D706" s="230"/>
      <c r="E706" s="181">
        <v>48.51</v>
      </c>
      <c r="F706" s="182"/>
      <c r="G706" s="183"/>
      <c r="M706" s="179" t="s">
        <v>719</v>
      </c>
      <c r="O706" s="170"/>
    </row>
    <row r="707" spans="1:104" x14ac:dyDescent="0.2">
      <c r="A707" s="177"/>
      <c r="B707" s="180"/>
      <c r="C707" s="229" t="s">
        <v>720</v>
      </c>
      <c r="D707" s="230"/>
      <c r="E707" s="181">
        <v>8.19</v>
      </c>
      <c r="F707" s="182"/>
      <c r="G707" s="183"/>
      <c r="M707" s="179" t="s">
        <v>720</v>
      </c>
      <c r="O707" s="170"/>
    </row>
    <row r="708" spans="1:104" x14ac:dyDescent="0.2">
      <c r="A708" s="177"/>
      <c r="B708" s="180"/>
      <c r="C708" s="229" t="s">
        <v>721</v>
      </c>
      <c r="D708" s="230"/>
      <c r="E708" s="181">
        <v>14.85</v>
      </c>
      <c r="F708" s="182"/>
      <c r="G708" s="183"/>
      <c r="M708" s="179" t="s">
        <v>721</v>
      </c>
      <c r="O708" s="170"/>
    </row>
    <row r="709" spans="1:104" x14ac:dyDescent="0.2">
      <c r="A709" s="177"/>
      <c r="B709" s="180"/>
      <c r="C709" s="229" t="s">
        <v>722</v>
      </c>
      <c r="D709" s="230"/>
      <c r="E709" s="181">
        <v>0.87</v>
      </c>
      <c r="F709" s="182"/>
      <c r="G709" s="183"/>
      <c r="M709" s="179" t="s">
        <v>722</v>
      </c>
      <c r="O709" s="170"/>
    </row>
    <row r="710" spans="1:104" x14ac:dyDescent="0.2">
      <c r="A710" s="177"/>
      <c r="B710" s="180"/>
      <c r="C710" s="229" t="s">
        <v>723</v>
      </c>
      <c r="D710" s="230"/>
      <c r="E710" s="181">
        <v>2.2400000000000002</v>
      </c>
      <c r="F710" s="182"/>
      <c r="G710" s="183"/>
      <c r="M710" s="179" t="s">
        <v>723</v>
      </c>
      <c r="O710" s="170"/>
    </row>
    <row r="711" spans="1:104" x14ac:dyDescent="0.2">
      <c r="A711" s="177"/>
      <c r="B711" s="180"/>
      <c r="C711" s="229" t="s">
        <v>724</v>
      </c>
      <c r="D711" s="230"/>
      <c r="E711" s="181">
        <v>1.66</v>
      </c>
      <c r="F711" s="182"/>
      <c r="G711" s="183"/>
      <c r="M711" s="179" t="s">
        <v>724</v>
      </c>
      <c r="O711" s="170"/>
    </row>
    <row r="712" spans="1:104" x14ac:dyDescent="0.2">
      <c r="A712" s="177"/>
      <c r="B712" s="180"/>
      <c r="C712" s="229" t="s">
        <v>725</v>
      </c>
      <c r="D712" s="230"/>
      <c r="E712" s="181">
        <v>6.6</v>
      </c>
      <c r="F712" s="182"/>
      <c r="G712" s="183"/>
      <c r="M712" s="179" t="s">
        <v>725</v>
      </c>
      <c r="O712" s="170"/>
    </row>
    <row r="713" spans="1:104" x14ac:dyDescent="0.2">
      <c r="A713" s="177"/>
      <c r="B713" s="180"/>
      <c r="C713" s="229" t="s">
        <v>726</v>
      </c>
      <c r="D713" s="230"/>
      <c r="E713" s="181">
        <v>3.21</v>
      </c>
      <c r="F713" s="182"/>
      <c r="G713" s="183"/>
      <c r="M713" s="179" t="s">
        <v>726</v>
      </c>
      <c r="O713" s="170"/>
    </row>
    <row r="714" spans="1:104" x14ac:dyDescent="0.2">
      <c r="A714" s="177"/>
      <c r="B714" s="180"/>
      <c r="C714" s="229" t="s">
        <v>727</v>
      </c>
      <c r="D714" s="230"/>
      <c r="E714" s="181">
        <v>5.4</v>
      </c>
      <c r="F714" s="182"/>
      <c r="G714" s="183"/>
      <c r="M714" s="179" t="s">
        <v>727</v>
      </c>
      <c r="O714" s="170"/>
    </row>
    <row r="715" spans="1:104" x14ac:dyDescent="0.2">
      <c r="A715" s="171">
        <v>180</v>
      </c>
      <c r="B715" s="172" t="s">
        <v>728</v>
      </c>
      <c r="C715" s="173" t="s">
        <v>729</v>
      </c>
      <c r="D715" s="174" t="s">
        <v>185</v>
      </c>
      <c r="E715" s="175">
        <v>11.95</v>
      </c>
      <c r="F715" s="175">
        <v>0</v>
      </c>
      <c r="G715" s="176">
        <f>E715*F715</f>
        <v>0</v>
      </c>
      <c r="O715" s="170">
        <v>2</v>
      </c>
      <c r="AA715" s="146">
        <v>1</v>
      </c>
      <c r="AB715" s="146">
        <v>0</v>
      </c>
      <c r="AC715" s="146">
        <v>0</v>
      </c>
      <c r="AZ715" s="146">
        <v>2</v>
      </c>
      <c r="BA715" s="146">
        <f>IF(AZ715=1,G715,0)</f>
        <v>0</v>
      </c>
      <c r="BB715" s="146">
        <f>IF(AZ715=2,G715,0)</f>
        <v>0</v>
      </c>
      <c r="BC715" s="146">
        <f>IF(AZ715=3,G715,0)</f>
        <v>0</v>
      </c>
      <c r="BD715" s="146">
        <f>IF(AZ715=4,G715,0)</f>
        <v>0</v>
      </c>
      <c r="BE715" s="146">
        <f>IF(AZ715=5,G715,0)</f>
        <v>0</v>
      </c>
      <c r="CA715" s="170">
        <v>1</v>
      </c>
      <c r="CB715" s="170">
        <v>0</v>
      </c>
      <c r="CZ715" s="146">
        <v>2.98E-3</v>
      </c>
    </row>
    <row r="716" spans="1:104" x14ac:dyDescent="0.2">
      <c r="A716" s="177"/>
      <c r="B716" s="178"/>
      <c r="C716" s="226" t="s">
        <v>730</v>
      </c>
      <c r="D716" s="227"/>
      <c r="E716" s="227"/>
      <c r="F716" s="227"/>
      <c r="G716" s="228"/>
      <c r="L716" s="179" t="s">
        <v>730</v>
      </c>
      <c r="O716" s="170">
        <v>3</v>
      </c>
    </row>
    <row r="717" spans="1:104" x14ac:dyDescent="0.2">
      <c r="A717" s="171">
        <v>181</v>
      </c>
      <c r="B717" s="172" t="s">
        <v>731</v>
      </c>
      <c r="C717" s="173" t="s">
        <v>732</v>
      </c>
      <c r="D717" s="174" t="s">
        <v>185</v>
      </c>
      <c r="E717" s="175">
        <v>128.54</v>
      </c>
      <c r="F717" s="175">
        <v>0</v>
      </c>
      <c r="G717" s="176">
        <f>E717*F717</f>
        <v>0</v>
      </c>
      <c r="O717" s="170">
        <v>2</v>
      </c>
      <c r="AA717" s="146">
        <v>1</v>
      </c>
      <c r="AB717" s="146">
        <v>7</v>
      </c>
      <c r="AC717" s="146">
        <v>7</v>
      </c>
      <c r="AZ717" s="146">
        <v>2</v>
      </c>
      <c r="BA717" s="146">
        <f>IF(AZ717=1,G717,0)</f>
        <v>0</v>
      </c>
      <c r="BB717" s="146">
        <f>IF(AZ717=2,G717,0)</f>
        <v>0</v>
      </c>
      <c r="BC717" s="146">
        <f>IF(AZ717=3,G717,0)</f>
        <v>0</v>
      </c>
      <c r="BD717" s="146">
        <f>IF(AZ717=4,G717,0)</f>
        <v>0</v>
      </c>
      <c r="BE717" s="146">
        <f>IF(AZ717=5,G717,0)</f>
        <v>0</v>
      </c>
      <c r="CA717" s="170">
        <v>1</v>
      </c>
      <c r="CB717" s="170">
        <v>7</v>
      </c>
      <c r="CZ717" s="146">
        <v>5.9699999999999996E-3</v>
      </c>
    </row>
    <row r="718" spans="1:104" ht="33.75" x14ac:dyDescent="0.2">
      <c r="A718" s="177"/>
      <c r="B718" s="178"/>
      <c r="C718" s="226" t="s">
        <v>733</v>
      </c>
      <c r="D718" s="227"/>
      <c r="E718" s="227"/>
      <c r="F718" s="227"/>
      <c r="G718" s="228"/>
      <c r="L718" s="179" t="s">
        <v>733</v>
      </c>
      <c r="O718" s="170">
        <v>3</v>
      </c>
    </row>
    <row r="719" spans="1:104" ht="22.5" x14ac:dyDescent="0.2">
      <c r="A719" s="177"/>
      <c r="B719" s="178"/>
      <c r="C719" s="226" t="s">
        <v>734</v>
      </c>
      <c r="D719" s="227"/>
      <c r="E719" s="227"/>
      <c r="F719" s="227"/>
      <c r="G719" s="228"/>
      <c r="L719" s="179" t="s">
        <v>734</v>
      </c>
      <c r="O719" s="170">
        <v>3</v>
      </c>
    </row>
    <row r="720" spans="1:104" x14ac:dyDescent="0.2">
      <c r="A720" s="177"/>
      <c r="B720" s="178"/>
      <c r="C720" s="226" t="s">
        <v>735</v>
      </c>
      <c r="D720" s="227"/>
      <c r="E720" s="227"/>
      <c r="F720" s="227"/>
      <c r="G720" s="228"/>
      <c r="L720" s="179" t="s">
        <v>735</v>
      </c>
      <c r="O720" s="170">
        <v>3</v>
      </c>
    </row>
    <row r="721" spans="1:104" x14ac:dyDescent="0.2">
      <c r="A721" s="177"/>
      <c r="B721" s="178"/>
      <c r="C721" s="226" t="s">
        <v>259</v>
      </c>
      <c r="D721" s="227"/>
      <c r="E721" s="227"/>
      <c r="F721" s="227"/>
      <c r="G721" s="228"/>
      <c r="L721" s="179" t="s">
        <v>259</v>
      </c>
      <c r="O721" s="170">
        <v>3</v>
      </c>
    </row>
    <row r="722" spans="1:104" x14ac:dyDescent="0.2">
      <c r="A722" s="171">
        <v>182</v>
      </c>
      <c r="B722" s="172" t="s">
        <v>736</v>
      </c>
      <c r="C722" s="173" t="s">
        <v>737</v>
      </c>
      <c r="D722" s="174" t="s">
        <v>185</v>
      </c>
      <c r="E722" s="175">
        <v>15.76</v>
      </c>
      <c r="F722" s="175">
        <v>0</v>
      </c>
      <c r="G722" s="176">
        <f>E722*F722</f>
        <v>0</v>
      </c>
      <c r="O722" s="170">
        <v>2</v>
      </c>
      <c r="AA722" s="146">
        <v>1</v>
      </c>
      <c r="AB722" s="146">
        <v>7</v>
      </c>
      <c r="AC722" s="146">
        <v>7</v>
      </c>
      <c r="AZ722" s="146">
        <v>2</v>
      </c>
      <c r="BA722" s="146">
        <f>IF(AZ722=1,G722,0)</f>
        <v>0</v>
      </c>
      <c r="BB722" s="146">
        <f>IF(AZ722=2,G722,0)</f>
        <v>0</v>
      </c>
      <c r="BC722" s="146">
        <f>IF(AZ722=3,G722,0)</f>
        <v>0</v>
      </c>
      <c r="BD722" s="146">
        <f>IF(AZ722=4,G722,0)</f>
        <v>0</v>
      </c>
      <c r="BE722" s="146">
        <f>IF(AZ722=5,G722,0)</f>
        <v>0</v>
      </c>
      <c r="CA722" s="170">
        <v>1</v>
      </c>
      <c r="CB722" s="170">
        <v>7</v>
      </c>
      <c r="CZ722" s="146">
        <v>2.63E-3</v>
      </c>
    </row>
    <row r="723" spans="1:104" x14ac:dyDescent="0.2">
      <c r="A723" s="177"/>
      <c r="B723" s="180"/>
      <c r="C723" s="229" t="s">
        <v>738</v>
      </c>
      <c r="D723" s="230"/>
      <c r="E723" s="181">
        <v>15.76</v>
      </c>
      <c r="F723" s="182"/>
      <c r="G723" s="183"/>
      <c r="M723" s="179" t="s">
        <v>738</v>
      </c>
      <c r="O723" s="170"/>
    </row>
    <row r="724" spans="1:104" x14ac:dyDescent="0.2">
      <c r="A724" s="171">
        <v>183</v>
      </c>
      <c r="B724" s="172" t="s">
        <v>739</v>
      </c>
      <c r="C724" s="173" t="s">
        <v>740</v>
      </c>
      <c r="D724" s="174" t="s">
        <v>61</v>
      </c>
      <c r="E724" s="175"/>
      <c r="F724" s="175">
        <v>0</v>
      </c>
      <c r="G724" s="176">
        <f>E724*F724</f>
        <v>0</v>
      </c>
      <c r="O724" s="170">
        <v>2</v>
      </c>
      <c r="AA724" s="146">
        <v>7</v>
      </c>
      <c r="AB724" s="146">
        <v>1002</v>
      </c>
      <c r="AC724" s="146">
        <v>5</v>
      </c>
      <c r="AZ724" s="146">
        <v>2</v>
      </c>
      <c r="BA724" s="146">
        <f>IF(AZ724=1,G724,0)</f>
        <v>0</v>
      </c>
      <c r="BB724" s="146">
        <f>IF(AZ724=2,G724,0)</f>
        <v>0</v>
      </c>
      <c r="BC724" s="146">
        <f>IF(AZ724=3,G724,0)</f>
        <v>0</v>
      </c>
      <c r="BD724" s="146">
        <f>IF(AZ724=4,G724,0)</f>
        <v>0</v>
      </c>
      <c r="BE724" s="146">
        <f>IF(AZ724=5,G724,0)</f>
        <v>0</v>
      </c>
      <c r="CA724" s="170">
        <v>7</v>
      </c>
      <c r="CB724" s="170">
        <v>1002</v>
      </c>
      <c r="CZ724" s="146">
        <v>0</v>
      </c>
    </row>
    <row r="725" spans="1:104" x14ac:dyDescent="0.2">
      <c r="A725" s="184"/>
      <c r="B725" s="185" t="s">
        <v>75</v>
      </c>
      <c r="C725" s="186" t="str">
        <f>CONCATENATE(B666," ",C666)</f>
        <v>764 Konstrukce klempířské</v>
      </c>
      <c r="D725" s="187"/>
      <c r="E725" s="188"/>
      <c r="F725" s="189"/>
      <c r="G725" s="190">
        <f>SUM(G666:G724)</f>
        <v>0</v>
      </c>
      <c r="O725" s="170">
        <v>4</v>
      </c>
      <c r="BA725" s="191">
        <f>SUM(BA666:BA724)</f>
        <v>0</v>
      </c>
      <c r="BB725" s="191">
        <f>SUM(BB666:BB724)</f>
        <v>0</v>
      </c>
      <c r="BC725" s="191">
        <f>SUM(BC666:BC724)</f>
        <v>0</v>
      </c>
      <c r="BD725" s="191">
        <f>SUM(BD666:BD724)</f>
        <v>0</v>
      </c>
      <c r="BE725" s="191">
        <f>SUM(BE666:BE724)</f>
        <v>0</v>
      </c>
    </row>
    <row r="726" spans="1:104" x14ac:dyDescent="0.2">
      <c r="A726" s="163" t="s">
        <v>72</v>
      </c>
      <c r="B726" s="164" t="s">
        <v>741</v>
      </c>
      <c r="C726" s="165" t="s">
        <v>742</v>
      </c>
      <c r="D726" s="166"/>
      <c r="E726" s="167"/>
      <c r="F726" s="167"/>
      <c r="G726" s="168"/>
      <c r="H726" s="169"/>
      <c r="I726" s="169"/>
      <c r="O726" s="170">
        <v>1</v>
      </c>
    </row>
    <row r="727" spans="1:104" x14ac:dyDescent="0.2">
      <c r="A727" s="171">
        <v>184</v>
      </c>
      <c r="B727" s="172" t="s">
        <v>743</v>
      </c>
      <c r="C727" s="173" t="s">
        <v>744</v>
      </c>
      <c r="D727" s="174" t="s">
        <v>185</v>
      </c>
      <c r="E727" s="175">
        <v>126.81</v>
      </c>
      <c r="F727" s="175">
        <v>0</v>
      </c>
      <c r="G727" s="176">
        <f>E727*F727</f>
        <v>0</v>
      </c>
      <c r="O727" s="170">
        <v>2</v>
      </c>
      <c r="AA727" s="146">
        <v>1</v>
      </c>
      <c r="AB727" s="146">
        <v>7</v>
      </c>
      <c r="AC727" s="146">
        <v>7</v>
      </c>
      <c r="AZ727" s="146">
        <v>2</v>
      </c>
      <c r="BA727" s="146">
        <f>IF(AZ727=1,G727,0)</f>
        <v>0</v>
      </c>
      <c r="BB727" s="146">
        <f>IF(AZ727=2,G727,0)</f>
        <v>0</v>
      </c>
      <c r="BC727" s="146">
        <f>IF(AZ727=3,G727,0)</f>
        <v>0</v>
      </c>
      <c r="BD727" s="146">
        <f>IF(AZ727=4,G727,0)</f>
        <v>0</v>
      </c>
      <c r="BE727" s="146">
        <f>IF(AZ727=5,G727,0)</f>
        <v>0</v>
      </c>
      <c r="CA727" s="170">
        <v>1</v>
      </c>
      <c r="CB727" s="170">
        <v>7</v>
      </c>
      <c r="CZ727" s="146">
        <v>1.0000000000000001E-5</v>
      </c>
    </row>
    <row r="728" spans="1:104" x14ac:dyDescent="0.2">
      <c r="A728" s="177"/>
      <c r="B728" s="180"/>
      <c r="C728" s="229" t="s">
        <v>745</v>
      </c>
      <c r="D728" s="230"/>
      <c r="E728" s="181">
        <v>35.28</v>
      </c>
      <c r="F728" s="182"/>
      <c r="G728" s="183"/>
      <c r="M728" s="179" t="s">
        <v>745</v>
      </c>
      <c r="O728" s="170"/>
    </row>
    <row r="729" spans="1:104" x14ac:dyDescent="0.2">
      <c r="A729" s="177"/>
      <c r="B729" s="180"/>
      <c r="C729" s="229" t="s">
        <v>746</v>
      </c>
      <c r="D729" s="230"/>
      <c r="E729" s="181">
        <v>48.51</v>
      </c>
      <c r="F729" s="182"/>
      <c r="G729" s="183"/>
      <c r="M729" s="179" t="s">
        <v>746</v>
      </c>
      <c r="O729" s="170"/>
    </row>
    <row r="730" spans="1:104" x14ac:dyDescent="0.2">
      <c r="A730" s="177"/>
      <c r="B730" s="180"/>
      <c r="C730" s="229" t="s">
        <v>747</v>
      </c>
      <c r="D730" s="230"/>
      <c r="E730" s="181">
        <v>8.19</v>
      </c>
      <c r="F730" s="182"/>
      <c r="G730" s="183"/>
      <c r="M730" s="179" t="s">
        <v>747</v>
      </c>
      <c r="O730" s="170"/>
    </row>
    <row r="731" spans="1:104" x14ac:dyDescent="0.2">
      <c r="A731" s="177"/>
      <c r="B731" s="180"/>
      <c r="C731" s="229" t="s">
        <v>748</v>
      </c>
      <c r="D731" s="230"/>
      <c r="E731" s="181">
        <v>14.85</v>
      </c>
      <c r="F731" s="182"/>
      <c r="G731" s="183"/>
      <c r="M731" s="179" t="s">
        <v>748</v>
      </c>
      <c r="O731" s="170"/>
    </row>
    <row r="732" spans="1:104" x14ac:dyDescent="0.2">
      <c r="A732" s="177"/>
      <c r="B732" s="180"/>
      <c r="C732" s="229" t="s">
        <v>749</v>
      </c>
      <c r="D732" s="230"/>
      <c r="E732" s="181">
        <v>0.87</v>
      </c>
      <c r="F732" s="182"/>
      <c r="G732" s="183"/>
      <c r="M732" s="179" t="s">
        <v>749</v>
      </c>
      <c r="O732" s="170"/>
    </row>
    <row r="733" spans="1:104" x14ac:dyDescent="0.2">
      <c r="A733" s="177"/>
      <c r="B733" s="180"/>
      <c r="C733" s="229" t="s">
        <v>750</v>
      </c>
      <c r="D733" s="230"/>
      <c r="E733" s="181">
        <v>2.2400000000000002</v>
      </c>
      <c r="F733" s="182"/>
      <c r="G733" s="183"/>
      <c r="M733" s="179" t="s">
        <v>750</v>
      </c>
      <c r="O733" s="170"/>
    </row>
    <row r="734" spans="1:104" x14ac:dyDescent="0.2">
      <c r="A734" s="177"/>
      <c r="B734" s="180"/>
      <c r="C734" s="229" t="s">
        <v>525</v>
      </c>
      <c r="D734" s="230"/>
      <c r="E734" s="181">
        <v>1.66</v>
      </c>
      <c r="F734" s="182"/>
      <c r="G734" s="183"/>
      <c r="M734" s="179" t="s">
        <v>525</v>
      </c>
      <c r="O734" s="170"/>
    </row>
    <row r="735" spans="1:104" x14ac:dyDescent="0.2">
      <c r="A735" s="177"/>
      <c r="B735" s="180"/>
      <c r="C735" s="229" t="s">
        <v>751</v>
      </c>
      <c r="D735" s="230"/>
      <c r="E735" s="181">
        <v>6.6</v>
      </c>
      <c r="F735" s="182"/>
      <c r="G735" s="183"/>
      <c r="M735" s="179" t="s">
        <v>751</v>
      </c>
      <c r="O735" s="170"/>
    </row>
    <row r="736" spans="1:104" x14ac:dyDescent="0.2">
      <c r="A736" s="177"/>
      <c r="B736" s="180"/>
      <c r="C736" s="229" t="s">
        <v>752</v>
      </c>
      <c r="D736" s="230"/>
      <c r="E736" s="181">
        <v>3.21</v>
      </c>
      <c r="F736" s="182"/>
      <c r="G736" s="183"/>
      <c r="M736" s="179" t="s">
        <v>752</v>
      </c>
      <c r="O736" s="170"/>
    </row>
    <row r="737" spans="1:104" x14ac:dyDescent="0.2">
      <c r="A737" s="177"/>
      <c r="B737" s="180"/>
      <c r="C737" s="229" t="s">
        <v>753</v>
      </c>
      <c r="D737" s="230"/>
      <c r="E737" s="181">
        <v>5.4</v>
      </c>
      <c r="F737" s="182"/>
      <c r="G737" s="183"/>
      <c r="M737" s="179" t="s">
        <v>753</v>
      </c>
      <c r="O737" s="170"/>
    </row>
    <row r="738" spans="1:104" x14ac:dyDescent="0.2">
      <c r="A738" s="171">
        <v>185</v>
      </c>
      <c r="B738" s="172" t="s">
        <v>754</v>
      </c>
      <c r="C738" s="173" t="s">
        <v>755</v>
      </c>
      <c r="D738" s="174" t="s">
        <v>61</v>
      </c>
      <c r="E738" s="175"/>
      <c r="F738" s="175">
        <v>0</v>
      </c>
      <c r="G738" s="176">
        <f>E738*F738</f>
        <v>0</v>
      </c>
      <c r="O738" s="170">
        <v>2</v>
      </c>
      <c r="AA738" s="146">
        <v>7</v>
      </c>
      <c r="AB738" s="146">
        <v>1002</v>
      </c>
      <c r="AC738" s="146">
        <v>5</v>
      </c>
      <c r="AZ738" s="146">
        <v>2</v>
      </c>
      <c r="BA738" s="146">
        <f>IF(AZ738=1,G738,0)</f>
        <v>0</v>
      </c>
      <c r="BB738" s="146">
        <f>IF(AZ738=2,G738,0)</f>
        <v>0</v>
      </c>
      <c r="BC738" s="146">
        <f>IF(AZ738=3,G738,0)</f>
        <v>0</v>
      </c>
      <c r="BD738" s="146">
        <f>IF(AZ738=4,G738,0)</f>
        <v>0</v>
      </c>
      <c r="BE738" s="146">
        <f>IF(AZ738=5,G738,0)</f>
        <v>0</v>
      </c>
      <c r="CA738" s="170">
        <v>7</v>
      </c>
      <c r="CB738" s="170">
        <v>1002</v>
      </c>
      <c r="CZ738" s="146">
        <v>0</v>
      </c>
    </row>
    <row r="739" spans="1:104" x14ac:dyDescent="0.2">
      <c r="A739" s="184"/>
      <c r="B739" s="185" t="s">
        <v>75</v>
      </c>
      <c r="C739" s="186" t="str">
        <f>CONCATENATE(B726," ",C726)</f>
        <v>766 Konstrukce truhlářské</v>
      </c>
      <c r="D739" s="187"/>
      <c r="E739" s="188"/>
      <c r="F739" s="189"/>
      <c r="G739" s="190">
        <f>SUM(G726:G738)</f>
        <v>0</v>
      </c>
      <c r="O739" s="170">
        <v>4</v>
      </c>
      <c r="BA739" s="191">
        <f>SUM(BA726:BA738)</f>
        <v>0</v>
      </c>
      <c r="BB739" s="191">
        <f>SUM(BB726:BB738)</f>
        <v>0</v>
      </c>
      <c r="BC739" s="191">
        <f>SUM(BC726:BC738)</f>
        <v>0</v>
      </c>
      <c r="BD739" s="191">
        <f>SUM(BD726:BD738)</f>
        <v>0</v>
      </c>
      <c r="BE739" s="191">
        <f>SUM(BE726:BE738)</f>
        <v>0</v>
      </c>
    </row>
    <row r="740" spans="1:104" x14ac:dyDescent="0.2">
      <c r="A740" s="163" t="s">
        <v>72</v>
      </c>
      <c r="B740" s="164" t="s">
        <v>756</v>
      </c>
      <c r="C740" s="165" t="s">
        <v>757</v>
      </c>
      <c r="D740" s="166"/>
      <c r="E740" s="167"/>
      <c r="F740" s="167"/>
      <c r="G740" s="168"/>
      <c r="H740" s="169"/>
      <c r="I740" s="169"/>
      <c r="O740" s="170">
        <v>1</v>
      </c>
    </row>
    <row r="741" spans="1:104" x14ac:dyDescent="0.2">
      <c r="A741" s="171">
        <v>186</v>
      </c>
      <c r="B741" s="172" t="s">
        <v>758</v>
      </c>
      <c r="C741" s="173" t="s">
        <v>759</v>
      </c>
      <c r="D741" s="174" t="s">
        <v>151</v>
      </c>
      <c r="E741" s="175">
        <v>41</v>
      </c>
      <c r="F741" s="175">
        <v>0</v>
      </c>
      <c r="G741" s="176">
        <f>E741*F741</f>
        <v>0</v>
      </c>
      <c r="O741" s="170">
        <v>2</v>
      </c>
      <c r="AA741" s="146">
        <v>1</v>
      </c>
      <c r="AB741" s="146">
        <v>1</v>
      </c>
      <c r="AC741" s="146">
        <v>1</v>
      </c>
      <c r="AZ741" s="146">
        <v>2</v>
      </c>
      <c r="BA741" s="146">
        <f>IF(AZ741=1,G741,0)</f>
        <v>0</v>
      </c>
      <c r="BB741" s="146">
        <f>IF(AZ741=2,G741,0)</f>
        <v>0</v>
      </c>
      <c r="BC741" s="146">
        <f>IF(AZ741=3,G741,0)</f>
        <v>0</v>
      </c>
      <c r="BD741" s="146">
        <f>IF(AZ741=4,G741,0)</f>
        <v>0</v>
      </c>
      <c r="BE741" s="146">
        <f>IF(AZ741=5,G741,0)</f>
        <v>0</v>
      </c>
      <c r="CA741" s="170">
        <v>1</v>
      </c>
      <c r="CB741" s="170">
        <v>1</v>
      </c>
      <c r="CZ741" s="146">
        <v>4.0000000000000002E-4</v>
      </c>
    </row>
    <row r="742" spans="1:104" ht="22.5" x14ac:dyDescent="0.2">
      <c r="A742" s="177"/>
      <c r="B742" s="178"/>
      <c r="C742" s="226" t="s">
        <v>760</v>
      </c>
      <c r="D742" s="227"/>
      <c r="E742" s="227"/>
      <c r="F742" s="227"/>
      <c r="G742" s="228"/>
      <c r="L742" s="179" t="s">
        <v>760</v>
      </c>
      <c r="O742" s="170">
        <v>3</v>
      </c>
    </row>
    <row r="743" spans="1:104" x14ac:dyDescent="0.2">
      <c r="A743" s="177"/>
      <c r="B743" s="180"/>
      <c r="C743" s="229" t="s">
        <v>761</v>
      </c>
      <c r="D743" s="230"/>
      <c r="E743" s="181">
        <v>41</v>
      </c>
      <c r="F743" s="182"/>
      <c r="G743" s="183"/>
      <c r="M743" s="179" t="s">
        <v>761</v>
      </c>
      <c r="O743" s="170"/>
    </row>
    <row r="744" spans="1:104" x14ac:dyDescent="0.2">
      <c r="A744" s="171">
        <v>187</v>
      </c>
      <c r="B744" s="172" t="s">
        <v>762</v>
      </c>
      <c r="C744" s="173" t="s">
        <v>763</v>
      </c>
      <c r="D744" s="174" t="s">
        <v>151</v>
      </c>
      <c r="E744" s="175">
        <v>12</v>
      </c>
      <c r="F744" s="175">
        <v>0</v>
      </c>
      <c r="G744" s="176">
        <f>E744*F744</f>
        <v>0</v>
      </c>
      <c r="O744" s="170">
        <v>2</v>
      </c>
      <c r="AA744" s="146">
        <v>1</v>
      </c>
      <c r="AB744" s="146">
        <v>1</v>
      </c>
      <c r="AC744" s="146">
        <v>1</v>
      </c>
      <c r="AZ744" s="146">
        <v>2</v>
      </c>
      <c r="BA744" s="146">
        <f>IF(AZ744=1,G744,0)</f>
        <v>0</v>
      </c>
      <c r="BB744" s="146">
        <f>IF(AZ744=2,G744,0)</f>
        <v>0</v>
      </c>
      <c r="BC744" s="146">
        <f>IF(AZ744=3,G744,0)</f>
        <v>0</v>
      </c>
      <c r="BD744" s="146">
        <f>IF(AZ744=4,G744,0)</f>
        <v>0</v>
      </c>
      <c r="BE744" s="146">
        <f>IF(AZ744=5,G744,0)</f>
        <v>0</v>
      </c>
      <c r="CA744" s="170">
        <v>1</v>
      </c>
      <c r="CB744" s="170">
        <v>1</v>
      </c>
      <c r="CZ744" s="146">
        <v>4.6800000000000001E-3</v>
      </c>
    </row>
    <row r="745" spans="1:104" x14ac:dyDescent="0.2">
      <c r="A745" s="177"/>
      <c r="B745" s="178"/>
      <c r="C745" s="226" t="s">
        <v>764</v>
      </c>
      <c r="D745" s="227"/>
      <c r="E745" s="227"/>
      <c r="F745" s="227"/>
      <c r="G745" s="228"/>
      <c r="L745" s="179" t="s">
        <v>764</v>
      </c>
      <c r="O745" s="170">
        <v>3</v>
      </c>
    </row>
    <row r="746" spans="1:104" ht="22.5" x14ac:dyDescent="0.2">
      <c r="A746" s="177"/>
      <c r="B746" s="178"/>
      <c r="C746" s="226" t="s">
        <v>765</v>
      </c>
      <c r="D746" s="227"/>
      <c r="E746" s="227"/>
      <c r="F746" s="227"/>
      <c r="G746" s="228"/>
      <c r="L746" s="179" t="s">
        <v>765</v>
      </c>
      <c r="O746" s="170">
        <v>3</v>
      </c>
    </row>
    <row r="747" spans="1:104" x14ac:dyDescent="0.2">
      <c r="A747" s="177"/>
      <c r="B747" s="178"/>
      <c r="C747" s="226" t="s">
        <v>766</v>
      </c>
      <c r="D747" s="227"/>
      <c r="E747" s="227"/>
      <c r="F747" s="227"/>
      <c r="G747" s="228"/>
      <c r="L747" s="179" t="s">
        <v>766</v>
      </c>
      <c r="O747" s="170">
        <v>3</v>
      </c>
    </row>
    <row r="748" spans="1:104" x14ac:dyDescent="0.2">
      <c r="A748" s="177"/>
      <c r="B748" s="178"/>
      <c r="C748" s="226" t="s">
        <v>767</v>
      </c>
      <c r="D748" s="227"/>
      <c r="E748" s="227"/>
      <c r="F748" s="227"/>
      <c r="G748" s="228"/>
      <c r="L748" s="179" t="s">
        <v>767</v>
      </c>
      <c r="O748" s="170">
        <v>3</v>
      </c>
    </row>
    <row r="749" spans="1:104" x14ac:dyDescent="0.2">
      <c r="A749" s="177"/>
      <c r="B749" s="178"/>
      <c r="C749" s="226" t="s">
        <v>768</v>
      </c>
      <c r="D749" s="227"/>
      <c r="E749" s="227"/>
      <c r="F749" s="227"/>
      <c r="G749" s="228"/>
      <c r="L749" s="179" t="s">
        <v>768</v>
      </c>
      <c r="O749" s="170">
        <v>3</v>
      </c>
    </row>
    <row r="750" spans="1:104" x14ac:dyDescent="0.2">
      <c r="A750" s="177"/>
      <c r="B750" s="180"/>
      <c r="C750" s="229" t="s">
        <v>769</v>
      </c>
      <c r="D750" s="230"/>
      <c r="E750" s="181">
        <v>12</v>
      </c>
      <c r="F750" s="182"/>
      <c r="G750" s="183"/>
      <c r="M750" s="179" t="s">
        <v>769</v>
      </c>
      <c r="O750" s="170"/>
    </row>
    <row r="751" spans="1:104" x14ac:dyDescent="0.2">
      <c r="A751" s="171">
        <v>188</v>
      </c>
      <c r="B751" s="172" t="s">
        <v>770</v>
      </c>
      <c r="C751" s="173" t="s">
        <v>771</v>
      </c>
      <c r="D751" s="174" t="s">
        <v>151</v>
      </c>
      <c r="E751" s="175">
        <v>12</v>
      </c>
      <c r="F751" s="175">
        <v>0</v>
      </c>
      <c r="G751" s="176">
        <f>E751*F751</f>
        <v>0</v>
      </c>
      <c r="O751" s="170">
        <v>2</v>
      </c>
      <c r="AA751" s="146">
        <v>1</v>
      </c>
      <c r="AB751" s="146">
        <v>1</v>
      </c>
      <c r="AC751" s="146">
        <v>1</v>
      </c>
      <c r="AZ751" s="146">
        <v>2</v>
      </c>
      <c r="BA751" s="146">
        <f>IF(AZ751=1,G751,0)</f>
        <v>0</v>
      </c>
      <c r="BB751" s="146">
        <f>IF(AZ751=2,G751,0)</f>
        <v>0</v>
      </c>
      <c r="BC751" s="146">
        <f>IF(AZ751=3,G751,0)</f>
        <v>0</v>
      </c>
      <c r="BD751" s="146">
        <f>IF(AZ751=4,G751,0)</f>
        <v>0</v>
      </c>
      <c r="BE751" s="146">
        <f>IF(AZ751=5,G751,0)</f>
        <v>0</v>
      </c>
      <c r="CA751" s="170">
        <v>1</v>
      </c>
      <c r="CB751" s="170">
        <v>1</v>
      </c>
      <c r="CZ751" s="146">
        <v>4.6800000000000001E-3</v>
      </c>
    </row>
    <row r="752" spans="1:104" x14ac:dyDescent="0.2">
      <c r="A752" s="177"/>
      <c r="B752" s="178"/>
      <c r="C752" s="226" t="s">
        <v>772</v>
      </c>
      <c r="D752" s="227"/>
      <c r="E752" s="227"/>
      <c r="F752" s="227"/>
      <c r="G752" s="228"/>
      <c r="L752" s="179" t="s">
        <v>772</v>
      </c>
      <c r="O752" s="170">
        <v>3</v>
      </c>
    </row>
    <row r="753" spans="1:104" ht="22.5" x14ac:dyDescent="0.2">
      <c r="A753" s="177"/>
      <c r="B753" s="178"/>
      <c r="C753" s="226" t="s">
        <v>765</v>
      </c>
      <c r="D753" s="227"/>
      <c r="E753" s="227"/>
      <c r="F753" s="227"/>
      <c r="G753" s="228"/>
      <c r="L753" s="179" t="s">
        <v>765</v>
      </c>
      <c r="O753" s="170">
        <v>3</v>
      </c>
    </row>
    <row r="754" spans="1:104" x14ac:dyDescent="0.2">
      <c r="A754" s="177"/>
      <c r="B754" s="178"/>
      <c r="C754" s="226" t="s">
        <v>766</v>
      </c>
      <c r="D754" s="227"/>
      <c r="E754" s="227"/>
      <c r="F754" s="227"/>
      <c r="G754" s="228"/>
      <c r="L754" s="179" t="s">
        <v>766</v>
      </c>
      <c r="O754" s="170">
        <v>3</v>
      </c>
    </row>
    <row r="755" spans="1:104" x14ac:dyDescent="0.2">
      <c r="A755" s="177"/>
      <c r="B755" s="178"/>
      <c r="C755" s="226" t="s">
        <v>767</v>
      </c>
      <c r="D755" s="227"/>
      <c r="E755" s="227"/>
      <c r="F755" s="227"/>
      <c r="G755" s="228"/>
      <c r="L755" s="179" t="s">
        <v>767</v>
      </c>
      <c r="O755" s="170">
        <v>3</v>
      </c>
    </row>
    <row r="756" spans="1:104" x14ac:dyDescent="0.2">
      <c r="A756" s="177"/>
      <c r="B756" s="178"/>
      <c r="C756" s="226" t="s">
        <v>768</v>
      </c>
      <c r="D756" s="227"/>
      <c r="E756" s="227"/>
      <c r="F756" s="227"/>
      <c r="G756" s="228"/>
      <c r="L756" s="179" t="s">
        <v>768</v>
      </c>
      <c r="O756" s="170">
        <v>3</v>
      </c>
    </row>
    <row r="757" spans="1:104" x14ac:dyDescent="0.2">
      <c r="A757" s="177"/>
      <c r="B757" s="180"/>
      <c r="C757" s="229" t="s">
        <v>773</v>
      </c>
      <c r="D757" s="230"/>
      <c r="E757" s="181">
        <v>6</v>
      </c>
      <c r="F757" s="182"/>
      <c r="G757" s="183"/>
      <c r="M757" s="179" t="s">
        <v>773</v>
      </c>
      <c r="O757" s="170"/>
    </row>
    <row r="758" spans="1:104" x14ac:dyDescent="0.2">
      <c r="A758" s="177"/>
      <c r="B758" s="180"/>
      <c r="C758" s="229" t="s">
        <v>774</v>
      </c>
      <c r="D758" s="230"/>
      <c r="E758" s="181">
        <v>6</v>
      </c>
      <c r="F758" s="182"/>
      <c r="G758" s="183"/>
      <c r="M758" s="179" t="s">
        <v>774</v>
      </c>
      <c r="O758" s="170"/>
    </row>
    <row r="759" spans="1:104" x14ac:dyDescent="0.2">
      <c r="A759" s="171">
        <v>189</v>
      </c>
      <c r="B759" s="172" t="s">
        <v>775</v>
      </c>
      <c r="C759" s="173" t="s">
        <v>776</v>
      </c>
      <c r="D759" s="174" t="s">
        <v>151</v>
      </c>
      <c r="E759" s="175">
        <v>1</v>
      </c>
      <c r="F759" s="175">
        <v>0</v>
      </c>
      <c r="G759" s="176">
        <f>E759*F759</f>
        <v>0</v>
      </c>
      <c r="O759" s="170">
        <v>2</v>
      </c>
      <c r="AA759" s="146">
        <v>1</v>
      </c>
      <c r="AB759" s="146">
        <v>1</v>
      </c>
      <c r="AC759" s="146">
        <v>1</v>
      </c>
      <c r="AZ759" s="146">
        <v>2</v>
      </c>
      <c r="BA759" s="146">
        <f>IF(AZ759=1,G759,0)</f>
        <v>0</v>
      </c>
      <c r="BB759" s="146">
        <f>IF(AZ759=2,G759,0)</f>
        <v>0</v>
      </c>
      <c r="BC759" s="146">
        <f>IF(AZ759=3,G759,0)</f>
        <v>0</v>
      </c>
      <c r="BD759" s="146">
        <f>IF(AZ759=4,G759,0)</f>
        <v>0</v>
      </c>
      <c r="BE759" s="146">
        <f>IF(AZ759=5,G759,0)</f>
        <v>0</v>
      </c>
      <c r="CA759" s="170">
        <v>1</v>
      </c>
      <c r="CB759" s="170">
        <v>1</v>
      </c>
      <c r="CZ759" s="146">
        <v>4.6800000000000001E-3</v>
      </c>
    </row>
    <row r="760" spans="1:104" ht="45" x14ac:dyDescent="0.2">
      <c r="A760" s="177"/>
      <c r="B760" s="178"/>
      <c r="C760" s="226" t="s">
        <v>777</v>
      </c>
      <c r="D760" s="227"/>
      <c r="E760" s="227"/>
      <c r="F760" s="227"/>
      <c r="G760" s="228"/>
      <c r="L760" s="179" t="s">
        <v>777</v>
      </c>
      <c r="O760" s="170">
        <v>3</v>
      </c>
    </row>
    <row r="761" spans="1:104" ht="22.5" x14ac:dyDescent="0.2">
      <c r="A761" s="171">
        <v>190</v>
      </c>
      <c r="B761" s="172" t="s">
        <v>778</v>
      </c>
      <c r="C761" s="173" t="s">
        <v>779</v>
      </c>
      <c r="D761" s="174" t="s">
        <v>151</v>
      </c>
      <c r="E761" s="175">
        <v>2</v>
      </c>
      <c r="F761" s="175">
        <v>0</v>
      </c>
      <c r="G761" s="176">
        <f>E761*F761</f>
        <v>0</v>
      </c>
      <c r="O761" s="170">
        <v>2</v>
      </c>
      <c r="AA761" s="146">
        <v>1</v>
      </c>
      <c r="AB761" s="146">
        <v>7</v>
      </c>
      <c r="AC761" s="146">
        <v>7</v>
      </c>
      <c r="AZ761" s="146">
        <v>2</v>
      </c>
      <c r="BA761" s="146">
        <f>IF(AZ761=1,G761,0)</f>
        <v>0</v>
      </c>
      <c r="BB761" s="146">
        <f>IF(AZ761=2,G761,0)</f>
        <v>0</v>
      </c>
      <c r="BC761" s="146">
        <f>IF(AZ761=3,G761,0)</f>
        <v>0</v>
      </c>
      <c r="BD761" s="146">
        <f>IF(AZ761=4,G761,0)</f>
        <v>0</v>
      </c>
      <c r="BE761" s="146">
        <f>IF(AZ761=5,G761,0)</f>
        <v>0</v>
      </c>
      <c r="CA761" s="170">
        <v>1</v>
      </c>
      <c r="CB761" s="170">
        <v>7</v>
      </c>
      <c r="CZ761" s="146">
        <v>0</v>
      </c>
    </row>
    <row r="762" spans="1:104" ht="22.5" x14ac:dyDescent="0.2">
      <c r="A762" s="177"/>
      <c r="B762" s="178"/>
      <c r="C762" s="226" t="s">
        <v>780</v>
      </c>
      <c r="D762" s="227"/>
      <c r="E762" s="227"/>
      <c r="F762" s="227"/>
      <c r="G762" s="228"/>
      <c r="L762" s="179" t="s">
        <v>780</v>
      </c>
      <c r="O762" s="170">
        <v>3</v>
      </c>
    </row>
    <row r="763" spans="1:104" ht="33.75" x14ac:dyDescent="0.2">
      <c r="A763" s="177"/>
      <c r="B763" s="178"/>
      <c r="C763" s="226" t="s">
        <v>336</v>
      </c>
      <c r="D763" s="227"/>
      <c r="E763" s="227"/>
      <c r="F763" s="227"/>
      <c r="G763" s="228"/>
      <c r="L763" s="179" t="s">
        <v>336</v>
      </c>
      <c r="O763" s="170">
        <v>3</v>
      </c>
    </row>
    <row r="764" spans="1:104" x14ac:dyDescent="0.2">
      <c r="A764" s="177"/>
      <c r="B764" s="178"/>
      <c r="C764" s="226" t="s">
        <v>259</v>
      </c>
      <c r="D764" s="227"/>
      <c r="E764" s="227"/>
      <c r="F764" s="227"/>
      <c r="G764" s="228"/>
      <c r="L764" s="179" t="s">
        <v>259</v>
      </c>
      <c r="O764" s="170">
        <v>3</v>
      </c>
    </row>
    <row r="765" spans="1:104" ht="22.5" x14ac:dyDescent="0.2">
      <c r="A765" s="171">
        <v>191</v>
      </c>
      <c r="B765" s="172" t="s">
        <v>781</v>
      </c>
      <c r="C765" s="173" t="s">
        <v>782</v>
      </c>
      <c r="D765" s="174" t="s">
        <v>151</v>
      </c>
      <c r="E765" s="175">
        <v>1</v>
      </c>
      <c r="F765" s="175">
        <v>0</v>
      </c>
      <c r="G765" s="176">
        <f>E765*F765</f>
        <v>0</v>
      </c>
      <c r="O765" s="170">
        <v>2</v>
      </c>
      <c r="AA765" s="146">
        <v>1</v>
      </c>
      <c r="AB765" s="146">
        <v>7</v>
      </c>
      <c r="AC765" s="146">
        <v>7</v>
      </c>
      <c r="AZ765" s="146">
        <v>2</v>
      </c>
      <c r="BA765" s="146">
        <f>IF(AZ765=1,G765,0)</f>
        <v>0</v>
      </c>
      <c r="BB765" s="146">
        <f>IF(AZ765=2,G765,0)</f>
        <v>0</v>
      </c>
      <c r="BC765" s="146">
        <f>IF(AZ765=3,G765,0)</f>
        <v>0</v>
      </c>
      <c r="BD765" s="146">
        <f>IF(AZ765=4,G765,0)</f>
        <v>0</v>
      </c>
      <c r="BE765" s="146">
        <f>IF(AZ765=5,G765,0)</f>
        <v>0</v>
      </c>
      <c r="CA765" s="170">
        <v>1</v>
      </c>
      <c r="CB765" s="170">
        <v>7</v>
      </c>
      <c r="CZ765" s="146">
        <v>0</v>
      </c>
    </row>
    <row r="766" spans="1:104" ht="33.75" x14ac:dyDescent="0.2">
      <c r="A766" s="177"/>
      <c r="B766" s="178"/>
      <c r="C766" s="226" t="s">
        <v>783</v>
      </c>
      <c r="D766" s="227"/>
      <c r="E766" s="227"/>
      <c r="F766" s="227"/>
      <c r="G766" s="228"/>
      <c r="L766" s="179" t="s">
        <v>783</v>
      </c>
      <c r="O766" s="170">
        <v>3</v>
      </c>
    </row>
    <row r="767" spans="1:104" ht="33.75" x14ac:dyDescent="0.2">
      <c r="A767" s="177"/>
      <c r="B767" s="178"/>
      <c r="C767" s="226" t="s">
        <v>784</v>
      </c>
      <c r="D767" s="227"/>
      <c r="E767" s="227"/>
      <c r="F767" s="227"/>
      <c r="G767" s="228"/>
      <c r="L767" s="179" t="s">
        <v>784</v>
      </c>
      <c r="O767" s="170">
        <v>3</v>
      </c>
    </row>
    <row r="768" spans="1:104" x14ac:dyDescent="0.2">
      <c r="A768" s="171">
        <v>192</v>
      </c>
      <c r="B768" s="172" t="s">
        <v>785</v>
      </c>
      <c r="C768" s="173" t="s">
        <v>786</v>
      </c>
      <c r="D768" s="174" t="s">
        <v>61</v>
      </c>
      <c r="E768" s="175"/>
      <c r="F768" s="175">
        <v>0</v>
      </c>
      <c r="G768" s="176">
        <f>E768*F768</f>
        <v>0</v>
      </c>
      <c r="O768" s="170">
        <v>2</v>
      </c>
      <c r="AA768" s="146">
        <v>7</v>
      </c>
      <c r="AB768" s="146">
        <v>1002</v>
      </c>
      <c r="AC768" s="146">
        <v>5</v>
      </c>
      <c r="AZ768" s="146">
        <v>2</v>
      </c>
      <c r="BA768" s="146">
        <f>IF(AZ768=1,G768,0)</f>
        <v>0</v>
      </c>
      <c r="BB768" s="146">
        <f>IF(AZ768=2,G768,0)</f>
        <v>0</v>
      </c>
      <c r="BC768" s="146">
        <f>IF(AZ768=3,G768,0)</f>
        <v>0</v>
      </c>
      <c r="BD768" s="146">
        <f>IF(AZ768=4,G768,0)</f>
        <v>0</v>
      </c>
      <c r="BE768" s="146">
        <f>IF(AZ768=5,G768,0)</f>
        <v>0</v>
      </c>
      <c r="CA768" s="170">
        <v>7</v>
      </c>
      <c r="CB768" s="170">
        <v>1002</v>
      </c>
      <c r="CZ768" s="146">
        <v>0</v>
      </c>
    </row>
    <row r="769" spans="1:104" x14ac:dyDescent="0.2">
      <c r="A769" s="184"/>
      <c r="B769" s="185" t="s">
        <v>75</v>
      </c>
      <c r="C769" s="186" t="str">
        <f>CONCATENATE(B740," ",C740)</f>
        <v>767 Konstrukce zámečnické</v>
      </c>
      <c r="D769" s="187"/>
      <c r="E769" s="188"/>
      <c r="F769" s="189"/>
      <c r="G769" s="190">
        <f>SUM(G740:G768)</f>
        <v>0</v>
      </c>
      <c r="O769" s="170">
        <v>4</v>
      </c>
      <c r="BA769" s="191">
        <f>SUM(BA740:BA768)</f>
        <v>0</v>
      </c>
      <c r="BB769" s="191">
        <f>SUM(BB740:BB768)</f>
        <v>0</v>
      </c>
      <c r="BC769" s="191">
        <f>SUM(BC740:BC768)</f>
        <v>0</v>
      </c>
      <c r="BD769" s="191">
        <f>SUM(BD740:BD768)</f>
        <v>0</v>
      </c>
      <c r="BE769" s="191">
        <f>SUM(BE740:BE768)</f>
        <v>0</v>
      </c>
    </row>
    <row r="770" spans="1:104" x14ac:dyDescent="0.2">
      <c r="A770" s="163" t="s">
        <v>72</v>
      </c>
      <c r="B770" s="164" t="s">
        <v>787</v>
      </c>
      <c r="C770" s="165" t="s">
        <v>788</v>
      </c>
      <c r="D770" s="166"/>
      <c r="E770" s="167"/>
      <c r="F770" s="167"/>
      <c r="G770" s="168"/>
      <c r="H770" s="169"/>
      <c r="I770" s="169"/>
      <c r="O770" s="170">
        <v>1</v>
      </c>
    </row>
    <row r="771" spans="1:104" x14ac:dyDescent="0.2">
      <c r="A771" s="171">
        <v>193</v>
      </c>
      <c r="B771" s="172" t="s">
        <v>789</v>
      </c>
      <c r="C771" s="173" t="s">
        <v>790</v>
      </c>
      <c r="D771" s="174" t="s">
        <v>108</v>
      </c>
      <c r="E771" s="175">
        <v>36.9</v>
      </c>
      <c r="F771" s="175">
        <v>0</v>
      </c>
      <c r="G771" s="176">
        <f>E771*F771</f>
        <v>0</v>
      </c>
      <c r="O771" s="170">
        <v>2</v>
      </c>
      <c r="AA771" s="146">
        <v>1</v>
      </c>
      <c r="AB771" s="146">
        <v>7</v>
      </c>
      <c r="AC771" s="146">
        <v>7</v>
      </c>
      <c r="AZ771" s="146">
        <v>2</v>
      </c>
      <c r="BA771" s="146">
        <f>IF(AZ771=1,G771,0)</f>
        <v>0</v>
      </c>
      <c r="BB771" s="146">
        <f>IF(AZ771=2,G771,0)</f>
        <v>0</v>
      </c>
      <c r="BC771" s="146">
        <f>IF(AZ771=3,G771,0)</f>
        <v>0</v>
      </c>
      <c r="BD771" s="146">
        <f>IF(AZ771=4,G771,0)</f>
        <v>0</v>
      </c>
      <c r="BE771" s="146">
        <f>IF(AZ771=5,G771,0)</f>
        <v>0</v>
      </c>
      <c r="CA771" s="170">
        <v>1</v>
      </c>
      <c r="CB771" s="170">
        <v>7</v>
      </c>
      <c r="CZ771" s="146">
        <v>2.0000000000000001E-4</v>
      </c>
    </row>
    <row r="772" spans="1:104" ht="22.5" x14ac:dyDescent="0.2">
      <c r="A772" s="177"/>
      <c r="B772" s="178"/>
      <c r="C772" s="226" t="s">
        <v>791</v>
      </c>
      <c r="D772" s="227"/>
      <c r="E772" s="227"/>
      <c r="F772" s="227"/>
      <c r="G772" s="228"/>
      <c r="L772" s="179" t="s">
        <v>791</v>
      </c>
      <c r="O772" s="170">
        <v>3</v>
      </c>
    </row>
    <row r="773" spans="1:104" x14ac:dyDescent="0.2">
      <c r="A773" s="177"/>
      <c r="B773" s="180"/>
      <c r="C773" s="229" t="s">
        <v>792</v>
      </c>
      <c r="D773" s="230"/>
      <c r="E773" s="181">
        <v>36.9</v>
      </c>
      <c r="F773" s="182"/>
      <c r="G773" s="183"/>
      <c r="M773" s="179" t="s">
        <v>792</v>
      </c>
      <c r="O773" s="170"/>
    </row>
    <row r="774" spans="1:104" x14ac:dyDescent="0.2">
      <c r="A774" s="171">
        <v>194</v>
      </c>
      <c r="B774" s="172" t="s">
        <v>793</v>
      </c>
      <c r="C774" s="173" t="s">
        <v>794</v>
      </c>
      <c r="D774" s="174" t="s">
        <v>185</v>
      </c>
      <c r="E774" s="175">
        <v>12.2</v>
      </c>
      <c r="F774" s="175">
        <v>0</v>
      </c>
      <c r="G774" s="176">
        <f>E774*F774</f>
        <v>0</v>
      </c>
      <c r="O774" s="170">
        <v>2</v>
      </c>
      <c r="AA774" s="146">
        <v>1</v>
      </c>
      <c r="AB774" s="146">
        <v>7</v>
      </c>
      <c r="AC774" s="146">
        <v>7</v>
      </c>
      <c r="AZ774" s="146">
        <v>2</v>
      </c>
      <c r="BA774" s="146">
        <f>IF(AZ774=1,G774,0)</f>
        <v>0</v>
      </c>
      <c r="BB774" s="146">
        <f>IF(AZ774=2,G774,0)</f>
        <v>0</v>
      </c>
      <c r="BC774" s="146">
        <f>IF(AZ774=3,G774,0)</f>
        <v>0</v>
      </c>
      <c r="BD774" s="146">
        <f>IF(AZ774=4,G774,0)</f>
        <v>0</v>
      </c>
      <c r="BE774" s="146">
        <f>IF(AZ774=5,G774,0)</f>
        <v>0</v>
      </c>
      <c r="CA774" s="170">
        <v>1</v>
      </c>
      <c r="CB774" s="170">
        <v>7</v>
      </c>
      <c r="CZ774" s="146">
        <v>2.2000000000000001E-4</v>
      </c>
    </row>
    <row r="775" spans="1:104" ht="22.5" x14ac:dyDescent="0.2">
      <c r="A775" s="177"/>
      <c r="B775" s="178"/>
      <c r="C775" s="226" t="s">
        <v>795</v>
      </c>
      <c r="D775" s="227"/>
      <c r="E775" s="227"/>
      <c r="F775" s="227"/>
      <c r="G775" s="228"/>
      <c r="L775" s="179" t="s">
        <v>795</v>
      </c>
      <c r="O775" s="170">
        <v>3</v>
      </c>
    </row>
    <row r="776" spans="1:104" x14ac:dyDescent="0.2">
      <c r="A776" s="177"/>
      <c r="B776" s="180"/>
      <c r="C776" s="229" t="s">
        <v>796</v>
      </c>
      <c r="D776" s="230"/>
      <c r="E776" s="181">
        <v>12.2</v>
      </c>
      <c r="F776" s="182"/>
      <c r="G776" s="183"/>
      <c r="M776" s="179" t="s">
        <v>796</v>
      </c>
      <c r="O776" s="170"/>
    </row>
    <row r="777" spans="1:104" x14ac:dyDescent="0.2">
      <c r="A777" s="171">
        <v>195</v>
      </c>
      <c r="B777" s="172" t="s">
        <v>797</v>
      </c>
      <c r="C777" s="173" t="s">
        <v>798</v>
      </c>
      <c r="D777" s="174" t="s">
        <v>108</v>
      </c>
      <c r="E777" s="175">
        <v>41.847299999999997</v>
      </c>
      <c r="F777" s="175">
        <v>0</v>
      </c>
      <c r="G777" s="176">
        <f>E777*F777</f>
        <v>0</v>
      </c>
      <c r="O777" s="170">
        <v>2</v>
      </c>
      <c r="AA777" s="146">
        <v>1</v>
      </c>
      <c r="AB777" s="146">
        <v>7</v>
      </c>
      <c r="AC777" s="146">
        <v>7</v>
      </c>
      <c r="AZ777" s="146">
        <v>2</v>
      </c>
      <c r="BA777" s="146">
        <f>IF(AZ777=1,G777,0)</f>
        <v>0</v>
      </c>
      <c r="BB777" s="146">
        <f>IF(AZ777=2,G777,0)</f>
        <v>0</v>
      </c>
      <c r="BC777" s="146">
        <f>IF(AZ777=3,G777,0)</f>
        <v>0</v>
      </c>
      <c r="BD777" s="146">
        <f>IF(AZ777=4,G777,0)</f>
        <v>0</v>
      </c>
      <c r="BE777" s="146">
        <f>IF(AZ777=5,G777,0)</f>
        <v>0</v>
      </c>
      <c r="CA777" s="170">
        <v>1</v>
      </c>
      <c r="CB777" s="170">
        <v>7</v>
      </c>
      <c r="CZ777" s="146">
        <v>3.6999999999999999E-4</v>
      </c>
    </row>
    <row r="778" spans="1:104" x14ac:dyDescent="0.2">
      <c r="A778" s="177"/>
      <c r="B778" s="178"/>
      <c r="C778" s="226"/>
      <c r="D778" s="227"/>
      <c r="E778" s="227"/>
      <c r="F778" s="227"/>
      <c r="G778" s="228"/>
      <c r="L778" s="179"/>
      <c r="O778" s="170">
        <v>3</v>
      </c>
    </row>
    <row r="779" spans="1:104" x14ac:dyDescent="0.2">
      <c r="A779" s="177"/>
      <c r="B779" s="178"/>
      <c r="C779" s="226" t="s">
        <v>715</v>
      </c>
      <c r="D779" s="227"/>
      <c r="E779" s="227"/>
      <c r="F779" s="227"/>
      <c r="G779" s="228"/>
      <c r="L779" s="179" t="s">
        <v>715</v>
      </c>
      <c r="O779" s="170">
        <v>3</v>
      </c>
    </row>
    <row r="780" spans="1:104" x14ac:dyDescent="0.2">
      <c r="A780" s="177"/>
      <c r="B780" s="178"/>
      <c r="C780" s="226" t="s">
        <v>716</v>
      </c>
      <c r="D780" s="227"/>
      <c r="E780" s="227"/>
      <c r="F780" s="227"/>
      <c r="G780" s="228"/>
      <c r="L780" s="179" t="s">
        <v>716</v>
      </c>
      <c r="O780" s="170">
        <v>3</v>
      </c>
    </row>
    <row r="781" spans="1:104" ht="33.75" x14ac:dyDescent="0.2">
      <c r="A781" s="177"/>
      <c r="B781" s="178"/>
      <c r="C781" s="226" t="s">
        <v>717</v>
      </c>
      <c r="D781" s="227"/>
      <c r="E781" s="227"/>
      <c r="F781" s="227"/>
      <c r="G781" s="228"/>
      <c r="L781" s="179" t="s">
        <v>717</v>
      </c>
      <c r="O781" s="170">
        <v>3</v>
      </c>
    </row>
    <row r="782" spans="1:104" x14ac:dyDescent="0.2">
      <c r="A782" s="177"/>
      <c r="B782" s="180"/>
      <c r="C782" s="229" t="s">
        <v>799</v>
      </c>
      <c r="D782" s="230"/>
      <c r="E782" s="181">
        <v>41.847299999999997</v>
      </c>
      <c r="F782" s="182"/>
      <c r="G782" s="183"/>
      <c r="M782" s="179" t="s">
        <v>799</v>
      </c>
      <c r="O782" s="170"/>
    </row>
    <row r="783" spans="1:104" x14ac:dyDescent="0.2">
      <c r="A783" s="184"/>
      <c r="B783" s="185" t="s">
        <v>75</v>
      </c>
      <c r="C783" s="186" t="str">
        <f>CONCATENATE(B770," ",C770)</f>
        <v>783 Nátěry</v>
      </c>
      <c r="D783" s="187"/>
      <c r="E783" s="188"/>
      <c r="F783" s="189"/>
      <c r="G783" s="190">
        <f>SUM(G770:G782)</f>
        <v>0</v>
      </c>
      <c r="O783" s="170">
        <v>4</v>
      </c>
      <c r="BA783" s="191">
        <f>SUM(BA770:BA782)</f>
        <v>0</v>
      </c>
      <c r="BB783" s="191">
        <f>SUM(BB770:BB782)</f>
        <v>0</v>
      </c>
      <c r="BC783" s="191">
        <f>SUM(BC770:BC782)</f>
        <v>0</v>
      </c>
      <c r="BD783" s="191">
        <f>SUM(BD770:BD782)</f>
        <v>0</v>
      </c>
      <c r="BE783" s="191">
        <f>SUM(BE770:BE782)</f>
        <v>0</v>
      </c>
    </row>
    <row r="784" spans="1:104" x14ac:dyDescent="0.2">
      <c r="A784" s="163" t="s">
        <v>72</v>
      </c>
      <c r="B784" s="164" t="s">
        <v>800</v>
      </c>
      <c r="C784" s="165" t="s">
        <v>801</v>
      </c>
      <c r="D784" s="166"/>
      <c r="E784" s="167"/>
      <c r="F784" s="167"/>
      <c r="G784" s="168"/>
      <c r="H784" s="169"/>
      <c r="I784" s="169"/>
      <c r="O784" s="170">
        <v>1</v>
      </c>
    </row>
    <row r="785" spans="1:104" x14ac:dyDescent="0.2">
      <c r="A785" s="171">
        <v>196</v>
      </c>
      <c r="B785" s="172" t="s">
        <v>802</v>
      </c>
      <c r="C785" s="173" t="s">
        <v>803</v>
      </c>
      <c r="D785" s="174" t="s">
        <v>120</v>
      </c>
      <c r="E785" s="175">
        <v>12.7583</v>
      </c>
      <c r="F785" s="175">
        <v>0</v>
      </c>
      <c r="G785" s="176">
        <f t="shared" ref="G785:G791" si="36">E785*F785</f>
        <v>0</v>
      </c>
      <c r="O785" s="170">
        <v>2</v>
      </c>
      <c r="AA785" s="146">
        <v>1</v>
      </c>
      <c r="AB785" s="146">
        <v>10</v>
      </c>
      <c r="AC785" s="146">
        <v>10</v>
      </c>
      <c r="AZ785" s="146">
        <v>1</v>
      </c>
      <c r="BA785" s="146">
        <f t="shared" ref="BA785:BA791" si="37">IF(AZ785=1,G785,0)</f>
        <v>0</v>
      </c>
      <c r="BB785" s="146">
        <f t="shared" ref="BB785:BB791" si="38">IF(AZ785=2,G785,0)</f>
        <v>0</v>
      </c>
      <c r="BC785" s="146">
        <f t="shared" ref="BC785:BC791" si="39">IF(AZ785=3,G785,0)</f>
        <v>0</v>
      </c>
      <c r="BD785" s="146">
        <f t="shared" ref="BD785:BD791" si="40">IF(AZ785=4,G785,0)</f>
        <v>0</v>
      </c>
      <c r="BE785" s="146">
        <f t="shared" ref="BE785:BE791" si="41">IF(AZ785=5,G785,0)</f>
        <v>0</v>
      </c>
      <c r="CA785" s="170">
        <v>1</v>
      </c>
      <c r="CB785" s="170">
        <v>10</v>
      </c>
      <c r="CZ785" s="146">
        <v>0</v>
      </c>
    </row>
    <row r="786" spans="1:104" x14ac:dyDescent="0.2">
      <c r="A786" s="171">
        <v>197</v>
      </c>
      <c r="B786" s="172" t="s">
        <v>804</v>
      </c>
      <c r="C786" s="173" t="s">
        <v>805</v>
      </c>
      <c r="D786" s="174" t="s">
        <v>120</v>
      </c>
      <c r="E786" s="175">
        <v>72.027554760000001</v>
      </c>
      <c r="F786" s="175">
        <v>0</v>
      </c>
      <c r="G786" s="176">
        <f t="shared" si="36"/>
        <v>0</v>
      </c>
      <c r="O786" s="170">
        <v>2</v>
      </c>
      <c r="AA786" s="146">
        <v>8</v>
      </c>
      <c r="AB786" s="146">
        <v>0</v>
      </c>
      <c r="AC786" s="146">
        <v>3</v>
      </c>
      <c r="AZ786" s="146">
        <v>1</v>
      </c>
      <c r="BA786" s="146">
        <f t="shared" si="37"/>
        <v>0</v>
      </c>
      <c r="BB786" s="146">
        <f t="shared" si="38"/>
        <v>0</v>
      </c>
      <c r="BC786" s="146">
        <f t="shared" si="39"/>
        <v>0</v>
      </c>
      <c r="BD786" s="146">
        <f t="shared" si="40"/>
        <v>0</v>
      </c>
      <c r="BE786" s="146">
        <f t="shared" si="41"/>
        <v>0</v>
      </c>
      <c r="CA786" s="170">
        <v>8</v>
      </c>
      <c r="CB786" s="170">
        <v>0</v>
      </c>
      <c r="CZ786" s="146">
        <v>0</v>
      </c>
    </row>
    <row r="787" spans="1:104" x14ac:dyDescent="0.2">
      <c r="A787" s="171">
        <v>198</v>
      </c>
      <c r="B787" s="172" t="s">
        <v>806</v>
      </c>
      <c r="C787" s="173" t="s">
        <v>807</v>
      </c>
      <c r="D787" s="174" t="s">
        <v>120</v>
      </c>
      <c r="E787" s="175">
        <v>144.05510952</v>
      </c>
      <c r="F787" s="175">
        <v>0</v>
      </c>
      <c r="G787" s="176">
        <f t="shared" si="36"/>
        <v>0</v>
      </c>
      <c r="O787" s="170">
        <v>2</v>
      </c>
      <c r="AA787" s="146">
        <v>8</v>
      </c>
      <c r="AB787" s="146">
        <v>0</v>
      </c>
      <c r="AC787" s="146">
        <v>3</v>
      </c>
      <c r="AZ787" s="146">
        <v>1</v>
      </c>
      <c r="BA787" s="146">
        <f t="shared" si="37"/>
        <v>0</v>
      </c>
      <c r="BB787" s="146">
        <f t="shared" si="38"/>
        <v>0</v>
      </c>
      <c r="BC787" s="146">
        <f t="shared" si="39"/>
        <v>0</v>
      </c>
      <c r="BD787" s="146">
        <f t="shared" si="40"/>
        <v>0</v>
      </c>
      <c r="BE787" s="146">
        <f t="shared" si="41"/>
        <v>0</v>
      </c>
      <c r="CA787" s="170">
        <v>8</v>
      </c>
      <c r="CB787" s="170">
        <v>0</v>
      </c>
      <c r="CZ787" s="146">
        <v>0</v>
      </c>
    </row>
    <row r="788" spans="1:104" x14ac:dyDescent="0.2">
      <c r="A788" s="171">
        <v>199</v>
      </c>
      <c r="B788" s="172" t="s">
        <v>808</v>
      </c>
      <c r="C788" s="173" t="s">
        <v>809</v>
      </c>
      <c r="D788" s="174" t="s">
        <v>120</v>
      </c>
      <c r="E788" s="175">
        <v>1296.4959856800001</v>
      </c>
      <c r="F788" s="175">
        <v>0</v>
      </c>
      <c r="G788" s="176">
        <f t="shared" si="36"/>
        <v>0</v>
      </c>
      <c r="O788" s="170">
        <v>2</v>
      </c>
      <c r="AA788" s="146">
        <v>8</v>
      </c>
      <c r="AB788" s="146">
        <v>0</v>
      </c>
      <c r="AC788" s="146">
        <v>3</v>
      </c>
      <c r="AZ788" s="146">
        <v>1</v>
      </c>
      <c r="BA788" s="146">
        <f t="shared" si="37"/>
        <v>0</v>
      </c>
      <c r="BB788" s="146">
        <f t="shared" si="38"/>
        <v>0</v>
      </c>
      <c r="BC788" s="146">
        <f t="shared" si="39"/>
        <v>0</v>
      </c>
      <c r="BD788" s="146">
        <f t="shared" si="40"/>
        <v>0</v>
      </c>
      <c r="BE788" s="146">
        <f t="shared" si="41"/>
        <v>0</v>
      </c>
      <c r="CA788" s="170">
        <v>8</v>
      </c>
      <c r="CB788" s="170">
        <v>0</v>
      </c>
      <c r="CZ788" s="146">
        <v>0</v>
      </c>
    </row>
    <row r="789" spans="1:104" x14ac:dyDescent="0.2">
      <c r="A789" s="171">
        <v>200</v>
      </c>
      <c r="B789" s="172" t="s">
        <v>810</v>
      </c>
      <c r="C789" s="173" t="s">
        <v>811</v>
      </c>
      <c r="D789" s="174" t="s">
        <v>120</v>
      </c>
      <c r="E789" s="175">
        <v>144.05510952</v>
      </c>
      <c r="F789" s="175">
        <v>0</v>
      </c>
      <c r="G789" s="176">
        <f t="shared" si="36"/>
        <v>0</v>
      </c>
      <c r="O789" s="170">
        <v>2</v>
      </c>
      <c r="AA789" s="146">
        <v>8</v>
      </c>
      <c r="AB789" s="146">
        <v>0</v>
      </c>
      <c r="AC789" s="146">
        <v>3</v>
      </c>
      <c r="AZ789" s="146">
        <v>1</v>
      </c>
      <c r="BA789" s="146">
        <f t="shared" si="37"/>
        <v>0</v>
      </c>
      <c r="BB789" s="146">
        <f t="shared" si="38"/>
        <v>0</v>
      </c>
      <c r="BC789" s="146">
        <f t="shared" si="39"/>
        <v>0</v>
      </c>
      <c r="BD789" s="146">
        <f t="shared" si="40"/>
        <v>0</v>
      </c>
      <c r="BE789" s="146">
        <f t="shared" si="41"/>
        <v>0</v>
      </c>
      <c r="CA789" s="170">
        <v>8</v>
      </c>
      <c r="CB789" s="170">
        <v>0</v>
      </c>
      <c r="CZ789" s="146">
        <v>0</v>
      </c>
    </row>
    <row r="790" spans="1:104" x14ac:dyDescent="0.2">
      <c r="A790" s="171">
        <v>201</v>
      </c>
      <c r="B790" s="172" t="s">
        <v>812</v>
      </c>
      <c r="C790" s="173" t="s">
        <v>813</v>
      </c>
      <c r="D790" s="174" t="s">
        <v>120</v>
      </c>
      <c r="E790" s="175">
        <v>288.11021904</v>
      </c>
      <c r="F790" s="175">
        <v>0</v>
      </c>
      <c r="G790" s="176">
        <f t="shared" si="36"/>
        <v>0</v>
      </c>
      <c r="O790" s="170">
        <v>2</v>
      </c>
      <c r="AA790" s="146">
        <v>8</v>
      </c>
      <c r="AB790" s="146">
        <v>0</v>
      </c>
      <c r="AC790" s="146">
        <v>3</v>
      </c>
      <c r="AZ790" s="146">
        <v>1</v>
      </c>
      <c r="BA790" s="146">
        <f t="shared" si="37"/>
        <v>0</v>
      </c>
      <c r="BB790" s="146">
        <f t="shared" si="38"/>
        <v>0</v>
      </c>
      <c r="BC790" s="146">
        <f t="shared" si="39"/>
        <v>0</v>
      </c>
      <c r="BD790" s="146">
        <f t="shared" si="40"/>
        <v>0</v>
      </c>
      <c r="BE790" s="146">
        <f t="shared" si="41"/>
        <v>0</v>
      </c>
      <c r="CA790" s="170">
        <v>8</v>
      </c>
      <c r="CB790" s="170">
        <v>0</v>
      </c>
      <c r="CZ790" s="146">
        <v>0</v>
      </c>
    </row>
    <row r="791" spans="1:104" x14ac:dyDescent="0.2">
      <c r="A791" s="171">
        <v>202</v>
      </c>
      <c r="B791" s="172" t="s">
        <v>814</v>
      </c>
      <c r="C791" s="173" t="s">
        <v>815</v>
      </c>
      <c r="D791" s="174" t="s">
        <v>120</v>
      </c>
      <c r="E791" s="175">
        <v>144.05510952</v>
      </c>
      <c r="F791" s="175">
        <v>0</v>
      </c>
      <c r="G791" s="176">
        <f t="shared" si="36"/>
        <v>0</v>
      </c>
      <c r="O791" s="170">
        <v>2</v>
      </c>
      <c r="AA791" s="146">
        <v>8</v>
      </c>
      <c r="AB791" s="146">
        <v>0</v>
      </c>
      <c r="AC791" s="146">
        <v>3</v>
      </c>
      <c r="AZ791" s="146">
        <v>1</v>
      </c>
      <c r="BA791" s="146">
        <f t="shared" si="37"/>
        <v>0</v>
      </c>
      <c r="BB791" s="146">
        <f t="shared" si="38"/>
        <v>0</v>
      </c>
      <c r="BC791" s="146">
        <f t="shared" si="39"/>
        <v>0</v>
      </c>
      <c r="BD791" s="146">
        <f t="shared" si="40"/>
        <v>0</v>
      </c>
      <c r="BE791" s="146">
        <f t="shared" si="41"/>
        <v>0</v>
      </c>
      <c r="CA791" s="170">
        <v>8</v>
      </c>
      <c r="CB791" s="170">
        <v>0</v>
      </c>
      <c r="CZ791" s="146">
        <v>0</v>
      </c>
    </row>
    <row r="792" spans="1:104" x14ac:dyDescent="0.2">
      <c r="A792" s="184"/>
      <c r="B792" s="185" t="s">
        <v>75</v>
      </c>
      <c r="C792" s="186" t="str">
        <f>CONCATENATE(B784," ",C784)</f>
        <v>D96 Přesuny suti a vybouraných hmot</v>
      </c>
      <c r="D792" s="187"/>
      <c r="E792" s="188"/>
      <c r="F792" s="189"/>
      <c r="G792" s="190">
        <f>SUM(G784:G791)</f>
        <v>0</v>
      </c>
      <c r="O792" s="170">
        <v>4</v>
      </c>
      <c r="BA792" s="191">
        <f>SUM(BA784:BA791)</f>
        <v>0</v>
      </c>
      <c r="BB792" s="191">
        <f>SUM(BB784:BB791)</f>
        <v>0</v>
      </c>
      <c r="BC792" s="191">
        <f>SUM(BC784:BC791)</f>
        <v>0</v>
      </c>
      <c r="BD792" s="191">
        <f>SUM(BD784:BD791)</f>
        <v>0</v>
      </c>
      <c r="BE792" s="191">
        <f>SUM(BE784:BE791)</f>
        <v>0</v>
      </c>
    </row>
    <row r="793" spans="1:104" x14ac:dyDescent="0.2">
      <c r="E793" s="146"/>
    </row>
    <row r="794" spans="1:104" x14ac:dyDescent="0.2">
      <c r="E794" s="146"/>
    </row>
    <row r="795" spans="1:104" x14ac:dyDescent="0.2">
      <c r="E795" s="146"/>
    </row>
    <row r="796" spans="1:104" x14ac:dyDescent="0.2">
      <c r="E796" s="146"/>
    </row>
    <row r="797" spans="1:104" x14ac:dyDescent="0.2">
      <c r="E797" s="146"/>
    </row>
    <row r="798" spans="1:104" x14ac:dyDescent="0.2">
      <c r="E798" s="146"/>
    </row>
    <row r="799" spans="1:104" x14ac:dyDescent="0.2">
      <c r="E799" s="146"/>
    </row>
    <row r="800" spans="1:104" x14ac:dyDescent="0.2">
      <c r="E800" s="146"/>
    </row>
    <row r="801" spans="1:7" x14ac:dyDescent="0.2">
      <c r="E801" s="146"/>
    </row>
    <row r="802" spans="1:7" x14ac:dyDescent="0.2">
      <c r="E802" s="146"/>
    </row>
    <row r="803" spans="1:7" x14ac:dyDescent="0.2">
      <c r="E803" s="146"/>
    </row>
    <row r="804" spans="1:7" x14ac:dyDescent="0.2">
      <c r="E804" s="146"/>
    </row>
    <row r="805" spans="1:7" x14ac:dyDescent="0.2">
      <c r="E805" s="146"/>
    </row>
    <row r="806" spans="1:7" x14ac:dyDescent="0.2">
      <c r="E806" s="146"/>
    </row>
    <row r="807" spans="1:7" x14ac:dyDescent="0.2">
      <c r="E807" s="146"/>
    </row>
    <row r="808" spans="1:7" x14ac:dyDescent="0.2">
      <c r="E808" s="146"/>
    </row>
    <row r="809" spans="1:7" x14ac:dyDescent="0.2">
      <c r="E809" s="146"/>
    </row>
    <row r="810" spans="1:7" x14ac:dyDescent="0.2">
      <c r="E810" s="146"/>
    </row>
    <row r="811" spans="1:7" x14ac:dyDescent="0.2">
      <c r="E811" s="146"/>
    </row>
    <row r="812" spans="1:7" x14ac:dyDescent="0.2">
      <c r="E812" s="146"/>
    </row>
    <row r="813" spans="1:7" x14ac:dyDescent="0.2">
      <c r="E813" s="146"/>
    </row>
    <row r="814" spans="1:7" x14ac:dyDescent="0.2">
      <c r="E814" s="146"/>
    </row>
    <row r="815" spans="1:7" x14ac:dyDescent="0.2">
      <c r="E815" s="146"/>
    </row>
    <row r="816" spans="1:7" x14ac:dyDescent="0.2">
      <c r="A816" s="192"/>
      <c r="B816" s="192"/>
      <c r="C816" s="192"/>
      <c r="D816" s="192"/>
      <c r="E816" s="192"/>
      <c r="F816" s="192"/>
      <c r="G816" s="192"/>
    </row>
    <row r="817" spans="1:7" x14ac:dyDescent="0.2">
      <c r="A817" s="192"/>
      <c r="B817" s="192"/>
      <c r="C817" s="192"/>
      <c r="D817" s="192"/>
      <c r="E817" s="192"/>
      <c r="F817" s="192"/>
      <c r="G817" s="192"/>
    </row>
    <row r="818" spans="1:7" x14ac:dyDescent="0.2">
      <c r="A818" s="192"/>
      <c r="B818" s="192"/>
      <c r="C818" s="192"/>
      <c r="D818" s="192"/>
      <c r="E818" s="192"/>
      <c r="F818" s="192"/>
      <c r="G818" s="192"/>
    </row>
    <row r="819" spans="1:7" x14ac:dyDescent="0.2">
      <c r="A819" s="192"/>
      <c r="B819" s="192"/>
      <c r="C819" s="192"/>
      <c r="D819" s="192"/>
      <c r="E819" s="192"/>
      <c r="F819" s="192"/>
      <c r="G819" s="192"/>
    </row>
    <row r="820" spans="1:7" x14ac:dyDescent="0.2">
      <c r="E820" s="146"/>
    </row>
    <row r="821" spans="1:7" x14ac:dyDescent="0.2">
      <c r="E821" s="146"/>
    </row>
    <row r="822" spans="1:7" x14ac:dyDescent="0.2">
      <c r="E822" s="146"/>
    </row>
    <row r="823" spans="1:7" x14ac:dyDescent="0.2">
      <c r="E823" s="146"/>
    </row>
    <row r="824" spans="1:7" x14ac:dyDescent="0.2">
      <c r="E824" s="146"/>
    </row>
    <row r="825" spans="1:7" x14ac:dyDescent="0.2">
      <c r="E825" s="146"/>
    </row>
    <row r="826" spans="1:7" x14ac:dyDescent="0.2">
      <c r="E826" s="146"/>
    </row>
    <row r="827" spans="1:7" x14ac:dyDescent="0.2">
      <c r="E827" s="146"/>
    </row>
    <row r="828" spans="1:7" x14ac:dyDescent="0.2">
      <c r="E828" s="146"/>
    </row>
    <row r="829" spans="1:7" x14ac:dyDescent="0.2">
      <c r="E829" s="146"/>
    </row>
    <row r="830" spans="1:7" x14ac:dyDescent="0.2">
      <c r="E830" s="146"/>
    </row>
    <row r="831" spans="1:7" x14ac:dyDescent="0.2">
      <c r="E831" s="146"/>
    </row>
    <row r="832" spans="1:7" x14ac:dyDescent="0.2">
      <c r="E832" s="146"/>
    </row>
    <row r="833" spans="5:5" x14ac:dyDescent="0.2">
      <c r="E833" s="146"/>
    </row>
    <row r="834" spans="5:5" x14ac:dyDescent="0.2">
      <c r="E834" s="146"/>
    </row>
    <row r="835" spans="5:5" x14ac:dyDescent="0.2">
      <c r="E835" s="146"/>
    </row>
    <row r="836" spans="5:5" x14ac:dyDescent="0.2">
      <c r="E836" s="146"/>
    </row>
    <row r="837" spans="5:5" x14ac:dyDescent="0.2">
      <c r="E837" s="146"/>
    </row>
    <row r="838" spans="5:5" x14ac:dyDescent="0.2">
      <c r="E838" s="146"/>
    </row>
    <row r="839" spans="5:5" x14ac:dyDescent="0.2">
      <c r="E839" s="146"/>
    </row>
    <row r="840" spans="5:5" x14ac:dyDescent="0.2">
      <c r="E840" s="146"/>
    </row>
    <row r="841" spans="5:5" x14ac:dyDescent="0.2">
      <c r="E841" s="146"/>
    </row>
    <row r="842" spans="5:5" x14ac:dyDescent="0.2">
      <c r="E842" s="146"/>
    </row>
    <row r="843" spans="5:5" x14ac:dyDescent="0.2">
      <c r="E843" s="146"/>
    </row>
    <row r="844" spans="5:5" x14ac:dyDescent="0.2">
      <c r="E844" s="146"/>
    </row>
    <row r="845" spans="5:5" x14ac:dyDescent="0.2">
      <c r="E845" s="146"/>
    </row>
    <row r="846" spans="5:5" x14ac:dyDescent="0.2">
      <c r="E846" s="146"/>
    </row>
    <row r="847" spans="5:5" x14ac:dyDescent="0.2">
      <c r="E847" s="146"/>
    </row>
    <row r="848" spans="5:5" x14ac:dyDescent="0.2">
      <c r="E848" s="146"/>
    </row>
    <row r="849" spans="1:7" x14ac:dyDescent="0.2">
      <c r="E849" s="146"/>
    </row>
    <row r="850" spans="1:7" x14ac:dyDescent="0.2">
      <c r="E850" s="146"/>
    </row>
    <row r="851" spans="1:7" x14ac:dyDescent="0.2">
      <c r="A851" s="193"/>
      <c r="B851" s="193"/>
    </row>
    <row r="852" spans="1:7" x14ac:dyDescent="0.2">
      <c r="A852" s="192"/>
      <c r="B852" s="192"/>
      <c r="C852" s="195"/>
      <c r="D852" s="195"/>
      <c r="E852" s="196"/>
      <c r="F852" s="195"/>
      <c r="G852" s="197"/>
    </row>
    <row r="853" spans="1:7" x14ac:dyDescent="0.2">
      <c r="A853" s="198"/>
      <c r="B853" s="198"/>
      <c r="C853" s="192"/>
      <c r="D853" s="192"/>
      <c r="E853" s="199"/>
      <c r="F853" s="192"/>
      <c r="G853" s="192"/>
    </row>
    <row r="854" spans="1:7" x14ac:dyDescent="0.2">
      <c r="A854" s="192"/>
      <c r="B854" s="192"/>
      <c r="C854" s="192"/>
      <c r="D854" s="192"/>
      <c r="E854" s="199"/>
      <c r="F854" s="192"/>
      <c r="G854" s="192"/>
    </row>
    <row r="855" spans="1:7" x14ac:dyDescent="0.2">
      <c r="A855" s="192"/>
      <c r="B855" s="192"/>
      <c r="C855" s="192"/>
      <c r="D855" s="192"/>
      <c r="E855" s="199"/>
      <c r="F855" s="192"/>
      <c r="G855" s="192"/>
    </row>
    <row r="856" spans="1:7" x14ac:dyDescent="0.2">
      <c r="A856" s="192"/>
      <c r="B856" s="192"/>
      <c r="C856" s="192"/>
      <c r="D856" s="192"/>
      <c r="E856" s="199"/>
      <c r="F856" s="192"/>
      <c r="G856" s="192"/>
    </row>
    <row r="857" spans="1:7" x14ac:dyDescent="0.2">
      <c r="A857" s="192"/>
      <c r="B857" s="192"/>
      <c r="C857" s="192"/>
      <c r="D857" s="192"/>
      <c r="E857" s="199"/>
      <c r="F857" s="192"/>
      <c r="G857" s="192"/>
    </row>
    <row r="858" spans="1:7" x14ac:dyDescent="0.2">
      <c r="A858" s="192"/>
      <c r="B858" s="192"/>
      <c r="C858" s="192"/>
      <c r="D858" s="192"/>
      <c r="E858" s="199"/>
      <c r="F858" s="192"/>
      <c r="G858" s="192"/>
    </row>
    <row r="859" spans="1:7" x14ac:dyDescent="0.2">
      <c r="A859" s="192"/>
      <c r="B859" s="192"/>
      <c r="C859" s="192"/>
      <c r="D859" s="192"/>
      <c r="E859" s="199"/>
      <c r="F859" s="192"/>
      <c r="G859" s="192"/>
    </row>
    <row r="860" spans="1:7" x14ac:dyDescent="0.2">
      <c r="A860" s="192"/>
      <c r="B860" s="192"/>
      <c r="C860" s="192"/>
      <c r="D860" s="192"/>
      <c r="E860" s="199"/>
      <c r="F860" s="192"/>
      <c r="G860" s="192"/>
    </row>
    <row r="861" spans="1:7" x14ac:dyDescent="0.2">
      <c r="A861" s="192"/>
      <c r="B861" s="192"/>
      <c r="C861" s="192"/>
      <c r="D861" s="192"/>
      <c r="E861" s="199"/>
      <c r="F861" s="192"/>
      <c r="G861" s="192"/>
    </row>
    <row r="862" spans="1:7" x14ac:dyDescent="0.2">
      <c r="A862" s="192"/>
      <c r="B862" s="192"/>
      <c r="C862" s="192"/>
      <c r="D862" s="192"/>
      <c r="E862" s="199"/>
      <c r="F862" s="192"/>
      <c r="G862" s="192"/>
    </row>
    <row r="863" spans="1:7" x14ac:dyDescent="0.2">
      <c r="A863" s="192"/>
      <c r="B863" s="192"/>
      <c r="C863" s="192"/>
      <c r="D863" s="192"/>
      <c r="E863" s="199"/>
      <c r="F863" s="192"/>
      <c r="G863" s="192"/>
    </row>
    <row r="864" spans="1:7" x14ac:dyDescent="0.2">
      <c r="A864" s="192"/>
      <c r="B864" s="192"/>
      <c r="C864" s="192"/>
      <c r="D864" s="192"/>
      <c r="E864" s="199"/>
      <c r="F864" s="192"/>
      <c r="G864" s="192"/>
    </row>
    <row r="865" spans="1:7" x14ac:dyDescent="0.2">
      <c r="A865" s="192"/>
      <c r="B865" s="192"/>
      <c r="C865" s="192"/>
      <c r="D865" s="192"/>
      <c r="E865" s="199"/>
      <c r="F865" s="192"/>
      <c r="G865" s="192"/>
    </row>
  </sheetData>
  <mergeCells count="546">
    <mergeCell ref="C16:D16"/>
    <mergeCell ref="C17:D17"/>
    <mergeCell ref="C18:D18"/>
    <mergeCell ref="C20:D20"/>
    <mergeCell ref="C21:D21"/>
    <mergeCell ref="C22:D22"/>
    <mergeCell ref="A1:G1"/>
    <mergeCell ref="A3:B3"/>
    <mergeCell ref="A4:B4"/>
    <mergeCell ref="E4:G4"/>
    <mergeCell ref="C9:G9"/>
    <mergeCell ref="C11:D11"/>
    <mergeCell ref="C13:D13"/>
    <mergeCell ref="C15:D15"/>
    <mergeCell ref="C39:G39"/>
    <mergeCell ref="C40:D40"/>
    <mergeCell ref="C42:D42"/>
    <mergeCell ref="C44:D44"/>
    <mergeCell ref="C48:D48"/>
    <mergeCell ref="C49:D49"/>
    <mergeCell ref="C50:D50"/>
    <mergeCell ref="C51:D51"/>
    <mergeCell ref="C24:D24"/>
    <mergeCell ref="C25:D25"/>
    <mergeCell ref="C29:D29"/>
    <mergeCell ref="C31:G31"/>
    <mergeCell ref="C32:D32"/>
    <mergeCell ref="C33:D33"/>
    <mergeCell ref="C35:D35"/>
    <mergeCell ref="C37:D37"/>
    <mergeCell ref="C62:G62"/>
    <mergeCell ref="C63:D63"/>
    <mergeCell ref="C65:G65"/>
    <mergeCell ref="C66:G66"/>
    <mergeCell ref="C67:G67"/>
    <mergeCell ref="C68:G68"/>
    <mergeCell ref="C52:D52"/>
    <mergeCell ref="C53:D53"/>
    <mergeCell ref="C54:D54"/>
    <mergeCell ref="C56:G56"/>
    <mergeCell ref="C57:D57"/>
    <mergeCell ref="C59:D59"/>
    <mergeCell ref="C75:G75"/>
    <mergeCell ref="C76:D76"/>
    <mergeCell ref="C77:D77"/>
    <mergeCell ref="C78:D78"/>
    <mergeCell ref="C79:D79"/>
    <mergeCell ref="C80:D80"/>
    <mergeCell ref="C69:G69"/>
    <mergeCell ref="C70:G70"/>
    <mergeCell ref="C71:G71"/>
    <mergeCell ref="C72:G72"/>
    <mergeCell ref="C73:G73"/>
    <mergeCell ref="C74:G74"/>
    <mergeCell ref="C98:D98"/>
    <mergeCell ref="C99:D99"/>
    <mergeCell ref="C100:D100"/>
    <mergeCell ref="C101:D101"/>
    <mergeCell ref="C102:D102"/>
    <mergeCell ref="C103:D103"/>
    <mergeCell ref="C104:D104"/>
    <mergeCell ref="C105:D105"/>
    <mergeCell ref="C81:D81"/>
    <mergeCell ref="C82:D82"/>
    <mergeCell ref="C83:D83"/>
    <mergeCell ref="C87:D87"/>
    <mergeCell ref="C88:D88"/>
    <mergeCell ref="C90:D90"/>
    <mergeCell ref="C92:D92"/>
    <mergeCell ref="C93:D93"/>
    <mergeCell ref="C113:D113"/>
    <mergeCell ref="C114:D114"/>
    <mergeCell ref="C115:D115"/>
    <mergeCell ref="C116:D116"/>
    <mergeCell ref="C117:D117"/>
    <mergeCell ref="C118:D118"/>
    <mergeCell ref="C106:D106"/>
    <mergeCell ref="C107:D107"/>
    <mergeCell ref="C108:D108"/>
    <mergeCell ref="C109:D109"/>
    <mergeCell ref="C110:D110"/>
    <mergeCell ref="C112:D112"/>
    <mergeCell ref="C131:D131"/>
    <mergeCell ref="C132:D132"/>
    <mergeCell ref="C133:D133"/>
    <mergeCell ref="C134:D134"/>
    <mergeCell ref="C135:D135"/>
    <mergeCell ref="C136:D136"/>
    <mergeCell ref="C119:D119"/>
    <mergeCell ref="C120:D120"/>
    <mergeCell ref="C122:D122"/>
    <mergeCell ref="C126:D126"/>
    <mergeCell ref="C127:D127"/>
    <mergeCell ref="C128:D128"/>
    <mergeCell ref="C129:D129"/>
    <mergeCell ref="C130:D130"/>
    <mergeCell ref="C144:D144"/>
    <mergeCell ref="C145:D145"/>
    <mergeCell ref="C146:D146"/>
    <mergeCell ref="C147:D147"/>
    <mergeCell ref="C149:G149"/>
    <mergeCell ref="C150:G150"/>
    <mergeCell ref="C137:D137"/>
    <mergeCell ref="C138:D138"/>
    <mergeCell ref="C139:D139"/>
    <mergeCell ref="C140:D140"/>
    <mergeCell ref="C142:D142"/>
    <mergeCell ref="C143:D143"/>
    <mergeCell ref="C157:G157"/>
    <mergeCell ref="C158:G158"/>
    <mergeCell ref="C159:G159"/>
    <mergeCell ref="C160:D160"/>
    <mergeCell ref="C161:D161"/>
    <mergeCell ref="C162:D162"/>
    <mergeCell ref="C151:G151"/>
    <mergeCell ref="C152:G152"/>
    <mergeCell ref="C153:G153"/>
    <mergeCell ref="C154:G154"/>
    <mergeCell ref="C155:G155"/>
    <mergeCell ref="C156:G156"/>
    <mergeCell ref="C170:G170"/>
    <mergeCell ref="C171:G171"/>
    <mergeCell ref="C172:G172"/>
    <mergeCell ref="C173:G173"/>
    <mergeCell ref="C174:G174"/>
    <mergeCell ref="C175:G175"/>
    <mergeCell ref="C163:D163"/>
    <mergeCell ref="C165:G165"/>
    <mergeCell ref="C166:G166"/>
    <mergeCell ref="C167:G167"/>
    <mergeCell ref="C168:G168"/>
    <mergeCell ref="C169:G169"/>
    <mergeCell ref="C183:G183"/>
    <mergeCell ref="C184:G184"/>
    <mergeCell ref="C185:G185"/>
    <mergeCell ref="C186:G186"/>
    <mergeCell ref="C187:G187"/>
    <mergeCell ref="C188:G188"/>
    <mergeCell ref="C176:D176"/>
    <mergeCell ref="C177:D177"/>
    <mergeCell ref="C178:D178"/>
    <mergeCell ref="C179:D179"/>
    <mergeCell ref="C180:D180"/>
    <mergeCell ref="C182:G182"/>
    <mergeCell ref="C195:D195"/>
    <mergeCell ref="C196:D196"/>
    <mergeCell ref="C197:D197"/>
    <mergeCell ref="C198:D198"/>
    <mergeCell ref="C199:D199"/>
    <mergeCell ref="C200:D200"/>
    <mergeCell ref="C189:G189"/>
    <mergeCell ref="C190:G190"/>
    <mergeCell ref="C191:G191"/>
    <mergeCell ref="C192:G192"/>
    <mergeCell ref="C193:D193"/>
    <mergeCell ref="C194:D194"/>
    <mergeCell ref="C213:G213"/>
    <mergeCell ref="C214:G214"/>
    <mergeCell ref="C215:G215"/>
    <mergeCell ref="C216:G216"/>
    <mergeCell ref="C217:G217"/>
    <mergeCell ref="C218:G218"/>
    <mergeCell ref="C202:G202"/>
    <mergeCell ref="C203:D203"/>
    <mergeCell ref="C207:G207"/>
    <mergeCell ref="C208:G208"/>
    <mergeCell ref="C209:G209"/>
    <mergeCell ref="C210:G210"/>
    <mergeCell ref="C211:G211"/>
    <mergeCell ref="C212:G212"/>
    <mergeCell ref="C227:G227"/>
    <mergeCell ref="C228:G228"/>
    <mergeCell ref="C229:G229"/>
    <mergeCell ref="C230:G230"/>
    <mergeCell ref="C231:G231"/>
    <mergeCell ref="C232:G232"/>
    <mergeCell ref="C219:G219"/>
    <mergeCell ref="C220:D220"/>
    <mergeCell ref="C221:D221"/>
    <mergeCell ref="C224:G224"/>
    <mergeCell ref="C225:G225"/>
    <mergeCell ref="C226:G226"/>
    <mergeCell ref="C233:G233"/>
    <mergeCell ref="C234:G234"/>
    <mergeCell ref="C235:G235"/>
    <mergeCell ref="C236:G236"/>
    <mergeCell ref="C237:D237"/>
    <mergeCell ref="C250:G250"/>
    <mergeCell ref="C251:G251"/>
    <mergeCell ref="C253:G253"/>
    <mergeCell ref="C254:G254"/>
    <mergeCell ref="C241:G241"/>
    <mergeCell ref="C242:G242"/>
    <mergeCell ref="C243:G243"/>
    <mergeCell ref="C244:G244"/>
    <mergeCell ref="C245:G245"/>
    <mergeCell ref="C246:G246"/>
    <mergeCell ref="C247:G247"/>
    <mergeCell ref="C248:G248"/>
    <mergeCell ref="C249:G249"/>
    <mergeCell ref="C261:G261"/>
    <mergeCell ref="C263:G263"/>
    <mergeCell ref="C264:G264"/>
    <mergeCell ref="C265:G265"/>
    <mergeCell ref="C266:G266"/>
    <mergeCell ref="C267:G267"/>
    <mergeCell ref="C255:G255"/>
    <mergeCell ref="C256:G256"/>
    <mergeCell ref="C257:G257"/>
    <mergeCell ref="C258:G258"/>
    <mergeCell ref="C259:G259"/>
    <mergeCell ref="C260:G260"/>
    <mergeCell ref="C275:G275"/>
    <mergeCell ref="C276:G276"/>
    <mergeCell ref="C277:G277"/>
    <mergeCell ref="C278:G278"/>
    <mergeCell ref="C279:G279"/>
    <mergeCell ref="C280:G280"/>
    <mergeCell ref="C268:G268"/>
    <mergeCell ref="C269:G269"/>
    <mergeCell ref="C270:G270"/>
    <mergeCell ref="C271:G271"/>
    <mergeCell ref="C273:G273"/>
    <mergeCell ref="C274:G274"/>
    <mergeCell ref="C302:G302"/>
    <mergeCell ref="C303:G303"/>
    <mergeCell ref="C304:G304"/>
    <mergeCell ref="C305:G305"/>
    <mergeCell ref="C316:G316"/>
    <mergeCell ref="C317:G317"/>
    <mergeCell ref="C281:G281"/>
    <mergeCell ref="C297:G297"/>
    <mergeCell ref="C298:G298"/>
    <mergeCell ref="C299:G299"/>
    <mergeCell ref="C300:G300"/>
    <mergeCell ref="C301:G301"/>
    <mergeCell ref="C324:G324"/>
    <mergeCell ref="C326:G326"/>
    <mergeCell ref="C327:G327"/>
    <mergeCell ref="C328:G328"/>
    <mergeCell ref="C329:G329"/>
    <mergeCell ref="C330:G330"/>
    <mergeCell ref="C318:G318"/>
    <mergeCell ref="C319:G319"/>
    <mergeCell ref="C320:G320"/>
    <mergeCell ref="C321:G321"/>
    <mergeCell ref="C322:G322"/>
    <mergeCell ref="C323:G323"/>
    <mergeCell ref="C338:G338"/>
    <mergeCell ref="C339:G339"/>
    <mergeCell ref="C340:G340"/>
    <mergeCell ref="C341:G341"/>
    <mergeCell ref="C342:G342"/>
    <mergeCell ref="C343:G343"/>
    <mergeCell ref="C331:G331"/>
    <mergeCell ref="C332:G332"/>
    <mergeCell ref="C333:G333"/>
    <mergeCell ref="C335:G335"/>
    <mergeCell ref="C336:G336"/>
    <mergeCell ref="C337:G337"/>
    <mergeCell ref="C354:G354"/>
    <mergeCell ref="C355:G355"/>
    <mergeCell ref="C356:G356"/>
    <mergeCell ref="C360:G360"/>
    <mergeCell ref="C362:G362"/>
    <mergeCell ref="C364:G364"/>
    <mergeCell ref="C348:G348"/>
    <mergeCell ref="C349:G349"/>
    <mergeCell ref="C350:G350"/>
    <mergeCell ref="C351:G351"/>
    <mergeCell ref="C352:G352"/>
    <mergeCell ref="C353:G353"/>
    <mergeCell ref="C375:G375"/>
    <mergeCell ref="C376:G376"/>
    <mergeCell ref="C377:G377"/>
    <mergeCell ref="C378:G378"/>
    <mergeCell ref="C379:G379"/>
    <mergeCell ref="C380:G380"/>
    <mergeCell ref="C366:G366"/>
    <mergeCell ref="C368:G368"/>
    <mergeCell ref="C370:G370"/>
    <mergeCell ref="C372:G372"/>
    <mergeCell ref="C373:G373"/>
    <mergeCell ref="C374:G374"/>
    <mergeCell ref="C396:G396"/>
    <mergeCell ref="C397:G397"/>
    <mergeCell ref="C398:G398"/>
    <mergeCell ref="C413:G413"/>
    <mergeCell ref="C414:G414"/>
    <mergeCell ref="C415:G415"/>
    <mergeCell ref="C390:G390"/>
    <mergeCell ref="C391:G391"/>
    <mergeCell ref="C392:G392"/>
    <mergeCell ref="C393:G393"/>
    <mergeCell ref="C394:G394"/>
    <mergeCell ref="C395:G395"/>
    <mergeCell ref="C427:G427"/>
    <mergeCell ref="C428:G428"/>
    <mergeCell ref="C429:G429"/>
    <mergeCell ref="C430:G430"/>
    <mergeCell ref="C431:G431"/>
    <mergeCell ref="C432:G432"/>
    <mergeCell ref="C416:G416"/>
    <mergeCell ref="C417:G417"/>
    <mergeCell ref="C418:G418"/>
    <mergeCell ref="C419:G419"/>
    <mergeCell ref="C420:G420"/>
    <mergeCell ref="C426:G426"/>
    <mergeCell ref="C447:G447"/>
    <mergeCell ref="C449:G449"/>
    <mergeCell ref="C458:G458"/>
    <mergeCell ref="C459:G459"/>
    <mergeCell ref="C460:G460"/>
    <mergeCell ref="C461:G461"/>
    <mergeCell ref="C433:G433"/>
    <mergeCell ref="C434:G434"/>
    <mergeCell ref="C439:G439"/>
    <mergeCell ref="C441:G441"/>
    <mergeCell ref="C443:G443"/>
    <mergeCell ref="C445:G445"/>
    <mergeCell ref="C482:G482"/>
    <mergeCell ref="C483:D483"/>
    <mergeCell ref="C485:G485"/>
    <mergeCell ref="C488:G488"/>
    <mergeCell ref="C490:G490"/>
    <mergeCell ref="C492:G492"/>
    <mergeCell ref="C462:G462"/>
    <mergeCell ref="C463:G463"/>
    <mergeCell ref="C464:G464"/>
    <mergeCell ref="C465:G465"/>
    <mergeCell ref="C469:D469"/>
    <mergeCell ref="C470:D470"/>
    <mergeCell ref="C471:D471"/>
    <mergeCell ref="C472:D472"/>
    <mergeCell ref="C506:D506"/>
    <mergeCell ref="C507:D507"/>
    <mergeCell ref="C508:D508"/>
    <mergeCell ref="C509:D509"/>
    <mergeCell ref="C510:D510"/>
    <mergeCell ref="C511:D511"/>
    <mergeCell ref="C496:G496"/>
    <mergeCell ref="C498:D498"/>
    <mergeCell ref="C499:D499"/>
    <mergeCell ref="C501:D501"/>
    <mergeCell ref="C502:D502"/>
    <mergeCell ref="C503:D503"/>
    <mergeCell ref="C504:D504"/>
    <mergeCell ref="C505:D505"/>
    <mergeCell ref="C520:D520"/>
    <mergeCell ref="C521:D521"/>
    <mergeCell ref="C523:D523"/>
    <mergeCell ref="C524:D524"/>
    <mergeCell ref="C526:D526"/>
    <mergeCell ref="C527:D527"/>
    <mergeCell ref="C512:D512"/>
    <mergeCell ref="C514:D514"/>
    <mergeCell ref="C515:D515"/>
    <mergeCell ref="C516:D516"/>
    <mergeCell ref="C517:D517"/>
    <mergeCell ref="C519:D519"/>
    <mergeCell ref="C536:G536"/>
    <mergeCell ref="C537:D537"/>
    <mergeCell ref="C539:D539"/>
    <mergeCell ref="C540:D540"/>
    <mergeCell ref="C541:D541"/>
    <mergeCell ref="C542:D542"/>
    <mergeCell ref="C529:G529"/>
    <mergeCell ref="C530:G530"/>
    <mergeCell ref="C531:G531"/>
    <mergeCell ref="C532:G532"/>
    <mergeCell ref="C533:D533"/>
    <mergeCell ref="C534:D534"/>
    <mergeCell ref="C550:D550"/>
    <mergeCell ref="C551:D551"/>
    <mergeCell ref="C553:D553"/>
    <mergeCell ref="C554:D554"/>
    <mergeCell ref="C555:D555"/>
    <mergeCell ref="C556:D556"/>
    <mergeCell ref="C543:D543"/>
    <mergeCell ref="C545:D545"/>
    <mergeCell ref="C546:D546"/>
    <mergeCell ref="C547:D547"/>
    <mergeCell ref="C548:D548"/>
    <mergeCell ref="C549:D549"/>
    <mergeCell ref="C566:D566"/>
    <mergeCell ref="C567:D567"/>
    <mergeCell ref="C568:D568"/>
    <mergeCell ref="C569:D569"/>
    <mergeCell ref="C570:D570"/>
    <mergeCell ref="C571:D571"/>
    <mergeCell ref="C558:D558"/>
    <mergeCell ref="C559:D559"/>
    <mergeCell ref="C560:D560"/>
    <mergeCell ref="C562:D562"/>
    <mergeCell ref="C564:D564"/>
    <mergeCell ref="C565:D565"/>
    <mergeCell ref="C582:D582"/>
    <mergeCell ref="C585:G585"/>
    <mergeCell ref="C592:D592"/>
    <mergeCell ref="C572:D572"/>
    <mergeCell ref="C573:D573"/>
    <mergeCell ref="C574:D574"/>
    <mergeCell ref="C575:D575"/>
    <mergeCell ref="C577:D577"/>
    <mergeCell ref="C580:G580"/>
    <mergeCell ref="C607:G607"/>
    <mergeCell ref="C608:G608"/>
    <mergeCell ref="C609:D609"/>
    <mergeCell ref="C611:G611"/>
    <mergeCell ref="C612:G612"/>
    <mergeCell ref="C613:G613"/>
    <mergeCell ref="C597:D597"/>
    <mergeCell ref="C602:G602"/>
    <mergeCell ref="C603:G603"/>
    <mergeCell ref="C604:G604"/>
    <mergeCell ref="C605:G605"/>
    <mergeCell ref="C606:G606"/>
    <mergeCell ref="C620:G620"/>
    <mergeCell ref="C621:G621"/>
    <mergeCell ref="C622:G622"/>
    <mergeCell ref="C623:D623"/>
    <mergeCell ref="C624:D624"/>
    <mergeCell ref="C625:D625"/>
    <mergeCell ref="C614:G614"/>
    <mergeCell ref="C615:G615"/>
    <mergeCell ref="C616:G616"/>
    <mergeCell ref="C617:G617"/>
    <mergeCell ref="C618:G618"/>
    <mergeCell ref="C619:G619"/>
    <mergeCell ref="C633:G633"/>
    <mergeCell ref="C634:G634"/>
    <mergeCell ref="C635:G635"/>
    <mergeCell ref="C636:D636"/>
    <mergeCell ref="C641:G641"/>
    <mergeCell ref="C642:G642"/>
    <mergeCell ref="C643:G643"/>
    <mergeCell ref="C644:G644"/>
    <mergeCell ref="C626:D626"/>
    <mergeCell ref="C627:D627"/>
    <mergeCell ref="C629:G629"/>
    <mergeCell ref="C630:G630"/>
    <mergeCell ref="C631:G631"/>
    <mergeCell ref="C632:G632"/>
    <mergeCell ref="C651:G651"/>
    <mergeCell ref="C652:G652"/>
    <mergeCell ref="C653:G653"/>
    <mergeCell ref="C654:G654"/>
    <mergeCell ref="C655:G655"/>
    <mergeCell ref="C656:G656"/>
    <mergeCell ref="C645:G645"/>
    <mergeCell ref="C646:G646"/>
    <mergeCell ref="C647:G647"/>
    <mergeCell ref="C648:G648"/>
    <mergeCell ref="C649:G649"/>
    <mergeCell ref="C650:G650"/>
    <mergeCell ref="C668:G668"/>
    <mergeCell ref="C670:G670"/>
    <mergeCell ref="C671:G671"/>
    <mergeCell ref="C672:G672"/>
    <mergeCell ref="C673:D673"/>
    <mergeCell ref="C675:G675"/>
    <mergeCell ref="C676:G676"/>
    <mergeCell ref="C677:G677"/>
    <mergeCell ref="C657:D657"/>
    <mergeCell ref="C659:G659"/>
    <mergeCell ref="C660:D660"/>
    <mergeCell ref="C661:D661"/>
    <mergeCell ref="C662:D662"/>
    <mergeCell ref="C663:D663"/>
    <mergeCell ref="C685:D685"/>
    <mergeCell ref="C687:G687"/>
    <mergeCell ref="C688:G688"/>
    <mergeCell ref="C689:G689"/>
    <mergeCell ref="C690:G690"/>
    <mergeCell ref="C691:D691"/>
    <mergeCell ref="C678:G678"/>
    <mergeCell ref="C679:D679"/>
    <mergeCell ref="C681:G681"/>
    <mergeCell ref="C682:G682"/>
    <mergeCell ref="C683:G683"/>
    <mergeCell ref="C684:G684"/>
    <mergeCell ref="C702:G702"/>
    <mergeCell ref="C703:G703"/>
    <mergeCell ref="C704:G704"/>
    <mergeCell ref="C705:D705"/>
    <mergeCell ref="C706:D706"/>
    <mergeCell ref="C707:D707"/>
    <mergeCell ref="C693:G693"/>
    <mergeCell ref="C694:D694"/>
    <mergeCell ref="C696:G696"/>
    <mergeCell ref="C697:G697"/>
    <mergeCell ref="C698:D698"/>
    <mergeCell ref="C701:G701"/>
    <mergeCell ref="C714:D714"/>
    <mergeCell ref="C716:G716"/>
    <mergeCell ref="C718:G718"/>
    <mergeCell ref="C719:G719"/>
    <mergeCell ref="C720:G720"/>
    <mergeCell ref="C721:G721"/>
    <mergeCell ref="C708:D708"/>
    <mergeCell ref="C709:D709"/>
    <mergeCell ref="C710:D710"/>
    <mergeCell ref="C711:D711"/>
    <mergeCell ref="C712:D712"/>
    <mergeCell ref="C713:D713"/>
    <mergeCell ref="C735:D735"/>
    <mergeCell ref="C736:D736"/>
    <mergeCell ref="C737:D737"/>
    <mergeCell ref="C742:G742"/>
    <mergeCell ref="C743:D743"/>
    <mergeCell ref="C745:G745"/>
    <mergeCell ref="C746:G746"/>
    <mergeCell ref="C747:G747"/>
    <mergeCell ref="C723:D723"/>
    <mergeCell ref="C728:D728"/>
    <mergeCell ref="C729:D729"/>
    <mergeCell ref="C730:D730"/>
    <mergeCell ref="C731:D731"/>
    <mergeCell ref="C732:D732"/>
    <mergeCell ref="C733:D733"/>
    <mergeCell ref="C734:D734"/>
    <mergeCell ref="C755:G755"/>
    <mergeCell ref="C756:G756"/>
    <mergeCell ref="C757:D757"/>
    <mergeCell ref="C758:D758"/>
    <mergeCell ref="C760:G760"/>
    <mergeCell ref="C762:G762"/>
    <mergeCell ref="C748:G748"/>
    <mergeCell ref="C749:G749"/>
    <mergeCell ref="C750:D750"/>
    <mergeCell ref="C752:G752"/>
    <mergeCell ref="C753:G753"/>
    <mergeCell ref="C754:G754"/>
    <mergeCell ref="C778:G778"/>
    <mergeCell ref="C779:G779"/>
    <mergeCell ref="C780:G780"/>
    <mergeCell ref="C781:G781"/>
    <mergeCell ref="C782:D782"/>
    <mergeCell ref="C763:G763"/>
    <mergeCell ref="C764:G764"/>
    <mergeCell ref="C766:G766"/>
    <mergeCell ref="C767:G767"/>
    <mergeCell ref="C772:G772"/>
    <mergeCell ref="C773:D773"/>
    <mergeCell ref="C775:G775"/>
    <mergeCell ref="C776:D776"/>
  </mergeCells>
  <printOptions gridLinesSet="0"/>
  <pageMargins left="0.59055118110236227" right="0.39370078740157483" top="0.59055118110236227" bottom="0.98425196850393704" header="0.19685039370078741" footer="0.51181102362204722"/>
  <pageSetup paperSize="9" orientation="portrait" horizontalDpi="300" r:id="rId1"/>
  <headerFooter alignWithMargins="0">
    <oddFooter>&amp;L&amp;9Zpracováno programem &amp;"Arial CE,Tučné"BUILDpower,  © RTS, a.s.&amp;R&amp;"Arial,Obyčejné"Strana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37</vt:i4>
      </vt:variant>
    </vt:vector>
  </HeadingPairs>
  <TitlesOfParts>
    <vt:vector size="40" baseType="lpstr">
      <vt:lpstr>Krycí list</vt:lpstr>
      <vt:lpstr>Rekapitulace</vt:lpstr>
      <vt:lpstr>Položky</vt:lpstr>
      <vt:lpstr>cisloobjektu</vt:lpstr>
      <vt:lpstr>cislostavby</vt:lpstr>
      <vt:lpstr>Datum</vt:lpstr>
      <vt:lpstr>Dil</vt:lpstr>
      <vt:lpstr>Dodavka</vt:lpstr>
      <vt:lpstr>HSV</vt:lpstr>
      <vt:lpstr>HZS</vt:lpstr>
      <vt:lpstr>JKSO</vt:lpstr>
      <vt:lpstr>MJ</vt:lpstr>
      <vt:lpstr>Mont</vt:lpstr>
      <vt:lpstr>NazevDilu</vt:lpstr>
      <vt:lpstr>nazevobjektu</vt:lpstr>
      <vt:lpstr>nazevstavby</vt:lpstr>
      <vt:lpstr>Položky!Názvy_tisku</vt:lpstr>
      <vt:lpstr>Rekapitulace!Názvy_tisku</vt:lpstr>
      <vt:lpstr>Objednatel</vt:lpstr>
      <vt:lpstr>'Krycí list'!Oblast_tisku</vt:lpstr>
      <vt:lpstr>Položky!Oblast_tisku</vt:lpstr>
      <vt:lpstr>Rekapitulace!Oblast_tisku</vt:lpstr>
      <vt:lpstr>PocetMJ</vt:lpstr>
      <vt:lpstr>Poznamka</vt:lpstr>
      <vt:lpstr>Projektant</vt:lpstr>
      <vt:lpstr>PSV</vt:lpstr>
      <vt:lpstr>SazbaDPH1</vt:lpstr>
      <vt:lpstr>SazbaDPH2</vt:lpstr>
      <vt:lpstr>SloupecCC</vt:lpstr>
      <vt:lpstr>SloupecCisloPol</vt:lpstr>
      <vt:lpstr>SloupecJC</vt:lpstr>
      <vt:lpstr>SloupecMJ</vt:lpstr>
      <vt:lpstr>SloupecMnozstvi</vt:lpstr>
      <vt:lpstr>SloupecNazPol</vt:lpstr>
      <vt:lpstr>SloupecPC</vt:lpstr>
      <vt:lpstr>VRN</vt:lpstr>
      <vt:lpstr>Zakazka</vt:lpstr>
      <vt:lpstr>Zaklad22</vt:lpstr>
      <vt:lpstr>Zaklad5</vt:lpstr>
      <vt:lpstr>Zhotovitel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Kateřina</dc:creator>
  <cp:lastModifiedBy>Zabranska</cp:lastModifiedBy>
  <dcterms:created xsi:type="dcterms:W3CDTF">2014-05-02T11:07:27Z</dcterms:created>
  <dcterms:modified xsi:type="dcterms:W3CDTF">2014-05-20T21:28:41Z</dcterms:modified>
</cp:coreProperties>
</file>