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/>
  <mc:AlternateContent xmlns:mc="http://schemas.openxmlformats.org/markup-compatibility/2006">
    <mc:Choice Requires="x15">
      <x15ac:absPath xmlns:x15ac="http://schemas.microsoft.com/office/spreadsheetml/2010/11/ac" url="C:\Users\OEM\Desktop\Zadávací dokumentace Dostavby C20\"/>
    </mc:Choice>
  </mc:AlternateContent>
  <xr:revisionPtr revIDLastSave="0" documentId="13_ncr:1_{1A5C5E71-4C25-4D8E-996B-729BA3C90665}" xr6:coauthVersionLast="36" xr6:coauthVersionMax="36" xr10:uidLastSave="{00000000-0000-0000-0000-000000000000}"/>
  <bookViews>
    <workbookView xWindow="0" yWindow="0" windowWidth="28800" windowHeight="12105" activeTab="1" xr2:uid="{00000000-000D-0000-FFFF-FFFF00000000}"/>
  </bookViews>
  <sheets>
    <sheet name="Rekapitulace stavby" sheetId="1" r:id="rId1"/>
    <sheet name="SO01 - Točna (cca 80mx6-7..." sheetId="2" r:id="rId2"/>
    <sheet name="SO02 - Spojka okolo techn..." sheetId="3" r:id="rId3"/>
    <sheet name="SO03 - Spojka k hřišti (c..." sheetId="4" r:id="rId4"/>
    <sheet name="VON - Vedlejší a ostatní ..." sheetId="5" r:id="rId5"/>
    <sheet name="Pokyny pro vyplnění" sheetId="6" r:id="rId6"/>
  </sheets>
  <definedNames>
    <definedName name="_xlnm._FilterDatabase" localSheetId="1" hidden="1">'SO01 - Točna (cca 80mx6-7...'!$C$86:$K$385</definedName>
    <definedName name="_xlnm._FilterDatabase" localSheetId="2" hidden="1">'SO02 - Spojka okolo techn...'!$C$87:$K$246</definedName>
    <definedName name="_xlnm._FilterDatabase" localSheetId="3" hidden="1">'SO03 - Spojka k hřišti (c...'!$C$85:$K$197</definedName>
    <definedName name="_xlnm._FilterDatabase" localSheetId="4" hidden="1">'VON - Vedlejší a ostatní ...'!$C$79:$K$94</definedName>
    <definedName name="_xlnm.Print_Titles" localSheetId="0">'Rekapitulace stavby'!$52:$52</definedName>
    <definedName name="_xlnm.Print_Titles" localSheetId="1">'SO01 - Točna (cca 80mx6-7...'!$86:$86</definedName>
    <definedName name="_xlnm.Print_Titles" localSheetId="2">'SO02 - Spojka okolo techn...'!$87:$87</definedName>
    <definedName name="_xlnm.Print_Titles" localSheetId="3">'SO03 - Spojka k hřišti (c...'!$85:$85</definedName>
    <definedName name="_xlnm.Print_Titles" localSheetId="4">'VON - Vedlejší a ostatní ...'!$79:$79</definedName>
    <definedName name="_xlnm.Print_Area" localSheetId="5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stavby'!$C$42:$AQ$59</definedName>
    <definedName name="_xlnm.Print_Area" localSheetId="1">'SO01 - Točna (cca 80mx6-7...'!$C$4:$J$39,'SO01 - Točna (cca 80mx6-7...'!$C$45:$J$68,'SO01 - Točna (cca 80mx6-7...'!$C$74:$K$385</definedName>
    <definedName name="_xlnm.Print_Area" localSheetId="2">'SO02 - Spojka okolo techn...'!$C$4:$J$39,'SO02 - Spojka okolo techn...'!$C$45:$J$69,'SO02 - Spojka okolo techn...'!$C$75:$K$246</definedName>
    <definedName name="_xlnm.Print_Area" localSheetId="3">'SO03 - Spojka k hřišti (c...'!$C$4:$J$39,'SO03 - Spojka k hřišti (c...'!$C$45:$J$67,'SO03 - Spojka k hřišti (c...'!$C$73:$K$197</definedName>
    <definedName name="_xlnm.Print_Area" localSheetId="4">'VON - Vedlejší a ostatní ...'!$C$4:$J$39,'VON - Vedlejší a ostatní ...'!$C$45:$J$61,'VON - Vedlejší a ostatní ...'!$C$67:$K$94</definedName>
  </definedNames>
  <calcPr calcId="191029"/>
</workbook>
</file>

<file path=xl/calcChain.xml><?xml version="1.0" encoding="utf-8"?>
<calcChain xmlns="http://schemas.openxmlformats.org/spreadsheetml/2006/main">
  <c r="J37" i="5" l="1"/>
  <c r="J36" i="5"/>
  <c r="AY58" i="1"/>
  <c r="J35" i="5"/>
  <c r="AX58" i="1"/>
  <c r="BI94" i="5"/>
  <c r="BH94" i="5"/>
  <c r="BG94" i="5"/>
  <c r="BF94" i="5"/>
  <c r="T94" i="5"/>
  <c r="R94" i="5"/>
  <c r="P94" i="5"/>
  <c r="BI93" i="5"/>
  <c r="BH93" i="5"/>
  <c r="BG93" i="5"/>
  <c r="BF93" i="5"/>
  <c r="T93" i="5"/>
  <c r="R93" i="5"/>
  <c r="P93" i="5"/>
  <c r="BI92" i="5"/>
  <c r="BH92" i="5"/>
  <c r="BG92" i="5"/>
  <c r="BF92" i="5"/>
  <c r="T92" i="5"/>
  <c r="R92" i="5"/>
  <c r="P92" i="5"/>
  <c r="BI91" i="5"/>
  <c r="BH91" i="5"/>
  <c r="BG91" i="5"/>
  <c r="BF91" i="5"/>
  <c r="T91" i="5"/>
  <c r="R91" i="5"/>
  <c r="P91" i="5"/>
  <c r="BI90" i="5"/>
  <c r="BH90" i="5"/>
  <c r="BG90" i="5"/>
  <c r="BF90" i="5"/>
  <c r="T90" i="5"/>
  <c r="R90" i="5"/>
  <c r="P90" i="5"/>
  <c r="BI89" i="5"/>
  <c r="BH89" i="5"/>
  <c r="BG89" i="5"/>
  <c r="BF89" i="5"/>
  <c r="T89" i="5"/>
  <c r="R89" i="5"/>
  <c r="P89" i="5"/>
  <c r="BI88" i="5"/>
  <c r="BH88" i="5"/>
  <c r="BG88" i="5"/>
  <c r="BF88" i="5"/>
  <c r="T88" i="5"/>
  <c r="R88" i="5"/>
  <c r="P88" i="5"/>
  <c r="BI87" i="5"/>
  <c r="BH87" i="5"/>
  <c r="BG87" i="5"/>
  <c r="BF87" i="5"/>
  <c r="T87" i="5"/>
  <c r="R87" i="5"/>
  <c r="P87" i="5"/>
  <c r="BI86" i="5"/>
  <c r="BH86" i="5"/>
  <c r="BG86" i="5"/>
  <c r="BF86" i="5"/>
  <c r="T86" i="5"/>
  <c r="R86" i="5"/>
  <c r="P86" i="5"/>
  <c r="BI85" i="5"/>
  <c r="BH85" i="5"/>
  <c r="BG85" i="5"/>
  <c r="BF85" i="5"/>
  <c r="T85" i="5"/>
  <c r="R85" i="5"/>
  <c r="P85" i="5"/>
  <c r="BI84" i="5"/>
  <c r="BH84" i="5"/>
  <c r="BG84" i="5"/>
  <c r="BF84" i="5"/>
  <c r="T84" i="5"/>
  <c r="R84" i="5"/>
  <c r="P84" i="5"/>
  <c r="BI83" i="5"/>
  <c r="BH83" i="5"/>
  <c r="BG83" i="5"/>
  <c r="BF83" i="5"/>
  <c r="T83" i="5"/>
  <c r="R83" i="5"/>
  <c r="P83" i="5"/>
  <c r="BI82" i="5"/>
  <c r="BH82" i="5"/>
  <c r="BG82" i="5"/>
  <c r="BF82" i="5"/>
  <c r="T82" i="5"/>
  <c r="R82" i="5"/>
  <c r="P82" i="5"/>
  <c r="F76" i="5"/>
  <c r="F74" i="5"/>
  <c r="E72" i="5"/>
  <c r="F54" i="5"/>
  <c r="F52" i="5"/>
  <c r="E50" i="5"/>
  <c r="J24" i="5"/>
  <c r="E24" i="5"/>
  <c r="J77" i="5" s="1"/>
  <c r="J23" i="5"/>
  <c r="J21" i="5"/>
  <c r="E21" i="5"/>
  <c r="J76" i="5" s="1"/>
  <c r="J20" i="5"/>
  <c r="J18" i="5"/>
  <c r="E18" i="5"/>
  <c r="F55" i="5"/>
  <c r="J17" i="5"/>
  <c r="J12" i="5"/>
  <c r="J74" i="5"/>
  <c r="E7" i="5"/>
  <c r="E70" i="5" s="1"/>
  <c r="J37" i="4"/>
  <c r="J36" i="4"/>
  <c r="AY57" i="1" s="1"/>
  <c r="J35" i="4"/>
  <c r="AX57" i="1"/>
  <c r="BI197" i="4"/>
  <c r="BH197" i="4"/>
  <c r="BG197" i="4"/>
  <c r="BF197" i="4"/>
  <c r="T197" i="4"/>
  <c r="R197" i="4"/>
  <c r="P197" i="4"/>
  <c r="BI196" i="4"/>
  <c r="BH196" i="4"/>
  <c r="BG196" i="4"/>
  <c r="BF196" i="4"/>
  <c r="T196" i="4"/>
  <c r="R196" i="4"/>
  <c r="P196" i="4"/>
  <c r="BI195" i="4"/>
  <c r="BH195" i="4"/>
  <c r="BG195" i="4"/>
  <c r="BF195" i="4"/>
  <c r="T195" i="4"/>
  <c r="R195" i="4"/>
  <c r="P195" i="4"/>
  <c r="BI194" i="4"/>
  <c r="BH194" i="4"/>
  <c r="BG194" i="4"/>
  <c r="BF194" i="4"/>
  <c r="T194" i="4"/>
  <c r="R194" i="4"/>
  <c r="P194" i="4"/>
  <c r="BI193" i="4"/>
  <c r="BH193" i="4"/>
  <c r="BG193" i="4"/>
  <c r="BF193" i="4"/>
  <c r="T193" i="4"/>
  <c r="R193" i="4"/>
  <c r="P193" i="4"/>
  <c r="BI190" i="4"/>
  <c r="BH190" i="4"/>
  <c r="BG190" i="4"/>
  <c r="BF190" i="4"/>
  <c r="T190" i="4"/>
  <c r="T189" i="4"/>
  <c r="R190" i="4"/>
  <c r="R189" i="4"/>
  <c r="P190" i="4"/>
  <c r="P189" i="4"/>
  <c r="BI187" i="4"/>
  <c r="BH187" i="4"/>
  <c r="BG187" i="4"/>
  <c r="BF187" i="4"/>
  <c r="T187" i="4"/>
  <c r="R187" i="4"/>
  <c r="P187" i="4"/>
  <c r="BI185" i="4"/>
  <c r="BH185" i="4"/>
  <c r="BG185" i="4"/>
  <c r="BF185" i="4"/>
  <c r="T185" i="4"/>
  <c r="R185" i="4"/>
  <c r="P185" i="4"/>
  <c r="BI179" i="4"/>
  <c r="BH179" i="4"/>
  <c r="BG179" i="4"/>
  <c r="BF179" i="4"/>
  <c r="T179" i="4"/>
  <c r="R179" i="4"/>
  <c r="P179" i="4"/>
  <c r="BI174" i="4"/>
  <c r="BH174" i="4"/>
  <c r="BG174" i="4"/>
  <c r="BF174" i="4"/>
  <c r="T174" i="4"/>
  <c r="R174" i="4"/>
  <c r="P174" i="4"/>
  <c r="BI171" i="4"/>
  <c r="BH171" i="4"/>
  <c r="BG171" i="4"/>
  <c r="BF171" i="4"/>
  <c r="T171" i="4"/>
  <c r="R171" i="4"/>
  <c r="P171" i="4"/>
  <c r="BI168" i="4"/>
  <c r="BH168" i="4"/>
  <c r="BG168" i="4"/>
  <c r="BF168" i="4"/>
  <c r="T168" i="4"/>
  <c r="R168" i="4"/>
  <c r="P168" i="4"/>
  <c r="BI165" i="4"/>
  <c r="BH165" i="4"/>
  <c r="BG165" i="4"/>
  <c r="BF165" i="4"/>
  <c r="T165" i="4"/>
  <c r="R165" i="4"/>
  <c r="P165" i="4"/>
  <c r="BI162" i="4"/>
  <c r="BH162" i="4"/>
  <c r="BG162" i="4"/>
  <c r="BF162" i="4"/>
  <c r="T162" i="4"/>
  <c r="R162" i="4"/>
  <c r="P162" i="4"/>
  <c r="BI159" i="4"/>
  <c r="BH159" i="4"/>
  <c r="BG159" i="4"/>
  <c r="BF159" i="4"/>
  <c r="T159" i="4"/>
  <c r="R159" i="4"/>
  <c r="P159" i="4"/>
  <c r="BI156" i="4"/>
  <c r="BH156" i="4"/>
  <c r="BG156" i="4"/>
  <c r="BF156" i="4"/>
  <c r="T156" i="4"/>
  <c r="R156" i="4"/>
  <c r="P156" i="4"/>
  <c r="BI154" i="4"/>
  <c r="BH154" i="4"/>
  <c r="BG154" i="4"/>
  <c r="BF154" i="4"/>
  <c r="T154" i="4"/>
  <c r="R154" i="4"/>
  <c r="P154" i="4"/>
  <c r="BI152" i="4"/>
  <c r="BH152" i="4"/>
  <c r="BG152" i="4"/>
  <c r="BF152" i="4"/>
  <c r="T152" i="4"/>
  <c r="R152" i="4"/>
  <c r="P152" i="4"/>
  <c r="BI147" i="4"/>
  <c r="BH147" i="4"/>
  <c r="BG147" i="4"/>
  <c r="BF147" i="4"/>
  <c r="T147" i="4"/>
  <c r="R147" i="4"/>
  <c r="P147" i="4"/>
  <c r="BI145" i="4"/>
  <c r="BH145" i="4"/>
  <c r="BG145" i="4"/>
  <c r="BF145" i="4"/>
  <c r="T145" i="4"/>
  <c r="R145" i="4"/>
  <c r="P145" i="4"/>
  <c r="BI140" i="4"/>
  <c r="BH140" i="4"/>
  <c r="BG140" i="4"/>
  <c r="BF140" i="4"/>
  <c r="T140" i="4"/>
  <c r="R140" i="4"/>
  <c r="P140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R136" i="4"/>
  <c r="P136" i="4"/>
  <c r="BI131" i="4"/>
  <c r="BH131" i="4"/>
  <c r="BG131" i="4"/>
  <c r="BF131" i="4"/>
  <c r="T131" i="4"/>
  <c r="R131" i="4"/>
  <c r="P131" i="4"/>
  <c r="BI128" i="4"/>
  <c r="BH128" i="4"/>
  <c r="BG128" i="4"/>
  <c r="BF128" i="4"/>
  <c r="T128" i="4"/>
  <c r="R128" i="4"/>
  <c r="P128" i="4"/>
  <c r="BI126" i="4"/>
  <c r="BH126" i="4"/>
  <c r="BG126" i="4"/>
  <c r="BF126" i="4"/>
  <c r="T126" i="4"/>
  <c r="R126" i="4"/>
  <c r="P126" i="4"/>
  <c r="BI124" i="4"/>
  <c r="BH124" i="4"/>
  <c r="BG124" i="4"/>
  <c r="BF124" i="4"/>
  <c r="T124" i="4"/>
  <c r="R124" i="4"/>
  <c r="P124" i="4"/>
  <c r="BI119" i="4"/>
  <c r="BH119" i="4"/>
  <c r="BG119" i="4"/>
  <c r="BF119" i="4"/>
  <c r="T119" i="4"/>
  <c r="R119" i="4"/>
  <c r="P119" i="4"/>
  <c r="BI114" i="4"/>
  <c r="BH114" i="4"/>
  <c r="BG114" i="4"/>
  <c r="BF114" i="4"/>
  <c r="T114" i="4"/>
  <c r="R114" i="4"/>
  <c r="P114" i="4"/>
  <c r="BI112" i="4"/>
  <c r="BH112" i="4"/>
  <c r="BG112" i="4"/>
  <c r="BF112" i="4"/>
  <c r="T112" i="4"/>
  <c r="R112" i="4"/>
  <c r="P112" i="4"/>
  <c r="BI107" i="4"/>
  <c r="BH107" i="4"/>
  <c r="BG107" i="4"/>
  <c r="BF107" i="4"/>
  <c r="T107" i="4"/>
  <c r="R107" i="4"/>
  <c r="P107" i="4"/>
  <c r="BI100" i="4"/>
  <c r="BH100" i="4"/>
  <c r="BG100" i="4"/>
  <c r="BF100" i="4"/>
  <c r="T100" i="4"/>
  <c r="R100" i="4"/>
  <c r="P100" i="4"/>
  <c r="BI97" i="4"/>
  <c r="BH97" i="4"/>
  <c r="BG97" i="4"/>
  <c r="BF97" i="4"/>
  <c r="T97" i="4"/>
  <c r="R97" i="4"/>
  <c r="P97" i="4"/>
  <c r="BI94" i="4"/>
  <c r="BH94" i="4"/>
  <c r="BG94" i="4"/>
  <c r="BF94" i="4"/>
  <c r="T94" i="4"/>
  <c r="R94" i="4"/>
  <c r="P94" i="4"/>
  <c r="BI89" i="4"/>
  <c r="BH89" i="4"/>
  <c r="BG89" i="4"/>
  <c r="BF89" i="4"/>
  <c r="T89" i="4"/>
  <c r="R89" i="4"/>
  <c r="P89" i="4"/>
  <c r="F82" i="4"/>
  <c r="F80" i="4"/>
  <c r="E78" i="4"/>
  <c r="F54" i="4"/>
  <c r="F52" i="4"/>
  <c r="E50" i="4"/>
  <c r="J24" i="4"/>
  <c r="E24" i="4"/>
  <c r="J55" i="4"/>
  <c r="J23" i="4"/>
  <c r="J21" i="4"/>
  <c r="E21" i="4"/>
  <c r="J82" i="4" s="1"/>
  <c r="J20" i="4"/>
  <c r="J18" i="4"/>
  <c r="E18" i="4"/>
  <c r="F83" i="4"/>
  <c r="J17" i="4"/>
  <c r="J12" i="4"/>
  <c r="J80" i="4" s="1"/>
  <c r="E7" i="4"/>
  <c r="E48" i="4" s="1"/>
  <c r="J37" i="3"/>
  <c r="J36" i="3"/>
  <c r="AY56" i="1"/>
  <c r="J35" i="3"/>
  <c r="AX56" i="1" s="1"/>
  <c r="BI246" i="3"/>
  <c r="BH246" i="3"/>
  <c r="BG246" i="3"/>
  <c r="BF246" i="3"/>
  <c r="T246" i="3"/>
  <c r="R246" i="3"/>
  <c r="P246" i="3"/>
  <c r="BI245" i="3"/>
  <c r="BH245" i="3"/>
  <c r="BG245" i="3"/>
  <c r="BF245" i="3"/>
  <c r="T245" i="3"/>
  <c r="R245" i="3"/>
  <c r="P245" i="3"/>
  <c r="BI244" i="3"/>
  <c r="BH244" i="3"/>
  <c r="BG244" i="3"/>
  <c r="BF244" i="3"/>
  <c r="T244" i="3"/>
  <c r="R244" i="3"/>
  <c r="P244" i="3"/>
  <c r="BI243" i="3"/>
  <c r="BH243" i="3"/>
  <c r="BG243" i="3"/>
  <c r="BF243" i="3"/>
  <c r="T243" i="3"/>
  <c r="R243" i="3"/>
  <c r="P243" i="3"/>
  <c r="BI242" i="3"/>
  <c r="BH242" i="3"/>
  <c r="BG242" i="3"/>
  <c r="BF242" i="3"/>
  <c r="T242" i="3"/>
  <c r="R242" i="3"/>
  <c r="P242" i="3"/>
  <c r="BI239" i="3"/>
  <c r="BH239" i="3"/>
  <c r="BG239" i="3"/>
  <c r="BF239" i="3"/>
  <c r="T239" i="3"/>
  <c r="T238" i="3" s="1"/>
  <c r="R239" i="3"/>
  <c r="R238" i="3" s="1"/>
  <c r="P239" i="3"/>
  <c r="P238" i="3"/>
  <c r="BI236" i="3"/>
  <c r="BH236" i="3"/>
  <c r="BG236" i="3"/>
  <c r="BF236" i="3"/>
  <c r="T236" i="3"/>
  <c r="R236" i="3"/>
  <c r="P236" i="3"/>
  <c r="BI234" i="3"/>
  <c r="BH234" i="3"/>
  <c r="BG234" i="3"/>
  <c r="BF234" i="3"/>
  <c r="T234" i="3"/>
  <c r="R234" i="3"/>
  <c r="P234" i="3"/>
  <c r="BI229" i="3"/>
  <c r="BH229" i="3"/>
  <c r="BG229" i="3"/>
  <c r="BF229" i="3"/>
  <c r="T229" i="3"/>
  <c r="R229" i="3"/>
  <c r="P229" i="3"/>
  <c r="BI226" i="3"/>
  <c r="BH226" i="3"/>
  <c r="BG226" i="3"/>
  <c r="BF226" i="3"/>
  <c r="T226" i="3"/>
  <c r="T225" i="3"/>
  <c r="R226" i="3"/>
  <c r="R225" i="3"/>
  <c r="P226" i="3"/>
  <c r="P225" i="3" s="1"/>
  <c r="BI220" i="3"/>
  <c r="BH220" i="3"/>
  <c r="BG220" i="3"/>
  <c r="BF220" i="3"/>
  <c r="T220" i="3"/>
  <c r="R220" i="3"/>
  <c r="P220" i="3"/>
  <c r="BI217" i="3"/>
  <c r="BH217" i="3"/>
  <c r="BG217" i="3"/>
  <c r="BF217" i="3"/>
  <c r="T217" i="3"/>
  <c r="R217" i="3"/>
  <c r="P217" i="3"/>
  <c r="BI212" i="3"/>
  <c r="BH212" i="3"/>
  <c r="BG212" i="3"/>
  <c r="BF212" i="3"/>
  <c r="T212" i="3"/>
  <c r="R212" i="3"/>
  <c r="P212" i="3"/>
  <c r="BI205" i="3"/>
  <c r="BH205" i="3"/>
  <c r="BG205" i="3"/>
  <c r="BF205" i="3"/>
  <c r="T205" i="3"/>
  <c r="R205" i="3"/>
  <c r="P205" i="3"/>
  <c r="BI202" i="3"/>
  <c r="BH202" i="3"/>
  <c r="BG202" i="3"/>
  <c r="BF202" i="3"/>
  <c r="T202" i="3"/>
  <c r="R202" i="3"/>
  <c r="P202" i="3"/>
  <c r="BI199" i="3"/>
  <c r="BH199" i="3"/>
  <c r="BG199" i="3"/>
  <c r="BF199" i="3"/>
  <c r="T199" i="3"/>
  <c r="R199" i="3"/>
  <c r="P199" i="3"/>
  <c r="BI196" i="3"/>
  <c r="BH196" i="3"/>
  <c r="BG196" i="3"/>
  <c r="BF196" i="3"/>
  <c r="T196" i="3"/>
  <c r="R196" i="3"/>
  <c r="P196" i="3"/>
  <c r="BI193" i="3"/>
  <c r="BH193" i="3"/>
  <c r="BG193" i="3"/>
  <c r="BF193" i="3"/>
  <c r="T193" i="3"/>
  <c r="R193" i="3"/>
  <c r="P193" i="3"/>
  <c r="BI190" i="3"/>
  <c r="BH190" i="3"/>
  <c r="BG190" i="3"/>
  <c r="BF190" i="3"/>
  <c r="T190" i="3"/>
  <c r="R190" i="3"/>
  <c r="P190" i="3"/>
  <c r="BI187" i="3"/>
  <c r="BH187" i="3"/>
  <c r="BG187" i="3"/>
  <c r="BF187" i="3"/>
  <c r="T187" i="3"/>
  <c r="R187" i="3"/>
  <c r="P187" i="3"/>
  <c r="BI185" i="3"/>
  <c r="BH185" i="3"/>
  <c r="BG185" i="3"/>
  <c r="BF185" i="3"/>
  <c r="T185" i="3"/>
  <c r="R185" i="3"/>
  <c r="P185" i="3"/>
  <c r="BI183" i="3"/>
  <c r="BH183" i="3"/>
  <c r="BG183" i="3"/>
  <c r="BF183" i="3"/>
  <c r="T183" i="3"/>
  <c r="R183" i="3"/>
  <c r="P183" i="3"/>
  <c r="BI178" i="3"/>
  <c r="BH178" i="3"/>
  <c r="BG178" i="3"/>
  <c r="BF178" i="3"/>
  <c r="T178" i="3"/>
  <c r="R178" i="3"/>
  <c r="P178" i="3"/>
  <c r="BI176" i="3"/>
  <c r="BH176" i="3"/>
  <c r="BG176" i="3"/>
  <c r="BF176" i="3"/>
  <c r="T176" i="3"/>
  <c r="R176" i="3"/>
  <c r="P176" i="3"/>
  <c r="BI171" i="3"/>
  <c r="BH171" i="3"/>
  <c r="BG171" i="3"/>
  <c r="BF171" i="3"/>
  <c r="T171" i="3"/>
  <c r="R171" i="3"/>
  <c r="P171" i="3"/>
  <c r="BI169" i="3"/>
  <c r="BH169" i="3"/>
  <c r="BG169" i="3"/>
  <c r="BF169" i="3"/>
  <c r="T169" i="3"/>
  <c r="R169" i="3"/>
  <c r="P169" i="3"/>
  <c r="BI167" i="3"/>
  <c r="BH167" i="3"/>
  <c r="BG167" i="3"/>
  <c r="BF167" i="3"/>
  <c r="T167" i="3"/>
  <c r="R167" i="3"/>
  <c r="P167" i="3"/>
  <c r="BI162" i="3"/>
  <c r="BH162" i="3"/>
  <c r="BG162" i="3"/>
  <c r="BF162" i="3"/>
  <c r="T162" i="3"/>
  <c r="R162" i="3"/>
  <c r="P162" i="3"/>
  <c r="BI159" i="3"/>
  <c r="BH159" i="3"/>
  <c r="BG159" i="3"/>
  <c r="BF159" i="3"/>
  <c r="T159" i="3"/>
  <c r="R159" i="3"/>
  <c r="P159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47" i="3"/>
  <c r="BH147" i="3"/>
  <c r="BG147" i="3"/>
  <c r="BF147" i="3"/>
  <c r="T147" i="3"/>
  <c r="R147" i="3"/>
  <c r="P147" i="3"/>
  <c r="BI145" i="3"/>
  <c r="BH145" i="3"/>
  <c r="BG145" i="3"/>
  <c r="BF145" i="3"/>
  <c r="T145" i="3"/>
  <c r="R145" i="3"/>
  <c r="P145" i="3"/>
  <c r="BI140" i="3"/>
  <c r="BH140" i="3"/>
  <c r="BG140" i="3"/>
  <c r="BF140" i="3"/>
  <c r="T140" i="3"/>
  <c r="R140" i="3"/>
  <c r="P140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3" i="3"/>
  <c r="BH133" i="3"/>
  <c r="BG133" i="3"/>
  <c r="BF133" i="3"/>
  <c r="T133" i="3"/>
  <c r="R133" i="3"/>
  <c r="P133" i="3"/>
  <c r="BI128" i="3"/>
  <c r="BH128" i="3"/>
  <c r="BG128" i="3"/>
  <c r="BF128" i="3"/>
  <c r="T128" i="3"/>
  <c r="R128" i="3"/>
  <c r="P128" i="3"/>
  <c r="BI123" i="3"/>
  <c r="BH123" i="3"/>
  <c r="BG123" i="3"/>
  <c r="BF123" i="3"/>
  <c r="T123" i="3"/>
  <c r="R123" i="3"/>
  <c r="P123" i="3"/>
  <c r="BI121" i="3"/>
  <c r="BH121" i="3"/>
  <c r="BG121" i="3"/>
  <c r="BF121" i="3"/>
  <c r="T121" i="3"/>
  <c r="R121" i="3"/>
  <c r="P121" i="3"/>
  <c r="BI116" i="3"/>
  <c r="BH116" i="3"/>
  <c r="BG116" i="3"/>
  <c r="BF116" i="3"/>
  <c r="T116" i="3"/>
  <c r="R116" i="3"/>
  <c r="P116" i="3"/>
  <c r="BI111" i="3"/>
  <c r="BH111" i="3"/>
  <c r="BG111" i="3"/>
  <c r="BF111" i="3"/>
  <c r="T111" i="3"/>
  <c r="R111" i="3"/>
  <c r="P111" i="3"/>
  <c r="BI102" i="3"/>
  <c r="BH102" i="3"/>
  <c r="BG102" i="3"/>
  <c r="BF102" i="3"/>
  <c r="T102" i="3"/>
  <c r="R102" i="3"/>
  <c r="P102" i="3"/>
  <c r="BI99" i="3"/>
  <c r="BH99" i="3"/>
  <c r="BG99" i="3"/>
  <c r="BF99" i="3"/>
  <c r="T99" i="3"/>
  <c r="R99" i="3"/>
  <c r="P99" i="3"/>
  <c r="BI96" i="3"/>
  <c r="BH96" i="3"/>
  <c r="BG96" i="3"/>
  <c r="BF96" i="3"/>
  <c r="T96" i="3"/>
  <c r="R96" i="3"/>
  <c r="P96" i="3"/>
  <c r="BI91" i="3"/>
  <c r="BH91" i="3"/>
  <c r="BG91" i="3"/>
  <c r="BF91" i="3"/>
  <c r="T91" i="3"/>
  <c r="R91" i="3"/>
  <c r="P91" i="3"/>
  <c r="F84" i="3"/>
  <c r="F82" i="3"/>
  <c r="E80" i="3"/>
  <c r="F54" i="3"/>
  <c r="F52" i="3"/>
  <c r="E50" i="3"/>
  <c r="J24" i="3"/>
  <c r="E24" i="3"/>
  <c r="J55" i="3"/>
  <c r="J23" i="3"/>
  <c r="J21" i="3"/>
  <c r="E21" i="3"/>
  <c r="J54" i="3" s="1"/>
  <c r="J20" i="3"/>
  <c r="J18" i="3"/>
  <c r="E18" i="3"/>
  <c r="F85" i="3" s="1"/>
  <c r="J17" i="3"/>
  <c r="J12" i="3"/>
  <c r="J52" i="3"/>
  <c r="E7" i="3"/>
  <c r="E78" i="3"/>
  <c r="J37" i="2"/>
  <c r="J36" i="2"/>
  <c r="AY55" i="1"/>
  <c r="J35" i="2"/>
  <c r="AX55" i="1"/>
  <c r="BI385" i="2"/>
  <c r="BH385" i="2"/>
  <c r="BG385" i="2"/>
  <c r="BF385" i="2"/>
  <c r="T385" i="2"/>
  <c r="R385" i="2"/>
  <c r="P385" i="2"/>
  <c r="BI384" i="2"/>
  <c r="BH384" i="2"/>
  <c r="BG384" i="2"/>
  <c r="BF384" i="2"/>
  <c r="T384" i="2"/>
  <c r="R384" i="2"/>
  <c r="P384" i="2"/>
  <c r="BI383" i="2"/>
  <c r="BH383" i="2"/>
  <c r="BG383" i="2"/>
  <c r="BF383" i="2"/>
  <c r="T383" i="2"/>
  <c r="R383" i="2"/>
  <c r="P383" i="2"/>
  <c r="BI382" i="2"/>
  <c r="BH382" i="2"/>
  <c r="BG382" i="2"/>
  <c r="BF382" i="2"/>
  <c r="T382" i="2"/>
  <c r="R382" i="2"/>
  <c r="P382" i="2"/>
  <c r="BI381" i="2"/>
  <c r="BH381" i="2"/>
  <c r="BG381" i="2"/>
  <c r="BF381" i="2"/>
  <c r="T381" i="2"/>
  <c r="R381" i="2"/>
  <c r="P381" i="2"/>
  <c r="BI378" i="2"/>
  <c r="BH378" i="2"/>
  <c r="BG378" i="2"/>
  <c r="BF378" i="2"/>
  <c r="T378" i="2"/>
  <c r="T377" i="2"/>
  <c r="R378" i="2"/>
  <c r="R377" i="2"/>
  <c r="P378" i="2"/>
  <c r="P377" i="2"/>
  <c r="BI375" i="2"/>
  <c r="BH375" i="2"/>
  <c r="BG375" i="2"/>
  <c r="BF375" i="2"/>
  <c r="T375" i="2"/>
  <c r="R375" i="2"/>
  <c r="P375" i="2"/>
  <c r="BI373" i="2"/>
  <c r="BH373" i="2"/>
  <c r="BG373" i="2"/>
  <c r="BF373" i="2"/>
  <c r="T373" i="2"/>
  <c r="R373" i="2"/>
  <c r="P373" i="2"/>
  <c r="BI371" i="2"/>
  <c r="BH371" i="2"/>
  <c r="BG371" i="2"/>
  <c r="BF371" i="2"/>
  <c r="T371" i="2"/>
  <c r="R371" i="2"/>
  <c r="P371" i="2"/>
  <c r="BI369" i="2"/>
  <c r="BH369" i="2"/>
  <c r="BG369" i="2"/>
  <c r="BF369" i="2"/>
  <c r="T369" i="2"/>
  <c r="R369" i="2"/>
  <c r="P369" i="2"/>
  <c r="BI367" i="2"/>
  <c r="BH367" i="2"/>
  <c r="BG367" i="2"/>
  <c r="BF367" i="2"/>
  <c r="T367" i="2"/>
  <c r="R367" i="2"/>
  <c r="P367" i="2"/>
  <c r="BI361" i="2"/>
  <c r="BH361" i="2"/>
  <c r="BG361" i="2"/>
  <c r="BF361" i="2"/>
  <c r="T361" i="2"/>
  <c r="R361" i="2"/>
  <c r="P361" i="2"/>
  <c r="BI359" i="2"/>
  <c r="BH359" i="2"/>
  <c r="BG359" i="2"/>
  <c r="BF359" i="2"/>
  <c r="T359" i="2"/>
  <c r="R359" i="2"/>
  <c r="P359" i="2"/>
  <c r="BI357" i="2"/>
  <c r="BH357" i="2"/>
  <c r="BG357" i="2"/>
  <c r="BF357" i="2"/>
  <c r="T357" i="2"/>
  <c r="R357" i="2"/>
  <c r="P357" i="2"/>
  <c r="BI340" i="2"/>
  <c r="BH340" i="2"/>
  <c r="BG340" i="2"/>
  <c r="BF340" i="2"/>
  <c r="T340" i="2"/>
  <c r="R340" i="2"/>
  <c r="P340" i="2"/>
  <c r="BI338" i="2"/>
  <c r="BH338" i="2"/>
  <c r="BG338" i="2"/>
  <c r="BF338" i="2"/>
  <c r="T338" i="2"/>
  <c r="R338" i="2"/>
  <c r="P338" i="2"/>
  <c r="BI336" i="2"/>
  <c r="BH336" i="2"/>
  <c r="BG336" i="2"/>
  <c r="BF336" i="2"/>
  <c r="T336" i="2"/>
  <c r="R336" i="2"/>
  <c r="P336" i="2"/>
  <c r="BI334" i="2"/>
  <c r="BH334" i="2"/>
  <c r="BG334" i="2"/>
  <c r="BF334" i="2"/>
  <c r="T334" i="2"/>
  <c r="R334" i="2"/>
  <c r="P334" i="2"/>
  <c r="BI332" i="2"/>
  <c r="BH332" i="2"/>
  <c r="BG332" i="2"/>
  <c r="BF332" i="2"/>
  <c r="T332" i="2"/>
  <c r="R332" i="2"/>
  <c r="P332" i="2"/>
  <c r="BI330" i="2"/>
  <c r="BH330" i="2"/>
  <c r="BG330" i="2"/>
  <c r="BF330" i="2"/>
  <c r="T330" i="2"/>
  <c r="R330" i="2"/>
  <c r="P330" i="2"/>
  <c r="BI328" i="2"/>
  <c r="BH328" i="2"/>
  <c r="BG328" i="2"/>
  <c r="BF328" i="2"/>
  <c r="T328" i="2"/>
  <c r="R328" i="2"/>
  <c r="P328" i="2"/>
  <c r="BI323" i="2"/>
  <c r="BH323" i="2"/>
  <c r="BG323" i="2"/>
  <c r="BF323" i="2"/>
  <c r="T323" i="2"/>
  <c r="R323" i="2"/>
  <c r="P323" i="2"/>
  <c r="BI318" i="2"/>
  <c r="BH318" i="2"/>
  <c r="BG318" i="2"/>
  <c r="BF318" i="2"/>
  <c r="T318" i="2"/>
  <c r="R318" i="2"/>
  <c r="P318" i="2"/>
  <c r="BI313" i="2"/>
  <c r="BH313" i="2"/>
  <c r="BG313" i="2"/>
  <c r="BF313" i="2"/>
  <c r="T313" i="2"/>
  <c r="R313" i="2"/>
  <c r="P313" i="2"/>
  <c r="BI308" i="2"/>
  <c r="BH308" i="2"/>
  <c r="BG308" i="2"/>
  <c r="BF308" i="2"/>
  <c r="T308" i="2"/>
  <c r="R308" i="2"/>
  <c r="P308" i="2"/>
  <c r="BI306" i="2"/>
  <c r="BH306" i="2"/>
  <c r="BG306" i="2"/>
  <c r="BF306" i="2"/>
  <c r="T306" i="2"/>
  <c r="R306" i="2"/>
  <c r="P306" i="2"/>
  <c r="BI304" i="2"/>
  <c r="BH304" i="2"/>
  <c r="BG304" i="2"/>
  <c r="BF304" i="2"/>
  <c r="T304" i="2"/>
  <c r="R304" i="2"/>
  <c r="P304" i="2"/>
  <c r="BI299" i="2"/>
  <c r="BH299" i="2"/>
  <c r="BG299" i="2"/>
  <c r="BF299" i="2"/>
  <c r="T299" i="2"/>
  <c r="R299" i="2"/>
  <c r="P299" i="2"/>
  <c r="BI297" i="2"/>
  <c r="BH297" i="2"/>
  <c r="BG297" i="2"/>
  <c r="BF297" i="2"/>
  <c r="T297" i="2"/>
  <c r="R297" i="2"/>
  <c r="P297" i="2"/>
  <c r="BI292" i="2"/>
  <c r="BH292" i="2"/>
  <c r="BG292" i="2"/>
  <c r="BF292" i="2"/>
  <c r="T292" i="2"/>
  <c r="R292" i="2"/>
  <c r="P292" i="2"/>
  <c r="BI290" i="2"/>
  <c r="BH290" i="2"/>
  <c r="BG290" i="2"/>
  <c r="BF290" i="2"/>
  <c r="T290" i="2"/>
  <c r="R290" i="2"/>
  <c r="P290" i="2"/>
  <c r="BI285" i="2"/>
  <c r="BH285" i="2"/>
  <c r="BG285" i="2"/>
  <c r="BF285" i="2"/>
  <c r="T285" i="2"/>
  <c r="R285" i="2"/>
  <c r="P285" i="2"/>
  <c r="BI284" i="2"/>
  <c r="BH284" i="2"/>
  <c r="BG284" i="2"/>
  <c r="BF284" i="2"/>
  <c r="T284" i="2"/>
  <c r="R284" i="2"/>
  <c r="P284" i="2"/>
  <c r="BI283" i="2"/>
  <c r="BH283" i="2"/>
  <c r="BG283" i="2"/>
  <c r="BF283" i="2"/>
  <c r="T283" i="2"/>
  <c r="R283" i="2"/>
  <c r="P283" i="2"/>
  <c r="BI282" i="2"/>
  <c r="BH282" i="2"/>
  <c r="BG282" i="2"/>
  <c r="BF282" i="2"/>
  <c r="T282" i="2"/>
  <c r="R282" i="2"/>
  <c r="P282" i="2"/>
  <c r="BI280" i="2"/>
  <c r="BH280" i="2"/>
  <c r="BG280" i="2"/>
  <c r="BF280" i="2"/>
  <c r="T280" i="2"/>
  <c r="R280" i="2"/>
  <c r="P280" i="2"/>
  <c r="BI279" i="2"/>
  <c r="BH279" i="2"/>
  <c r="BG279" i="2"/>
  <c r="BF279" i="2"/>
  <c r="T279" i="2"/>
  <c r="R279" i="2"/>
  <c r="P279" i="2"/>
  <c r="BI278" i="2"/>
  <c r="BH278" i="2"/>
  <c r="BG278" i="2"/>
  <c r="BF278" i="2"/>
  <c r="T278" i="2"/>
  <c r="R278" i="2"/>
  <c r="P278" i="2"/>
  <c r="BI277" i="2"/>
  <c r="BH277" i="2"/>
  <c r="BG277" i="2"/>
  <c r="BF277" i="2"/>
  <c r="T277" i="2"/>
  <c r="R277" i="2"/>
  <c r="P277" i="2"/>
  <c r="BI276" i="2"/>
  <c r="BH276" i="2"/>
  <c r="BG276" i="2"/>
  <c r="BF276" i="2"/>
  <c r="T276" i="2"/>
  <c r="R276" i="2"/>
  <c r="P276" i="2"/>
  <c r="BI275" i="2"/>
  <c r="BH275" i="2"/>
  <c r="BG275" i="2"/>
  <c r="BF275" i="2"/>
  <c r="T275" i="2"/>
  <c r="R275" i="2"/>
  <c r="P275" i="2"/>
  <c r="BI273" i="2"/>
  <c r="BH273" i="2"/>
  <c r="BG273" i="2"/>
  <c r="BF273" i="2"/>
  <c r="T273" i="2"/>
  <c r="R273" i="2"/>
  <c r="P273" i="2"/>
  <c r="BI267" i="2"/>
  <c r="BH267" i="2"/>
  <c r="BG267" i="2"/>
  <c r="BF267" i="2"/>
  <c r="T267" i="2"/>
  <c r="R267" i="2"/>
  <c r="P267" i="2"/>
  <c r="BI264" i="2"/>
  <c r="BH264" i="2"/>
  <c r="BG264" i="2"/>
  <c r="BF264" i="2"/>
  <c r="T264" i="2"/>
  <c r="R264" i="2"/>
  <c r="P264" i="2"/>
  <c r="BI257" i="2"/>
  <c r="BH257" i="2"/>
  <c r="BG257" i="2"/>
  <c r="BF257" i="2"/>
  <c r="T257" i="2"/>
  <c r="R257" i="2"/>
  <c r="P257" i="2"/>
  <c r="BI252" i="2"/>
  <c r="BH252" i="2"/>
  <c r="BG252" i="2"/>
  <c r="BF252" i="2"/>
  <c r="T252" i="2"/>
  <c r="R252" i="2"/>
  <c r="P252" i="2"/>
  <c r="BI249" i="2"/>
  <c r="BH249" i="2"/>
  <c r="BG249" i="2"/>
  <c r="BF249" i="2"/>
  <c r="T249" i="2"/>
  <c r="R249" i="2"/>
  <c r="P249" i="2"/>
  <c r="BI246" i="2"/>
  <c r="BH246" i="2"/>
  <c r="BG246" i="2"/>
  <c r="BF246" i="2"/>
  <c r="T246" i="2"/>
  <c r="R246" i="2"/>
  <c r="P246" i="2"/>
  <c r="BI243" i="2"/>
  <c r="BH243" i="2"/>
  <c r="BG243" i="2"/>
  <c r="BF243" i="2"/>
  <c r="T243" i="2"/>
  <c r="R243" i="2"/>
  <c r="P243" i="2"/>
  <c r="BI240" i="2"/>
  <c r="BH240" i="2"/>
  <c r="BG240" i="2"/>
  <c r="BF240" i="2"/>
  <c r="T240" i="2"/>
  <c r="R240" i="2"/>
  <c r="P240" i="2"/>
  <c r="BI237" i="2"/>
  <c r="BH237" i="2"/>
  <c r="BG237" i="2"/>
  <c r="BF237" i="2"/>
  <c r="T237" i="2"/>
  <c r="R237" i="2"/>
  <c r="P237" i="2"/>
  <c r="BI235" i="2"/>
  <c r="BH235" i="2"/>
  <c r="BG235" i="2"/>
  <c r="BF235" i="2"/>
  <c r="T235" i="2"/>
  <c r="R235" i="2"/>
  <c r="P235" i="2"/>
  <c r="BI233" i="2"/>
  <c r="BH233" i="2"/>
  <c r="BG233" i="2"/>
  <c r="BF233" i="2"/>
  <c r="T233" i="2"/>
  <c r="R233" i="2"/>
  <c r="P233" i="2"/>
  <c r="BI228" i="2"/>
  <c r="BH228" i="2"/>
  <c r="BG228" i="2"/>
  <c r="BF228" i="2"/>
  <c r="T228" i="2"/>
  <c r="R228" i="2"/>
  <c r="P228" i="2"/>
  <c r="BI225" i="2"/>
  <c r="BH225" i="2"/>
  <c r="BG225" i="2"/>
  <c r="BF225" i="2"/>
  <c r="T225" i="2"/>
  <c r="R225" i="2"/>
  <c r="P225" i="2"/>
  <c r="BI223" i="2"/>
  <c r="BH223" i="2"/>
  <c r="BG223" i="2"/>
  <c r="BF223" i="2"/>
  <c r="T223" i="2"/>
  <c r="R223" i="2"/>
  <c r="P223" i="2"/>
  <c r="BI218" i="2"/>
  <c r="BH218" i="2"/>
  <c r="BG218" i="2"/>
  <c r="BF218" i="2"/>
  <c r="T218" i="2"/>
  <c r="R218" i="2"/>
  <c r="P218" i="2"/>
  <c r="BI215" i="2"/>
  <c r="BH215" i="2"/>
  <c r="BG215" i="2"/>
  <c r="BF215" i="2"/>
  <c r="T215" i="2"/>
  <c r="R215" i="2"/>
  <c r="P215" i="2"/>
  <c r="BI212" i="2"/>
  <c r="BH212" i="2"/>
  <c r="BG212" i="2"/>
  <c r="BF212" i="2"/>
  <c r="T212" i="2"/>
  <c r="R212" i="2"/>
  <c r="P212" i="2"/>
  <c r="BI209" i="2"/>
  <c r="BH209" i="2"/>
  <c r="BG209" i="2"/>
  <c r="BF209" i="2"/>
  <c r="T209" i="2"/>
  <c r="R209" i="2"/>
  <c r="P209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198" i="2"/>
  <c r="BH198" i="2"/>
  <c r="BG198" i="2"/>
  <c r="BF198" i="2"/>
  <c r="T198" i="2"/>
  <c r="R198" i="2"/>
  <c r="P198" i="2"/>
  <c r="BI196" i="2"/>
  <c r="BH196" i="2"/>
  <c r="BG196" i="2"/>
  <c r="BF196" i="2"/>
  <c r="T196" i="2"/>
  <c r="R196" i="2"/>
  <c r="P196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0" i="2"/>
  <c r="BH170" i="2"/>
  <c r="BG170" i="2"/>
  <c r="BF170" i="2"/>
  <c r="T170" i="2"/>
  <c r="R170" i="2"/>
  <c r="P170" i="2"/>
  <c r="BI168" i="2"/>
  <c r="BH168" i="2"/>
  <c r="BG168" i="2"/>
  <c r="BF168" i="2"/>
  <c r="T168" i="2"/>
  <c r="R168" i="2"/>
  <c r="P168" i="2"/>
  <c r="BI163" i="2"/>
  <c r="BH163" i="2"/>
  <c r="BG163" i="2"/>
  <c r="BF163" i="2"/>
  <c r="T163" i="2"/>
  <c r="R163" i="2"/>
  <c r="P163" i="2"/>
  <c r="BI161" i="2"/>
  <c r="BH161" i="2"/>
  <c r="BG161" i="2"/>
  <c r="BF161" i="2"/>
  <c r="T161" i="2"/>
  <c r="R161" i="2"/>
  <c r="P161" i="2"/>
  <c r="BI156" i="2"/>
  <c r="BH156" i="2"/>
  <c r="BG156" i="2"/>
  <c r="BF156" i="2"/>
  <c r="T156" i="2"/>
  <c r="R156" i="2"/>
  <c r="P156" i="2"/>
  <c r="BI153" i="2"/>
  <c r="BH153" i="2"/>
  <c r="BG153" i="2"/>
  <c r="BF153" i="2"/>
  <c r="T153" i="2"/>
  <c r="R153" i="2"/>
  <c r="P153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4" i="2"/>
  <c r="BH144" i="2"/>
  <c r="BG144" i="2"/>
  <c r="BF144" i="2"/>
  <c r="T144" i="2"/>
  <c r="R144" i="2"/>
  <c r="P144" i="2"/>
  <c r="BI139" i="2"/>
  <c r="BH139" i="2"/>
  <c r="BG139" i="2"/>
  <c r="BF139" i="2"/>
  <c r="T139" i="2"/>
  <c r="R139" i="2"/>
  <c r="P139" i="2"/>
  <c r="BI137" i="2"/>
  <c r="BH137" i="2"/>
  <c r="BG137" i="2"/>
  <c r="BF137" i="2"/>
  <c r="T137" i="2"/>
  <c r="R137" i="2"/>
  <c r="P137" i="2"/>
  <c r="BI132" i="2"/>
  <c r="BH132" i="2"/>
  <c r="BG132" i="2"/>
  <c r="BF132" i="2"/>
  <c r="T132" i="2"/>
  <c r="R132" i="2"/>
  <c r="P132" i="2"/>
  <c r="BI127" i="2"/>
  <c r="BH127" i="2"/>
  <c r="BG127" i="2"/>
  <c r="BF127" i="2"/>
  <c r="T127" i="2"/>
  <c r="R127" i="2"/>
  <c r="P127" i="2"/>
  <c r="BI114" i="2"/>
  <c r="BH114" i="2"/>
  <c r="BG114" i="2"/>
  <c r="BF114" i="2"/>
  <c r="T114" i="2"/>
  <c r="R114" i="2"/>
  <c r="P114" i="2"/>
  <c r="BI111" i="2"/>
  <c r="BH111" i="2"/>
  <c r="BG111" i="2"/>
  <c r="BF111" i="2"/>
  <c r="T111" i="2"/>
  <c r="R111" i="2"/>
  <c r="P111" i="2"/>
  <c r="BI108" i="2"/>
  <c r="BH108" i="2"/>
  <c r="BG108" i="2"/>
  <c r="BF108" i="2"/>
  <c r="T108" i="2"/>
  <c r="R108" i="2"/>
  <c r="P108" i="2"/>
  <c r="BI99" i="2"/>
  <c r="BH99" i="2"/>
  <c r="BG99" i="2"/>
  <c r="BF99" i="2"/>
  <c r="T99" i="2"/>
  <c r="R99" i="2"/>
  <c r="P99" i="2"/>
  <c r="BI97" i="2"/>
  <c r="BH97" i="2"/>
  <c r="BG97" i="2"/>
  <c r="BF97" i="2"/>
  <c r="T97" i="2"/>
  <c r="R97" i="2"/>
  <c r="P97" i="2"/>
  <c r="BI95" i="2"/>
  <c r="BH95" i="2"/>
  <c r="BG95" i="2"/>
  <c r="BF95" i="2"/>
  <c r="T95" i="2"/>
  <c r="R95" i="2"/>
  <c r="P95" i="2"/>
  <c r="BI90" i="2"/>
  <c r="BH90" i="2"/>
  <c r="BG90" i="2"/>
  <c r="BF90" i="2"/>
  <c r="T90" i="2"/>
  <c r="R90" i="2"/>
  <c r="P90" i="2"/>
  <c r="F83" i="2"/>
  <c r="F81" i="2"/>
  <c r="E79" i="2"/>
  <c r="F54" i="2"/>
  <c r="F52" i="2"/>
  <c r="E50" i="2"/>
  <c r="J24" i="2"/>
  <c r="E24" i="2"/>
  <c r="J84" i="2"/>
  <c r="J23" i="2"/>
  <c r="J21" i="2"/>
  <c r="E21" i="2"/>
  <c r="J83" i="2" s="1"/>
  <c r="J20" i="2"/>
  <c r="J18" i="2"/>
  <c r="E18" i="2"/>
  <c r="F84" i="2"/>
  <c r="J17" i="2"/>
  <c r="J12" i="2"/>
  <c r="J81" i="2" s="1"/>
  <c r="E7" i="2"/>
  <c r="E48" i="2" s="1"/>
  <c r="L50" i="1"/>
  <c r="AM50" i="1"/>
  <c r="AM49" i="1"/>
  <c r="L49" i="1"/>
  <c r="AM47" i="1"/>
  <c r="L47" i="1"/>
  <c r="L45" i="1"/>
  <c r="L44" i="1"/>
  <c r="J306" i="2"/>
  <c r="BK243" i="2"/>
  <c r="BK132" i="2"/>
  <c r="BK257" i="2"/>
  <c r="J161" i="2"/>
  <c r="J359" i="2"/>
  <c r="J284" i="2"/>
  <c r="BK218" i="2"/>
  <c r="BK95" i="2"/>
  <c r="J285" i="2"/>
  <c r="J139" i="2"/>
  <c r="BK199" i="3"/>
  <c r="BK178" i="3"/>
  <c r="BK242" i="3"/>
  <c r="BK99" i="3"/>
  <c r="J169" i="3"/>
  <c r="BK116" i="3"/>
  <c r="J193" i="4"/>
  <c r="BK165" i="4"/>
  <c r="BK138" i="4"/>
  <c r="J171" i="4"/>
  <c r="J375" i="2"/>
  <c r="BK280" i="2"/>
  <c r="J196" i="2"/>
  <c r="J328" i="2"/>
  <c r="BK273" i="2"/>
  <c r="J187" i="2"/>
  <c r="J381" i="2"/>
  <c r="BK237" i="2"/>
  <c r="BK139" i="2"/>
  <c r="J371" i="2"/>
  <c r="J223" i="2"/>
  <c r="J137" i="2"/>
  <c r="J183" i="3"/>
  <c r="BK236" i="3"/>
  <c r="BK196" i="3"/>
  <c r="J190" i="3"/>
  <c r="BK123" i="3"/>
  <c r="J165" i="4"/>
  <c r="J97" i="4"/>
  <c r="J187" i="4"/>
  <c r="J152" i="4"/>
  <c r="BK83" i="5"/>
  <c r="BK336" i="2"/>
  <c r="BK233" i="2"/>
  <c r="J237" i="2"/>
  <c r="J382" i="2"/>
  <c r="J318" i="2"/>
  <c r="BK209" i="2"/>
  <c r="BK306" i="2"/>
  <c r="J198" i="2"/>
  <c r="BK243" i="3"/>
  <c r="J102" i="3"/>
  <c r="BK145" i="3"/>
  <c r="BK190" i="3"/>
  <c r="J220" i="3"/>
  <c r="J145" i="3"/>
  <c r="BK195" i="4"/>
  <c r="BK168" i="4"/>
  <c r="BK89" i="4"/>
  <c r="J131" i="4"/>
  <c r="BK100" i="4"/>
  <c r="J86" i="5"/>
  <c r="J85" i="5"/>
  <c r="J304" i="2"/>
  <c r="J218" i="2"/>
  <c r="BK111" i="2"/>
  <c r="J264" i="2"/>
  <c r="BK175" i="2"/>
  <c r="BK290" i="2"/>
  <c r="BK215" i="2"/>
  <c r="BK151" i="2"/>
  <c r="BK383" i="2"/>
  <c r="BK225" i="2"/>
  <c r="J212" i="3"/>
  <c r="J243" i="3"/>
  <c r="BK246" i="3"/>
  <c r="J135" i="3"/>
  <c r="J193" i="3"/>
  <c r="J121" i="3"/>
  <c r="J174" i="4"/>
  <c r="J156" i="4"/>
  <c r="BK193" i="4"/>
  <c r="BK156" i="4"/>
  <c r="J93" i="5"/>
  <c r="J90" i="5"/>
  <c r="BK381" i="2"/>
  <c r="J279" i="2"/>
  <c r="J209" i="2"/>
  <c r="J338" i="2"/>
  <c r="BK277" i="2"/>
  <c r="J185" i="2"/>
  <c r="BK378" i="2"/>
  <c r="BK323" i="2"/>
  <c r="J243" i="2"/>
  <c r="BK149" i="2"/>
  <c r="J369" i="2"/>
  <c r="J240" i="2"/>
  <c r="BK156" i="2"/>
  <c r="J116" i="3"/>
  <c r="J159" i="3"/>
  <c r="J199" i="3"/>
  <c r="J187" i="3"/>
  <c r="J197" i="4"/>
  <c r="BK119" i="4"/>
  <c r="BK179" i="4"/>
  <c r="BK197" i="4"/>
  <c r="J112" i="4"/>
  <c r="BK85" i="5"/>
  <c r="BK299" i="2"/>
  <c r="J249" i="2"/>
  <c r="J144" i="2"/>
  <c r="J290" i="2"/>
  <c r="J233" i="2"/>
  <c r="J97" i="2"/>
  <c r="BK330" i="2"/>
  <c r="J252" i="2"/>
  <c r="J108" i="2"/>
  <c r="J330" i="2"/>
  <c r="BK249" i="2"/>
  <c r="J90" i="2"/>
  <c r="J205" i="3"/>
  <c r="J176" i="3"/>
  <c r="BK244" i="3"/>
  <c r="BK154" i="3"/>
  <c r="BK205" i="3"/>
  <c r="BK135" i="3"/>
  <c r="J136" i="4"/>
  <c r="J140" i="4"/>
  <c r="BK152" i="4"/>
  <c r="BK187" i="4"/>
  <c r="BK90" i="5"/>
  <c r="BK89" i="5"/>
  <c r="J308" i="2"/>
  <c r="BK198" i="2"/>
  <c r="BK340" i="2"/>
  <c r="BK267" i="2"/>
  <c r="BK178" i="2"/>
  <c r="BK373" i="2"/>
  <c r="BK285" i="2"/>
  <c r="J228" i="2"/>
  <c r="J111" i="2"/>
  <c r="BK375" i="2"/>
  <c r="J283" i="2"/>
  <c r="BK163" i="2"/>
  <c r="BK226" i="3"/>
  <c r="J123" i="3"/>
  <c r="BK162" i="3"/>
  <c r="J226" i="3"/>
  <c r="BK167" i="3"/>
  <c r="J196" i="3"/>
  <c r="BK128" i="3"/>
  <c r="J159" i="4"/>
  <c r="BK154" i="4"/>
  <c r="J168" i="4"/>
  <c r="BK97" i="4"/>
  <c r="J92" i="5"/>
  <c r="BK88" i="5"/>
  <c r="J292" i="2"/>
  <c r="J189" i="2"/>
  <c r="BK359" i="2"/>
  <c r="J276" i="2"/>
  <c r="BK189" i="2"/>
  <c r="J280" i="2"/>
  <c r="J178" i="2"/>
  <c r="BK385" i="2"/>
  <c r="J361" i="2"/>
  <c r="J257" i="2"/>
  <c r="BK144" i="2"/>
  <c r="BK137" i="3"/>
  <c r="J167" i="3"/>
  <c r="BK234" i="3"/>
  <c r="J217" i="3"/>
  <c r="BK159" i="3"/>
  <c r="BK96" i="3"/>
  <c r="J190" i="4"/>
  <c r="BK174" i="4"/>
  <c r="J94" i="4"/>
  <c r="BK94" i="5"/>
  <c r="BK91" i="5"/>
  <c r="BK361" i="2"/>
  <c r="J156" i="2"/>
  <c r="BK318" i="2"/>
  <c r="BK228" i="2"/>
  <c r="BK99" i="2"/>
  <c r="BK334" i="2"/>
  <c r="BK264" i="2"/>
  <c r="BK185" i="2"/>
  <c r="J378" i="2"/>
  <c r="J275" i="2"/>
  <c r="J168" i="2"/>
  <c r="BK239" i="3"/>
  <c r="J178" i="3"/>
  <c r="J234" i="3"/>
  <c r="BK91" i="3"/>
  <c r="J162" i="3"/>
  <c r="BK212" i="3"/>
  <c r="J133" i="3"/>
  <c r="BK162" i="4"/>
  <c r="J145" i="4"/>
  <c r="J185" i="4"/>
  <c r="J119" i="4"/>
  <c r="J138" i="4"/>
  <c r="J82" i="5"/>
  <c r="BK328" i="2"/>
  <c r="J163" i="2"/>
  <c r="BK357" i="2"/>
  <c r="BK252" i="2"/>
  <c r="BK127" i="2"/>
  <c r="BK371" i="2"/>
  <c r="J299" i="2"/>
  <c r="BK205" i="2"/>
  <c r="BK382" i="2"/>
  <c r="BK279" i="2"/>
  <c r="J153" i="2"/>
  <c r="J242" i="3"/>
  <c r="BK121" i="3"/>
  <c r="BK133" i="3"/>
  <c r="BK171" i="3"/>
  <c r="J229" i="3"/>
  <c r="BK152" i="3"/>
  <c r="J196" i="4"/>
  <c r="J124" i="4"/>
  <c r="J100" i="4"/>
  <c r="BK136" i="4"/>
  <c r="BK196" i="4"/>
  <c r="J89" i="5"/>
  <c r="BK86" i="5"/>
  <c r="J297" i="2"/>
  <c r="J127" i="2"/>
  <c r="J282" i="2"/>
  <c r="J205" i="2"/>
  <c r="J95" i="2"/>
  <c r="BK332" i="2"/>
  <c r="BK246" i="2"/>
  <c r="BK153" i="2"/>
  <c r="J384" i="2"/>
  <c r="J323" i="2"/>
  <c r="BK235" i="2"/>
  <c r="BK114" i="2"/>
  <c r="BK187" i="3"/>
  <c r="J239" i="3"/>
  <c r="J246" i="3"/>
  <c r="J244" i="3"/>
  <c r="J154" i="3"/>
  <c r="BK185" i="4"/>
  <c r="J114" i="4"/>
  <c r="J179" i="4"/>
  <c r="J195" i="4"/>
  <c r="BK92" i="5"/>
  <c r="J94" i="5"/>
  <c r="J334" i="2"/>
  <c r="J267" i="2"/>
  <c r="J151" i="2"/>
  <c r="BK283" i="2"/>
  <c r="BK223" i="2"/>
  <c r="BK108" i="2"/>
  <c r="BK240" i="2"/>
  <c r="J114" i="2"/>
  <c r="J373" i="2"/>
  <c r="BK297" i="2"/>
  <c r="BK161" i="2"/>
  <c r="BK245" i="3"/>
  <c r="BK111" i="3"/>
  <c r="BK147" i="3"/>
  <c r="BK193" i="3"/>
  <c r="J245" i="3"/>
  <c r="J140" i="3"/>
  <c r="BK140" i="4"/>
  <c r="BK114" i="4"/>
  <c r="BK145" i="4"/>
  <c r="J194" i="4"/>
  <c r="J88" i="5"/>
  <c r="J87" i="5"/>
  <c r="BK84" i="5"/>
  <c r="J332" i="2"/>
  <c r="J273" i="2"/>
  <c r="J175" i="2"/>
  <c r="BK90" i="2"/>
  <c r="BK284" i="2"/>
  <c r="J207" i="2"/>
  <c r="J383" i="2"/>
  <c r="J313" i="2"/>
  <c r="BK207" i="2"/>
  <c r="BK384" i="2"/>
  <c r="BK313" i="2"/>
  <c r="J215" i="2"/>
  <c r="BK217" i="3"/>
  <c r="J96" i="3"/>
  <c r="BK140" i="3"/>
  <c r="BK185" i="3"/>
  <c r="J236" i="3"/>
  <c r="J147" i="3"/>
  <c r="BK131" i="4"/>
  <c r="J107" i="4"/>
  <c r="J154" i="4"/>
  <c r="J89" i="4"/>
  <c r="J91" i="5"/>
  <c r="BK338" i="2"/>
  <c r="BK275" i="2"/>
  <c r="BK97" i="2"/>
  <c r="J278" i="2"/>
  <c r="J212" i="2"/>
  <c r="J340" i="2"/>
  <c r="BK282" i="2"/>
  <c r="BK212" i="2"/>
  <c r="J385" i="2"/>
  <c r="BK304" i="2"/>
  <c r="J170" i="2"/>
  <c r="BK229" i="3"/>
  <c r="J99" i="3"/>
  <c r="J152" i="3"/>
  <c r="BK202" i="3"/>
  <c r="J91" i="3"/>
  <c r="J171" i="3"/>
  <c r="BK190" i="4"/>
  <c r="J162" i="4"/>
  <c r="BK171" i="4"/>
  <c r="BK107" i="4"/>
  <c r="J126" i="4"/>
  <c r="J83" i="5"/>
  <c r="BK369" i="2"/>
  <c r="BK276" i="2"/>
  <c r="BK170" i="2"/>
  <c r="BK292" i="2"/>
  <c r="J225" i="2"/>
  <c r="BK137" i="2"/>
  <c r="J357" i="2"/>
  <c r="J277" i="2"/>
  <c r="BK187" i="2"/>
  <c r="J99" i="2"/>
  <c r="J367" i="2"/>
  <c r="J246" i="2"/>
  <c r="J149" i="2"/>
  <c r="J202" i="3"/>
  <c r="BK183" i="3"/>
  <c r="J128" i="3"/>
  <c r="BK102" i="3"/>
  <c r="J185" i="3"/>
  <c r="J111" i="3"/>
  <c r="BK128" i="4"/>
  <c r="BK112" i="4"/>
  <c r="J147" i="4"/>
  <c r="BK147" i="4"/>
  <c r="J84" i="5"/>
  <c r="BK93" i="5"/>
  <c r="BK367" i="2"/>
  <c r="BK278" i="2"/>
  <c r="BK168" i="2"/>
  <c r="J336" i="2"/>
  <c r="J235" i="2"/>
  <c r="AS54" i="1"/>
  <c r="BK308" i="2"/>
  <c r="BK196" i="2"/>
  <c r="J132" i="2"/>
  <c r="BK220" i="3"/>
  <c r="J137" i="3"/>
  <c r="BK169" i="3"/>
  <c r="BK176" i="3"/>
  <c r="BK194" i="4"/>
  <c r="BK126" i="4"/>
  <c r="BK94" i="4"/>
  <c r="BK159" i="4"/>
  <c r="BK124" i="4"/>
  <c r="J128" i="4"/>
  <c r="BK82" i="5"/>
  <c r="BK87" i="5"/>
  <c r="T89" i="2" l="1"/>
  <c r="T155" i="2"/>
  <c r="T177" i="2"/>
  <c r="T211" i="2"/>
  <c r="BK272" i="2"/>
  <c r="J272" i="2" s="1"/>
  <c r="J65" i="2" s="1"/>
  <c r="BK380" i="2"/>
  <c r="J380" i="2" s="1"/>
  <c r="J67" i="2" s="1"/>
  <c r="BK90" i="3"/>
  <c r="J90" i="3" s="1"/>
  <c r="J61" i="3" s="1"/>
  <c r="BK139" i="3"/>
  <c r="J139" i="3" s="1"/>
  <c r="J62" i="3" s="1"/>
  <c r="BK161" i="3"/>
  <c r="J161" i="3" s="1"/>
  <c r="J63" i="3" s="1"/>
  <c r="P189" i="3"/>
  <c r="P228" i="3"/>
  <c r="P241" i="3"/>
  <c r="P89" i="2"/>
  <c r="BK155" i="2"/>
  <c r="J155" i="2" s="1"/>
  <c r="J62" i="2" s="1"/>
  <c r="BK177" i="2"/>
  <c r="J177" i="2" s="1"/>
  <c r="J63" i="2" s="1"/>
  <c r="BK211" i="2"/>
  <c r="J211" i="2" s="1"/>
  <c r="J64" i="2" s="1"/>
  <c r="P272" i="2"/>
  <c r="R380" i="2"/>
  <c r="P90" i="3"/>
  <c r="P139" i="3"/>
  <c r="P161" i="3"/>
  <c r="T189" i="3"/>
  <c r="BK228" i="3"/>
  <c r="J228" i="3" s="1"/>
  <c r="J66" i="3" s="1"/>
  <c r="T241" i="3"/>
  <c r="BK88" i="4"/>
  <c r="J88" i="4" s="1"/>
  <c r="J61" i="4" s="1"/>
  <c r="T88" i="4"/>
  <c r="R130" i="4"/>
  <c r="P158" i="4"/>
  <c r="BK184" i="4"/>
  <c r="J184" i="4" s="1"/>
  <c r="J64" i="4" s="1"/>
  <c r="R184" i="4"/>
  <c r="P192" i="4"/>
  <c r="BK89" i="2"/>
  <c r="J89" i="2" s="1"/>
  <c r="J61" i="2" s="1"/>
  <c r="P155" i="2"/>
  <c r="P177" i="2"/>
  <c r="P211" i="2"/>
  <c r="R272" i="2"/>
  <c r="P380" i="2"/>
  <c r="R90" i="3"/>
  <c r="R139" i="3"/>
  <c r="R161" i="3"/>
  <c r="BK189" i="3"/>
  <c r="J189" i="3" s="1"/>
  <c r="J64" i="3" s="1"/>
  <c r="T228" i="3"/>
  <c r="R241" i="3"/>
  <c r="P88" i="4"/>
  <c r="BK130" i="4"/>
  <c r="J130" i="4" s="1"/>
  <c r="J62" i="4" s="1"/>
  <c r="T130" i="4"/>
  <c r="T158" i="4"/>
  <c r="T184" i="4"/>
  <c r="R192" i="4"/>
  <c r="BK81" i="5"/>
  <c r="BK80" i="5" s="1"/>
  <c r="J80" i="5" s="1"/>
  <c r="J59" i="5" s="1"/>
  <c r="R81" i="5"/>
  <c r="R80" i="5"/>
  <c r="R89" i="2"/>
  <c r="R155" i="2"/>
  <c r="R177" i="2"/>
  <c r="R211" i="2"/>
  <c r="T272" i="2"/>
  <c r="T380" i="2"/>
  <c r="T90" i="3"/>
  <c r="T139" i="3"/>
  <c r="T161" i="3"/>
  <c r="R189" i="3"/>
  <c r="R228" i="3"/>
  <c r="BK241" i="3"/>
  <c r="BK88" i="3" s="1"/>
  <c r="J88" i="3" s="1"/>
  <c r="J59" i="3" s="1"/>
  <c r="J241" i="3"/>
  <c r="J68" i="3" s="1"/>
  <c r="R88" i="4"/>
  <c r="P130" i="4"/>
  <c r="BK158" i="4"/>
  <c r="J158" i="4" s="1"/>
  <c r="J63" i="4" s="1"/>
  <c r="R158" i="4"/>
  <c r="P184" i="4"/>
  <c r="BK192" i="4"/>
  <c r="J192" i="4"/>
  <c r="J66" i="4"/>
  <c r="T192" i="4"/>
  <c r="P81" i="5"/>
  <c r="P80" i="5"/>
  <c r="AU58" i="1" s="1"/>
  <c r="T81" i="5"/>
  <c r="T80" i="5" s="1"/>
  <c r="BK377" i="2"/>
  <c r="J377" i="2"/>
  <c r="J66" i="2"/>
  <c r="BK238" i="3"/>
  <c r="J238" i="3"/>
  <c r="J67" i="3" s="1"/>
  <c r="BK225" i="3"/>
  <c r="J225" i="3" s="1"/>
  <c r="J65" i="3" s="1"/>
  <c r="BK189" i="4"/>
  <c r="J189" i="4" s="1"/>
  <c r="J65" i="4" s="1"/>
  <c r="J52" i="5"/>
  <c r="J55" i="5"/>
  <c r="F77" i="5"/>
  <c r="BE82" i="5"/>
  <c r="BE90" i="5"/>
  <c r="BE92" i="5"/>
  <c r="J54" i="5"/>
  <c r="BE84" i="5"/>
  <c r="BE85" i="5"/>
  <c r="BE87" i="5"/>
  <c r="BE88" i="5"/>
  <c r="BE91" i="5"/>
  <c r="BE93" i="5"/>
  <c r="E48" i="5"/>
  <c r="BE83" i="5"/>
  <c r="BE94" i="5"/>
  <c r="BE86" i="5"/>
  <c r="BE89" i="5"/>
  <c r="BE119" i="4"/>
  <c r="BE159" i="4"/>
  <c r="BE165" i="4"/>
  <c r="BE179" i="4"/>
  <c r="BK89" i="3"/>
  <c r="J54" i="4"/>
  <c r="E76" i="4"/>
  <c r="J83" i="4"/>
  <c r="BE114" i="4"/>
  <c r="BE126" i="4"/>
  <c r="BE138" i="4"/>
  <c r="BE145" i="4"/>
  <c r="BE162" i="4"/>
  <c r="BE185" i="4"/>
  <c r="BE89" i="4"/>
  <c r="BE124" i="4"/>
  <c r="BE128" i="4"/>
  <c r="BE131" i="4"/>
  <c r="BE136" i="4"/>
  <c r="BE171" i="4"/>
  <c r="BE187" i="4"/>
  <c r="BE190" i="4"/>
  <c r="BE193" i="4"/>
  <c r="BE194" i="4"/>
  <c r="BE195" i="4"/>
  <c r="BE196" i="4"/>
  <c r="J52" i="4"/>
  <c r="F55" i="4"/>
  <c r="BE94" i="4"/>
  <c r="BE97" i="4"/>
  <c r="BE100" i="4"/>
  <c r="BE107" i="4"/>
  <c r="BE112" i="4"/>
  <c r="BE140" i="4"/>
  <c r="BE147" i="4"/>
  <c r="BE152" i="4"/>
  <c r="BE154" i="4"/>
  <c r="BE156" i="4"/>
  <c r="BE168" i="4"/>
  <c r="BE174" i="4"/>
  <c r="BE197" i="4"/>
  <c r="F55" i="3"/>
  <c r="J84" i="3"/>
  <c r="BE91" i="3"/>
  <c r="BE99" i="3"/>
  <c r="BE102" i="3"/>
  <c r="BE111" i="3"/>
  <c r="BE135" i="3"/>
  <c r="BE137" i="3"/>
  <c r="BE140" i="3"/>
  <c r="BE147" i="3"/>
  <c r="BE162" i="3"/>
  <c r="BE196" i="3"/>
  <c r="BE199" i="3"/>
  <c r="BE202" i="3"/>
  <c r="BE212" i="3"/>
  <c r="BE239" i="3"/>
  <c r="BE243" i="3"/>
  <c r="E48" i="3"/>
  <c r="BE96" i="3"/>
  <c r="BE116" i="3"/>
  <c r="BE152" i="3"/>
  <c r="BE159" i="3"/>
  <c r="BE176" i="3"/>
  <c r="BE178" i="3"/>
  <c r="BE187" i="3"/>
  <c r="BE229" i="3"/>
  <c r="BE234" i="3"/>
  <c r="BE236" i="3"/>
  <c r="BE245" i="3"/>
  <c r="BE246" i="3"/>
  <c r="J82" i="3"/>
  <c r="J85" i="3"/>
  <c r="BE121" i="3"/>
  <c r="BE123" i="3"/>
  <c r="BE145" i="3"/>
  <c r="BE154" i="3"/>
  <c r="BE169" i="3"/>
  <c r="BE183" i="3"/>
  <c r="BE185" i="3"/>
  <c r="BE226" i="3"/>
  <c r="BE128" i="3"/>
  <c r="BE133" i="3"/>
  <c r="BE167" i="3"/>
  <c r="BE171" i="3"/>
  <c r="BE190" i="3"/>
  <c r="BE193" i="3"/>
  <c r="BE205" i="3"/>
  <c r="BE217" i="3"/>
  <c r="BE220" i="3"/>
  <c r="BE242" i="3"/>
  <c r="BE244" i="3"/>
  <c r="BE95" i="2"/>
  <c r="BE99" i="2"/>
  <c r="BE185" i="2"/>
  <c r="BE198" i="2"/>
  <c r="BE205" i="2"/>
  <c r="BE207" i="2"/>
  <c r="BE209" i="2"/>
  <c r="BE228" i="2"/>
  <c r="BE240" i="2"/>
  <c r="BE243" i="2"/>
  <c r="BE257" i="2"/>
  <c r="BE276" i="2"/>
  <c r="BE277" i="2"/>
  <c r="BE280" i="2"/>
  <c r="BE282" i="2"/>
  <c r="BE284" i="2"/>
  <c r="BE336" i="2"/>
  <c r="BE338" i="2"/>
  <c r="BE340" i="2"/>
  <c r="BE378" i="2"/>
  <c r="BE383" i="2"/>
  <c r="BE384" i="2"/>
  <c r="BE385" i="2"/>
  <c r="J54" i="2"/>
  <c r="BE97" i="2"/>
  <c r="BE108" i="2"/>
  <c r="BE111" i="2"/>
  <c r="BE114" i="2"/>
  <c r="BE161" i="2"/>
  <c r="BE170" i="2"/>
  <c r="BE189" i="2"/>
  <c r="BE223" i="2"/>
  <c r="BE252" i="2"/>
  <c r="BE267" i="2"/>
  <c r="BE273" i="2"/>
  <c r="BE275" i="2"/>
  <c r="BE290" i="2"/>
  <c r="BE292" i="2"/>
  <c r="BE330" i="2"/>
  <c r="BE334" i="2"/>
  <c r="BE359" i="2"/>
  <c r="BE367" i="2"/>
  <c r="BE369" i="2"/>
  <c r="BE375" i="2"/>
  <c r="J52" i="2"/>
  <c r="F55" i="2"/>
  <c r="J55" i="2"/>
  <c r="E77" i="2"/>
  <c r="BE90" i="2"/>
  <c r="BE132" i="2"/>
  <c r="BE137" i="2"/>
  <c r="BE151" i="2"/>
  <c r="BE163" i="2"/>
  <c r="BE168" i="2"/>
  <c r="BE196" i="2"/>
  <c r="BE212" i="2"/>
  <c r="BE215" i="2"/>
  <c r="BE218" i="2"/>
  <c r="BE233" i="2"/>
  <c r="BE278" i="2"/>
  <c r="BE279" i="2"/>
  <c r="BE285" i="2"/>
  <c r="BE297" i="2"/>
  <c r="BE299" i="2"/>
  <c r="BE304" i="2"/>
  <c r="BE323" i="2"/>
  <c r="BE328" i="2"/>
  <c r="BE332" i="2"/>
  <c r="BE382" i="2"/>
  <c r="BE127" i="2"/>
  <c r="BE139" i="2"/>
  <c r="BE144" i="2"/>
  <c r="BE149" i="2"/>
  <c r="BE153" i="2"/>
  <c r="BE156" i="2"/>
  <c r="BE175" i="2"/>
  <c r="BE178" i="2"/>
  <c r="BE187" i="2"/>
  <c r="BE225" i="2"/>
  <c r="BE235" i="2"/>
  <c r="BE237" i="2"/>
  <c r="BE246" i="2"/>
  <c r="BE249" i="2"/>
  <c r="BE264" i="2"/>
  <c r="BE283" i="2"/>
  <c r="BE306" i="2"/>
  <c r="BE308" i="2"/>
  <c r="BE313" i="2"/>
  <c r="BE318" i="2"/>
  <c r="BE357" i="2"/>
  <c r="BE361" i="2"/>
  <c r="BE371" i="2"/>
  <c r="BE373" i="2"/>
  <c r="BE381" i="2"/>
  <c r="F36" i="3"/>
  <c r="BC56" i="1"/>
  <c r="F34" i="5"/>
  <c r="BA58" i="1"/>
  <c r="F34" i="4"/>
  <c r="BA57" i="1" s="1"/>
  <c r="F36" i="5"/>
  <c r="BC58" i="1"/>
  <c r="F34" i="3"/>
  <c r="BA56" i="1" s="1"/>
  <c r="F36" i="4"/>
  <c r="BC57" i="1" s="1"/>
  <c r="F37" i="4"/>
  <c r="BD57" i="1"/>
  <c r="F35" i="3"/>
  <c r="BB56" i="1" s="1"/>
  <c r="J34" i="3"/>
  <c r="AW56" i="1"/>
  <c r="J34" i="5"/>
  <c r="AW58" i="1"/>
  <c r="F35" i="4"/>
  <c r="BB57" i="1" s="1"/>
  <c r="F37" i="3"/>
  <c r="BD56" i="1"/>
  <c r="F34" i="2"/>
  <c r="BA55" i="1" s="1"/>
  <c r="F37" i="5"/>
  <c r="BD58" i="1" s="1"/>
  <c r="F36" i="2"/>
  <c r="BC55" i="1" s="1"/>
  <c r="F35" i="2"/>
  <c r="BB55" i="1" s="1"/>
  <c r="F35" i="5"/>
  <c r="BB58" i="1"/>
  <c r="J34" i="2"/>
  <c r="AW55" i="1" s="1"/>
  <c r="J34" i="4"/>
  <c r="AW57" i="1" s="1"/>
  <c r="F37" i="2"/>
  <c r="BD55" i="1" s="1"/>
  <c r="T89" i="3" l="1"/>
  <c r="T88" i="3"/>
  <c r="R87" i="4"/>
  <c r="R86" i="4"/>
  <c r="R89" i="3"/>
  <c r="R88" i="3" s="1"/>
  <c r="T87" i="4"/>
  <c r="T86" i="4" s="1"/>
  <c r="R88" i="2"/>
  <c r="R87" i="2"/>
  <c r="P88" i="2"/>
  <c r="P87" i="2"/>
  <c r="AU55" i="1" s="1"/>
  <c r="P87" i="4"/>
  <c r="P86" i="4"/>
  <c r="AU57" i="1" s="1"/>
  <c r="P89" i="3"/>
  <c r="P88" i="3"/>
  <c r="AU56" i="1"/>
  <c r="T88" i="2"/>
  <c r="T87" i="2"/>
  <c r="BK88" i="2"/>
  <c r="J88" i="2" s="1"/>
  <c r="J60" i="2" s="1"/>
  <c r="BK87" i="4"/>
  <c r="J87" i="4" s="1"/>
  <c r="J60" i="4" s="1"/>
  <c r="J81" i="5"/>
  <c r="J60" i="5"/>
  <c r="J89" i="3"/>
  <c r="J60" i="3"/>
  <c r="F33" i="2"/>
  <c r="AZ55" i="1" s="1"/>
  <c r="J30" i="5"/>
  <c r="AG58" i="1"/>
  <c r="F33" i="5"/>
  <c r="AZ58" i="1" s="1"/>
  <c r="J33" i="2"/>
  <c r="AV55" i="1" s="1"/>
  <c r="AT55" i="1" s="1"/>
  <c r="J33" i="3"/>
  <c r="AV56" i="1" s="1"/>
  <c r="AT56" i="1" s="1"/>
  <c r="BA54" i="1"/>
  <c r="W30" i="1" s="1"/>
  <c r="BD54" i="1"/>
  <c r="W33" i="1" s="1"/>
  <c r="J33" i="5"/>
  <c r="AV58" i="1" s="1"/>
  <c r="AT58" i="1" s="1"/>
  <c r="AN58" i="1" s="1"/>
  <c r="F33" i="3"/>
  <c r="AZ56" i="1" s="1"/>
  <c r="BC54" i="1"/>
  <c r="W32" i="1" s="1"/>
  <c r="BB54" i="1"/>
  <c r="AX54" i="1" s="1"/>
  <c r="J30" i="3"/>
  <c r="AG56" i="1"/>
  <c r="J33" i="4"/>
  <c r="AV57" i="1" s="1"/>
  <c r="AT57" i="1" s="1"/>
  <c r="F33" i="4"/>
  <c r="AZ57" i="1" s="1"/>
  <c r="BK87" i="2" l="1"/>
  <c r="J87" i="2"/>
  <c r="J59" i="2"/>
  <c r="BK86" i="4"/>
  <c r="J86" i="4"/>
  <c r="J59" i="4"/>
  <c r="J39" i="5"/>
  <c r="AN56" i="1"/>
  <c r="J39" i="3"/>
  <c r="AY54" i="1"/>
  <c r="AW54" i="1"/>
  <c r="AK30" i="1" s="1"/>
  <c r="AZ54" i="1"/>
  <c r="W29" i="1" s="1"/>
  <c r="AU54" i="1"/>
  <c r="W31" i="1"/>
  <c r="J30" i="2" l="1"/>
  <c r="AG55" i="1" s="1"/>
  <c r="AV54" i="1"/>
  <c r="AK29" i="1" s="1"/>
  <c r="J30" i="4"/>
  <c r="AG57" i="1"/>
  <c r="J39" i="4" l="1"/>
  <c r="J39" i="2"/>
  <c r="AN55" i="1"/>
  <c r="AN57" i="1"/>
  <c r="AT54" i="1"/>
  <c r="AG54" i="1"/>
  <c r="AK26" i="1" s="1"/>
  <c r="AK35" i="1" l="1"/>
  <c r="AN54" i="1"/>
</calcChain>
</file>

<file path=xl/sharedStrings.xml><?xml version="1.0" encoding="utf-8"?>
<sst xmlns="http://schemas.openxmlformats.org/spreadsheetml/2006/main" count="6726" uniqueCount="882">
  <si>
    <t>Export Komplet</t>
  </si>
  <si>
    <t>VZ</t>
  </si>
  <si>
    <t>2.0</t>
  </si>
  <si>
    <t/>
  </si>
  <si>
    <t>False</t>
  </si>
  <si>
    <t>{a9f050a8-5fc7-4bf4-915d-3dcd63afa33d}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</si>
  <si>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</si>
  <si>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</si>
  <si>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</si>
  <si>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</si>
  <si>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</si>
  <si>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</si>
  <si>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</si>
  <si>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</si>
  <si>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</si>
  <si>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2024/02a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</si>
  <si>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</si>
  <si>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</si>
  <si>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Dostavba komunikace C20 v Nové Vsi</t>
  </si>
  <si>
    <t>KSO:</t>
  </si>
  <si>
    <t>CC-CZ:</t>
  </si>
  <si>
    <t>Místo:</t>
  </si>
  <si>
    <t xml:space="preserve"> </t>
  </si>
  <si>
    <t>Datum:</t>
  </si>
  <si>
    <t>4. 1. 2024</t>
  </si>
  <si>
    <t>Zadavatel:</t>
  </si>
  <si>
    <t>IČ:</t>
  </si>
  <si>
    <t>Obec Hradec-Nová Ves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</si>
  <si>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</si>
  <si>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</si>
  <si>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</si>
  <si>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</si>
  <si>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</si>
  <si>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</si>
  <si>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</si>
  <si>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</si>
  <si>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</si>
  <si>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</si>
  <si>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</si>
  <si>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</si>
  <si>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</si>
  <si>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</si>
  <si>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</si>
  <si>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</si>
  <si>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</si>
  <si>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</si>
  <si>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</si>
  <si>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</si>
  <si>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</si>
  <si>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</si>
  <si>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</si>
  <si>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</si>
  <si>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</si>
  <si>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</si>
  <si>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</si>
  <si>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</si>
  <si>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</si>
  <si>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</si>
  <si>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</si>
  <si>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</si>
  <si>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</si>
  <si>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</si>
  <si>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</si>
  <si>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</si>
  <si>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</si>
  <si>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</si>
  <si>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</si>
  <si>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</si>
  <si>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</si>
  <si>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</si>
  <si>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</si>
  <si>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</si>
  <si>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</si>
  <si>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</si>
  <si>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</si>
  <si>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SO01</t>
  </si>
  <si>
    <t>Točna (cca 80mx6-7m) - 520+100+40 m2 (660 m2)</t>
  </si>
  <si>
    <t>STA</t>
  </si>
  <si>
    <t>1</t>
  </si>
  <si>
    <t>{839be506-f860-472c-9ade-6b693b366bbe}</t>
  </si>
  <si>
    <t>2</t>
  </si>
  <si>
    <t>SO02</t>
  </si>
  <si>
    <t>Spojka okolo technického zázemí čp.155 (cca 110x6m) - 660+50 m2 (710 m2)</t>
  </si>
  <si>
    <t>{7baf0747-ea88-4d86-a240-dd2cb0639f27}</t>
  </si>
  <si>
    <t>SO03</t>
  </si>
  <si>
    <t>Spojka k hřišti (cca80x4m) - 320 m2</t>
  </si>
  <si>
    <t>{49af574d-5bf0-4370-98e6-dd85e3eab383}</t>
  </si>
  <si>
    <t>VON</t>
  </si>
  <si>
    <t>Vedlejší a ostatní náklady</t>
  </si>
  <si>
    <t>{e2663598-a696-43dd-bb4d-ac3b1e583533}</t>
  </si>
  <si>
    <t>KRYCÍ LIST SOUPISU PRACÍ</t>
  </si>
  <si>
    <t>Objekt:</t>
  </si>
  <si>
    <t>SO01 - Točna (cca 80mx6-7m) - 520+100+40 m2 (660 m2)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</si>
  <si>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</si>
  <si>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</si>
  <si>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</si>
  <si>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</si>
  <si>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</si>
  <si>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</si>
  <si>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</si>
  <si>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21 - Sanace podloží</t>
  </si>
  <si>
    <t xml:space="preserve">    5 - Komunikace pozemní</t>
  </si>
  <si>
    <t xml:space="preserve">    9 - Ostatní konstrukce a práce, bourání</t>
  </si>
  <si>
    <t xml:space="preserve">    998 - Přesun hmot</t>
  </si>
  <si>
    <t>OST - Ostatní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</si>
  <si>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</si>
  <si>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</si>
  <si>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</si>
  <si>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</si>
  <si>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</si>
  <si>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</si>
  <si>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</si>
  <si>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</si>
  <si>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</si>
  <si>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</si>
  <si>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</si>
  <si>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</si>
  <si>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</si>
  <si>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</si>
  <si>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</si>
  <si>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</si>
  <si>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</si>
  <si>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</si>
  <si>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167151111</t>
  </si>
  <si>
    <t>Nakládání, skládání a překládání neulehlého výkopku nebo sypaniny strojně nakládání, množství přes 100 m3, z hornin třídy těžitelnosti I, skupiny 1 až 3</t>
  </si>
  <si>
    <t>m3</t>
  </si>
  <si>
    <t>CS ÚRS 2024 01</t>
  </si>
  <si>
    <t>4</t>
  </si>
  <si>
    <t>1658641832</t>
  </si>
  <si>
    <t>Online PSC</t>
  </si>
  <si>
    <t>https://podminky.urs.cz/item/CS_URS_2024_01/167151111</t>
  </si>
  <si>
    <t>VV</t>
  </si>
  <si>
    <t>zemina na pozemku</t>
  </si>
  <si>
    <t>100</t>
  </si>
  <si>
    <t>Součet</t>
  </si>
  <si>
    <t>162351103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</si>
  <si>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</si>
  <si>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-403411704</t>
  </si>
  <si>
    <t>https://podminky.urs.cz/item/CS_URS_2024_01/162351103</t>
  </si>
  <si>
    <t>3</t>
  </si>
  <si>
    <t>171251101</t>
  </si>
  <si>
    <t>Uložení sypanin do násypů strojně s rozprostřením sypaniny ve vrstvách a s hrubým urovnáním nezhutněných jakékoliv třídy těžitelnosti</t>
  </si>
  <si>
    <t>601027747</t>
  </si>
  <si>
    <t>https://podminky.urs.cz/item/CS_URS_2024_01/171251101</t>
  </si>
  <si>
    <t>121151113</t>
  </si>
  <si>
    <t>Sejmutí ornice strojně při souvislé ploše přes 100 do 500 m2, tl. vrstvy do 200 mm</t>
  </si>
  <si>
    <t>m2</t>
  </si>
  <si>
    <t>-931803711</t>
  </si>
  <si>
    <t>https://podminky.urs.cz/item/CS_URS_2024_01/121151113</t>
  </si>
  <si>
    <t>chodník</t>
  </si>
  <si>
    <t>1,2*40</t>
  </si>
  <si>
    <t>komunikace</t>
  </si>
  <si>
    <t>1,2*520</t>
  </si>
  <si>
    <t>parkoviště</t>
  </si>
  <si>
    <t>1,2*100</t>
  </si>
  <si>
    <t>5</t>
  </si>
  <si>
    <t>-854712726</t>
  </si>
  <si>
    <t>792*0,2 'Přepočtené koeficientem množství</t>
  </si>
  <si>
    <t>6</t>
  </si>
  <si>
    <t>171251201</t>
  </si>
  <si>
    <t>Uložení sypaniny na skládky nebo meziskládky bez hutnění s upravením uložené sypaniny do předepsaného tvaru</t>
  </si>
  <si>
    <t>-224920264</t>
  </si>
  <si>
    <t>https://podminky.urs.cz/item/CS_URS_2024_01/171251201</t>
  </si>
  <si>
    <t>7</t>
  </si>
  <si>
    <t>131251105</t>
  </si>
  <si>
    <t>Hloubení nezapažených jam a zářezů strojně s urovnáním dna do předepsaného profilu a spádu v hornině třídy těžitelnosti I skupiny 3 přes 500 do 1 000 m3</t>
  </si>
  <si>
    <t>1056678805</t>
  </si>
  <si>
    <t>https://podminky.urs.cz/item/CS_URS_2024_01/131251105</t>
  </si>
  <si>
    <t>1,2*40*0,34</t>
  </si>
  <si>
    <t>1,2*520*0,53</t>
  </si>
  <si>
    <t>1,2*100*0,44</t>
  </si>
  <si>
    <t>vsak</t>
  </si>
  <si>
    <t>6,0*4,0*1,0</t>
  </si>
  <si>
    <t>ornice</t>
  </si>
  <si>
    <t>-792,0*0,2</t>
  </si>
  <si>
    <t>8</t>
  </si>
  <si>
    <t>132251252</t>
  </si>
  <si>
    <t>Hloubení nezapažených rýh šířky přes 800 do 2 000 mm strojně s urovnáním dna do předepsaného profilu a spádu v hornině třídy těžitelnosti I skupiny 3 přes 20 do 50 m3</t>
  </si>
  <si>
    <t>-716351025</t>
  </si>
  <si>
    <t>https://podminky.urs.cz/item/CS_URS_2024_01/132251252</t>
  </si>
  <si>
    <t>propust</t>
  </si>
  <si>
    <t>28*0,8*1,0</t>
  </si>
  <si>
    <t>9</t>
  </si>
  <si>
    <t>-905426735</t>
  </si>
  <si>
    <t>výkop</t>
  </si>
  <si>
    <t>265,44+22,4</t>
  </si>
  <si>
    <t>10</t>
  </si>
  <si>
    <t>2058005772</t>
  </si>
  <si>
    <t>11</t>
  </si>
  <si>
    <t>174151101</t>
  </si>
  <si>
    <t>Zásyp sypaninou z jakékoliv horniny strojně s uložením výkopku ve vrstvách se zhutněním jam, šachet, rýh nebo kolem objektů v těchto vykopávkách</t>
  </si>
  <si>
    <t>1546650917</t>
  </si>
  <si>
    <t>https://podminky.urs.cz/item/CS_URS_2024_01/174151101</t>
  </si>
  <si>
    <t>krajnice</t>
  </si>
  <si>
    <t>160*0,2</t>
  </si>
  <si>
    <t>181311103</t>
  </si>
  <si>
    <t>Rozprostření a urovnání ornice v rovině nebo ve svahu sklonu do 1:5 ručně při souvislé ploše, tl. vrstvy do 200 mm</t>
  </si>
  <si>
    <t>-2031181629</t>
  </si>
  <si>
    <t>https://podminky.urs.cz/item/CS_URS_2024_01/181311103</t>
  </si>
  <si>
    <t>ohumusování a zatravnění</t>
  </si>
  <si>
    <t>160*0,5</t>
  </si>
  <si>
    <t>13</t>
  </si>
  <si>
    <t>M</t>
  </si>
  <si>
    <t>10364101</t>
  </si>
  <si>
    <t>zemina pro terénní úpravy - ornice</t>
  </si>
  <si>
    <t>t</t>
  </si>
  <si>
    <t>-1254428786</t>
  </si>
  <si>
    <t>80*0,2 'Přepočtené koeficientem množství</t>
  </si>
  <si>
    <t>14</t>
  </si>
  <si>
    <t>181411131</t>
  </si>
  <si>
    <t>Založení trávníku na půdě předem připravené plochy do 1000 m2 výsevem včetně utažení parkového v rovině nebo na svahu do 1:5</t>
  </si>
  <si>
    <t>-466872610</t>
  </si>
  <si>
    <t>https://podminky.urs.cz/item/CS_URS_2024_01/181411131</t>
  </si>
  <si>
    <t>15</t>
  </si>
  <si>
    <t>00572410</t>
  </si>
  <si>
    <t>osivo směs travní parková</t>
  </si>
  <si>
    <t>kg</t>
  </si>
  <si>
    <t>42141592</t>
  </si>
  <si>
    <t>80*0,05 'Přepočtené koeficientem množství</t>
  </si>
  <si>
    <t>Zakládání</t>
  </si>
  <si>
    <t>16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</si>
  <si>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</si>
  <si>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</si>
  <si>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1750658006</t>
  </si>
  <si>
    <t>https://podminky.urs.cz/item/CS_URS_2024_01/211971121</t>
  </si>
  <si>
    <t>2*6,0*4,0+2*(6,0+4,0)*1,0</t>
  </si>
  <si>
    <t>17</t>
  </si>
  <si>
    <t>69311082</t>
  </si>
  <si>
    <t>geotextilie netkaná separační, ochranná, filtrační, drenážní PP 500g/m2</t>
  </si>
  <si>
    <t>1532282414</t>
  </si>
  <si>
    <t>68*1,2 'Přepočtené koeficientem množství</t>
  </si>
  <si>
    <t>18</t>
  </si>
  <si>
    <t>871228111</t>
  </si>
  <si>
    <t>Kladení drenážního potrubí z plastických hmot do připravené rýhy z tvrdého PVC, průměru přes 90 do 150 mm</t>
  </si>
  <si>
    <t>m</t>
  </si>
  <si>
    <t>-1040556798</t>
  </si>
  <si>
    <t>https://podminky.urs.cz/item/CS_URS_2024_01/871228111</t>
  </si>
  <si>
    <t>trativod</t>
  </si>
  <si>
    <t>19</t>
  </si>
  <si>
    <t>28611225</t>
  </si>
  <si>
    <t>trubka drenážní flexibilní celoperforovaná PVC-U SN 4 DN 160 pro meliorace, dočasné nebo odlehčovací drenáže</t>
  </si>
  <si>
    <t>-308812249</t>
  </si>
  <si>
    <t>10*1,05 'Přepočtené koeficientem množství</t>
  </si>
  <si>
    <t>20</t>
  </si>
  <si>
    <t>-1852265585</t>
  </si>
  <si>
    <t>58343959</t>
  </si>
  <si>
    <t>kamenivo drcené hrubé frakce 32/63</t>
  </si>
  <si>
    <t>-397839264</t>
  </si>
  <si>
    <t>24*2 'Přepočtené koeficientem množství</t>
  </si>
  <si>
    <t>Sanace podloží</t>
  </si>
  <si>
    <t>22</t>
  </si>
  <si>
    <t>48093198</t>
  </si>
  <si>
    <t>sanace komunikace</t>
  </si>
  <si>
    <t>520*1,2*0,5</t>
  </si>
  <si>
    <t>sanace parkoviště</t>
  </si>
  <si>
    <t>100*1,2*0,3</t>
  </si>
  <si>
    <t>23</t>
  </si>
  <si>
    <t>162451106</t>
  </si>
  <si>
    <t>Vodorovné přemístění výkopku nebo sypaniny po suchu na obvyklém dopravním prostředku, bez naložení výkopku, avšak se složením bez rozhrnutí z horniny třídy těžitelnosti I skupiny 1 až 3 na vzdálenost přes 1 500 do 2 000 m</t>
  </si>
  <si>
    <t>997553315</t>
  </si>
  <si>
    <t>https://podminky.urs.cz/item/CS_URS_2024_01/162451106</t>
  </si>
  <si>
    <t>24</t>
  </si>
  <si>
    <t>171151103</t>
  </si>
  <si>
    <t>Uložení sypanin do násypů strojně s rozprostřením sypaniny ve vrstvách a s hrubým urovnáním zhutněných z hornin soudržných jakékoliv třídy těžitelnosti</t>
  </si>
  <si>
    <t>-456774497</t>
  </si>
  <si>
    <t>https://podminky.urs.cz/item/CS_URS_2024_01/171151103</t>
  </si>
  <si>
    <t>25</t>
  </si>
  <si>
    <t>171151112</t>
  </si>
  <si>
    <t>Uložení sypanin do násypů strojně s rozprostřením sypaniny ve vrstvách a s hrubým urovnáním zhutněných z hornin nesoudržných kamenitých</t>
  </si>
  <si>
    <t>-1794028154</t>
  </si>
  <si>
    <t>https://podminky.urs.cz/item/CS_URS_2024_01/171151112</t>
  </si>
  <si>
    <t>26</t>
  </si>
  <si>
    <t>58344229</t>
  </si>
  <si>
    <t>štěrkodrť frakce 0/125</t>
  </si>
  <si>
    <t>-1534776692</t>
  </si>
  <si>
    <t>348*2 'Přepočtené koeficientem množství</t>
  </si>
  <si>
    <t>27</t>
  </si>
  <si>
    <t>181912112</t>
  </si>
  <si>
    <t>Úprava pláně vyrovnáním výškových rozdílů ručně v hornině třídy těžitelnosti I skupiny 3 se zhutněním</t>
  </si>
  <si>
    <t>-1094694967</t>
  </si>
  <si>
    <t>https://podminky.urs.cz/item/CS_URS_2024_01/181912112</t>
  </si>
  <si>
    <t>520*1,2</t>
  </si>
  <si>
    <t>100*1,2</t>
  </si>
  <si>
    <t>28</t>
  </si>
  <si>
    <t>213141111</t>
  </si>
  <si>
    <t>Zřízení vrstvy z geotextilie filtrační, separační, odvodňovací, ochranné, výztužné nebo protierozní v rovině nebo ve sklonu do 1:5, šířky do 3 m</t>
  </si>
  <si>
    <t>1320057296</t>
  </si>
  <si>
    <t>https://podminky.urs.cz/item/CS_URS_2024_01/213141111</t>
  </si>
  <si>
    <t>29</t>
  </si>
  <si>
    <t>69311068</t>
  </si>
  <si>
    <t>geotextilie netkaná separační, ochranná, filtrační, drenážní PP 300g/m2</t>
  </si>
  <si>
    <t>-1901422194</t>
  </si>
  <si>
    <t>744*1,2 'Přepočtené koeficientem množství</t>
  </si>
  <si>
    <t>30</t>
  </si>
  <si>
    <t>998225111</t>
  </si>
  <si>
    <t>Přesun hmot pro komunikace s krytem z kameniva, monolitickým betonovým nebo živičným dopravní vzdálenost do 200 m jakékoliv délky objektu</t>
  </si>
  <si>
    <t>-1103130646</t>
  </si>
  <si>
    <t>https://podminky.urs.cz/item/CS_URS_2024_01/998225111</t>
  </si>
  <si>
    <t>Komunikace pozemní</t>
  </si>
  <si>
    <t>31</t>
  </si>
  <si>
    <t>564851011</t>
  </si>
  <si>
    <t>Podklad ze štěrkodrti ŠD s rozprostřením a zhutněním plochy jednotlivě do 100 m2, po zhutnění tl. 150 mm</t>
  </si>
  <si>
    <t>256995187</t>
  </si>
  <si>
    <t>https://podminky.urs.cz/item/CS_URS_2024_01/564851011</t>
  </si>
  <si>
    <t>100*1,2 'Přepočtené koeficientem množství</t>
  </si>
  <si>
    <t>32</t>
  </si>
  <si>
    <t>564751104</t>
  </si>
  <si>
    <t>Podklad nebo kryt z kameniva hrubého drceného vel. 32-63 mm s rozprostřením a zhutněním plochy jednotlivě do 100 m2, po zhutnění tl. 180 mm</t>
  </si>
  <si>
    <t>731494145</t>
  </si>
  <si>
    <t>https://podminky.urs.cz/item/CS_URS_2024_01/564751104</t>
  </si>
  <si>
    <t>100*1,1 'Přepočtené koeficientem množství</t>
  </si>
  <si>
    <t>33</t>
  </si>
  <si>
    <t>596412211</t>
  </si>
  <si>
    <t>Kladení dlažby z betonových vegetačních dlaždic pozemních komunikací s ložem z kameniva těženého nebo drceného tl. do 50 mm, s vyplněním spár a vegetačních otvorů, s hutněním vibrováním tl. 80 mm, pro plochy přes 50 do 100 m2</t>
  </si>
  <si>
    <t>777517485</t>
  </si>
  <si>
    <t>https://podminky.urs.cz/item/CS_URS_2024_01/596412211</t>
  </si>
  <si>
    <t>34</t>
  </si>
  <si>
    <t>59245035</t>
  </si>
  <si>
    <t>dlažba plošná vegetační betonová 200x200mm tl 80mm přírodní</t>
  </si>
  <si>
    <t>1864412051</t>
  </si>
  <si>
    <t>100*1,05 'Přepočtené koeficientem množství</t>
  </si>
  <si>
    <t>35</t>
  </si>
  <si>
    <t>564871011</t>
  </si>
  <si>
    <t>Podklad ze štěrkodrti ŠD s rozprostřením a zhutněním plochy jednotlivě do 100 m2, po zhutnění tl. 250 mm</t>
  </si>
  <si>
    <t>-1249903123</t>
  </si>
  <si>
    <t>https://podminky.urs.cz/item/CS_URS_2024_01/564871011</t>
  </si>
  <si>
    <t>40*1,2 'Přepočtené koeficientem množství</t>
  </si>
  <si>
    <t>36</t>
  </si>
  <si>
    <t>596211111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</si>
  <si>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přes 50 do 100 m2</t>
  </si>
  <si>
    <t>-1636582835</t>
  </si>
  <si>
    <t>https://podminky.urs.cz/item/CS_URS_2024_01/596211111</t>
  </si>
  <si>
    <t>40</t>
  </si>
  <si>
    <t>37</t>
  </si>
  <si>
    <t>59245018</t>
  </si>
  <si>
    <t>dlažba skladebná betonová 200x100mm tl 60mm přírodní</t>
  </si>
  <si>
    <t>1629106930</t>
  </si>
  <si>
    <t>40*0,85 'Přepočtené koeficientem množství</t>
  </si>
  <si>
    <t>38</t>
  </si>
  <si>
    <t>59245006</t>
  </si>
  <si>
    <t>dlažba pro nevidomé betonová 200x100mm tl 60mm barevná</t>
  </si>
  <si>
    <t>-361805008</t>
  </si>
  <si>
    <t>40*0,2 'Přepočtené koeficientem množství</t>
  </si>
  <si>
    <t>39</t>
  </si>
  <si>
    <t>564861011</t>
  </si>
  <si>
    <t>Podklad ze štěrkodrti ŠD s rozprostřením a zhutněním plochy jednotlivě do 100 m2, po zhutnění tl. 200 mm</t>
  </si>
  <si>
    <t>-1864499229</t>
  </si>
  <si>
    <t>https://podminky.urs.cz/item/CS_URS_2024_01/564861011</t>
  </si>
  <si>
    <t>520*1,2 'Přepočtené koeficientem množství</t>
  </si>
  <si>
    <t>192467022</t>
  </si>
  <si>
    <t>520*1,1 'Přepočtené koeficientem množství</t>
  </si>
  <si>
    <t>41</t>
  </si>
  <si>
    <t>573111113</t>
  </si>
  <si>
    <t>Postřik infiltrační PI z asfaltu silničního s posypem kamenivem, v množství 1,50 kg/m2</t>
  </si>
  <si>
    <t>-562747836</t>
  </si>
  <si>
    <t>https://podminky.urs.cz/item/CS_URS_2024_01/573111113</t>
  </si>
  <si>
    <t>42</t>
  </si>
  <si>
    <t>565165121</t>
  </si>
  <si>
    <t>Asfaltový beton vrstva podkladní ACP 16 (obalované kamenivo střednězrnné - OKS) s rozprostřením a zhutněním v pruhu šířky přes 3 m, po zhutnění tl. 80 mm</t>
  </si>
  <si>
    <t>1570694522</t>
  </si>
  <si>
    <t>https://podminky.urs.cz/item/CS_URS_2024_01/565165121</t>
  </si>
  <si>
    <t>520*1,05 'Přepočtené koeficientem množství</t>
  </si>
  <si>
    <t>43</t>
  </si>
  <si>
    <t>573211111</t>
  </si>
  <si>
    <t>Postřik spojovací PS bez posypu kamenivem z asfaltu silničního, v množství 0,60 kg/m2</t>
  </si>
  <si>
    <t>579733816</t>
  </si>
  <si>
    <t>https://podminky.urs.cz/item/CS_URS_2024_01/573211111</t>
  </si>
  <si>
    <t>44</t>
  </si>
  <si>
    <t>577144221</t>
  </si>
  <si>
    <t>Asfaltový beton vrstva obrusná ACO 11 (ABS) s rozprostřením a se zhutněním z nemodifikovaného asfaltu v pruhu šířky přes 3 m tř. II, po zhutnění tl. 50 mm</t>
  </si>
  <si>
    <t>1734276651</t>
  </si>
  <si>
    <t>https://podminky.urs.cz/item/CS_URS_2024_01/577144221</t>
  </si>
  <si>
    <t>80,0*(6,0+7,0)/2</t>
  </si>
  <si>
    <t>45</t>
  </si>
  <si>
    <t>597661111</t>
  </si>
  <si>
    <t>Rigol dlážděný do lože z betonu prostého tl. 100 mm, s vyplněním a zatřením spár cementovou maltou z dlažebních kostek drobných</t>
  </si>
  <si>
    <t>2041878795</t>
  </si>
  <si>
    <t>https://podminky.urs.cz/item/CS_URS_2024_01/597661111</t>
  </si>
  <si>
    <t>dvouřádek</t>
  </si>
  <si>
    <t>15*0,2</t>
  </si>
  <si>
    <t>pětiřádek</t>
  </si>
  <si>
    <t>15*0,5</t>
  </si>
  <si>
    <t>46</t>
  </si>
  <si>
    <t>597069111</t>
  </si>
  <si>
    <t>Rigol dlážděný Příplatek k cenám za každých dalších i započatých 10 mm tloušťky lože přes 100 mm</t>
  </si>
  <si>
    <t>-563888686</t>
  </si>
  <si>
    <t>https://podminky.urs.cz/item/CS_URS_2024_01/597069111</t>
  </si>
  <si>
    <t>10,5*10 'Přepočtené koeficientem množství</t>
  </si>
  <si>
    <t>47</t>
  </si>
  <si>
    <t>569831111</t>
  </si>
  <si>
    <t>Zpevnění krajnic nebo komunikací pro pěší s rozprostřením a zhutněním, po zhutnění štěrkodrtí tl. 100 mm</t>
  </si>
  <si>
    <t>-1357645327</t>
  </si>
  <si>
    <t>https://podminky.urs.cz/item/CS_URS_2024_01/569831111</t>
  </si>
  <si>
    <t>Ostatní konstrukce a práce, bourání</t>
  </si>
  <si>
    <t>48</t>
  </si>
  <si>
    <t>914111111</t>
  </si>
  <si>
    <t>Montáž svislé dopravní značky základní velikosti do 1 m2 objímkami na sloupky nebo konzoly</t>
  </si>
  <si>
    <t>kus</t>
  </si>
  <si>
    <t>-742986075</t>
  </si>
  <si>
    <t>https://podminky.urs.cz/item/CS_URS_2024_01/914111111</t>
  </si>
  <si>
    <t>49</t>
  </si>
  <si>
    <t>40445625</t>
  </si>
  <si>
    <t>informativní značky provozní IP8, IP9, IP11-IP13 500x700mm</t>
  </si>
  <si>
    <t>-1403806475</t>
  </si>
  <si>
    <t>50</t>
  </si>
  <si>
    <t>40445609</t>
  </si>
  <si>
    <t>značky upravující přednost P1, P4 900mm</t>
  </si>
  <si>
    <t>862401628</t>
  </si>
  <si>
    <t>51</t>
  </si>
  <si>
    <t>40445612</t>
  </si>
  <si>
    <t>značky upravující přednost P2, P3, P8 750mm</t>
  </si>
  <si>
    <t>-2015635351</t>
  </si>
  <si>
    <t>52</t>
  </si>
  <si>
    <t>40445620</t>
  </si>
  <si>
    <t>zákazové, příkazové dopravní značky B1-B34, C1-15 700mm</t>
  </si>
  <si>
    <t>924162173</t>
  </si>
  <si>
    <t>53</t>
  </si>
  <si>
    <t>40445621</t>
  </si>
  <si>
    <t>informativní značky provozní IP1-IP3, IP4b-IP7, IP10a, b 500x500mm</t>
  </si>
  <si>
    <t>1034915999</t>
  </si>
  <si>
    <t>54</t>
  </si>
  <si>
    <t>914511111</t>
  </si>
  <si>
    <t>Montáž sloupku dopravních značek délky do 3,5 m do betonového základu</t>
  </si>
  <si>
    <t>494643487</t>
  </si>
  <si>
    <t>https://podminky.urs.cz/item/CS_URS_2024_01/914511111</t>
  </si>
  <si>
    <t>55</t>
  </si>
  <si>
    <t>40445225</t>
  </si>
  <si>
    <t>sloupek pro dopravní značku Zn D 60mm v 3,5m</t>
  </si>
  <si>
    <t>-297755550</t>
  </si>
  <si>
    <t>56</t>
  </si>
  <si>
    <t>40445240</t>
  </si>
  <si>
    <t>patka pro sloupek Al D 60mm</t>
  </si>
  <si>
    <t>1634273930</t>
  </si>
  <si>
    <t>57</t>
  </si>
  <si>
    <t>40445253</t>
  </si>
  <si>
    <t>víčko plastové na sloupek D 60mm</t>
  </si>
  <si>
    <t>250683178</t>
  </si>
  <si>
    <t>58</t>
  </si>
  <si>
    <t>915491211</t>
  </si>
  <si>
    <t>Osazení vodicího proužku z betonových prefabrikovaných desek tl. do 120 mm do lože z cementové malty tl. 20 mm, s vyplněním a zatřením spár cementovou maltou s podkladní vrstvou z betonu prostého tl. 50 až 100 mm šířka proužku 250 mm</t>
  </si>
  <si>
    <t>1534549011</t>
  </si>
  <si>
    <t>https://podminky.urs.cz/item/CS_URS_2024_01/915491211</t>
  </si>
  <si>
    <t>silniční krajník</t>
  </si>
  <si>
    <t>59</t>
  </si>
  <si>
    <t>59218002</t>
  </si>
  <si>
    <t>krajník betonový silniční 500x250x100mm</t>
  </si>
  <si>
    <t>1746368355</t>
  </si>
  <si>
    <t>12*1,02 'Přepočtené koeficientem množství</t>
  </si>
  <si>
    <t>60</t>
  </si>
  <si>
    <t>915611111</t>
  </si>
  <si>
    <t>Předznačení pro vodorovné značení stříkané barvou nebo prováděné z nátěrových hmot liniové dělicí čáry, vodicí proužky</t>
  </si>
  <si>
    <t>-313880245</t>
  </si>
  <si>
    <t>https://podminky.urs.cz/item/CS_URS_2024_01/915611111</t>
  </si>
  <si>
    <t>V10b</t>
  </si>
  <si>
    <t>61</t>
  </si>
  <si>
    <t>915331112</t>
  </si>
  <si>
    <t>Vodorovné značení předformovaným termoplastem čáry šířky 250 mm</t>
  </si>
  <si>
    <t>1171564273</t>
  </si>
  <si>
    <t>https://podminky.urs.cz/item/CS_URS_2024_01/915331112</t>
  </si>
  <si>
    <t>62</t>
  </si>
  <si>
    <t>915621111</t>
  </si>
  <si>
    <t>Předznačení pro vodorovné značení stříkané barvou nebo prováděné z nátěrových hmot plošné šipky, symboly, nápisy</t>
  </si>
  <si>
    <t>945653996</t>
  </si>
  <si>
    <t>https://podminky.urs.cz/item/CS_URS_2024_01/915621111</t>
  </si>
  <si>
    <t>V10f</t>
  </si>
  <si>
    <t>63</t>
  </si>
  <si>
    <t>915321111</t>
  </si>
  <si>
    <t>Vodorovné značení předformovaným termoplastem přechod pro chodce z pásů šířky 0,5 m</t>
  </si>
  <si>
    <t>-1013336269</t>
  </si>
  <si>
    <t>https://podminky.urs.cz/item/CS_URS_2024_01/915321111</t>
  </si>
  <si>
    <t>64</t>
  </si>
  <si>
    <t>916131213</t>
  </si>
  <si>
    <t>Osazení silničního obrubníku betonového se zřízením lože, s vyplněním a zatřením spár cementovou maltou stojatého s boční opěrou z betonu prostého, do lože z betonu prostého</t>
  </si>
  <si>
    <t>-665675025</t>
  </si>
  <si>
    <t>https://podminky.urs.cz/item/CS_URS_2024_01/916131213</t>
  </si>
  <si>
    <t>65</t>
  </si>
  <si>
    <t>59217034</t>
  </si>
  <si>
    <t>obrubník silniční betonový 1000x150x300mm</t>
  </si>
  <si>
    <t>-628489273</t>
  </si>
  <si>
    <t>přímý</t>
  </si>
  <si>
    <t>30*1,02 'Přepočtené koeficientem množství</t>
  </si>
  <si>
    <t>66</t>
  </si>
  <si>
    <t>59217029</t>
  </si>
  <si>
    <t>obrubník silniční betonový nájezdový 1000x150x150mm</t>
  </si>
  <si>
    <t>-1373045729</t>
  </si>
  <si>
    <t>najezdový</t>
  </si>
  <si>
    <t>8*1,02 'Přepočtené koeficientem množství</t>
  </si>
  <si>
    <t>67</t>
  </si>
  <si>
    <t>59217030</t>
  </si>
  <si>
    <t>obrubník silniční betonový přechodový 1000x150x150-250mm</t>
  </si>
  <si>
    <t>-1241611710</t>
  </si>
  <si>
    <t>přechodový</t>
  </si>
  <si>
    <t>2*1,02 'Přepočtené koeficientem množství</t>
  </si>
  <si>
    <t>68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</si>
  <si>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</si>
  <si>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</si>
  <si>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-1098588945</t>
  </si>
  <si>
    <t>https://podminky.urs.cz/item/CS_URS_2024_01/916231213</t>
  </si>
  <si>
    <t>chodníkový</t>
  </si>
  <si>
    <t>69</t>
  </si>
  <si>
    <t>59217017</t>
  </si>
  <si>
    <t>obrubník betonový chodníkový 1000x100x250mm</t>
  </si>
  <si>
    <t>1014405569</t>
  </si>
  <si>
    <t>20*1,02 'Přepočtené koeficientem množství</t>
  </si>
  <si>
    <t>70</t>
  </si>
  <si>
    <t>916231291</t>
  </si>
  <si>
    <t>Osazení chodníkového obrubníku betonového se zřízením lože, s vyplněním a zatřením spár cementovou maltou Příplatek k cenám za řezání obrubníků při osazení do oblouku vnitřního poloměru do 1 m</t>
  </si>
  <si>
    <t>795510511</t>
  </si>
  <si>
    <t>https://podminky.urs.cz/item/CS_URS_2024_01/916231291</t>
  </si>
  <si>
    <t>71</t>
  </si>
  <si>
    <t>916231292</t>
  </si>
  <si>
    <t>Osazení chodníkového obrubníku betonového se zřízením lože, s vyplněním a zatřením spár cementovou maltou Příplatek k cenám za řezání obrubníků při osazení do oblouku vnitřního poloměru do 2,5 m</t>
  </si>
  <si>
    <t>-629964290</t>
  </si>
  <si>
    <t>https://podminky.urs.cz/item/CS_URS_2024_01/916231292</t>
  </si>
  <si>
    <t>72</t>
  </si>
  <si>
    <t>916431112</t>
  </si>
  <si>
    <t>Osazení betonového bezbariérového obrubníku s ložem betonovým tl. 150 mm úložná šířka do 400 mm s boční opěrou</t>
  </si>
  <si>
    <t>-357908477</t>
  </si>
  <si>
    <t>https://podminky.urs.cz/item/CS_URS_2024_01/916431112</t>
  </si>
  <si>
    <t>73</t>
  </si>
  <si>
    <t>59217041</t>
  </si>
  <si>
    <t>obrubník betonový bezbariérový přímý</t>
  </si>
  <si>
    <t>1242264286</t>
  </si>
  <si>
    <t>P</t>
  </si>
  <si>
    <t>Poznámka k položce:_x000D_
Bezbariérové obrubníky jsou technicky výjimečným řešením autobusových zastávek. Jedná se o systém metrových prefabrikovaných prvků sestavených do příslušné skladby tak, aby bylo zajištěno především bezpečné, plynulé a rychlejší odbavení cestujících oproti klasickým typům zastávek. Samozřejmostí je zajištění bezbariérového přístupu do vozu pro občany se sníženou schopností pohybu. Prvek vyniká vysokou odolností vůči agresivnímu slanému prostředí. Veškeré přímé a náběhové prvky systému jsou opatřeny speciální protiskluzovou úpravou pro vyšší bezpečnost přepravovaných osob.</t>
  </si>
  <si>
    <t>74</t>
  </si>
  <si>
    <t>59217040</t>
  </si>
  <si>
    <t>obrubník betonový bezbariérový náběhový</t>
  </si>
  <si>
    <t>-2028130570</t>
  </si>
  <si>
    <t>75</t>
  </si>
  <si>
    <t>916991121</t>
  </si>
  <si>
    <t>Lože pod obrubníky, krajníky nebo obruby z dlažebních kostek z betonu prostého</t>
  </si>
  <si>
    <t>-1192927603</t>
  </si>
  <si>
    <t>https://podminky.urs.cz/item/CS_URS_2024_01/916991121</t>
  </si>
  <si>
    <t>30*0,1*0,3</t>
  </si>
  <si>
    <t>8*0,1*0,3</t>
  </si>
  <si>
    <t>2*0,1*0,3</t>
  </si>
  <si>
    <t>155*0,1*0,3</t>
  </si>
  <si>
    <t>bezbariérový</t>
  </si>
  <si>
    <t>14*0,1*0,5</t>
  </si>
  <si>
    <t>15*0,1*0,3</t>
  </si>
  <si>
    <t>15*0,1*0,6</t>
  </si>
  <si>
    <t>76</t>
  </si>
  <si>
    <t>919551112</t>
  </si>
  <si>
    <t>Zřízení propustku z trub plastových polyetylenových rýhovaných se spojkami nebo s hrdlem DN 400 mm</t>
  </si>
  <si>
    <t>1685300667</t>
  </si>
  <si>
    <t>https://podminky.urs.cz/item/CS_URS_2024_01/919551112</t>
  </si>
  <si>
    <t>77</t>
  </si>
  <si>
    <t>28617270</t>
  </si>
  <si>
    <t>trubka kanalizační PP korugovaná DN 400x6000mm SN12</t>
  </si>
  <si>
    <t>1402727795</t>
  </si>
  <si>
    <t>28*1,05 'Přepočtené koeficientem množství</t>
  </si>
  <si>
    <t>78</t>
  </si>
  <si>
    <t>919535555</t>
  </si>
  <si>
    <t>Obetonování trubního propustku betonem prostým bez zvýšených nároků na prostředí tř. C 12/15</t>
  </si>
  <si>
    <t>-714604555</t>
  </si>
  <si>
    <t>https://podminky.urs.cz/item/CS_URS_2024_01/919535555</t>
  </si>
  <si>
    <t>-28*0,2*0,2*3,14</t>
  </si>
  <si>
    <t>79</t>
  </si>
  <si>
    <t>919441211</t>
  </si>
  <si>
    <t>Čelo propustku včetně římsy ze zdiva z lomového kamene, pro propustek z trub DN 300 až 500 mm</t>
  </si>
  <si>
    <t>544852490</t>
  </si>
  <si>
    <t>https://podminky.urs.cz/item/CS_URS_2024_01/919441211</t>
  </si>
  <si>
    <t>80</t>
  </si>
  <si>
    <t>935114111</t>
  </si>
  <si>
    <t>Štěrbinový odvodňovací betonový žlab se základem z betonu prostého a s obetonováním rozměru 220x260 mm (mikroštěrbinový) bez vnitřního spádu</t>
  </si>
  <si>
    <t>1809799755</t>
  </si>
  <si>
    <t>https://podminky.urs.cz/item/CS_URS_2024_01/935114111</t>
  </si>
  <si>
    <t>81</t>
  </si>
  <si>
    <t>919735112</t>
  </si>
  <si>
    <t>Řezání stávajícího živičného krytu nebo podkladu hloubky přes 50 do 100 mm</t>
  </si>
  <si>
    <t>1558684809</t>
  </si>
  <si>
    <t>https://podminky.urs.cz/item/CS_URS_2024_01/919735112</t>
  </si>
  <si>
    <t>82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</si>
  <si>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</si>
  <si>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</si>
  <si>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-772166795</t>
  </si>
  <si>
    <t>https://podminky.urs.cz/item/CS_URS_2024_01/919732211</t>
  </si>
  <si>
    <t>83</t>
  </si>
  <si>
    <t>938902205</t>
  </si>
  <si>
    <t>Čištění příkopů komunikací s odstraněním travnatého porostu nebo nánosu s naložením na dopravní prostředek nebo s přemístěním na hromady na vzdálenost do 20 m ručně při šířce dna přes 400 mm a objemu nánosu přes 0,15 do 0,30 m3/m</t>
  </si>
  <si>
    <t>-1493912272</t>
  </si>
  <si>
    <t>https://podminky.urs.cz/item/CS_URS_2024_01/938902205</t>
  </si>
  <si>
    <t>998</t>
  </si>
  <si>
    <t>Přesun hmot</t>
  </si>
  <si>
    <t>84</t>
  </si>
  <si>
    <t>2107289066</t>
  </si>
  <si>
    <t>OST</t>
  </si>
  <si>
    <t>Ostatní</t>
  </si>
  <si>
    <t>85</t>
  </si>
  <si>
    <t>01</t>
  </si>
  <si>
    <t>Dynamická zatěžovací zkouška</t>
  </si>
  <si>
    <t>kpl</t>
  </si>
  <si>
    <t>512</t>
  </si>
  <si>
    <t>-571398092</t>
  </si>
  <si>
    <t>86</t>
  </si>
  <si>
    <t>02</t>
  </si>
  <si>
    <t>Statická zatěžovací zkouška</t>
  </si>
  <si>
    <t>1252936410</t>
  </si>
  <si>
    <t>87</t>
  </si>
  <si>
    <t>03</t>
  </si>
  <si>
    <t>Výšková úprava stávající šachty</t>
  </si>
  <si>
    <t>255599354</t>
  </si>
  <si>
    <t>88</t>
  </si>
  <si>
    <t>04</t>
  </si>
  <si>
    <t>-1140145937</t>
  </si>
  <si>
    <t>89</t>
  </si>
  <si>
    <t>05</t>
  </si>
  <si>
    <t>759204654</t>
  </si>
  <si>
    <t>SO02 - Spojka okolo technického zázemí čp.155 (cca 110x6m) - 660+50 m2 (710 m2)</t>
  </si>
  <si>
    <t xml:space="preserve">    8 - Trubní vedení</t>
  </si>
  <si>
    <t>1,2*660</t>
  </si>
  <si>
    <t>1,2*660*0,48</t>
  </si>
  <si>
    <t>441718699</t>
  </si>
  <si>
    <t>rozšíření větev B</t>
  </si>
  <si>
    <t>1,2*50*0,48</t>
  </si>
  <si>
    <t>245,76+28,8</t>
  </si>
  <si>
    <t>200*0,2</t>
  </si>
  <si>
    <t>200*0,5</t>
  </si>
  <si>
    <t>100*0,2 'Přepočtené koeficientem množství</t>
  </si>
  <si>
    <t>100*0,05 'Přepočtené koeficientem množství</t>
  </si>
  <si>
    <t>710*1,2*0,3</t>
  </si>
  <si>
    <t>255,6*2 'Přepočtené koeficientem množství</t>
  </si>
  <si>
    <t>710*1,2</t>
  </si>
  <si>
    <t>852*1,2 'Přepočtené koeficientem množství</t>
  </si>
  <si>
    <t>564851014</t>
  </si>
  <si>
    <t>Podklad ze štěrkodrti ŠD s rozprostřením a zhutněním plochy jednotlivě do 100 m2, po zhutnění tl. 180 mm</t>
  </si>
  <si>
    <t>https://podminky.urs.cz/item/CS_URS_2024_01/564851014</t>
  </si>
  <si>
    <t>710*1,2 'Přepočtené koeficientem množství</t>
  </si>
  <si>
    <t>710*1,1 'Přepočtené koeficientem množství</t>
  </si>
  <si>
    <t>565135121</t>
  </si>
  <si>
    <t>Asfaltový beton vrstva podkladní ACP 16 (obalované kamenivo střednězrnné - OKS) s rozprostřením a zhutněním v pruhu šířky přes 3 m, po zhutnění tl. 50 mm</t>
  </si>
  <si>
    <t>https://podminky.urs.cz/item/CS_URS_2024_01/565135121</t>
  </si>
  <si>
    <t>710*1,05 'Přepočtené koeficientem množství</t>
  </si>
  <si>
    <t>660</t>
  </si>
  <si>
    <t>7,5*10 'Přepočtené koeficientem množství</t>
  </si>
  <si>
    <t>Trubní vedení</t>
  </si>
  <si>
    <t>935932614</t>
  </si>
  <si>
    <t>Odvodňovací plastový žlab vpusť s kalovým košem pro žlab vnitřní šířky 150 mm</t>
  </si>
  <si>
    <t>356436575</t>
  </si>
  <si>
    <t>https://podminky.urs.cz/item/CS_URS_2024_01/935932614</t>
  </si>
  <si>
    <t>Lože pod obrubníky, krajníky nebo obruby z dlažebních kostek z betonu prostého</t>
  </si>
  <si>
    <t>-1620498642</t>
  </si>
  <si>
    <t>SO03 - Spojka k hřišti (cca80x4m) - 320 m2</t>
  </si>
  <si>
    <t>1,2*320</t>
  </si>
  <si>
    <t>384*0,2 'Přepočtené koeficientem množství</t>
  </si>
  <si>
    <t>1,2*320*0,48</t>
  </si>
  <si>
    <t>-384,0*0,2</t>
  </si>
  <si>
    <t>107,52</t>
  </si>
  <si>
    <t>320*1,2*0,3</t>
  </si>
  <si>
    <t>115,2*2 'Přepočtené koeficientem množství</t>
  </si>
  <si>
    <t>320*1,2</t>
  </si>
  <si>
    <t>384*1,2 'Přepočtené koeficientem množství</t>
  </si>
  <si>
    <t>320*1,2 'Přepočtené koeficientem množství</t>
  </si>
  <si>
    <t>320*1,1 'Přepočtené koeficientem množství</t>
  </si>
  <si>
    <t>320*1,05 'Přepočtené koeficientem množství</t>
  </si>
  <si>
    <t>320</t>
  </si>
  <si>
    <t>VON - Vedlejší a ostatní náklady</t>
  </si>
  <si>
    <t>033002000_X</t>
  </si>
  <si>
    <t>Vybudování zařízení staveniště. Náklady se zřízením přípojek energií k objektům zařízení staveniště, vybudování případných měřících odběrných míst a zřízení, případná příprava území pro objekty zařízení staveniště a vlastní vybudování objektů zařízení sta</t>
  </si>
  <si>
    <t>soubor</t>
  </si>
  <si>
    <t>-173922671</t>
  </si>
  <si>
    <t>032903000_X</t>
  </si>
  <si>
    <t>Provoz zařízení staveniště Vybavení objektů zařízení staveniště, náklady na energie spotřebované dodavatelem v rámci provozu zařízení staveniště, osvětlení staveniště, náklady na potřebný úklid v prostorách zařízení staveniště, náklady na nutnou údržbu a</t>
  </si>
  <si>
    <t>368732881</t>
  </si>
  <si>
    <t>039002000_X</t>
  </si>
  <si>
    <t>Odstranění zařízení staveniště. Do této položky patří odstranění objektů zařízení staveniště včetně přípojek energií a jejich odvoz. Položka zahrnuje i náklady na úpravu povrchů po odstranění zařízení staveniště a úklid ploch, na kterých bylo zařízení sta</t>
  </si>
  <si>
    <t>-1739720320</t>
  </si>
  <si>
    <t>010001000_X</t>
  </si>
  <si>
    <t>Vytýčení stávajících inženýrských sítí a objektů, jejich ochrana po dobu výstavby, případná aktualizace příslušných vyjádření správců sítí.</t>
  </si>
  <si>
    <t>91966801</t>
  </si>
  <si>
    <t>012303000_X</t>
  </si>
  <si>
    <t>Geodetické zaměření před provedením a skutečného provedení stavby včetně výškopisu a polohopisu a nově položených IS, v rozsahu dle SOD a v rozsahu nezbytném pro zápis změn do katastru nemovitostí.</t>
  </si>
  <si>
    <t>-1987818026</t>
  </si>
  <si>
    <t>013254000_X</t>
  </si>
  <si>
    <t>Vyhotovení dokumentace skutečného provedení stavby a její předání v požadované formě a množství dle SoD.</t>
  </si>
  <si>
    <t>636041211</t>
  </si>
  <si>
    <t>023103000_X</t>
  </si>
  <si>
    <t>Evidence likvidace odpadů ve stanoveném rozsahu dle zákona č. 185/2001 Sb., o odpadech, v platném znění</t>
  </si>
  <si>
    <t>-918725752</t>
  </si>
  <si>
    <t>032903001_X</t>
  </si>
  <si>
    <t>Zajištění schůdnosti, sjízdnosti a čištění vozovek, užívaných pro dovoz stavebního materiálu na staveniště a odvoz odpadu ze staveniště po celou dobu výstavby.</t>
  </si>
  <si>
    <t>480347126</t>
  </si>
  <si>
    <t>034403000_X</t>
  </si>
  <si>
    <t>Dopravně inženýrská opatření po dobu stavby - zajištění povolení zvláštního užívání komunikací a povolení uzavírek komunikací dotčených stavbou, včetně projednání s SSOK a Policií ČR. Zajištění zřízení a likvidace dopravního značení - dodání dopravních</t>
  </si>
  <si>
    <t>127544729</t>
  </si>
  <si>
    <t>042503000_X</t>
  </si>
  <si>
    <t>Zajištění součinnosti v oblasti bezpečnosti a ochrany zdraví při práci dle zákona č. 309/2006 Sb., v platném znění a NV č. 591/2006 Sb., v platném znění. Před zahájením prací zpracování rizik bezpečnosti a ochrany zdraví při práci, technologických a praco</t>
  </si>
  <si>
    <t>-2057854678</t>
  </si>
  <si>
    <t>049002000_X</t>
  </si>
  <si>
    <t>Zajištění fotodokumentace stavby v rozsahu dle smlouvy o dílo.</t>
  </si>
  <si>
    <t>291678091</t>
  </si>
  <si>
    <t>034203000_X</t>
  </si>
  <si>
    <t>Zajištění oplocení prostoru ZS po dobu výstavby, montáž a demontáž.</t>
  </si>
  <si>
    <t>738571375</t>
  </si>
  <si>
    <t>034303000_X</t>
  </si>
  <si>
    <t>Označení hranice staveniště, zamezení vstupu nepovolaným osobám na staveniště, vymezení staveniště od prostoru přístupného veřejnosti.</t>
  </si>
  <si>
    <t>190677272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</si>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</sst>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35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7" fillId="0" borderId="6" xfId="0" applyFont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center"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21" fillId="5" borderId="9" xfId="0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vertical="center"/>
    </xf>
    <xf numFmtId="4" fontId="23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9" fillId="0" borderId="15" xfId="0" applyNumberFormat="1" applyFont="1" applyBorder="1" applyAlignment="1">
      <alignment vertical="center"/>
    </xf>
    <xf numFmtId="4" fontId="19" fillId="0" borderId="0" xfId="0" applyNumberFormat="1" applyFont="1" applyBorder="1" applyAlignment="1">
      <alignment vertical="center"/>
    </xf>
    <xf numFmtId="166" fontId="19" fillId="0" borderId="0" xfId="0" applyNumberFormat="1" applyFont="1" applyBorder="1" applyAlignment="1">
      <alignment vertical="center"/>
    </xf>
    <xf numFmtId="4" fontId="19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8" fillId="0" borderId="15" xfId="0" applyNumberFormat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166" fontId="28" fillId="0" borderId="0" xfId="0" applyNumberFormat="1" applyFont="1" applyBorder="1" applyAlignment="1">
      <alignment vertical="center"/>
    </xf>
    <xf numFmtId="4" fontId="28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8" fillId="0" borderId="20" xfId="0" applyNumberFormat="1" applyFont="1" applyBorder="1" applyAlignment="1">
      <alignment vertical="center"/>
    </xf>
    <xf numFmtId="4" fontId="28" fillId="0" borderId="21" xfId="0" applyNumberFormat="1" applyFont="1" applyBorder="1" applyAlignment="1">
      <alignment vertical="center"/>
    </xf>
    <xf numFmtId="166" fontId="28" fillId="0" borderId="21" xfId="0" applyNumberFormat="1" applyFont="1" applyBorder="1" applyAlignment="1">
      <alignment vertical="center"/>
    </xf>
    <xf numFmtId="4" fontId="28" fillId="0" borderId="22" xfId="0" applyNumberFormat="1" applyFont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7" xfId="0" applyFont="1" applyFill="1" applyBorder="1" applyAlignment="1">
      <alignment horizontal="left" vertical="center"/>
    </xf>
    <xf numFmtId="0" fontId="4" fillId="5" borderId="8" xfId="0" applyFont="1" applyFill="1" applyBorder="1" applyAlignment="1">
      <alignment horizontal="right" vertical="center"/>
    </xf>
    <xf numFmtId="0" fontId="4" fillId="5" borderId="8" xfId="0" applyFont="1" applyFill="1" applyBorder="1" applyAlignment="1">
      <alignment horizontal="center" vertical="center"/>
    </xf>
    <xf numFmtId="4" fontId="4" fillId="5" borderId="8" xfId="0" applyNumberFormat="1" applyFont="1" applyFill="1" applyBorder="1" applyAlignment="1">
      <alignment vertical="center"/>
    </xf>
    <xf numFmtId="0" fontId="0" fillId="5" borderId="9" xfId="0" applyFont="1" applyFill="1" applyBorder="1" applyAlignment="1">
      <alignment vertical="center"/>
    </xf>
    <xf numFmtId="0" fontId="21" fillId="5" borderId="0" xfId="0" applyFont="1" applyFill="1" applyAlignment="1">
      <alignment horizontal="left" vertical="center"/>
    </xf>
    <xf numFmtId="0" fontId="21" fillId="5" borderId="0" xfId="0" applyFont="1" applyFill="1" applyAlignment="1">
      <alignment horizontal="right" vertical="center"/>
    </xf>
    <xf numFmtId="0" fontId="30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1" fillId="5" borderId="17" xfId="0" applyFont="1" applyFill="1" applyBorder="1" applyAlignment="1">
      <alignment horizontal="center" vertical="center" wrapText="1"/>
    </xf>
    <xf numFmtId="0" fontId="21" fillId="5" borderId="18" xfId="0" applyFont="1" applyFill="1" applyBorder="1" applyAlignment="1">
      <alignment horizontal="center" vertical="center" wrapText="1"/>
    </xf>
    <xf numFmtId="0" fontId="21" fillId="5" borderId="19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3" fillId="0" borderId="0" xfId="0" applyNumberFormat="1" applyFont="1" applyAlignment="1"/>
    <xf numFmtId="166" fontId="31" fillId="0" borderId="13" xfId="0" applyNumberFormat="1" applyFont="1" applyBorder="1" applyAlignment="1"/>
    <xf numFmtId="166" fontId="31" fillId="0" borderId="14" xfId="0" applyNumberFormat="1" applyFont="1" applyBorder="1" applyAlignment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5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6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4" xfId="0" applyFont="1" applyBorder="1" applyAlignment="1" applyProtection="1">
      <alignment vertical="center"/>
      <protection locked="0"/>
    </xf>
    <xf numFmtId="0" fontId="21" fillId="0" borderId="23" xfId="0" applyFont="1" applyBorder="1" applyAlignment="1" applyProtection="1">
      <alignment horizontal="center" vertical="center"/>
      <protection locked="0"/>
    </xf>
    <xf numFmtId="49" fontId="21" fillId="0" borderId="23" xfId="0" applyNumberFormat="1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left" vertical="center" wrapText="1"/>
      <protection locked="0"/>
    </xf>
    <xf numFmtId="0" fontId="21" fillId="0" borderId="23" xfId="0" applyFont="1" applyBorder="1" applyAlignment="1" applyProtection="1">
      <alignment horizontal="center" vertical="center" wrapText="1"/>
      <protection locked="0"/>
    </xf>
    <xf numFmtId="167" fontId="21" fillId="0" borderId="23" xfId="0" applyNumberFormat="1" applyFont="1" applyBorder="1" applyAlignment="1" applyProtection="1">
      <alignment vertical="center"/>
      <protection locked="0"/>
    </xf>
    <xf numFmtId="4" fontId="21" fillId="3" borderId="23" xfId="0" applyNumberFormat="1" applyFont="1" applyFill="1" applyBorder="1" applyAlignment="1" applyProtection="1">
      <alignment vertical="center"/>
      <protection locked="0"/>
    </xf>
    <xf numFmtId="4" fontId="21" fillId="0" borderId="23" xfId="0" applyNumberFormat="1" applyFont="1" applyBorder="1" applyAlignment="1" applyProtection="1">
      <alignment vertical="center"/>
      <protection locked="0"/>
    </xf>
    <xf numFmtId="0" fontId="22" fillId="3" borderId="15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>
      <alignment horizontal="center" vertical="center"/>
    </xf>
    <xf numFmtId="166" fontId="22" fillId="0" borderId="0" xfId="0" applyNumberFormat="1" applyFont="1" applyBorder="1" applyAlignment="1">
      <alignment vertical="center"/>
    </xf>
    <xf numFmtId="166" fontId="22" fillId="0" borderId="16" xfId="0" applyNumberFormat="1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0" fontId="34" fillId="0" borderId="0" xfId="1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6" fillId="0" borderId="23" xfId="0" applyFont="1" applyBorder="1" applyAlignment="1" applyProtection="1">
      <alignment horizontal="center" vertical="center"/>
      <protection locked="0"/>
    </xf>
    <xf numFmtId="49" fontId="36" fillId="0" borderId="23" xfId="0" applyNumberFormat="1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center" vertical="center" wrapText="1"/>
      <protection locked="0"/>
    </xf>
    <xf numFmtId="167" fontId="36" fillId="0" borderId="23" xfId="0" applyNumberFormat="1" applyFont="1" applyBorder="1" applyAlignment="1" applyProtection="1">
      <alignment vertical="center"/>
      <protection locked="0"/>
    </xf>
    <xf numFmtId="4" fontId="36" fillId="3" borderId="23" xfId="0" applyNumberFormat="1" applyFont="1" applyFill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  <protection locked="0"/>
    </xf>
    <xf numFmtId="0" fontId="37" fillId="0" borderId="4" xfId="0" applyFont="1" applyBorder="1" applyAlignment="1">
      <alignment vertical="center"/>
    </xf>
    <xf numFmtId="0" fontId="36" fillId="3" borderId="15" xfId="0" applyFont="1" applyFill="1" applyBorder="1" applyAlignment="1" applyProtection="1">
      <alignment horizontal="left" vertical="center"/>
      <protection locked="0"/>
    </xf>
    <xf numFmtId="0" fontId="36" fillId="0" borderId="0" xfId="0" applyFont="1" applyBorder="1" applyAlignment="1">
      <alignment horizontal="center" vertical="center"/>
    </xf>
    <xf numFmtId="0" fontId="38" fillId="0" borderId="0" xfId="0" applyFont="1" applyAlignment="1">
      <alignment vertical="center" wrapText="1"/>
    </xf>
    <xf numFmtId="0" fontId="22" fillId="3" borderId="20" xfId="0" applyFont="1" applyFill="1" applyBorder="1" applyAlignment="1" applyProtection="1">
      <alignment horizontal="left" vertical="center"/>
      <protection locked="0"/>
    </xf>
    <xf numFmtId="0" fontId="22" fillId="0" borderId="21" xfId="0" applyFont="1" applyBorder="1" applyAlignment="1">
      <alignment horizontal="center" vertical="center"/>
    </xf>
    <xf numFmtId="0" fontId="0" fillId="0" borderId="21" xfId="0" applyFont="1" applyBorder="1" applyAlignment="1">
      <alignment vertical="center"/>
    </xf>
    <xf numFmtId="166" fontId="22" fillId="0" borderId="21" xfId="0" applyNumberFormat="1" applyFont="1" applyBorder="1" applyAlignment="1">
      <alignment vertical="center"/>
    </xf>
    <xf numFmtId="166" fontId="22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39" fillId="0" borderId="24" xfId="0" applyFont="1" applyBorder="1" applyAlignment="1">
      <alignment vertical="center" wrapText="1"/>
    </xf>
    <xf numFmtId="0" fontId="39" fillId="0" borderId="25" xfId="0" applyFont="1" applyBorder="1" applyAlignment="1">
      <alignment vertical="center" wrapText="1"/>
    </xf>
    <xf numFmtId="0" fontId="39" fillId="0" borderId="26" xfId="0" applyFont="1" applyBorder="1" applyAlignment="1">
      <alignment vertical="center" wrapText="1"/>
    </xf>
    <xf numFmtId="0" fontId="39" fillId="0" borderId="27" xfId="0" applyFont="1" applyBorder="1" applyAlignment="1">
      <alignment horizontal="center" vertical="center" wrapText="1"/>
    </xf>
    <xf numFmtId="0" fontId="39" fillId="0" borderId="28" xfId="0" applyFont="1" applyBorder="1" applyAlignment="1">
      <alignment horizontal="center" vertical="center" wrapText="1"/>
    </xf>
    <xf numFmtId="0" fontId="39" fillId="0" borderId="27" xfId="0" applyFont="1" applyBorder="1" applyAlignment="1">
      <alignment vertical="center" wrapText="1"/>
    </xf>
    <xf numFmtId="0" fontId="39" fillId="0" borderId="28" xfId="0" applyFont="1" applyBorder="1" applyAlignment="1">
      <alignment vertical="center" wrapText="1"/>
    </xf>
    <xf numFmtId="0" fontId="41" fillId="0" borderId="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27" xfId="0" applyFont="1" applyBorder="1" applyAlignment="1">
      <alignment vertical="center" wrapText="1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vertical="center"/>
    </xf>
    <xf numFmtId="49" fontId="42" fillId="0" borderId="1" xfId="0" applyNumberFormat="1" applyFont="1" applyBorder="1" applyAlignment="1">
      <alignment vertical="center" wrapText="1"/>
    </xf>
    <xf numFmtId="0" fontId="39" fillId="0" borderId="30" xfId="0" applyFont="1" applyBorder="1" applyAlignment="1">
      <alignment vertical="center" wrapText="1"/>
    </xf>
    <xf numFmtId="0" fontId="44" fillId="0" borderId="29" xfId="0" applyFont="1" applyBorder="1" applyAlignment="1">
      <alignment vertical="center" wrapText="1"/>
    </xf>
    <xf numFmtId="0" fontId="39" fillId="0" borderId="31" xfId="0" applyFont="1" applyBorder="1" applyAlignment="1">
      <alignment vertical="center" wrapText="1"/>
    </xf>
    <xf numFmtId="0" fontId="39" fillId="0" borderId="1" xfId="0" applyFont="1" applyBorder="1" applyAlignment="1">
      <alignment vertical="top"/>
    </xf>
    <xf numFmtId="0" fontId="39" fillId="0" borderId="0" xfId="0" applyFont="1" applyAlignment="1">
      <alignment vertical="top"/>
    </xf>
    <xf numFmtId="0" fontId="39" fillId="0" borderId="24" xfId="0" applyFont="1" applyBorder="1" applyAlignment="1">
      <alignment horizontal="left" vertical="center"/>
    </xf>
    <xf numFmtId="0" fontId="39" fillId="0" borderId="25" xfId="0" applyFont="1" applyBorder="1" applyAlignment="1">
      <alignment horizontal="left" vertical="center"/>
    </xf>
    <xf numFmtId="0" fontId="39" fillId="0" borderId="26" xfId="0" applyFont="1" applyBorder="1" applyAlignment="1">
      <alignment horizontal="left" vertical="center"/>
    </xf>
    <xf numFmtId="0" fontId="39" fillId="0" borderId="27" xfId="0" applyFont="1" applyBorder="1" applyAlignment="1">
      <alignment horizontal="left" vertical="center"/>
    </xf>
    <xf numFmtId="0" fontId="39" fillId="0" borderId="28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1" fillId="0" borderId="29" xfId="0" applyFont="1" applyBorder="1" applyAlignment="1">
      <alignment horizontal="left" vertical="center"/>
    </xf>
    <xf numFmtId="0" fontId="41" fillId="0" borderId="29" xfId="0" applyFont="1" applyBorder="1" applyAlignment="1">
      <alignment horizontal="center" vertical="center"/>
    </xf>
    <xf numFmtId="0" fontId="45" fillId="0" borderId="29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2" fillId="0" borderId="0" xfId="0" applyFont="1" applyAlignment="1">
      <alignment horizontal="left" vertical="center"/>
    </xf>
    <xf numFmtId="0" fontId="43" fillId="0" borderId="27" xfId="0" applyFont="1" applyBorder="1" applyAlignment="1">
      <alignment horizontal="left" vertical="center"/>
    </xf>
    <xf numFmtId="0" fontId="4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center" vertical="center"/>
    </xf>
    <xf numFmtId="0" fontId="39" fillId="0" borderId="30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39" fillId="0" borderId="31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39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center" vertical="center" wrapText="1"/>
    </xf>
    <xf numFmtId="0" fontId="39" fillId="0" borderId="24" xfId="0" applyFont="1" applyBorder="1" applyAlignment="1">
      <alignment horizontal="left" vertical="center" wrapText="1"/>
    </xf>
    <xf numFmtId="0" fontId="39" fillId="0" borderId="25" xfId="0" applyFont="1" applyBorder="1" applyAlignment="1">
      <alignment horizontal="left" vertical="center" wrapText="1"/>
    </xf>
    <xf numFmtId="0" fontId="39" fillId="0" borderId="26" xfId="0" applyFont="1" applyBorder="1" applyAlignment="1">
      <alignment horizontal="left" vertical="center" wrapText="1"/>
    </xf>
    <xf numFmtId="0" fontId="39" fillId="0" borderId="27" xfId="0" applyFont="1" applyBorder="1" applyAlignment="1">
      <alignment horizontal="left" vertical="center" wrapText="1"/>
    </xf>
    <xf numFmtId="0" fontId="39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 wrapText="1"/>
    </xf>
    <xf numFmtId="0" fontId="43" fillId="0" borderId="27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/>
    </xf>
    <xf numFmtId="0" fontId="43" fillId="0" borderId="28" xfId="0" applyFont="1" applyBorder="1" applyAlignment="1">
      <alignment horizontal="left" vertical="center" wrapText="1"/>
    </xf>
    <xf numFmtId="0" fontId="43" fillId="0" borderId="28" xfId="0" applyFont="1" applyBorder="1" applyAlignment="1">
      <alignment horizontal="left" vertical="center"/>
    </xf>
    <xf numFmtId="0" fontId="43" fillId="0" borderId="30" xfId="0" applyFont="1" applyBorder="1" applyAlignment="1">
      <alignment horizontal="left" vertical="center" wrapText="1"/>
    </xf>
    <xf numFmtId="0" fontId="43" fillId="0" borderId="29" xfId="0" applyFont="1" applyBorder="1" applyAlignment="1">
      <alignment horizontal="left" vertical="center" wrapText="1"/>
    </xf>
    <xf numFmtId="0" fontId="43" fillId="0" borderId="31" xfId="0" applyFont="1" applyBorder="1" applyAlignment="1">
      <alignment horizontal="left" vertical="center" wrapText="1"/>
    </xf>
    <xf numFmtId="0" fontId="42" fillId="0" borderId="1" xfId="0" applyFont="1" applyBorder="1" applyAlignment="1">
      <alignment horizontal="left" vertical="top"/>
    </xf>
    <xf numFmtId="0" fontId="42" fillId="0" borderId="1" xfId="0" applyFont="1" applyBorder="1" applyAlignment="1">
      <alignment horizontal="center" vertical="top"/>
    </xf>
    <xf numFmtId="0" fontId="43" fillId="0" borderId="30" xfId="0" applyFont="1" applyBorder="1" applyAlignment="1">
      <alignment horizontal="left" vertical="center"/>
    </xf>
    <xf numFmtId="0" fontId="43" fillId="0" borderId="3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5" fillId="0" borderId="0" xfId="0" applyFont="1" applyAlignment="1">
      <alignment vertical="center"/>
    </xf>
    <xf numFmtId="0" fontId="41" fillId="0" borderId="1" xfId="0" applyFont="1" applyBorder="1" applyAlignment="1">
      <alignment vertical="center"/>
    </xf>
    <xf numFmtId="0" fontId="45" fillId="0" borderId="29" xfId="0" applyFont="1" applyBorder="1" applyAlignment="1">
      <alignment vertical="center"/>
    </xf>
    <xf numFmtId="0" fontId="41" fillId="0" borderId="29" xfId="0" applyFont="1" applyBorder="1" applyAlignment="1">
      <alignment vertical="center"/>
    </xf>
    <xf numFmtId="0" fontId="42" fillId="0" borderId="1" xfId="0" applyFont="1" applyBorder="1" applyAlignment="1">
      <alignment vertical="top"/>
    </xf>
    <xf numFmtId="49" fontId="42" fillId="0" borderId="1" xfId="0" applyNumberFormat="1" applyFont="1" applyBorder="1" applyAlignment="1">
      <alignment horizontal="left" vertical="center"/>
    </xf>
    <xf numFmtId="0" fontId="48" fillId="0" borderId="27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vertical="top"/>
    </xf>
    <xf numFmtId="0" fontId="49" fillId="0" borderId="1" xfId="0" applyFont="1" applyBorder="1" applyAlignment="1" applyProtection="1">
      <alignment horizontal="left" vertical="center"/>
    </xf>
    <xf numFmtId="0" fontId="49" fillId="0" borderId="1" xfId="0" applyFont="1" applyBorder="1" applyAlignment="1" applyProtection="1">
      <alignment horizontal="center" vertical="center"/>
    </xf>
    <xf numFmtId="49" fontId="49" fillId="0" borderId="1" xfId="0" applyNumberFormat="1" applyFont="1" applyBorder="1" applyAlignment="1" applyProtection="1">
      <alignment horizontal="left" vertical="center"/>
    </xf>
    <xf numFmtId="0" fontId="4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1" fillId="0" borderId="29" xfId="0" applyFont="1" applyBorder="1" applyAlignment="1">
      <alignment horizontal="left"/>
    </xf>
    <xf numFmtId="0" fontId="45" fillId="0" borderId="29" xfId="0" applyFont="1" applyBorder="1" applyAlignment="1"/>
    <xf numFmtId="0" fontId="39" fillId="0" borderId="27" xfId="0" applyFont="1" applyBorder="1" applyAlignment="1">
      <alignment vertical="top"/>
    </xf>
    <xf numFmtId="0" fontId="39" fillId="0" borderId="28" xfId="0" applyFont="1" applyBorder="1" applyAlignment="1">
      <alignment vertical="top"/>
    </xf>
    <xf numFmtId="0" fontId="39" fillId="0" borderId="30" xfId="0" applyFont="1" applyBorder="1" applyAlignment="1">
      <alignment vertical="top"/>
    </xf>
    <xf numFmtId="0" fontId="39" fillId="0" borderId="29" xfId="0" applyFont="1" applyBorder="1" applyAlignment="1">
      <alignment vertical="top"/>
    </xf>
    <xf numFmtId="0" fontId="39" fillId="0" borderId="31" xfId="0" applyFont="1" applyBorder="1" applyAlignment="1">
      <alignment vertical="top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center"/>
    </xf>
    <xf numFmtId="0" fontId="20" fillId="0" borderId="15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21" fillId="5" borderId="7" xfId="0" applyFont="1" applyFill="1" applyBorder="1" applyAlignment="1">
      <alignment horizontal="center" vertical="center"/>
    </xf>
    <xf numFmtId="0" fontId="21" fillId="5" borderId="8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right" vertical="center"/>
    </xf>
    <xf numFmtId="0" fontId="21" fillId="5" borderId="8" xfId="0" applyFont="1" applyFill="1" applyBorder="1" applyAlignment="1">
      <alignment horizontal="center" vertical="center"/>
    </xf>
    <xf numFmtId="0" fontId="26" fillId="0" borderId="0" xfId="0" applyFont="1" applyAlignment="1">
      <alignment horizontal="left" vertical="center" wrapText="1"/>
    </xf>
    <xf numFmtId="4" fontId="27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4" fontId="23" fillId="0" borderId="0" xfId="0" applyNumberFormat="1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7" fillId="0" borderId="6" xfId="0" applyNumberFormat="1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8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  <xf numFmtId="0" fontId="42" fillId="0" borderId="1" xfId="0" applyFont="1" applyBorder="1" applyAlignment="1">
      <alignment horizontal="left" vertical="center" wrapText="1"/>
    </xf>
    <xf numFmtId="0" fontId="41" fillId="0" borderId="29" xfId="0" applyFont="1" applyBorder="1" applyAlignment="1">
      <alignment horizontal="left" wrapText="1"/>
    </xf>
    <xf numFmtId="0" fontId="40" fillId="0" borderId="1" xfId="0" applyFont="1" applyBorder="1" applyAlignment="1">
      <alignment horizontal="center" vertical="center" wrapText="1"/>
    </xf>
    <xf numFmtId="49" fontId="42" fillId="0" borderId="1" xfId="0" applyNumberFormat="1" applyFont="1" applyBorder="1" applyAlignment="1">
      <alignment horizontal="left" vertical="center" wrapText="1"/>
    </xf>
    <xf numFmtId="0" fontId="40" fillId="0" borderId="1" xfId="0" applyFont="1" applyBorder="1" applyAlignment="1">
      <alignment horizontal="center" vertical="center"/>
    </xf>
    <xf numFmtId="0" fontId="41" fillId="0" borderId="29" xfId="0" applyFont="1" applyBorder="1" applyAlignment="1">
      <alignment horizontal="left"/>
    </xf>
    <xf numFmtId="0" fontId="42" fillId="0" borderId="1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181411131" TargetMode="External"/><Relationship Id="rId18" Type="http://schemas.openxmlformats.org/officeDocument/2006/relationships/hyperlink" Target="https://podminky.urs.cz/item/CS_URS_2024_01/162451106" TargetMode="External"/><Relationship Id="rId26" Type="http://schemas.openxmlformats.org/officeDocument/2006/relationships/hyperlink" Target="https://podminky.urs.cz/item/CS_URS_2024_01/596412211" TargetMode="External"/><Relationship Id="rId39" Type="http://schemas.openxmlformats.org/officeDocument/2006/relationships/hyperlink" Target="https://podminky.urs.cz/item/CS_URS_2024_01/914511111" TargetMode="External"/><Relationship Id="rId21" Type="http://schemas.openxmlformats.org/officeDocument/2006/relationships/hyperlink" Target="https://podminky.urs.cz/item/CS_URS_2024_01/181912112" TargetMode="External"/><Relationship Id="rId34" Type="http://schemas.openxmlformats.org/officeDocument/2006/relationships/hyperlink" Target="https://podminky.urs.cz/item/CS_URS_2024_01/577144221" TargetMode="External"/><Relationship Id="rId42" Type="http://schemas.openxmlformats.org/officeDocument/2006/relationships/hyperlink" Target="https://podminky.urs.cz/item/CS_URS_2024_01/915331112" TargetMode="External"/><Relationship Id="rId47" Type="http://schemas.openxmlformats.org/officeDocument/2006/relationships/hyperlink" Target="https://podminky.urs.cz/item/CS_URS_2024_01/916231291" TargetMode="External"/><Relationship Id="rId50" Type="http://schemas.openxmlformats.org/officeDocument/2006/relationships/hyperlink" Target="https://podminky.urs.cz/item/CS_URS_2024_01/916991121" TargetMode="External"/><Relationship Id="rId55" Type="http://schemas.openxmlformats.org/officeDocument/2006/relationships/hyperlink" Target="https://podminky.urs.cz/item/CS_URS_2024_01/919735112" TargetMode="External"/><Relationship Id="rId7" Type="http://schemas.openxmlformats.org/officeDocument/2006/relationships/hyperlink" Target="https://podminky.urs.cz/item/CS_URS_2024_01/131251105" TargetMode="External"/><Relationship Id="rId2" Type="http://schemas.openxmlformats.org/officeDocument/2006/relationships/hyperlink" Target="https://podminky.urs.cz/item/CS_URS_2024_01/162351103" TargetMode="External"/><Relationship Id="rId16" Type="http://schemas.openxmlformats.org/officeDocument/2006/relationships/hyperlink" Target="https://podminky.urs.cz/item/CS_URS_2024_01/174151101" TargetMode="External"/><Relationship Id="rId29" Type="http://schemas.openxmlformats.org/officeDocument/2006/relationships/hyperlink" Target="https://podminky.urs.cz/item/CS_URS_2024_01/564861011" TargetMode="External"/><Relationship Id="rId11" Type="http://schemas.openxmlformats.org/officeDocument/2006/relationships/hyperlink" Target="https://podminky.urs.cz/item/CS_URS_2024_01/174151101" TargetMode="External"/><Relationship Id="rId24" Type="http://schemas.openxmlformats.org/officeDocument/2006/relationships/hyperlink" Target="https://podminky.urs.cz/item/CS_URS_2024_01/564851011" TargetMode="External"/><Relationship Id="rId32" Type="http://schemas.openxmlformats.org/officeDocument/2006/relationships/hyperlink" Target="https://podminky.urs.cz/item/CS_URS_2024_01/565165121" TargetMode="External"/><Relationship Id="rId37" Type="http://schemas.openxmlformats.org/officeDocument/2006/relationships/hyperlink" Target="https://podminky.urs.cz/item/CS_URS_2024_01/569831111" TargetMode="External"/><Relationship Id="rId40" Type="http://schemas.openxmlformats.org/officeDocument/2006/relationships/hyperlink" Target="https://podminky.urs.cz/item/CS_URS_2024_01/915491211" TargetMode="External"/><Relationship Id="rId45" Type="http://schemas.openxmlformats.org/officeDocument/2006/relationships/hyperlink" Target="https://podminky.urs.cz/item/CS_URS_2024_01/916131213" TargetMode="External"/><Relationship Id="rId53" Type="http://schemas.openxmlformats.org/officeDocument/2006/relationships/hyperlink" Target="https://podminky.urs.cz/item/CS_URS_2024_01/919441211" TargetMode="External"/><Relationship Id="rId58" Type="http://schemas.openxmlformats.org/officeDocument/2006/relationships/hyperlink" Target="https://podminky.urs.cz/item/CS_URS_2024_01/998225111" TargetMode="External"/><Relationship Id="rId5" Type="http://schemas.openxmlformats.org/officeDocument/2006/relationships/hyperlink" Target="https://podminky.urs.cz/item/CS_URS_2024_01/162351103" TargetMode="External"/><Relationship Id="rId19" Type="http://schemas.openxmlformats.org/officeDocument/2006/relationships/hyperlink" Target="https://podminky.urs.cz/item/CS_URS_2024_01/171151103" TargetMode="External"/><Relationship Id="rId4" Type="http://schemas.openxmlformats.org/officeDocument/2006/relationships/hyperlink" Target="https://podminky.urs.cz/item/CS_URS_2024_01/121151113" TargetMode="External"/><Relationship Id="rId9" Type="http://schemas.openxmlformats.org/officeDocument/2006/relationships/hyperlink" Target="https://podminky.urs.cz/item/CS_URS_2024_01/162351103" TargetMode="External"/><Relationship Id="rId14" Type="http://schemas.openxmlformats.org/officeDocument/2006/relationships/hyperlink" Target="https://podminky.urs.cz/item/CS_URS_2024_01/211971121" TargetMode="External"/><Relationship Id="rId22" Type="http://schemas.openxmlformats.org/officeDocument/2006/relationships/hyperlink" Target="https://podminky.urs.cz/item/CS_URS_2024_01/213141111" TargetMode="External"/><Relationship Id="rId27" Type="http://schemas.openxmlformats.org/officeDocument/2006/relationships/hyperlink" Target="https://podminky.urs.cz/item/CS_URS_2024_01/564871011" TargetMode="External"/><Relationship Id="rId30" Type="http://schemas.openxmlformats.org/officeDocument/2006/relationships/hyperlink" Target="https://podminky.urs.cz/item/CS_URS_2024_01/564861011" TargetMode="External"/><Relationship Id="rId35" Type="http://schemas.openxmlformats.org/officeDocument/2006/relationships/hyperlink" Target="https://podminky.urs.cz/item/CS_URS_2024_01/597661111" TargetMode="External"/><Relationship Id="rId43" Type="http://schemas.openxmlformats.org/officeDocument/2006/relationships/hyperlink" Target="https://podminky.urs.cz/item/CS_URS_2024_01/915621111" TargetMode="External"/><Relationship Id="rId48" Type="http://schemas.openxmlformats.org/officeDocument/2006/relationships/hyperlink" Target="https://podminky.urs.cz/item/CS_URS_2024_01/916231292" TargetMode="External"/><Relationship Id="rId56" Type="http://schemas.openxmlformats.org/officeDocument/2006/relationships/hyperlink" Target="https://podminky.urs.cz/item/CS_URS_2024_01/919732211" TargetMode="External"/><Relationship Id="rId8" Type="http://schemas.openxmlformats.org/officeDocument/2006/relationships/hyperlink" Target="https://podminky.urs.cz/item/CS_URS_2024_01/132251252" TargetMode="External"/><Relationship Id="rId51" Type="http://schemas.openxmlformats.org/officeDocument/2006/relationships/hyperlink" Target="https://podminky.urs.cz/item/CS_URS_2024_01/919551112" TargetMode="External"/><Relationship Id="rId3" Type="http://schemas.openxmlformats.org/officeDocument/2006/relationships/hyperlink" Target="https://podminky.urs.cz/item/CS_URS_2024_01/171251101" TargetMode="External"/><Relationship Id="rId12" Type="http://schemas.openxmlformats.org/officeDocument/2006/relationships/hyperlink" Target="https://podminky.urs.cz/item/CS_URS_2024_01/181311103" TargetMode="External"/><Relationship Id="rId17" Type="http://schemas.openxmlformats.org/officeDocument/2006/relationships/hyperlink" Target="https://podminky.urs.cz/item/CS_URS_2024_01/131251105" TargetMode="External"/><Relationship Id="rId25" Type="http://schemas.openxmlformats.org/officeDocument/2006/relationships/hyperlink" Target="https://podminky.urs.cz/item/CS_URS_2024_01/564751104" TargetMode="External"/><Relationship Id="rId33" Type="http://schemas.openxmlformats.org/officeDocument/2006/relationships/hyperlink" Target="https://podminky.urs.cz/item/CS_URS_2024_01/573211111" TargetMode="External"/><Relationship Id="rId38" Type="http://schemas.openxmlformats.org/officeDocument/2006/relationships/hyperlink" Target="https://podminky.urs.cz/item/CS_URS_2024_01/914111111" TargetMode="External"/><Relationship Id="rId46" Type="http://schemas.openxmlformats.org/officeDocument/2006/relationships/hyperlink" Target="https://podminky.urs.cz/item/CS_URS_2024_01/916231213" TargetMode="External"/><Relationship Id="rId59" Type="http://schemas.openxmlformats.org/officeDocument/2006/relationships/drawing" Target="../drawings/drawing2.xml"/><Relationship Id="rId20" Type="http://schemas.openxmlformats.org/officeDocument/2006/relationships/hyperlink" Target="https://podminky.urs.cz/item/CS_URS_2024_01/171151112" TargetMode="External"/><Relationship Id="rId41" Type="http://schemas.openxmlformats.org/officeDocument/2006/relationships/hyperlink" Target="https://podminky.urs.cz/item/CS_URS_2024_01/915611111" TargetMode="External"/><Relationship Id="rId54" Type="http://schemas.openxmlformats.org/officeDocument/2006/relationships/hyperlink" Target="https://podminky.urs.cz/item/CS_URS_2024_01/935114111" TargetMode="External"/><Relationship Id="rId1" Type="http://schemas.openxmlformats.org/officeDocument/2006/relationships/hyperlink" Target="https://podminky.urs.cz/item/CS_URS_2024_01/167151111" TargetMode="External"/><Relationship Id="rId6" Type="http://schemas.openxmlformats.org/officeDocument/2006/relationships/hyperlink" Target="https://podminky.urs.cz/item/CS_URS_2024_01/171251201" TargetMode="External"/><Relationship Id="rId15" Type="http://schemas.openxmlformats.org/officeDocument/2006/relationships/hyperlink" Target="https://podminky.urs.cz/item/CS_URS_2024_01/871228111" TargetMode="External"/><Relationship Id="rId23" Type="http://schemas.openxmlformats.org/officeDocument/2006/relationships/hyperlink" Target="https://podminky.urs.cz/item/CS_URS_2024_01/998225111" TargetMode="External"/><Relationship Id="rId28" Type="http://schemas.openxmlformats.org/officeDocument/2006/relationships/hyperlink" Target="https://podminky.urs.cz/item/CS_URS_2024_01/596211111" TargetMode="External"/><Relationship Id="rId36" Type="http://schemas.openxmlformats.org/officeDocument/2006/relationships/hyperlink" Target="https://podminky.urs.cz/item/CS_URS_2024_01/597069111" TargetMode="External"/><Relationship Id="rId49" Type="http://schemas.openxmlformats.org/officeDocument/2006/relationships/hyperlink" Target="https://podminky.urs.cz/item/CS_URS_2024_01/916431112" TargetMode="External"/><Relationship Id="rId57" Type="http://schemas.openxmlformats.org/officeDocument/2006/relationships/hyperlink" Target="https://podminky.urs.cz/item/CS_URS_2024_01/938902205" TargetMode="External"/><Relationship Id="rId10" Type="http://schemas.openxmlformats.org/officeDocument/2006/relationships/hyperlink" Target="https://podminky.urs.cz/item/CS_URS_2024_01/171251101" TargetMode="External"/><Relationship Id="rId31" Type="http://schemas.openxmlformats.org/officeDocument/2006/relationships/hyperlink" Target="https://podminky.urs.cz/item/CS_URS_2024_01/573111113" TargetMode="External"/><Relationship Id="rId44" Type="http://schemas.openxmlformats.org/officeDocument/2006/relationships/hyperlink" Target="https://podminky.urs.cz/item/CS_URS_2024_01/915321111" TargetMode="External"/><Relationship Id="rId52" Type="http://schemas.openxmlformats.org/officeDocument/2006/relationships/hyperlink" Target="https://podminky.urs.cz/item/CS_URS_2024_01/919535555" TargetMode="Externa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podminky.urs.cz/item/CS_URS_2024_01/174151101" TargetMode="External"/><Relationship Id="rId18" Type="http://schemas.openxmlformats.org/officeDocument/2006/relationships/hyperlink" Target="https://podminky.urs.cz/item/CS_URS_2024_01/181912112" TargetMode="External"/><Relationship Id="rId26" Type="http://schemas.openxmlformats.org/officeDocument/2006/relationships/hyperlink" Target="https://podminky.urs.cz/item/CS_URS_2024_01/577144221" TargetMode="External"/><Relationship Id="rId3" Type="http://schemas.openxmlformats.org/officeDocument/2006/relationships/hyperlink" Target="https://podminky.urs.cz/item/CS_URS_2024_01/171251201" TargetMode="External"/><Relationship Id="rId21" Type="http://schemas.openxmlformats.org/officeDocument/2006/relationships/hyperlink" Target="https://podminky.urs.cz/item/CS_URS_2024_01/564851014" TargetMode="External"/><Relationship Id="rId34" Type="http://schemas.openxmlformats.org/officeDocument/2006/relationships/hyperlink" Target="https://podminky.urs.cz/item/CS_URS_2024_01/998225111" TargetMode="External"/><Relationship Id="rId7" Type="http://schemas.openxmlformats.org/officeDocument/2006/relationships/hyperlink" Target="https://podminky.urs.cz/item/CS_URS_2024_01/171251101" TargetMode="External"/><Relationship Id="rId12" Type="http://schemas.openxmlformats.org/officeDocument/2006/relationships/hyperlink" Target="https://podminky.urs.cz/item/CS_URS_2024_01/871228111" TargetMode="External"/><Relationship Id="rId17" Type="http://schemas.openxmlformats.org/officeDocument/2006/relationships/hyperlink" Target="https://podminky.urs.cz/item/CS_URS_2024_01/171151112" TargetMode="External"/><Relationship Id="rId25" Type="http://schemas.openxmlformats.org/officeDocument/2006/relationships/hyperlink" Target="https://podminky.urs.cz/item/CS_URS_2024_01/573211111" TargetMode="External"/><Relationship Id="rId33" Type="http://schemas.openxmlformats.org/officeDocument/2006/relationships/hyperlink" Target="https://podminky.urs.cz/item/CS_URS_2024_01/919732211" TargetMode="External"/><Relationship Id="rId2" Type="http://schemas.openxmlformats.org/officeDocument/2006/relationships/hyperlink" Target="https://podminky.urs.cz/item/CS_URS_2024_01/162351103" TargetMode="External"/><Relationship Id="rId16" Type="http://schemas.openxmlformats.org/officeDocument/2006/relationships/hyperlink" Target="https://podminky.urs.cz/item/CS_URS_2024_01/171151103" TargetMode="External"/><Relationship Id="rId20" Type="http://schemas.openxmlformats.org/officeDocument/2006/relationships/hyperlink" Target="https://podminky.urs.cz/item/CS_URS_2024_01/998225111" TargetMode="External"/><Relationship Id="rId29" Type="http://schemas.openxmlformats.org/officeDocument/2006/relationships/hyperlink" Target="https://podminky.urs.cz/item/CS_URS_2024_01/569831111" TargetMode="External"/><Relationship Id="rId1" Type="http://schemas.openxmlformats.org/officeDocument/2006/relationships/hyperlink" Target="https://podminky.urs.cz/item/CS_URS_2024_01/121151113" TargetMode="External"/><Relationship Id="rId6" Type="http://schemas.openxmlformats.org/officeDocument/2006/relationships/hyperlink" Target="https://podminky.urs.cz/item/CS_URS_2024_01/162351103" TargetMode="External"/><Relationship Id="rId11" Type="http://schemas.openxmlformats.org/officeDocument/2006/relationships/hyperlink" Target="https://podminky.urs.cz/item/CS_URS_2024_01/211971121" TargetMode="External"/><Relationship Id="rId24" Type="http://schemas.openxmlformats.org/officeDocument/2006/relationships/hyperlink" Target="https://podminky.urs.cz/item/CS_URS_2024_01/565135121" TargetMode="External"/><Relationship Id="rId32" Type="http://schemas.openxmlformats.org/officeDocument/2006/relationships/hyperlink" Target="https://podminky.urs.cz/item/CS_URS_2024_01/919735112" TargetMode="External"/><Relationship Id="rId5" Type="http://schemas.openxmlformats.org/officeDocument/2006/relationships/hyperlink" Target="https://podminky.urs.cz/item/CS_URS_2024_01/132251252" TargetMode="External"/><Relationship Id="rId15" Type="http://schemas.openxmlformats.org/officeDocument/2006/relationships/hyperlink" Target="https://podminky.urs.cz/item/CS_URS_2024_01/162451106" TargetMode="External"/><Relationship Id="rId23" Type="http://schemas.openxmlformats.org/officeDocument/2006/relationships/hyperlink" Target="https://podminky.urs.cz/item/CS_URS_2024_01/573111113" TargetMode="External"/><Relationship Id="rId28" Type="http://schemas.openxmlformats.org/officeDocument/2006/relationships/hyperlink" Target="https://podminky.urs.cz/item/CS_URS_2024_01/597069111" TargetMode="External"/><Relationship Id="rId10" Type="http://schemas.openxmlformats.org/officeDocument/2006/relationships/hyperlink" Target="https://podminky.urs.cz/item/CS_URS_2024_01/181411131" TargetMode="External"/><Relationship Id="rId19" Type="http://schemas.openxmlformats.org/officeDocument/2006/relationships/hyperlink" Target="https://podminky.urs.cz/item/CS_URS_2024_01/213141111" TargetMode="External"/><Relationship Id="rId31" Type="http://schemas.openxmlformats.org/officeDocument/2006/relationships/hyperlink" Target="https://podminky.urs.cz/item/CS_URS_2024_01/916991121" TargetMode="External"/><Relationship Id="rId4" Type="http://schemas.openxmlformats.org/officeDocument/2006/relationships/hyperlink" Target="https://podminky.urs.cz/item/CS_URS_2024_01/131251105" TargetMode="External"/><Relationship Id="rId9" Type="http://schemas.openxmlformats.org/officeDocument/2006/relationships/hyperlink" Target="https://podminky.urs.cz/item/CS_URS_2024_01/181311103" TargetMode="External"/><Relationship Id="rId14" Type="http://schemas.openxmlformats.org/officeDocument/2006/relationships/hyperlink" Target="https://podminky.urs.cz/item/CS_URS_2024_01/131251105" TargetMode="External"/><Relationship Id="rId22" Type="http://schemas.openxmlformats.org/officeDocument/2006/relationships/hyperlink" Target="https://podminky.urs.cz/item/CS_URS_2024_01/564861011" TargetMode="External"/><Relationship Id="rId27" Type="http://schemas.openxmlformats.org/officeDocument/2006/relationships/hyperlink" Target="https://podminky.urs.cz/item/CS_URS_2024_01/597661111" TargetMode="External"/><Relationship Id="rId30" Type="http://schemas.openxmlformats.org/officeDocument/2006/relationships/hyperlink" Target="https://podminky.urs.cz/item/CS_URS_2024_01/935932614" TargetMode="External"/><Relationship Id="rId35" Type="http://schemas.openxmlformats.org/officeDocument/2006/relationships/drawing" Target="../drawings/drawing3.xml"/><Relationship Id="rId8" Type="http://schemas.openxmlformats.org/officeDocument/2006/relationships/hyperlink" Target="https://podminky.urs.cz/item/CS_URS_2024_01/174151101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181311103" TargetMode="External"/><Relationship Id="rId13" Type="http://schemas.openxmlformats.org/officeDocument/2006/relationships/hyperlink" Target="https://podminky.urs.cz/item/CS_URS_2024_01/171151112" TargetMode="External"/><Relationship Id="rId18" Type="http://schemas.openxmlformats.org/officeDocument/2006/relationships/hyperlink" Target="https://podminky.urs.cz/item/CS_URS_2024_01/564861011" TargetMode="External"/><Relationship Id="rId26" Type="http://schemas.openxmlformats.org/officeDocument/2006/relationships/hyperlink" Target="https://podminky.urs.cz/item/CS_URS_2024_01/998225111" TargetMode="External"/><Relationship Id="rId3" Type="http://schemas.openxmlformats.org/officeDocument/2006/relationships/hyperlink" Target="https://podminky.urs.cz/item/CS_URS_2024_01/171251201" TargetMode="External"/><Relationship Id="rId21" Type="http://schemas.openxmlformats.org/officeDocument/2006/relationships/hyperlink" Target="https://podminky.urs.cz/item/CS_URS_2024_01/573211111" TargetMode="External"/><Relationship Id="rId7" Type="http://schemas.openxmlformats.org/officeDocument/2006/relationships/hyperlink" Target="https://podminky.urs.cz/item/CS_URS_2024_01/174151101" TargetMode="External"/><Relationship Id="rId12" Type="http://schemas.openxmlformats.org/officeDocument/2006/relationships/hyperlink" Target="https://podminky.urs.cz/item/CS_URS_2024_01/171151103" TargetMode="External"/><Relationship Id="rId17" Type="http://schemas.openxmlformats.org/officeDocument/2006/relationships/hyperlink" Target="https://podminky.urs.cz/item/CS_URS_2024_01/564851014" TargetMode="External"/><Relationship Id="rId25" Type="http://schemas.openxmlformats.org/officeDocument/2006/relationships/hyperlink" Target="https://podminky.urs.cz/item/CS_URS_2024_01/919732211" TargetMode="External"/><Relationship Id="rId2" Type="http://schemas.openxmlformats.org/officeDocument/2006/relationships/hyperlink" Target="https://podminky.urs.cz/item/CS_URS_2024_01/162351103" TargetMode="External"/><Relationship Id="rId16" Type="http://schemas.openxmlformats.org/officeDocument/2006/relationships/hyperlink" Target="https://podminky.urs.cz/item/CS_URS_2024_01/998225111" TargetMode="External"/><Relationship Id="rId20" Type="http://schemas.openxmlformats.org/officeDocument/2006/relationships/hyperlink" Target="https://podminky.urs.cz/item/CS_URS_2024_01/565135121" TargetMode="External"/><Relationship Id="rId1" Type="http://schemas.openxmlformats.org/officeDocument/2006/relationships/hyperlink" Target="https://podminky.urs.cz/item/CS_URS_2024_01/121151113" TargetMode="External"/><Relationship Id="rId6" Type="http://schemas.openxmlformats.org/officeDocument/2006/relationships/hyperlink" Target="https://podminky.urs.cz/item/CS_URS_2024_01/171251101" TargetMode="External"/><Relationship Id="rId11" Type="http://schemas.openxmlformats.org/officeDocument/2006/relationships/hyperlink" Target="https://podminky.urs.cz/item/CS_URS_2024_01/162451106" TargetMode="External"/><Relationship Id="rId24" Type="http://schemas.openxmlformats.org/officeDocument/2006/relationships/hyperlink" Target="https://podminky.urs.cz/item/CS_URS_2024_01/919735112" TargetMode="External"/><Relationship Id="rId5" Type="http://schemas.openxmlformats.org/officeDocument/2006/relationships/hyperlink" Target="https://podminky.urs.cz/item/CS_URS_2024_01/162351103" TargetMode="External"/><Relationship Id="rId15" Type="http://schemas.openxmlformats.org/officeDocument/2006/relationships/hyperlink" Target="https://podminky.urs.cz/item/CS_URS_2024_01/213141111" TargetMode="External"/><Relationship Id="rId23" Type="http://schemas.openxmlformats.org/officeDocument/2006/relationships/hyperlink" Target="https://podminky.urs.cz/item/CS_URS_2024_01/569831111" TargetMode="External"/><Relationship Id="rId10" Type="http://schemas.openxmlformats.org/officeDocument/2006/relationships/hyperlink" Target="https://podminky.urs.cz/item/CS_URS_2024_01/131251105" TargetMode="External"/><Relationship Id="rId19" Type="http://schemas.openxmlformats.org/officeDocument/2006/relationships/hyperlink" Target="https://podminky.urs.cz/item/CS_URS_2024_01/573111113" TargetMode="External"/><Relationship Id="rId4" Type="http://schemas.openxmlformats.org/officeDocument/2006/relationships/hyperlink" Target="https://podminky.urs.cz/item/CS_URS_2024_01/131251105" TargetMode="External"/><Relationship Id="rId9" Type="http://schemas.openxmlformats.org/officeDocument/2006/relationships/hyperlink" Target="https://podminky.urs.cz/item/CS_URS_2024_01/181411131" TargetMode="External"/><Relationship Id="rId14" Type="http://schemas.openxmlformats.org/officeDocument/2006/relationships/hyperlink" Target="https://podminky.urs.cz/item/CS_URS_2024_01/181912112" TargetMode="External"/><Relationship Id="rId22" Type="http://schemas.openxmlformats.org/officeDocument/2006/relationships/hyperlink" Target="https://podminky.urs.cz/item/CS_URS_2024_01/577144221" TargetMode="External"/><Relationship Id="rId27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0"/>
  <sheetViews>
    <sheetView showGridLines="0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pans="1:74" s="1" customFormat="1" ht="36.950000000000003" customHeight="1">
      <c r="AR2" s="322" t="s">
        <v>6</v>
      </c>
      <c r="AS2" s="307"/>
      <c r="AT2" s="307"/>
      <c r="AU2" s="307"/>
      <c r="AV2" s="307"/>
      <c r="AW2" s="307"/>
      <c r="AX2" s="307"/>
      <c r="AY2" s="307"/>
      <c r="AZ2" s="307"/>
      <c r="BA2" s="307"/>
      <c r="BB2" s="307"/>
      <c r="BC2" s="307"/>
      <c r="BD2" s="307"/>
      <c r="BE2" s="307"/>
      <c r="BS2" s="19" t="s">
        <v>7</v>
      </c>
      <c r="BT2" s="19" t="s">
        <v>8</v>
      </c>
    </row>
    <row r="3" spans="1:74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7</v>
      </c>
      <c r="BT3" s="19" t="s">
        <v>9</v>
      </c>
    </row>
    <row r="4" spans="1:74" s="1" customFormat="1" ht="24.95" customHeight="1">
      <c r="B4" s="22"/>
      <c r="D4" s="23" t="s">
        <v>10</v>
      </c>
      <c r="AR4" s="22"/>
      <c r="AS4" s="24" t="s">
        <v>11</v>
      </c>
      <c r="BE4" s="25" t="s">
        <v>12</v>
      </c>
      <c r="BS4" s="19" t="s">
        <v>13</v>
      </c>
    </row>
    <row r="5" spans="1:74" s="1" customFormat="1" ht="12" customHeight="1">
      <c r="B5" s="22"/>
      <c r="D5" s="26" t="s">
        <v>14</v>
      </c>
      <c r="K5" s="306" t="s">
        <v>15</v>
      </c>
      <c r="L5" s="307"/>
      <c r="M5" s="307"/>
      <c r="N5" s="307"/>
      <c r="O5" s="307"/>
      <c r="P5" s="307"/>
      <c r="Q5" s="307"/>
      <c r="R5" s="307"/>
      <c r="S5" s="307"/>
      <c r="T5" s="307"/>
      <c r="U5" s="307"/>
      <c r="V5" s="307"/>
      <c r="W5" s="307"/>
      <c r="X5" s="307"/>
      <c r="Y5" s="307"/>
      <c r="Z5" s="307"/>
      <c r="AA5" s="307"/>
      <c r="AB5" s="307"/>
      <c r="AC5" s="307"/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  <c r="AO5" s="307"/>
      <c r="AR5" s="22"/>
      <c r="BE5" s="303" t="s">
        <v>16</v>
      </c>
      <c r="BS5" s="19" t="s">
        <v>7</v>
      </c>
    </row>
    <row r="6" spans="1:74" s="1" customFormat="1" ht="36.950000000000003" customHeight="1">
      <c r="B6" s="22"/>
      <c r="D6" s="28" t="s">
        <v>17</v>
      </c>
      <c r="K6" s="308" t="s">
        <v>18</v>
      </c>
      <c r="L6" s="307"/>
      <c r="M6" s="307"/>
      <c r="N6" s="307"/>
      <c r="O6" s="307"/>
      <c r="P6" s="307"/>
      <c r="Q6" s="307"/>
      <c r="R6" s="307"/>
      <c r="S6" s="307"/>
      <c r="T6" s="307"/>
      <c r="U6" s="307"/>
      <c r="V6" s="307"/>
      <c r="W6" s="307"/>
      <c r="X6" s="307"/>
      <c r="Y6" s="307"/>
      <c r="Z6" s="307"/>
      <c r="AA6" s="307"/>
      <c r="AB6" s="307"/>
      <c r="AC6" s="307"/>
      <c r="AD6" s="307"/>
      <c r="AE6" s="307"/>
      <c r="AF6" s="307"/>
      <c r="AG6" s="307"/>
      <c r="AH6" s="307"/>
      <c r="AI6" s="307"/>
      <c r="AJ6" s="307"/>
      <c r="AK6" s="307"/>
      <c r="AL6" s="307"/>
      <c r="AM6" s="307"/>
      <c r="AN6" s="307"/>
      <c r="AO6" s="307"/>
      <c r="AR6" s="22"/>
      <c r="BE6" s="304"/>
      <c r="BS6" s="19" t="s">
        <v>7</v>
      </c>
    </row>
    <row r="7" spans="1:74" s="1" customFormat="1" ht="12" customHeight="1">
      <c r="B7" s="22"/>
      <c r="D7" s="29" t="s">
        <v>19</v>
      </c>
      <c r="K7" s="27" t="s">
        <v>3</v>
      </c>
      <c r="AK7" s="29" t="s">
        <v>20</v>
      </c>
      <c r="AN7" s="27" t="s">
        <v>3</v>
      </c>
      <c r="AR7" s="22"/>
      <c r="BE7" s="304"/>
      <c r="BS7" s="19" t="s">
        <v>7</v>
      </c>
    </row>
    <row r="8" spans="1:74" s="1" customFormat="1" ht="12" customHeight="1">
      <c r="B8" s="22"/>
      <c r="D8" s="29" t="s">
        <v>21</v>
      </c>
      <c r="K8" s="27" t="s">
        <v>22</v>
      </c>
      <c r="AK8" s="29" t="s">
        <v>23</v>
      </c>
      <c r="AN8" s="30" t="s">
        <v>24</v>
      </c>
      <c r="AR8" s="22"/>
      <c r="BE8" s="304"/>
      <c r="BS8" s="19" t="s">
        <v>7</v>
      </c>
    </row>
    <row r="9" spans="1:74" s="1" customFormat="1" ht="14.45" customHeight="1">
      <c r="B9" s="22"/>
      <c r="AR9" s="22"/>
      <c r="BE9" s="304"/>
      <c r="BS9" s="19" t="s">
        <v>7</v>
      </c>
    </row>
    <row r="10" spans="1:74" s="1" customFormat="1" ht="12" customHeight="1">
      <c r="B10" s="22"/>
      <c r="D10" s="29" t="s">
        <v>25</v>
      </c>
      <c r="AK10" s="29" t="s">
        <v>26</v>
      </c>
      <c r="AN10" s="27" t="s">
        <v>3</v>
      </c>
      <c r="AR10" s="22"/>
      <c r="BE10" s="304"/>
      <c r="BS10" s="19" t="s">
        <v>7</v>
      </c>
    </row>
    <row r="11" spans="1:74" s="1" customFormat="1" ht="18.399999999999999" customHeight="1">
      <c r="B11" s="22"/>
      <c r="E11" s="27" t="s">
        <v>27</v>
      </c>
      <c r="AK11" s="29" t="s">
        <v>28</v>
      </c>
      <c r="AN11" s="27" t="s">
        <v>3</v>
      </c>
      <c r="AR11" s="22"/>
      <c r="BE11" s="304"/>
      <c r="BS11" s="19" t="s">
        <v>7</v>
      </c>
    </row>
    <row r="12" spans="1:74" s="1" customFormat="1" ht="6.95" customHeight="1">
      <c r="B12" s="22"/>
      <c r="AR12" s="22"/>
      <c r="BE12" s="304"/>
      <c r="BS12" s="19" t="s">
        <v>7</v>
      </c>
    </row>
    <row r="13" spans="1:74" s="1" customFormat="1" ht="12" customHeight="1">
      <c r="B13" s="22"/>
      <c r="D13" s="29" t="s">
        <v>29</v>
      </c>
      <c r="AK13" s="29" t="s">
        <v>26</v>
      </c>
      <c r="AN13" s="31" t="s">
        <v>30</v>
      </c>
      <c r="AR13" s="22"/>
      <c r="BE13" s="304"/>
      <c r="BS13" s="19" t="s">
        <v>7</v>
      </c>
    </row>
    <row r="14" spans="1:74" ht="12.75">
      <c r="B14" s="22"/>
      <c r="E14" s="309" t="s">
        <v>30</v>
      </c>
      <c r="F14" s="310"/>
      <c r="G14" s="310"/>
      <c r="H14" s="310"/>
      <c r="I14" s="310"/>
      <c r="J14" s="310"/>
      <c r="K14" s="310"/>
      <c r="L14" s="310"/>
      <c r="M14" s="310"/>
      <c r="N14" s="310"/>
      <c r="O14" s="310"/>
      <c r="P14" s="310"/>
      <c r="Q14" s="310"/>
      <c r="R14" s="310"/>
      <c r="S14" s="310"/>
      <c r="T14" s="310"/>
      <c r="U14" s="310"/>
      <c r="V14" s="310"/>
      <c r="W14" s="310"/>
      <c r="X14" s="310"/>
      <c r="Y14" s="310"/>
      <c r="Z14" s="310"/>
      <c r="AA14" s="310"/>
      <c r="AB14" s="310"/>
      <c r="AC14" s="310"/>
      <c r="AD14" s="310"/>
      <c r="AE14" s="310"/>
      <c r="AF14" s="310"/>
      <c r="AG14" s="310"/>
      <c r="AH14" s="310"/>
      <c r="AI14" s="310"/>
      <c r="AJ14" s="310"/>
      <c r="AK14" s="29" t="s">
        <v>28</v>
      </c>
      <c r="AN14" s="31" t="s">
        <v>30</v>
      </c>
      <c r="AR14" s="22"/>
      <c r="BE14" s="304"/>
      <c r="BS14" s="19" t="s">
        <v>7</v>
      </c>
    </row>
    <row r="15" spans="1:74" s="1" customFormat="1" ht="6.95" customHeight="1">
      <c r="B15" s="22"/>
      <c r="AR15" s="22"/>
      <c r="BE15" s="304"/>
      <c r="BS15" s="19" t="s">
        <v>4</v>
      </c>
    </row>
    <row r="16" spans="1:74" s="1" customFormat="1" ht="12" customHeight="1">
      <c r="B16" s="22"/>
      <c r="D16" s="29" t="s">
        <v>31</v>
      </c>
      <c r="AK16" s="29" t="s">
        <v>26</v>
      </c>
      <c r="AN16" s="27" t="s">
        <v>3</v>
      </c>
      <c r="AR16" s="22"/>
      <c r="BE16" s="304"/>
      <c r="BS16" s="19" t="s">
        <v>4</v>
      </c>
    </row>
    <row r="17" spans="1:71" s="1" customFormat="1" ht="18.399999999999999" customHeight="1">
      <c r="B17" s="22"/>
      <c r="E17" s="27" t="s">
        <v>22</v>
      </c>
      <c r="AK17" s="29" t="s">
        <v>28</v>
      </c>
      <c r="AN17" s="27" t="s">
        <v>3</v>
      </c>
      <c r="AR17" s="22"/>
      <c r="BE17" s="304"/>
      <c r="BS17" s="19" t="s">
        <v>32</v>
      </c>
    </row>
    <row r="18" spans="1:71" s="1" customFormat="1" ht="6.95" customHeight="1">
      <c r="B18" s="22"/>
      <c r="AR18" s="22"/>
      <c r="BE18" s="304"/>
      <c r="BS18" s="19" t="s">
        <v>7</v>
      </c>
    </row>
    <row r="19" spans="1:71" s="1" customFormat="1" ht="12" customHeight="1">
      <c r="B19" s="22"/>
      <c r="D19" s="29" t="s">
        <v>33</v>
      </c>
      <c r="AK19" s="29" t="s">
        <v>26</v>
      </c>
      <c r="AN19" s="27" t="s">
        <v>3</v>
      </c>
      <c r="AR19" s="22"/>
      <c r="BE19" s="304"/>
      <c r="BS19" s="19" t="s">
        <v>7</v>
      </c>
    </row>
    <row r="20" spans="1:71" s="1" customFormat="1" ht="18.399999999999999" customHeight="1">
      <c r="B20" s="22"/>
      <c r="E20" s="27" t="s">
        <v>22</v>
      </c>
      <c r="AK20" s="29" t="s">
        <v>28</v>
      </c>
      <c r="AN20" s="27" t="s">
        <v>3</v>
      </c>
      <c r="AR20" s="22"/>
      <c r="BE20" s="304"/>
      <c r="BS20" s="19" t="s">
        <v>4</v>
      </c>
    </row>
    <row r="21" spans="1:71" s="1" customFormat="1" ht="6.95" customHeight="1">
      <c r="B21" s="22"/>
      <c r="AR21" s="22"/>
      <c r="BE21" s="304"/>
    </row>
    <row r="22" spans="1:71" s="1" customFormat="1" ht="12" customHeight="1">
      <c r="B22" s="22"/>
      <c r="D22" s="29" t="s">
        <v>34</v>
      </c>
      <c r="AR22" s="22"/>
      <c r="BE22" s="304"/>
    </row>
    <row r="23" spans="1:71" s="1" customFormat="1" ht="47.25" customHeight="1">
      <c r="B23" s="22"/>
      <c r="E23" s="311" t="s">
        <v>35</v>
      </c>
      <c r="F23" s="311"/>
      <c r="G23" s="311"/>
      <c r="H23" s="311"/>
      <c r="I23" s="311"/>
      <c r="J23" s="311"/>
      <c r="K23" s="311"/>
      <c r="L23" s="311"/>
      <c r="M23" s="311"/>
      <c r="N23" s="311"/>
      <c r="O23" s="311"/>
      <c r="P23" s="311"/>
      <c r="Q23" s="311"/>
      <c r="R23" s="311"/>
      <c r="S23" s="311"/>
      <c r="T23" s="311"/>
      <c r="U23" s="311"/>
      <c r="V23" s="311"/>
      <c r="W23" s="311"/>
      <c r="X23" s="311"/>
      <c r="Y23" s="311"/>
      <c r="Z23" s="311"/>
      <c r="AA23" s="311"/>
      <c r="AB23" s="311"/>
      <c r="AC23" s="311"/>
      <c r="AD23" s="311"/>
      <c r="AE23" s="311"/>
      <c r="AF23" s="311"/>
      <c r="AG23" s="311"/>
      <c r="AH23" s="311"/>
      <c r="AI23" s="311"/>
      <c r="AJ23" s="311"/>
      <c r="AK23" s="311"/>
      <c r="AL23" s="311"/>
      <c r="AM23" s="311"/>
      <c r="AN23" s="311"/>
      <c r="AR23" s="22"/>
      <c r="BE23" s="304"/>
    </row>
    <row r="24" spans="1:71" s="1" customFormat="1" ht="6.95" customHeight="1">
      <c r="B24" s="22"/>
      <c r="AR24" s="22"/>
      <c r="BE24" s="304"/>
    </row>
    <row r="25" spans="1:71" s="1" customFormat="1" ht="6.95" customHeight="1">
      <c r="B25" s="22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22"/>
      <c r="BE25" s="304"/>
    </row>
    <row r="26" spans="1:71" s="2" customFormat="1" ht="25.9" customHeight="1">
      <c r="A26" s="34"/>
      <c r="B26" s="35"/>
      <c r="C26" s="34"/>
      <c r="D26" s="36" t="s">
        <v>36</v>
      </c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12">
        <f>ROUND(AG54,2)</f>
        <v>0</v>
      </c>
      <c r="AL26" s="313"/>
      <c r="AM26" s="313"/>
      <c r="AN26" s="313"/>
      <c r="AO26" s="313"/>
      <c r="AP26" s="34"/>
      <c r="AQ26" s="34"/>
      <c r="AR26" s="35"/>
      <c r="BE26" s="304"/>
    </row>
    <row r="27" spans="1:71" s="2" customFormat="1" ht="6.95" customHeight="1">
      <c r="A27" s="34"/>
      <c r="B27" s="35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5"/>
      <c r="BE27" s="304"/>
    </row>
    <row r="28" spans="1:71" s="2" customFormat="1" ht="12.75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314" t="s">
        <v>37</v>
      </c>
      <c r="M28" s="314"/>
      <c r="N28" s="314"/>
      <c r="O28" s="314"/>
      <c r="P28" s="314"/>
      <c r="Q28" s="34"/>
      <c r="R28" s="34"/>
      <c r="S28" s="34"/>
      <c r="T28" s="34"/>
      <c r="U28" s="34"/>
      <c r="V28" s="34"/>
      <c r="W28" s="314" t="s">
        <v>38</v>
      </c>
      <c r="X28" s="314"/>
      <c r="Y28" s="314"/>
      <c r="Z28" s="314"/>
      <c r="AA28" s="314"/>
      <c r="AB28" s="314"/>
      <c r="AC28" s="314"/>
      <c r="AD28" s="314"/>
      <c r="AE28" s="314"/>
      <c r="AF28" s="34"/>
      <c r="AG28" s="34"/>
      <c r="AH28" s="34"/>
      <c r="AI28" s="34"/>
      <c r="AJ28" s="34"/>
      <c r="AK28" s="314" t="s">
        <v>39</v>
      </c>
      <c r="AL28" s="314"/>
      <c r="AM28" s="314"/>
      <c r="AN28" s="314"/>
      <c r="AO28" s="314"/>
      <c r="AP28" s="34"/>
      <c r="AQ28" s="34"/>
      <c r="AR28" s="35"/>
      <c r="BE28" s="304"/>
    </row>
    <row r="29" spans="1:71" s="3" customFormat="1" ht="14.45" customHeight="1">
      <c r="B29" s="39"/>
      <c r="D29" s="29" t="s">
        <v>40</v>
      </c>
      <c r="F29" s="29" t="s">
        <v>41</v>
      </c>
      <c r="L29" s="317">
        <v>0.21</v>
      </c>
      <c r="M29" s="316"/>
      <c r="N29" s="316"/>
      <c r="O29" s="316"/>
      <c r="P29" s="316"/>
      <c r="W29" s="315">
        <f>ROUND(AZ54, 2)</f>
        <v>0</v>
      </c>
      <c r="X29" s="316"/>
      <c r="Y29" s="316"/>
      <c r="Z29" s="316"/>
      <c r="AA29" s="316"/>
      <c r="AB29" s="316"/>
      <c r="AC29" s="316"/>
      <c r="AD29" s="316"/>
      <c r="AE29" s="316"/>
      <c r="AK29" s="315">
        <f>ROUND(AV54, 2)</f>
        <v>0</v>
      </c>
      <c r="AL29" s="316"/>
      <c r="AM29" s="316"/>
      <c r="AN29" s="316"/>
      <c r="AO29" s="316"/>
      <c r="AR29" s="39"/>
      <c r="BE29" s="305"/>
    </row>
    <row r="30" spans="1:71" s="3" customFormat="1" ht="14.45" customHeight="1">
      <c r="B30" s="39"/>
      <c r="F30" s="29" t="s">
        <v>42</v>
      </c>
      <c r="L30" s="317">
        <v>0.12</v>
      </c>
      <c r="M30" s="316"/>
      <c r="N30" s="316"/>
      <c r="O30" s="316"/>
      <c r="P30" s="316"/>
      <c r="W30" s="315">
        <f>ROUND(BA54, 2)</f>
        <v>0</v>
      </c>
      <c r="X30" s="316"/>
      <c r="Y30" s="316"/>
      <c r="Z30" s="316"/>
      <c r="AA30" s="316"/>
      <c r="AB30" s="316"/>
      <c r="AC30" s="316"/>
      <c r="AD30" s="316"/>
      <c r="AE30" s="316"/>
      <c r="AK30" s="315">
        <f>ROUND(AW54, 2)</f>
        <v>0</v>
      </c>
      <c r="AL30" s="316"/>
      <c r="AM30" s="316"/>
      <c r="AN30" s="316"/>
      <c r="AO30" s="316"/>
      <c r="AR30" s="39"/>
      <c r="BE30" s="305"/>
    </row>
    <row r="31" spans="1:71" s="3" customFormat="1" ht="14.45" hidden="1" customHeight="1">
      <c r="B31" s="39"/>
      <c r="F31" s="29" t="s">
        <v>43</v>
      </c>
      <c r="L31" s="317">
        <v>0.21</v>
      </c>
      <c r="M31" s="316"/>
      <c r="N31" s="316"/>
      <c r="O31" s="316"/>
      <c r="P31" s="316"/>
      <c r="W31" s="315">
        <f>ROUND(BB54, 2)</f>
        <v>0</v>
      </c>
      <c r="X31" s="316"/>
      <c r="Y31" s="316"/>
      <c r="Z31" s="316"/>
      <c r="AA31" s="316"/>
      <c r="AB31" s="316"/>
      <c r="AC31" s="316"/>
      <c r="AD31" s="316"/>
      <c r="AE31" s="316"/>
      <c r="AK31" s="315">
        <v>0</v>
      </c>
      <c r="AL31" s="316"/>
      <c r="AM31" s="316"/>
      <c r="AN31" s="316"/>
      <c r="AO31" s="316"/>
      <c r="AR31" s="39"/>
      <c r="BE31" s="305"/>
    </row>
    <row r="32" spans="1:71" s="3" customFormat="1" ht="14.45" hidden="1" customHeight="1">
      <c r="B32" s="39"/>
      <c r="F32" s="29" t="s">
        <v>44</v>
      </c>
      <c r="L32" s="317">
        <v>0.12</v>
      </c>
      <c r="M32" s="316"/>
      <c r="N32" s="316"/>
      <c r="O32" s="316"/>
      <c r="P32" s="316"/>
      <c r="W32" s="315">
        <f>ROUND(BC54, 2)</f>
        <v>0</v>
      </c>
      <c r="X32" s="316"/>
      <c r="Y32" s="316"/>
      <c r="Z32" s="316"/>
      <c r="AA32" s="316"/>
      <c r="AB32" s="316"/>
      <c r="AC32" s="316"/>
      <c r="AD32" s="316"/>
      <c r="AE32" s="316"/>
      <c r="AK32" s="315">
        <v>0</v>
      </c>
      <c r="AL32" s="316"/>
      <c r="AM32" s="316"/>
      <c r="AN32" s="316"/>
      <c r="AO32" s="316"/>
      <c r="AR32" s="39"/>
      <c r="BE32" s="305"/>
    </row>
    <row r="33" spans="1:57" s="3" customFormat="1" ht="14.45" hidden="1" customHeight="1">
      <c r="B33" s="39"/>
      <c r="F33" s="29" t="s">
        <v>45</v>
      </c>
      <c r="L33" s="317">
        <v>0</v>
      </c>
      <c r="M33" s="316"/>
      <c r="N33" s="316"/>
      <c r="O33" s="316"/>
      <c r="P33" s="316"/>
      <c r="W33" s="315">
        <f>ROUND(BD54, 2)</f>
        <v>0</v>
      </c>
      <c r="X33" s="316"/>
      <c r="Y33" s="316"/>
      <c r="Z33" s="316"/>
      <c r="AA33" s="316"/>
      <c r="AB33" s="316"/>
      <c r="AC33" s="316"/>
      <c r="AD33" s="316"/>
      <c r="AE33" s="316"/>
      <c r="AK33" s="315">
        <v>0</v>
      </c>
      <c r="AL33" s="316"/>
      <c r="AM33" s="316"/>
      <c r="AN33" s="316"/>
      <c r="AO33" s="316"/>
      <c r="AR33" s="39"/>
    </row>
    <row r="34" spans="1:57" s="2" customFormat="1" ht="6.95" customHeight="1">
      <c r="A34" s="34"/>
      <c r="B34" s="35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5"/>
      <c r="BE34" s="34"/>
    </row>
    <row r="35" spans="1:57" s="2" customFormat="1" ht="25.9" customHeight="1">
      <c r="A35" s="34"/>
      <c r="B35" s="35"/>
      <c r="C35" s="40"/>
      <c r="D35" s="41" t="s">
        <v>46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3" t="s">
        <v>47</v>
      </c>
      <c r="U35" s="42"/>
      <c r="V35" s="42"/>
      <c r="W35" s="42"/>
      <c r="X35" s="321" t="s">
        <v>48</v>
      </c>
      <c r="Y35" s="319"/>
      <c r="Z35" s="319"/>
      <c r="AA35" s="319"/>
      <c r="AB35" s="319"/>
      <c r="AC35" s="42"/>
      <c r="AD35" s="42"/>
      <c r="AE35" s="42"/>
      <c r="AF35" s="42"/>
      <c r="AG35" s="42"/>
      <c r="AH35" s="42"/>
      <c r="AI35" s="42"/>
      <c r="AJ35" s="42"/>
      <c r="AK35" s="318">
        <f>SUM(AK26:AK33)</f>
        <v>0</v>
      </c>
      <c r="AL35" s="319"/>
      <c r="AM35" s="319"/>
      <c r="AN35" s="319"/>
      <c r="AO35" s="320"/>
      <c r="AP35" s="40"/>
      <c r="AQ35" s="40"/>
      <c r="AR35" s="35"/>
      <c r="BE35" s="34"/>
    </row>
    <row r="36" spans="1:57" s="2" customFormat="1" ht="6.95" customHeight="1">
      <c r="A36" s="34"/>
      <c r="B36" s="35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5"/>
      <c r="BE36" s="34"/>
    </row>
    <row r="37" spans="1:57" s="2" customFormat="1" ht="6.95" customHeight="1">
      <c r="A37" s="34"/>
      <c r="B37" s="44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45"/>
      <c r="AO37" s="45"/>
      <c r="AP37" s="45"/>
      <c r="AQ37" s="45"/>
      <c r="AR37" s="35"/>
      <c r="BE37" s="34"/>
    </row>
    <row r="41" spans="1:57" s="2" customFormat="1" ht="6.95" customHeight="1">
      <c r="A41" s="34"/>
      <c r="B41" s="46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35"/>
      <c r="BE41" s="34"/>
    </row>
    <row r="42" spans="1:57" s="2" customFormat="1" ht="24.95" customHeight="1">
      <c r="A42" s="34"/>
      <c r="B42" s="35"/>
      <c r="C42" s="23" t="s">
        <v>49</v>
      </c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5"/>
      <c r="BE42" s="34"/>
    </row>
    <row r="43" spans="1:57" s="2" customFormat="1" ht="6.95" customHeight="1">
      <c r="A43" s="34"/>
      <c r="B43" s="35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5"/>
      <c r="BE43" s="34"/>
    </row>
    <row r="44" spans="1:57" s="4" customFormat="1" ht="12" customHeight="1">
      <c r="B44" s="48"/>
      <c r="C44" s="29" t="s">
        <v>14</v>
      </c>
      <c r="L44" s="4" t="str">
        <f>K5</f>
        <v>2024/02a</v>
      </c>
      <c r="AR44" s="48"/>
    </row>
    <row r="45" spans="1:57" s="5" customFormat="1" ht="36.950000000000003" customHeight="1">
      <c r="B45" s="49"/>
      <c r="C45" s="50" t="s">
        <v>17</v>
      </c>
      <c r="L45" s="285" t="str">
        <f>K6</f>
        <v>Dostavba komunikace C20 v Nové Vsi</v>
      </c>
      <c r="M45" s="286"/>
      <c r="N45" s="286"/>
      <c r="O45" s="286"/>
      <c r="P45" s="286"/>
      <c r="Q45" s="286"/>
      <c r="R45" s="286"/>
      <c r="S45" s="286"/>
      <c r="T45" s="286"/>
      <c r="U45" s="286"/>
      <c r="V45" s="286"/>
      <c r="W45" s="286"/>
      <c r="X45" s="286"/>
      <c r="Y45" s="286"/>
      <c r="Z45" s="286"/>
      <c r="AA45" s="286"/>
      <c r="AB45" s="286"/>
      <c r="AC45" s="286"/>
      <c r="AD45" s="286"/>
      <c r="AE45" s="286"/>
      <c r="AF45" s="286"/>
      <c r="AG45" s="286"/>
      <c r="AH45" s="286"/>
      <c r="AI45" s="286"/>
      <c r="AJ45" s="286"/>
      <c r="AK45" s="286"/>
      <c r="AL45" s="286"/>
      <c r="AM45" s="286"/>
      <c r="AN45" s="286"/>
      <c r="AO45" s="286"/>
      <c r="AR45" s="49"/>
    </row>
    <row r="46" spans="1:57" s="2" customFormat="1" ht="6.95" customHeight="1">
      <c r="A46" s="34"/>
      <c r="B46" s="35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5"/>
      <c r="BE46" s="34"/>
    </row>
    <row r="47" spans="1:57" s="2" customFormat="1" ht="12" customHeight="1">
      <c r="A47" s="34"/>
      <c r="B47" s="35"/>
      <c r="C47" s="29" t="s">
        <v>21</v>
      </c>
      <c r="D47" s="34"/>
      <c r="E47" s="34"/>
      <c r="F47" s="34"/>
      <c r="G47" s="34"/>
      <c r="H47" s="34"/>
      <c r="I47" s="34"/>
      <c r="J47" s="34"/>
      <c r="K47" s="34"/>
      <c r="L47" s="51" t="str">
        <f>IF(K8="","",K8)</f>
        <v xml:space="preserve"> </v>
      </c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29" t="s">
        <v>23</v>
      </c>
      <c r="AJ47" s="34"/>
      <c r="AK47" s="34"/>
      <c r="AL47" s="34"/>
      <c r="AM47" s="287" t="str">
        <f>IF(AN8= "","",AN8)</f>
        <v>4. 1. 2024</v>
      </c>
      <c r="AN47" s="287"/>
      <c r="AO47" s="34"/>
      <c r="AP47" s="34"/>
      <c r="AQ47" s="34"/>
      <c r="AR47" s="35"/>
      <c r="BE47" s="34"/>
    </row>
    <row r="48" spans="1:57" s="2" customFormat="1" ht="6.95" customHeight="1">
      <c r="A48" s="34"/>
      <c r="B48" s="35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5"/>
      <c r="BE48" s="34"/>
    </row>
    <row r="49" spans="1:91" s="2" customFormat="1" ht="15.2" customHeight="1">
      <c r="A49" s="34"/>
      <c r="B49" s="35"/>
      <c r="C49" s="29" t="s">
        <v>25</v>
      </c>
      <c r="D49" s="34"/>
      <c r="E49" s="34"/>
      <c r="F49" s="34"/>
      <c r="G49" s="34"/>
      <c r="H49" s="34"/>
      <c r="I49" s="34"/>
      <c r="J49" s="34"/>
      <c r="K49" s="34"/>
      <c r="L49" s="4" t="str">
        <f>IF(E11= "","",E11)</f>
        <v>Obec Hradec-Nová Ves</v>
      </c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29" t="s">
        <v>31</v>
      </c>
      <c r="AJ49" s="34"/>
      <c r="AK49" s="34"/>
      <c r="AL49" s="34"/>
      <c r="AM49" s="288" t="str">
        <f>IF(E17="","",E17)</f>
        <v xml:space="preserve"> </v>
      </c>
      <c r="AN49" s="289"/>
      <c r="AO49" s="289"/>
      <c r="AP49" s="289"/>
      <c r="AQ49" s="34"/>
      <c r="AR49" s="35"/>
      <c r="AS49" s="290" t="s">
        <v>50</v>
      </c>
      <c r="AT49" s="291"/>
      <c r="AU49" s="53"/>
      <c r="AV49" s="53"/>
      <c r="AW49" s="53"/>
      <c r="AX49" s="53"/>
      <c r="AY49" s="53"/>
      <c r="AZ49" s="53"/>
      <c r="BA49" s="53"/>
      <c r="BB49" s="53"/>
      <c r="BC49" s="53"/>
      <c r="BD49" s="54"/>
      <c r="BE49" s="34"/>
    </row>
    <row r="50" spans="1:91" s="2" customFormat="1" ht="15.2" customHeight="1">
      <c r="A50" s="34"/>
      <c r="B50" s="35"/>
      <c r="C50" s="29" t="s">
        <v>29</v>
      </c>
      <c r="D50" s="34"/>
      <c r="E50" s="34"/>
      <c r="F50" s="34"/>
      <c r="G50" s="34"/>
      <c r="H50" s="34"/>
      <c r="I50" s="34"/>
      <c r="J50" s="34"/>
      <c r="K50" s="34"/>
      <c r="L50" s="4" t="str">
        <f>IF(E14= "Vyplň údaj","",E14)</f>
        <v/>
      </c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29" t="s">
        <v>33</v>
      </c>
      <c r="AJ50" s="34"/>
      <c r="AK50" s="34"/>
      <c r="AL50" s="34"/>
      <c r="AM50" s="288" t="str">
        <f>IF(E20="","",E20)</f>
        <v xml:space="preserve"> </v>
      </c>
      <c r="AN50" s="289"/>
      <c r="AO50" s="289"/>
      <c r="AP50" s="289"/>
      <c r="AQ50" s="34"/>
      <c r="AR50" s="35"/>
      <c r="AS50" s="292"/>
      <c r="AT50" s="293"/>
      <c r="AU50" s="55"/>
      <c r="AV50" s="55"/>
      <c r="AW50" s="55"/>
      <c r="AX50" s="55"/>
      <c r="AY50" s="55"/>
      <c r="AZ50" s="55"/>
      <c r="BA50" s="55"/>
      <c r="BB50" s="55"/>
      <c r="BC50" s="55"/>
      <c r="BD50" s="56"/>
      <c r="BE50" s="34"/>
    </row>
    <row r="51" spans="1:91" s="2" customFormat="1" ht="10.9" customHeight="1">
      <c r="A51" s="34"/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5"/>
      <c r="AS51" s="292"/>
      <c r="AT51" s="293"/>
      <c r="AU51" s="55"/>
      <c r="AV51" s="55"/>
      <c r="AW51" s="55"/>
      <c r="AX51" s="55"/>
      <c r="AY51" s="55"/>
      <c r="AZ51" s="55"/>
      <c r="BA51" s="55"/>
      <c r="BB51" s="55"/>
      <c r="BC51" s="55"/>
      <c r="BD51" s="56"/>
      <c r="BE51" s="34"/>
    </row>
    <row r="52" spans="1:91" s="2" customFormat="1" ht="29.25" customHeight="1">
      <c r="A52" s="34"/>
      <c r="B52" s="35"/>
      <c r="C52" s="294" t="s">
        <v>51</v>
      </c>
      <c r="D52" s="295"/>
      <c r="E52" s="295"/>
      <c r="F52" s="295"/>
      <c r="G52" s="295"/>
      <c r="H52" s="57"/>
      <c r="I52" s="297" t="s">
        <v>52</v>
      </c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6" t="s">
        <v>53</v>
      </c>
      <c r="AH52" s="295"/>
      <c r="AI52" s="295"/>
      <c r="AJ52" s="295"/>
      <c r="AK52" s="295"/>
      <c r="AL52" s="295"/>
      <c r="AM52" s="295"/>
      <c r="AN52" s="297" t="s">
        <v>54</v>
      </c>
      <c r="AO52" s="295"/>
      <c r="AP52" s="295"/>
      <c r="AQ52" s="58" t="s">
        <v>55</v>
      </c>
      <c r="AR52" s="35"/>
      <c r="AS52" s="59" t="s">
        <v>56</v>
      </c>
      <c r="AT52" s="60" t="s">
        <v>57</v>
      </c>
      <c r="AU52" s="60" t="s">
        <v>58</v>
      </c>
      <c r="AV52" s="60" t="s">
        <v>59</v>
      </c>
      <c r="AW52" s="60" t="s">
        <v>60</v>
      </c>
      <c r="AX52" s="60" t="s">
        <v>61</v>
      </c>
      <c r="AY52" s="60" t="s">
        <v>62</v>
      </c>
      <c r="AZ52" s="60" t="s">
        <v>63</v>
      </c>
      <c r="BA52" s="60" t="s">
        <v>64</v>
      </c>
      <c r="BB52" s="60" t="s">
        <v>65</v>
      </c>
      <c r="BC52" s="60" t="s">
        <v>66</v>
      </c>
      <c r="BD52" s="61" t="s">
        <v>67</v>
      </c>
      <c r="BE52" s="34"/>
    </row>
    <row r="53" spans="1:91" s="2" customFormat="1" ht="10.9" customHeight="1">
      <c r="A53" s="34"/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5"/>
      <c r="AS53" s="62"/>
      <c r="AT53" s="63"/>
      <c r="AU53" s="63"/>
      <c r="AV53" s="63"/>
      <c r="AW53" s="63"/>
      <c r="AX53" s="63"/>
      <c r="AY53" s="63"/>
      <c r="AZ53" s="63"/>
      <c r="BA53" s="63"/>
      <c r="BB53" s="63"/>
      <c r="BC53" s="63"/>
      <c r="BD53" s="64"/>
      <c r="BE53" s="34"/>
    </row>
    <row r="54" spans="1:91" s="6" customFormat="1" ht="32.450000000000003" customHeight="1">
      <c r="B54" s="65"/>
      <c r="C54" s="66" t="s">
        <v>68</v>
      </c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301">
        <f>ROUND(SUM(AG55:AG58),2)</f>
        <v>0</v>
      </c>
      <c r="AH54" s="301"/>
      <c r="AI54" s="301"/>
      <c r="AJ54" s="301"/>
      <c r="AK54" s="301"/>
      <c r="AL54" s="301"/>
      <c r="AM54" s="301"/>
      <c r="AN54" s="302">
        <f>SUM(AG54,AT54)</f>
        <v>0</v>
      </c>
      <c r="AO54" s="302"/>
      <c r="AP54" s="302"/>
      <c r="AQ54" s="69" t="s">
        <v>3</v>
      </c>
      <c r="AR54" s="65"/>
      <c r="AS54" s="70">
        <f>ROUND(SUM(AS55:AS58),2)</f>
        <v>0</v>
      </c>
      <c r="AT54" s="71">
        <f>ROUND(SUM(AV54:AW54),2)</f>
        <v>0</v>
      </c>
      <c r="AU54" s="72">
        <f>ROUND(SUM(AU55:AU58),5)</f>
        <v>0</v>
      </c>
      <c r="AV54" s="71">
        <f>ROUND(AZ54*L29,2)</f>
        <v>0</v>
      </c>
      <c r="AW54" s="71">
        <f>ROUND(BA54*L30,2)</f>
        <v>0</v>
      </c>
      <c r="AX54" s="71">
        <f>ROUND(BB54*L29,2)</f>
        <v>0</v>
      </c>
      <c r="AY54" s="71">
        <f>ROUND(BC54*L30,2)</f>
        <v>0</v>
      </c>
      <c r="AZ54" s="71">
        <f>ROUND(SUM(AZ55:AZ58),2)</f>
        <v>0</v>
      </c>
      <c r="BA54" s="71">
        <f>ROUND(SUM(BA55:BA58),2)</f>
        <v>0</v>
      </c>
      <c r="BB54" s="71">
        <f>ROUND(SUM(BB55:BB58),2)</f>
        <v>0</v>
      </c>
      <c r="BC54" s="71">
        <f>ROUND(SUM(BC55:BC58),2)</f>
        <v>0</v>
      </c>
      <c r="BD54" s="73">
        <f>ROUND(SUM(BD55:BD58),2)</f>
        <v>0</v>
      </c>
      <c r="BS54" s="74" t="s">
        <v>69</v>
      </c>
      <c r="BT54" s="74" t="s">
        <v>70</v>
      </c>
      <c r="BU54" s="75" t="s">
        <v>71</v>
      </c>
      <c r="BV54" s="74" t="s">
        <v>72</v>
      </c>
      <c r="BW54" s="74" t="s">
        <v>5</v>
      </c>
      <c r="BX54" s="74" t="s">
        <v>73</v>
      </c>
      <c r="CL54" s="74" t="s">
        <v>3</v>
      </c>
    </row>
    <row r="55" spans="1:91" s="7" customFormat="1" ht="24.75" customHeight="1">
      <c r="A55" s="76" t="s">
        <v>74</v>
      </c>
      <c r="B55" s="77"/>
      <c r="C55" s="78"/>
      <c r="D55" s="298" t="s">
        <v>75</v>
      </c>
      <c r="E55" s="298"/>
      <c r="F55" s="298"/>
      <c r="G55" s="298"/>
      <c r="H55" s="298"/>
      <c r="I55" s="79"/>
      <c r="J55" s="298" t="s">
        <v>76</v>
      </c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  <c r="AF55" s="298"/>
      <c r="AG55" s="299">
        <f>'SO01 - Točna (cca 80mx6-7...'!J30</f>
        <v>0</v>
      </c>
      <c r="AH55" s="300"/>
      <c r="AI55" s="300"/>
      <c r="AJ55" s="300"/>
      <c r="AK55" s="300"/>
      <c r="AL55" s="300"/>
      <c r="AM55" s="300"/>
      <c r="AN55" s="299">
        <f>SUM(AG55,AT55)</f>
        <v>0</v>
      </c>
      <c r="AO55" s="300"/>
      <c r="AP55" s="300"/>
      <c r="AQ55" s="80" t="s">
        <v>77</v>
      </c>
      <c r="AR55" s="77"/>
      <c r="AS55" s="81">
        <v>0</v>
      </c>
      <c r="AT55" s="82">
        <f>ROUND(SUM(AV55:AW55),2)</f>
        <v>0</v>
      </c>
      <c r="AU55" s="83">
        <f>'SO01 - Točna (cca 80mx6-7...'!P87</f>
        <v>0</v>
      </c>
      <c r="AV55" s="82">
        <f>'SO01 - Točna (cca 80mx6-7...'!J33</f>
        <v>0</v>
      </c>
      <c r="AW55" s="82">
        <f>'SO01 - Točna (cca 80mx6-7...'!J34</f>
        <v>0</v>
      </c>
      <c r="AX55" s="82">
        <f>'SO01 - Točna (cca 80mx6-7...'!J35</f>
        <v>0</v>
      </c>
      <c r="AY55" s="82">
        <f>'SO01 - Točna (cca 80mx6-7...'!J36</f>
        <v>0</v>
      </c>
      <c r="AZ55" s="82">
        <f>'SO01 - Točna (cca 80mx6-7...'!F33</f>
        <v>0</v>
      </c>
      <c r="BA55" s="82">
        <f>'SO01 - Točna (cca 80mx6-7...'!F34</f>
        <v>0</v>
      </c>
      <c r="BB55" s="82">
        <f>'SO01 - Točna (cca 80mx6-7...'!F35</f>
        <v>0</v>
      </c>
      <c r="BC55" s="82">
        <f>'SO01 - Točna (cca 80mx6-7...'!F36</f>
        <v>0</v>
      </c>
      <c r="BD55" s="84">
        <f>'SO01 - Točna (cca 80mx6-7...'!F37</f>
        <v>0</v>
      </c>
      <c r="BT55" s="85" t="s">
        <v>78</v>
      </c>
      <c r="BV55" s="85" t="s">
        <v>72</v>
      </c>
      <c r="BW55" s="85" t="s">
        <v>79</v>
      </c>
      <c r="BX55" s="85" t="s">
        <v>5</v>
      </c>
      <c r="CL55" s="85" t="s">
        <v>3</v>
      </c>
      <c r="CM55" s="85" t="s">
        <v>80</v>
      </c>
    </row>
    <row r="56" spans="1:91" s="7" customFormat="1" ht="24.75" customHeight="1">
      <c r="A56" s="76" t="s">
        <v>74</v>
      </c>
      <c r="B56" s="77"/>
      <c r="C56" s="78"/>
      <c r="D56" s="298" t="s">
        <v>81</v>
      </c>
      <c r="E56" s="298"/>
      <c r="F56" s="298"/>
      <c r="G56" s="298"/>
      <c r="H56" s="298"/>
      <c r="I56" s="79"/>
      <c r="J56" s="298" t="s">
        <v>82</v>
      </c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8"/>
      <c r="Z56" s="298"/>
      <c r="AA56" s="298"/>
      <c r="AB56" s="298"/>
      <c r="AC56" s="298"/>
      <c r="AD56" s="298"/>
      <c r="AE56" s="298"/>
      <c r="AF56" s="298"/>
      <c r="AG56" s="299">
        <f>'SO02 - Spojka okolo techn...'!J30</f>
        <v>0</v>
      </c>
      <c r="AH56" s="300"/>
      <c r="AI56" s="300"/>
      <c r="AJ56" s="300"/>
      <c r="AK56" s="300"/>
      <c r="AL56" s="300"/>
      <c r="AM56" s="300"/>
      <c r="AN56" s="299">
        <f>SUM(AG56,AT56)</f>
        <v>0</v>
      </c>
      <c r="AO56" s="300"/>
      <c r="AP56" s="300"/>
      <c r="AQ56" s="80" t="s">
        <v>77</v>
      </c>
      <c r="AR56" s="77"/>
      <c r="AS56" s="81">
        <v>0</v>
      </c>
      <c r="AT56" s="82">
        <f>ROUND(SUM(AV56:AW56),2)</f>
        <v>0</v>
      </c>
      <c r="AU56" s="83">
        <f>'SO02 - Spojka okolo techn...'!P88</f>
        <v>0</v>
      </c>
      <c r="AV56" s="82">
        <f>'SO02 - Spojka okolo techn...'!J33</f>
        <v>0</v>
      </c>
      <c r="AW56" s="82">
        <f>'SO02 - Spojka okolo techn...'!J34</f>
        <v>0</v>
      </c>
      <c r="AX56" s="82">
        <f>'SO02 - Spojka okolo techn...'!J35</f>
        <v>0</v>
      </c>
      <c r="AY56" s="82">
        <f>'SO02 - Spojka okolo techn...'!J36</f>
        <v>0</v>
      </c>
      <c r="AZ56" s="82">
        <f>'SO02 - Spojka okolo techn...'!F33</f>
        <v>0</v>
      </c>
      <c r="BA56" s="82">
        <f>'SO02 - Spojka okolo techn...'!F34</f>
        <v>0</v>
      </c>
      <c r="BB56" s="82">
        <f>'SO02 - Spojka okolo techn...'!F35</f>
        <v>0</v>
      </c>
      <c r="BC56" s="82">
        <f>'SO02 - Spojka okolo techn...'!F36</f>
        <v>0</v>
      </c>
      <c r="BD56" s="84">
        <f>'SO02 - Spojka okolo techn...'!F37</f>
        <v>0</v>
      </c>
      <c r="BT56" s="85" t="s">
        <v>78</v>
      </c>
      <c r="BV56" s="85" t="s">
        <v>72</v>
      </c>
      <c r="BW56" s="85" t="s">
        <v>83</v>
      </c>
      <c r="BX56" s="85" t="s">
        <v>5</v>
      </c>
      <c r="CL56" s="85" t="s">
        <v>3</v>
      </c>
      <c r="CM56" s="85" t="s">
        <v>80</v>
      </c>
    </row>
    <row r="57" spans="1:91" s="7" customFormat="1" ht="16.5" customHeight="1">
      <c r="A57" s="76" t="s">
        <v>74</v>
      </c>
      <c r="B57" s="77"/>
      <c r="C57" s="78"/>
      <c r="D57" s="298" t="s">
        <v>84</v>
      </c>
      <c r="E57" s="298"/>
      <c r="F57" s="298"/>
      <c r="G57" s="298"/>
      <c r="H57" s="298"/>
      <c r="I57" s="79"/>
      <c r="J57" s="298" t="s">
        <v>85</v>
      </c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  <c r="AF57" s="298"/>
      <c r="AG57" s="299">
        <f>'SO03 - Spojka k hřišti (c...'!J30</f>
        <v>0</v>
      </c>
      <c r="AH57" s="300"/>
      <c r="AI57" s="300"/>
      <c r="AJ57" s="300"/>
      <c r="AK57" s="300"/>
      <c r="AL57" s="300"/>
      <c r="AM57" s="300"/>
      <c r="AN57" s="299">
        <f>SUM(AG57,AT57)</f>
        <v>0</v>
      </c>
      <c r="AO57" s="300"/>
      <c r="AP57" s="300"/>
      <c r="AQ57" s="80" t="s">
        <v>77</v>
      </c>
      <c r="AR57" s="77"/>
      <c r="AS57" s="81">
        <v>0</v>
      </c>
      <c r="AT57" s="82">
        <f>ROUND(SUM(AV57:AW57),2)</f>
        <v>0</v>
      </c>
      <c r="AU57" s="83">
        <f>'SO03 - Spojka k hřišti (c...'!P86</f>
        <v>0</v>
      </c>
      <c r="AV57" s="82">
        <f>'SO03 - Spojka k hřišti (c...'!J33</f>
        <v>0</v>
      </c>
      <c r="AW57" s="82">
        <f>'SO03 - Spojka k hřišti (c...'!J34</f>
        <v>0</v>
      </c>
      <c r="AX57" s="82">
        <f>'SO03 - Spojka k hřišti (c...'!J35</f>
        <v>0</v>
      </c>
      <c r="AY57" s="82">
        <f>'SO03 - Spojka k hřišti (c...'!J36</f>
        <v>0</v>
      </c>
      <c r="AZ57" s="82">
        <f>'SO03 - Spojka k hřišti (c...'!F33</f>
        <v>0</v>
      </c>
      <c r="BA57" s="82">
        <f>'SO03 - Spojka k hřišti (c...'!F34</f>
        <v>0</v>
      </c>
      <c r="BB57" s="82">
        <f>'SO03 - Spojka k hřišti (c...'!F35</f>
        <v>0</v>
      </c>
      <c r="BC57" s="82">
        <f>'SO03 - Spojka k hřišti (c...'!F36</f>
        <v>0</v>
      </c>
      <c r="BD57" s="84">
        <f>'SO03 - Spojka k hřišti (c...'!F37</f>
        <v>0</v>
      </c>
      <c r="BT57" s="85" t="s">
        <v>78</v>
      </c>
      <c r="BV57" s="85" t="s">
        <v>72</v>
      </c>
      <c r="BW57" s="85" t="s">
        <v>86</v>
      </c>
      <c r="BX57" s="85" t="s">
        <v>5</v>
      </c>
      <c r="CL57" s="85" t="s">
        <v>3</v>
      </c>
      <c r="CM57" s="85" t="s">
        <v>80</v>
      </c>
    </row>
    <row r="58" spans="1:91" s="7" customFormat="1" ht="16.5" customHeight="1">
      <c r="A58" s="76" t="s">
        <v>74</v>
      </c>
      <c r="B58" s="77"/>
      <c r="C58" s="78"/>
      <c r="D58" s="298" t="s">
        <v>87</v>
      </c>
      <c r="E58" s="298"/>
      <c r="F58" s="298"/>
      <c r="G58" s="298"/>
      <c r="H58" s="298"/>
      <c r="I58" s="79"/>
      <c r="J58" s="298" t="s">
        <v>88</v>
      </c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8"/>
      <c r="Z58" s="298"/>
      <c r="AA58" s="298"/>
      <c r="AB58" s="298"/>
      <c r="AC58" s="298"/>
      <c r="AD58" s="298"/>
      <c r="AE58" s="298"/>
      <c r="AF58" s="298"/>
      <c r="AG58" s="299">
        <f>'VON - Vedlejší a ostatní ...'!J30</f>
        <v>0</v>
      </c>
      <c r="AH58" s="300"/>
      <c r="AI58" s="300"/>
      <c r="AJ58" s="300"/>
      <c r="AK58" s="300"/>
      <c r="AL58" s="300"/>
      <c r="AM58" s="300"/>
      <c r="AN58" s="299">
        <f>SUM(AG58,AT58)</f>
        <v>0</v>
      </c>
      <c r="AO58" s="300"/>
      <c r="AP58" s="300"/>
      <c r="AQ58" s="80" t="s">
        <v>87</v>
      </c>
      <c r="AR58" s="77"/>
      <c r="AS58" s="86">
        <v>0</v>
      </c>
      <c r="AT58" s="87">
        <f>ROUND(SUM(AV58:AW58),2)</f>
        <v>0</v>
      </c>
      <c r="AU58" s="88">
        <f>'VON - Vedlejší a ostatní ...'!P80</f>
        <v>0</v>
      </c>
      <c r="AV58" s="87">
        <f>'VON - Vedlejší a ostatní ...'!J33</f>
        <v>0</v>
      </c>
      <c r="AW58" s="87">
        <f>'VON - Vedlejší a ostatní ...'!J34</f>
        <v>0</v>
      </c>
      <c r="AX58" s="87">
        <f>'VON - Vedlejší a ostatní ...'!J35</f>
        <v>0</v>
      </c>
      <c r="AY58" s="87">
        <f>'VON - Vedlejší a ostatní ...'!J36</f>
        <v>0</v>
      </c>
      <c r="AZ58" s="87">
        <f>'VON - Vedlejší a ostatní ...'!F33</f>
        <v>0</v>
      </c>
      <c r="BA58" s="87">
        <f>'VON - Vedlejší a ostatní ...'!F34</f>
        <v>0</v>
      </c>
      <c r="BB58" s="87">
        <f>'VON - Vedlejší a ostatní ...'!F35</f>
        <v>0</v>
      </c>
      <c r="BC58" s="87">
        <f>'VON - Vedlejší a ostatní ...'!F36</f>
        <v>0</v>
      </c>
      <c r="BD58" s="89">
        <f>'VON - Vedlejší a ostatní ...'!F37</f>
        <v>0</v>
      </c>
      <c r="BT58" s="85" t="s">
        <v>78</v>
      </c>
      <c r="BV58" s="85" t="s">
        <v>72</v>
      </c>
      <c r="BW58" s="85" t="s">
        <v>89</v>
      </c>
      <c r="BX58" s="85" t="s">
        <v>5</v>
      </c>
      <c r="CL58" s="85" t="s">
        <v>3</v>
      </c>
      <c r="CM58" s="85" t="s">
        <v>78</v>
      </c>
    </row>
    <row r="59" spans="1:91" s="2" customFormat="1" ht="30" customHeight="1">
      <c r="A59" s="34"/>
      <c r="B59" s="35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5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</row>
    <row r="60" spans="1:91" s="2" customFormat="1" ht="6.95" customHeight="1">
      <c r="A60" s="34"/>
      <c r="B60" s="44"/>
      <c r="C60" s="45"/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45"/>
      <c r="AE60" s="45"/>
      <c r="AF60" s="45"/>
      <c r="AG60" s="45"/>
      <c r="AH60" s="45"/>
      <c r="AI60" s="45"/>
      <c r="AJ60" s="45"/>
      <c r="AK60" s="45"/>
      <c r="AL60" s="45"/>
      <c r="AM60" s="45"/>
      <c r="AN60" s="45"/>
      <c r="AO60" s="45"/>
      <c r="AP60" s="45"/>
      <c r="AQ60" s="45"/>
      <c r="AR60" s="35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</row>
  </sheetData>
  <mergeCells count="54"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AN58:AP58"/>
    <mergeCell ref="AG58:AM58"/>
    <mergeCell ref="D58:H58"/>
    <mergeCell ref="J58:AF58"/>
    <mergeCell ref="AG54:AM54"/>
    <mergeCell ref="AN54:AP54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L45:AO45"/>
    <mergeCell ref="AM47:AN47"/>
    <mergeCell ref="AM49:AP49"/>
    <mergeCell ref="AS49:AT51"/>
    <mergeCell ref="AM50:AP50"/>
  </mergeCells>
  <hyperlinks>
    <hyperlink ref="A55" location="'SO01 - Točna (cca 80mx6-7...'!C2" display="/" xr:uid="{00000000-0004-0000-0000-000000000000}"/>
    <hyperlink ref="A56" location="'SO02 - Spojka okolo techn...'!C2" display="/" xr:uid="{00000000-0004-0000-0000-000001000000}"/>
    <hyperlink ref="A57" location="'SO03 - Spojka k hřišti (c...'!C2" display="/" xr:uid="{00000000-0004-0000-0000-000002000000}"/>
    <hyperlink ref="A58" location="'VON - Vedlejší a ostatní ...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BM386"/>
  <sheetViews>
    <sheetView showGridLines="0" tabSelected="1" topLeftCell="A360" workbookViewId="0">
      <selection activeCell="H384" sqref="H384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2" t="s">
        <v>6</v>
      </c>
      <c r="M2" s="307"/>
      <c r="N2" s="307"/>
      <c r="O2" s="307"/>
      <c r="P2" s="307"/>
      <c r="Q2" s="307"/>
      <c r="R2" s="307"/>
      <c r="S2" s="307"/>
      <c r="T2" s="307"/>
      <c r="U2" s="307"/>
      <c r="V2" s="307"/>
      <c r="AT2" s="19" t="s">
        <v>79</v>
      </c>
    </row>
    <row r="3" spans="1:46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80</v>
      </c>
    </row>
    <row r="4" spans="1:46" s="1" customFormat="1" ht="24.95" customHeight="1">
      <c r="B4" s="22"/>
      <c r="D4" s="23" t="s">
        <v>90</v>
      </c>
      <c r="L4" s="22"/>
      <c r="M4" s="90" t="s">
        <v>11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29" t="s">
        <v>17</v>
      </c>
      <c r="L6" s="22"/>
    </row>
    <row r="7" spans="1:46" s="1" customFormat="1" ht="16.5" customHeight="1">
      <c r="B7" s="22"/>
      <c r="E7" s="323" t="str">
        <f>'Rekapitulace stavby'!K6</f>
        <v>Dostavba komunikace C20 v Nové Vsi</v>
      </c>
      <c r="F7" s="324"/>
      <c r="G7" s="324"/>
      <c r="H7" s="324"/>
      <c r="L7" s="22"/>
    </row>
    <row r="8" spans="1:46" s="2" customFormat="1" ht="12" customHeight="1">
      <c r="A8" s="34"/>
      <c r="B8" s="35"/>
      <c r="C8" s="34"/>
      <c r="D8" s="29" t="s">
        <v>91</v>
      </c>
      <c r="E8" s="34"/>
      <c r="F8" s="34"/>
      <c r="G8" s="34"/>
      <c r="H8" s="34"/>
      <c r="I8" s="34"/>
      <c r="J8" s="34"/>
      <c r="K8" s="34"/>
      <c r="L8" s="9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5"/>
      <c r="C9" s="34"/>
      <c r="D9" s="34"/>
      <c r="E9" s="285" t="s">
        <v>92</v>
      </c>
      <c r="F9" s="325"/>
      <c r="G9" s="325"/>
      <c r="H9" s="325"/>
      <c r="I9" s="34"/>
      <c r="J9" s="34"/>
      <c r="K9" s="34"/>
      <c r="L9" s="9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9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5"/>
      <c r="C11" s="34"/>
      <c r="D11" s="29" t="s">
        <v>19</v>
      </c>
      <c r="E11" s="34"/>
      <c r="F11" s="27" t="s">
        <v>3</v>
      </c>
      <c r="G11" s="34"/>
      <c r="H11" s="34"/>
      <c r="I11" s="29" t="s">
        <v>20</v>
      </c>
      <c r="J11" s="27" t="s">
        <v>3</v>
      </c>
      <c r="K11" s="34"/>
      <c r="L11" s="9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5"/>
      <c r="C12" s="34"/>
      <c r="D12" s="29" t="s">
        <v>21</v>
      </c>
      <c r="E12" s="34"/>
      <c r="F12" s="27" t="s">
        <v>22</v>
      </c>
      <c r="G12" s="34"/>
      <c r="H12" s="34"/>
      <c r="I12" s="29" t="s">
        <v>23</v>
      </c>
      <c r="J12" s="52" t="str">
        <f>'Rekapitulace stavby'!AN8</f>
        <v>4. 1. 2024</v>
      </c>
      <c r="K12" s="34"/>
      <c r="L12" s="9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9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5"/>
      <c r="C14" s="34"/>
      <c r="D14" s="29" t="s">
        <v>25</v>
      </c>
      <c r="E14" s="34"/>
      <c r="F14" s="34"/>
      <c r="G14" s="34"/>
      <c r="H14" s="34"/>
      <c r="I14" s="29" t="s">
        <v>26</v>
      </c>
      <c r="J14" s="27" t="s">
        <v>3</v>
      </c>
      <c r="K14" s="34"/>
      <c r="L14" s="9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5"/>
      <c r="C15" s="34"/>
      <c r="D15" s="34"/>
      <c r="E15" s="27" t="s">
        <v>27</v>
      </c>
      <c r="F15" s="34"/>
      <c r="G15" s="34"/>
      <c r="H15" s="34"/>
      <c r="I15" s="29" t="s">
        <v>28</v>
      </c>
      <c r="J15" s="27" t="s">
        <v>3</v>
      </c>
      <c r="K15" s="34"/>
      <c r="L15" s="9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9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5"/>
      <c r="C17" s="34"/>
      <c r="D17" s="29" t="s">
        <v>29</v>
      </c>
      <c r="E17" s="34"/>
      <c r="F17" s="34"/>
      <c r="G17" s="34"/>
      <c r="H17" s="34"/>
      <c r="I17" s="29" t="s">
        <v>26</v>
      </c>
      <c r="J17" s="30" t="str">
        <f>'Rekapitulace stavby'!AN13</f>
        <v>Vyplň údaj</v>
      </c>
      <c r="K17" s="34"/>
      <c r="L17" s="9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5"/>
      <c r="C18" s="34"/>
      <c r="D18" s="34"/>
      <c r="E18" s="326" t="str">
        <f>'Rekapitulace stavby'!E14</f>
        <v>Vyplň údaj</v>
      </c>
      <c r="F18" s="306"/>
      <c r="G18" s="306"/>
      <c r="H18" s="306"/>
      <c r="I18" s="29" t="s">
        <v>28</v>
      </c>
      <c r="J18" s="30" t="str">
        <f>'Rekapitulace stavby'!AN14</f>
        <v>Vyplň údaj</v>
      </c>
      <c r="K18" s="34"/>
      <c r="L18" s="9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9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5"/>
      <c r="C20" s="34"/>
      <c r="D20" s="29" t="s">
        <v>31</v>
      </c>
      <c r="E20" s="34"/>
      <c r="F20" s="34"/>
      <c r="G20" s="34"/>
      <c r="H20" s="34"/>
      <c r="I20" s="29" t="s">
        <v>26</v>
      </c>
      <c r="J20" s="27" t="str">
        <f>IF('Rekapitulace stavby'!AN16="","",'Rekapitulace stavby'!AN16)</f>
        <v/>
      </c>
      <c r="K20" s="34"/>
      <c r="L20" s="9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5"/>
      <c r="C21" s="34"/>
      <c r="D21" s="34"/>
      <c r="E21" s="27" t="str">
        <f>IF('Rekapitulace stavby'!E17="","",'Rekapitulace stavby'!E17)</f>
        <v xml:space="preserve"> </v>
      </c>
      <c r="F21" s="34"/>
      <c r="G21" s="34"/>
      <c r="H21" s="34"/>
      <c r="I21" s="29" t="s">
        <v>28</v>
      </c>
      <c r="J21" s="27" t="str">
        <f>IF('Rekapitulace stavby'!AN17="","",'Rekapitulace stavby'!AN17)</f>
        <v/>
      </c>
      <c r="K21" s="34"/>
      <c r="L21" s="9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9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5"/>
      <c r="C23" s="34"/>
      <c r="D23" s="29" t="s">
        <v>33</v>
      </c>
      <c r="E23" s="34"/>
      <c r="F23" s="34"/>
      <c r="G23" s="34"/>
      <c r="H23" s="34"/>
      <c r="I23" s="29" t="s">
        <v>26</v>
      </c>
      <c r="J23" s="27" t="str">
        <f>IF('Rekapitulace stavby'!AN19="","",'Rekapitulace stavby'!AN19)</f>
        <v/>
      </c>
      <c r="K23" s="34"/>
      <c r="L23" s="9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5"/>
      <c r="C24" s="34"/>
      <c r="D24" s="34"/>
      <c r="E24" s="27" t="str">
        <f>IF('Rekapitulace stavby'!E20="","",'Rekapitulace stavby'!E20)</f>
        <v xml:space="preserve"> </v>
      </c>
      <c r="F24" s="34"/>
      <c r="G24" s="34"/>
      <c r="H24" s="34"/>
      <c r="I24" s="29" t="s">
        <v>28</v>
      </c>
      <c r="J24" s="27" t="str">
        <f>IF('Rekapitulace stavby'!AN20="","",'Rekapitulace stavby'!AN20)</f>
        <v/>
      </c>
      <c r="K24" s="34"/>
      <c r="L24" s="9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9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5"/>
      <c r="C26" s="34"/>
      <c r="D26" s="29" t="s">
        <v>34</v>
      </c>
      <c r="E26" s="34"/>
      <c r="F26" s="34"/>
      <c r="G26" s="34"/>
      <c r="H26" s="34"/>
      <c r="I26" s="34"/>
      <c r="J26" s="34"/>
      <c r="K26" s="34"/>
      <c r="L26" s="9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92"/>
      <c r="B27" s="93"/>
      <c r="C27" s="92"/>
      <c r="D27" s="92"/>
      <c r="E27" s="311" t="s">
        <v>3</v>
      </c>
      <c r="F27" s="311"/>
      <c r="G27" s="311"/>
      <c r="H27" s="311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9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5"/>
      <c r="C29" s="34"/>
      <c r="D29" s="63"/>
      <c r="E29" s="63"/>
      <c r="F29" s="63"/>
      <c r="G29" s="63"/>
      <c r="H29" s="63"/>
      <c r="I29" s="63"/>
      <c r="J29" s="63"/>
      <c r="K29" s="63"/>
      <c r="L29" s="9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5"/>
      <c r="C30" s="34"/>
      <c r="D30" s="95" t="s">
        <v>36</v>
      </c>
      <c r="E30" s="34"/>
      <c r="F30" s="34"/>
      <c r="G30" s="34"/>
      <c r="H30" s="34"/>
      <c r="I30" s="34"/>
      <c r="J30" s="68">
        <f>ROUND(J87, 2)</f>
        <v>0</v>
      </c>
      <c r="K30" s="34"/>
      <c r="L30" s="9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5"/>
      <c r="C31" s="34"/>
      <c r="D31" s="63"/>
      <c r="E31" s="63"/>
      <c r="F31" s="63"/>
      <c r="G31" s="63"/>
      <c r="H31" s="63"/>
      <c r="I31" s="63"/>
      <c r="J31" s="63"/>
      <c r="K31" s="63"/>
      <c r="L31" s="9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5"/>
      <c r="C32" s="34"/>
      <c r="D32" s="34"/>
      <c r="E32" s="34"/>
      <c r="F32" s="38" t="s">
        <v>38</v>
      </c>
      <c r="G32" s="34"/>
      <c r="H32" s="34"/>
      <c r="I32" s="38" t="s">
        <v>37</v>
      </c>
      <c r="J32" s="38" t="s">
        <v>39</v>
      </c>
      <c r="K32" s="34"/>
      <c r="L32" s="9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5"/>
      <c r="C33" s="34"/>
      <c r="D33" s="96" t="s">
        <v>40</v>
      </c>
      <c r="E33" s="29" t="s">
        <v>41</v>
      </c>
      <c r="F33" s="97">
        <f>ROUND((SUM(BE87:BE385)),  2)</f>
        <v>0</v>
      </c>
      <c r="G33" s="34"/>
      <c r="H33" s="34"/>
      <c r="I33" s="98">
        <v>0.21</v>
      </c>
      <c r="J33" s="97">
        <f>ROUND(((SUM(BE87:BE385))*I33),  2)</f>
        <v>0</v>
      </c>
      <c r="K33" s="34"/>
      <c r="L33" s="9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5"/>
      <c r="C34" s="34"/>
      <c r="D34" s="34"/>
      <c r="E34" s="29" t="s">
        <v>42</v>
      </c>
      <c r="F34" s="97">
        <f>ROUND((SUM(BF87:BF385)),  2)</f>
        <v>0</v>
      </c>
      <c r="G34" s="34"/>
      <c r="H34" s="34"/>
      <c r="I34" s="98">
        <v>0.12</v>
      </c>
      <c r="J34" s="97">
        <f>ROUND(((SUM(BF87:BF385))*I34),  2)</f>
        <v>0</v>
      </c>
      <c r="K34" s="34"/>
      <c r="L34" s="9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5"/>
      <c r="C35" s="34"/>
      <c r="D35" s="34"/>
      <c r="E35" s="29" t="s">
        <v>43</v>
      </c>
      <c r="F35" s="97">
        <f>ROUND((SUM(BG87:BG385)),  2)</f>
        <v>0</v>
      </c>
      <c r="G35" s="34"/>
      <c r="H35" s="34"/>
      <c r="I35" s="98">
        <v>0.21</v>
      </c>
      <c r="J35" s="97">
        <f>0</f>
        <v>0</v>
      </c>
      <c r="K35" s="34"/>
      <c r="L35" s="9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5"/>
      <c r="C36" s="34"/>
      <c r="D36" s="34"/>
      <c r="E36" s="29" t="s">
        <v>44</v>
      </c>
      <c r="F36" s="97">
        <f>ROUND((SUM(BH87:BH385)),  2)</f>
        <v>0</v>
      </c>
      <c r="G36" s="34"/>
      <c r="H36" s="34"/>
      <c r="I36" s="98">
        <v>0.12</v>
      </c>
      <c r="J36" s="97">
        <f>0</f>
        <v>0</v>
      </c>
      <c r="K36" s="34"/>
      <c r="L36" s="9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5"/>
      <c r="C37" s="34"/>
      <c r="D37" s="34"/>
      <c r="E37" s="29" t="s">
        <v>45</v>
      </c>
      <c r="F37" s="97">
        <f>ROUND((SUM(BI87:BI385)),  2)</f>
        <v>0</v>
      </c>
      <c r="G37" s="34"/>
      <c r="H37" s="34"/>
      <c r="I37" s="98">
        <v>0</v>
      </c>
      <c r="J37" s="97">
        <f>0</f>
        <v>0</v>
      </c>
      <c r="K37" s="34"/>
      <c r="L37" s="9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9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5"/>
      <c r="C39" s="99"/>
      <c r="D39" s="100" t="s">
        <v>46</v>
      </c>
      <c r="E39" s="57"/>
      <c r="F39" s="57"/>
      <c r="G39" s="101" t="s">
        <v>47</v>
      </c>
      <c r="H39" s="102" t="s">
        <v>48</v>
      </c>
      <c r="I39" s="57"/>
      <c r="J39" s="103">
        <f>SUM(J30:J37)</f>
        <v>0</v>
      </c>
      <c r="K39" s="104"/>
      <c r="L39" s="9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44"/>
      <c r="C40" s="45"/>
      <c r="D40" s="45"/>
      <c r="E40" s="45"/>
      <c r="F40" s="45"/>
      <c r="G40" s="45"/>
      <c r="H40" s="45"/>
      <c r="I40" s="45"/>
      <c r="J40" s="45"/>
      <c r="K40" s="45"/>
      <c r="L40" s="9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46"/>
      <c r="C44" s="47"/>
      <c r="D44" s="47"/>
      <c r="E44" s="47"/>
      <c r="F44" s="47"/>
      <c r="G44" s="47"/>
      <c r="H44" s="47"/>
      <c r="I44" s="47"/>
      <c r="J44" s="47"/>
      <c r="K44" s="47"/>
      <c r="L44" s="9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93</v>
      </c>
      <c r="D45" s="34"/>
      <c r="E45" s="34"/>
      <c r="F45" s="34"/>
      <c r="G45" s="34"/>
      <c r="H45" s="34"/>
      <c r="I45" s="34"/>
      <c r="J45" s="34"/>
      <c r="K45" s="34"/>
      <c r="L45" s="91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4"/>
      <c r="D46" s="34"/>
      <c r="E46" s="34"/>
      <c r="F46" s="34"/>
      <c r="G46" s="34"/>
      <c r="H46" s="34"/>
      <c r="I46" s="34"/>
      <c r="J46" s="34"/>
      <c r="K46" s="34"/>
      <c r="L46" s="91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17</v>
      </c>
      <c r="D47" s="34"/>
      <c r="E47" s="34"/>
      <c r="F47" s="34"/>
      <c r="G47" s="34"/>
      <c r="H47" s="34"/>
      <c r="I47" s="34"/>
      <c r="J47" s="34"/>
      <c r="K47" s="34"/>
      <c r="L47" s="91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4"/>
      <c r="D48" s="34"/>
      <c r="E48" s="323" t="str">
        <f>E7</f>
        <v>Dostavba komunikace C20 v Nové Vsi</v>
      </c>
      <c r="F48" s="324"/>
      <c r="G48" s="324"/>
      <c r="H48" s="324"/>
      <c r="I48" s="34"/>
      <c r="J48" s="34"/>
      <c r="K48" s="34"/>
      <c r="L48" s="91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91</v>
      </c>
      <c r="D49" s="34"/>
      <c r="E49" s="34"/>
      <c r="F49" s="34"/>
      <c r="G49" s="34"/>
      <c r="H49" s="34"/>
      <c r="I49" s="34"/>
      <c r="J49" s="34"/>
      <c r="K49" s="34"/>
      <c r="L49" s="91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4"/>
      <c r="D50" s="34"/>
      <c r="E50" s="285" t="str">
        <f>E9</f>
        <v>SO01 - Točna (cca 80mx6-7m) - 520+100+40 m2 (660 m2)</v>
      </c>
      <c r="F50" s="325"/>
      <c r="G50" s="325"/>
      <c r="H50" s="325"/>
      <c r="I50" s="34"/>
      <c r="J50" s="34"/>
      <c r="K50" s="34"/>
      <c r="L50" s="91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91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4"/>
      <c r="E52" s="34"/>
      <c r="F52" s="27" t="str">
        <f>F12</f>
        <v xml:space="preserve"> </v>
      </c>
      <c r="G52" s="34"/>
      <c r="H52" s="34"/>
      <c r="I52" s="29" t="s">
        <v>23</v>
      </c>
      <c r="J52" s="52" t="str">
        <f>IF(J12="","",J12)</f>
        <v>4. 1. 2024</v>
      </c>
      <c r="K52" s="34"/>
      <c r="L52" s="91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91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2" customHeight="1">
      <c r="A54" s="34"/>
      <c r="B54" s="35"/>
      <c r="C54" s="29" t="s">
        <v>25</v>
      </c>
      <c r="D54" s="34"/>
      <c r="E54" s="34"/>
      <c r="F54" s="27" t="str">
        <f>E15</f>
        <v>Obec Hradec-Nová Ves</v>
      </c>
      <c r="G54" s="34"/>
      <c r="H54" s="34"/>
      <c r="I54" s="29" t="s">
        <v>31</v>
      </c>
      <c r="J54" s="32" t="str">
        <f>E21</f>
        <v xml:space="preserve"> </v>
      </c>
      <c r="K54" s="34"/>
      <c r="L54" s="91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29</v>
      </c>
      <c r="D55" s="34"/>
      <c r="E55" s="34"/>
      <c r="F55" s="27" t="str">
        <f>IF(E18="","",E18)</f>
        <v>Vyplň údaj</v>
      </c>
      <c r="G55" s="34"/>
      <c r="H55" s="34"/>
      <c r="I55" s="29" t="s">
        <v>33</v>
      </c>
      <c r="J55" s="32" t="str">
        <f>E24</f>
        <v xml:space="preserve"> </v>
      </c>
      <c r="K55" s="34"/>
      <c r="L55" s="91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4"/>
      <c r="D56" s="34"/>
      <c r="E56" s="34"/>
      <c r="F56" s="34"/>
      <c r="G56" s="34"/>
      <c r="H56" s="34"/>
      <c r="I56" s="34"/>
      <c r="J56" s="34"/>
      <c r="K56" s="34"/>
      <c r="L56" s="91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05" t="s">
        <v>94</v>
      </c>
      <c r="D57" s="99"/>
      <c r="E57" s="99"/>
      <c r="F57" s="99"/>
      <c r="G57" s="99"/>
      <c r="H57" s="99"/>
      <c r="I57" s="99"/>
      <c r="J57" s="106" t="s">
        <v>95</v>
      </c>
      <c r="K57" s="99"/>
      <c r="L57" s="91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4"/>
      <c r="D58" s="34"/>
      <c r="E58" s="34"/>
      <c r="F58" s="34"/>
      <c r="G58" s="34"/>
      <c r="H58" s="34"/>
      <c r="I58" s="34"/>
      <c r="J58" s="34"/>
      <c r="K58" s="34"/>
      <c r="L58" s="91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07" t="s">
        <v>68</v>
      </c>
      <c r="D59" s="34"/>
      <c r="E59" s="34"/>
      <c r="F59" s="34"/>
      <c r="G59" s="34"/>
      <c r="H59" s="34"/>
      <c r="I59" s="34"/>
      <c r="J59" s="68">
        <f>J87</f>
        <v>0</v>
      </c>
      <c r="K59" s="34"/>
      <c r="L59" s="91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9" t="s">
        <v>96</v>
      </c>
    </row>
    <row r="60" spans="1:47" s="9" customFormat="1" ht="24.95" customHeight="1">
      <c r="B60" s="108"/>
      <c r="D60" s="109" t="s">
        <v>97</v>
      </c>
      <c r="E60" s="110"/>
      <c r="F60" s="110"/>
      <c r="G60" s="110"/>
      <c r="H60" s="110"/>
      <c r="I60" s="110"/>
      <c r="J60" s="111">
        <f>J88</f>
        <v>0</v>
      </c>
      <c r="L60" s="108"/>
    </row>
    <row r="61" spans="1:47" s="10" customFormat="1" ht="19.899999999999999" customHeight="1">
      <c r="B61" s="112"/>
      <c r="D61" s="113" t="s">
        <v>98</v>
      </c>
      <c r="E61" s="114"/>
      <c r="F61" s="114"/>
      <c r="G61" s="114"/>
      <c r="H61" s="114"/>
      <c r="I61" s="114"/>
      <c r="J61" s="115">
        <f>J89</f>
        <v>0</v>
      </c>
      <c r="L61" s="112"/>
    </row>
    <row r="62" spans="1:47" s="10" customFormat="1" ht="19.899999999999999" customHeight="1">
      <c r="B62" s="112"/>
      <c r="D62" s="113" t="s">
        <v>99</v>
      </c>
      <c r="E62" s="114"/>
      <c r="F62" s="114"/>
      <c r="G62" s="114"/>
      <c r="H62" s="114"/>
      <c r="I62" s="114"/>
      <c r="J62" s="115">
        <f>J155</f>
        <v>0</v>
      </c>
      <c r="L62" s="112"/>
    </row>
    <row r="63" spans="1:47" s="10" customFormat="1" ht="19.899999999999999" customHeight="1">
      <c r="B63" s="112"/>
      <c r="D63" s="113" t="s">
        <v>100</v>
      </c>
      <c r="E63" s="114"/>
      <c r="F63" s="114"/>
      <c r="G63" s="114"/>
      <c r="H63" s="114"/>
      <c r="I63" s="114"/>
      <c r="J63" s="115">
        <f>J177</f>
        <v>0</v>
      </c>
      <c r="L63" s="112"/>
    </row>
    <row r="64" spans="1:47" s="10" customFormat="1" ht="19.899999999999999" customHeight="1">
      <c r="B64" s="112"/>
      <c r="D64" s="113" t="s">
        <v>101</v>
      </c>
      <c r="E64" s="114"/>
      <c r="F64" s="114"/>
      <c r="G64" s="114"/>
      <c r="H64" s="114"/>
      <c r="I64" s="114"/>
      <c r="J64" s="115">
        <f>J211</f>
        <v>0</v>
      </c>
      <c r="L64" s="112"/>
    </row>
    <row r="65" spans="1:31" s="10" customFormat="1" ht="19.899999999999999" customHeight="1">
      <c r="B65" s="112"/>
      <c r="D65" s="113" t="s">
        <v>102</v>
      </c>
      <c r="E65" s="114"/>
      <c r="F65" s="114"/>
      <c r="G65" s="114"/>
      <c r="H65" s="114"/>
      <c r="I65" s="114"/>
      <c r="J65" s="115">
        <f>J272</f>
        <v>0</v>
      </c>
      <c r="L65" s="112"/>
    </row>
    <row r="66" spans="1:31" s="10" customFormat="1" ht="19.899999999999999" customHeight="1">
      <c r="B66" s="112"/>
      <c r="D66" s="113" t="s">
        <v>103</v>
      </c>
      <c r="E66" s="114"/>
      <c r="F66" s="114"/>
      <c r="G66" s="114"/>
      <c r="H66" s="114"/>
      <c r="I66" s="114"/>
      <c r="J66" s="115">
        <f>J377</f>
        <v>0</v>
      </c>
      <c r="L66" s="112"/>
    </row>
    <row r="67" spans="1:31" s="9" customFormat="1" ht="24.95" customHeight="1">
      <c r="B67" s="108"/>
      <c r="D67" s="109" t="s">
        <v>104</v>
      </c>
      <c r="E67" s="110"/>
      <c r="F67" s="110"/>
      <c r="G67" s="110"/>
      <c r="H67" s="110"/>
      <c r="I67" s="110"/>
      <c r="J67" s="111">
        <f>J380</f>
        <v>0</v>
      </c>
      <c r="L67" s="108"/>
    </row>
    <row r="68" spans="1:31" s="2" customFormat="1" ht="21.75" customHeight="1">
      <c r="A68" s="34"/>
      <c r="B68" s="35"/>
      <c r="C68" s="34"/>
      <c r="D68" s="34"/>
      <c r="E68" s="34"/>
      <c r="F68" s="34"/>
      <c r="G68" s="34"/>
      <c r="H68" s="34"/>
      <c r="I68" s="34"/>
      <c r="J68" s="34"/>
      <c r="K68" s="34"/>
      <c r="L68" s="91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31" s="2" customFormat="1" ht="6.95" customHeight="1">
      <c r="A69" s="34"/>
      <c r="B69" s="44"/>
      <c r="C69" s="45"/>
      <c r="D69" s="45"/>
      <c r="E69" s="45"/>
      <c r="F69" s="45"/>
      <c r="G69" s="45"/>
      <c r="H69" s="45"/>
      <c r="I69" s="45"/>
      <c r="J69" s="45"/>
      <c r="K69" s="45"/>
      <c r="L69" s="91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3" spans="1:31" s="2" customFormat="1" ht="6.95" customHeight="1">
      <c r="A73" s="34"/>
      <c r="B73" s="46"/>
      <c r="C73" s="47"/>
      <c r="D73" s="47"/>
      <c r="E73" s="47"/>
      <c r="F73" s="47"/>
      <c r="G73" s="47"/>
      <c r="H73" s="47"/>
      <c r="I73" s="47"/>
      <c r="J73" s="47"/>
      <c r="K73" s="47"/>
      <c r="L73" s="91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24.95" customHeight="1">
      <c r="A74" s="34"/>
      <c r="B74" s="35"/>
      <c r="C74" s="23" t="s">
        <v>105</v>
      </c>
      <c r="D74" s="34"/>
      <c r="E74" s="34"/>
      <c r="F74" s="34"/>
      <c r="G74" s="34"/>
      <c r="H74" s="34"/>
      <c r="I74" s="34"/>
      <c r="J74" s="34"/>
      <c r="K74" s="34"/>
      <c r="L74" s="91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6.95" customHeight="1">
      <c r="A75" s="34"/>
      <c r="B75" s="35"/>
      <c r="C75" s="34"/>
      <c r="D75" s="34"/>
      <c r="E75" s="34"/>
      <c r="F75" s="34"/>
      <c r="G75" s="34"/>
      <c r="H75" s="34"/>
      <c r="I75" s="34"/>
      <c r="J75" s="34"/>
      <c r="K75" s="34"/>
      <c r="L75" s="91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12" customHeight="1">
      <c r="A76" s="34"/>
      <c r="B76" s="35"/>
      <c r="C76" s="29" t="s">
        <v>17</v>
      </c>
      <c r="D76" s="34"/>
      <c r="E76" s="34"/>
      <c r="F76" s="34"/>
      <c r="G76" s="34"/>
      <c r="H76" s="34"/>
      <c r="I76" s="34"/>
      <c r="J76" s="34"/>
      <c r="K76" s="34"/>
      <c r="L76" s="9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6.5" customHeight="1">
      <c r="A77" s="34"/>
      <c r="B77" s="35"/>
      <c r="C77" s="34"/>
      <c r="D77" s="34"/>
      <c r="E77" s="323" t="str">
        <f>E7</f>
        <v>Dostavba komunikace C20 v Nové Vsi</v>
      </c>
      <c r="F77" s="324"/>
      <c r="G77" s="324"/>
      <c r="H77" s="324"/>
      <c r="I77" s="34"/>
      <c r="J77" s="34"/>
      <c r="K77" s="34"/>
      <c r="L77" s="9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2" customHeight="1">
      <c r="A78" s="34"/>
      <c r="B78" s="35"/>
      <c r="C78" s="29" t="s">
        <v>91</v>
      </c>
      <c r="D78" s="34"/>
      <c r="E78" s="34"/>
      <c r="F78" s="34"/>
      <c r="G78" s="34"/>
      <c r="H78" s="34"/>
      <c r="I78" s="34"/>
      <c r="J78" s="34"/>
      <c r="K78" s="34"/>
      <c r="L78" s="91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6.5" customHeight="1">
      <c r="A79" s="34"/>
      <c r="B79" s="35"/>
      <c r="C79" s="34"/>
      <c r="D79" s="34"/>
      <c r="E79" s="285" t="str">
        <f>E9</f>
        <v>SO01 - Točna (cca 80mx6-7m) - 520+100+40 m2 (660 m2)</v>
      </c>
      <c r="F79" s="325"/>
      <c r="G79" s="325"/>
      <c r="H79" s="325"/>
      <c r="I79" s="34"/>
      <c r="J79" s="34"/>
      <c r="K79" s="34"/>
      <c r="L79" s="91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6.95" customHeight="1">
      <c r="A80" s="34"/>
      <c r="B80" s="35"/>
      <c r="C80" s="34"/>
      <c r="D80" s="34"/>
      <c r="E80" s="34"/>
      <c r="F80" s="34"/>
      <c r="G80" s="34"/>
      <c r="H80" s="34"/>
      <c r="I80" s="34"/>
      <c r="J80" s="34"/>
      <c r="K80" s="34"/>
      <c r="L80" s="91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12" customHeight="1">
      <c r="A81" s="34"/>
      <c r="B81" s="35"/>
      <c r="C81" s="29" t="s">
        <v>21</v>
      </c>
      <c r="D81" s="34"/>
      <c r="E81" s="34"/>
      <c r="F81" s="27" t="str">
        <f>F12</f>
        <v xml:space="preserve"> </v>
      </c>
      <c r="G81" s="34"/>
      <c r="H81" s="34"/>
      <c r="I81" s="29" t="s">
        <v>23</v>
      </c>
      <c r="J81" s="52" t="str">
        <f>IF(J12="","",J12)</f>
        <v>4. 1. 2024</v>
      </c>
      <c r="K81" s="34"/>
      <c r="L81" s="9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2" customFormat="1" ht="6.95" customHeight="1">
      <c r="A82" s="34"/>
      <c r="B82" s="35"/>
      <c r="C82" s="34"/>
      <c r="D82" s="34"/>
      <c r="E82" s="34"/>
      <c r="F82" s="34"/>
      <c r="G82" s="34"/>
      <c r="H82" s="34"/>
      <c r="I82" s="34"/>
      <c r="J82" s="34"/>
      <c r="K82" s="34"/>
      <c r="L82" s="9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65" s="2" customFormat="1" ht="15.2" customHeight="1">
      <c r="A83" s="34"/>
      <c r="B83" s="35"/>
      <c r="C83" s="29" t="s">
        <v>25</v>
      </c>
      <c r="D83" s="34"/>
      <c r="E83" s="34"/>
      <c r="F83" s="27" t="str">
        <f>E15</f>
        <v>Obec Hradec-Nová Ves</v>
      </c>
      <c r="G83" s="34"/>
      <c r="H83" s="34"/>
      <c r="I83" s="29" t="s">
        <v>31</v>
      </c>
      <c r="J83" s="32" t="str">
        <f>E21</f>
        <v xml:space="preserve"> </v>
      </c>
      <c r="K83" s="34"/>
      <c r="L83" s="9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65" s="2" customFormat="1" ht="15.2" customHeight="1">
      <c r="A84" s="34"/>
      <c r="B84" s="35"/>
      <c r="C84" s="29" t="s">
        <v>29</v>
      </c>
      <c r="D84" s="34"/>
      <c r="E84" s="34"/>
      <c r="F84" s="27" t="str">
        <f>IF(E18="","",E18)</f>
        <v>Vyplň údaj</v>
      </c>
      <c r="G84" s="34"/>
      <c r="H84" s="34"/>
      <c r="I84" s="29" t="s">
        <v>33</v>
      </c>
      <c r="J84" s="32" t="str">
        <f>E24</f>
        <v xml:space="preserve"> </v>
      </c>
      <c r="K84" s="34"/>
      <c r="L84" s="9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65" s="2" customFormat="1" ht="10.35" customHeight="1">
      <c r="A85" s="34"/>
      <c r="B85" s="35"/>
      <c r="C85" s="34"/>
      <c r="D85" s="34"/>
      <c r="E85" s="34"/>
      <c r="F85" s="34"/>
      <c r="G85" s="34"/>
      <c r="H85" s="34"/>
      <c r="I85" s="34"/>
      <c r="J85" s="34"/>
      <c r="K85" s="34"/>
      <c r="L85" s="9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65" s="11" customFormat="1" ht="29.25" customHeight="1">
      <c r="A86" s="116"/>
      <c r="B86" s="117"/>
      <c r="C86" s="118" t="s">
        <v>106</v>
      </c>
      <c r="D86" s="119" t="s">
        <v>55</v>
      </c>
      <c r="E86" s="119" t="s">
        <v>51</v>
      </c>
      <c r="F86" s="119" t="s">
        <v>52</v>
      </c>
      <c r="G86" s="119" t="s">
        <v>107</v>
      </c>
      <c r="H86" s="119" t="s">
        <v>108</v>
      </c>
      <c r="I86" s="119" t="s">
        <v>109</v>
      </c>
      <c r="J86" s="119" t="s">
        <v>95</v>
      </c>
      <c r="K86" s="120" t="s">
        <v>110</v>
      </c>
      <c r="L86" s="121"/>
      <c r="M86" s="59" t="s">
        <v>3</v>
      </c>
      <c r="N86" s="60" t="s">
        <v>40</v>
      </c>
      <c r="O86" s="60" t="s">
        <v>111</v>
      </c>
      <c r="P86" s="60" t="s">
        <v>112</v>
      </c>
      <c r="Q86" s="60" t="s">
        <v>113</v>
      </c>
      <c r="R86" s="60" t="s">
        <v>114</v>
      </c>
      <c r="S86" s="60" t="s">
        <v>115</v>
      </c>
      <c r="T86" s="61" t="s">
        <v>116</v>
      </c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</row>
    <row r="87" spans="1:65" s="2" customFormat="1" ht="22.9" customHeight="1">
      <c r="A87" s="34"/>
      <c r="B87" s="35"/>
      <c r="C87" s="66" t="s">
        <v>117</v>
      </c>
      <c r="D87" s="34"/>
      <c r="E87" s="34"/>
      <c r="F87" s="34"/>
      <c r="G87" s="34"/>
      <c r="H87" s="34"/>
      <c r="I87" s="34"/>
      <c r="J87" s="122">
        <f>BK87</f>
        <v>0</v>
      </c>
      <c r="K87" s="34"/>
      <c r="L87" s="35"/>
      <c r="M87" s="62"/>
      <c r="N87" s="53"/>
      <c r="O87" s="63"/>
      <c r="P87" s="123">
        <f>P88+P380</f>
        <v>0</v>
      </c>
      <c r="Q87" s="63"/>
      <c r="R87" s="123">
        <f>R88+R380</f>
        <v>1782.348716</v>
      </c>
      <c r="S87" s="63"/>
      <c r="T87" s="124">
        <f>T88+T380</f>
        <v>1.94</v>
      </c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T87" s="19" t="s">
        <v>69</v>
      </c>
      <c r="AU87" s="19" t="s">
        <v>96</v>
      </c>
      <c r="BK87" s="125">
        <f>BK88+BK380</f>
        <v>0</v>
      </c>
    </row>
    <row r="88" spans="1:65" s="12" customFormat="1" ht="25.9" customHeight="1">
      <c r="B88" s="126"/>
      <c r="D88" s="127" t="s">
        <v>69</v>
      </c>
      <c r="E88" s="128" t="s">
        <v>118</v>
      </c>
      <c r="F88" s="128" t="s">
        <v>119</v>
      </c>
      <c r="I88" s="129"/>
      <c r="J88" s="130">
        <f>BK88</f>
        <v>0</v>
      </c>
      <c r="L88" s="126"/>
      <c r="M88" s="131"/>
      <c r="N88" s="132"/>
      <c r="O88" s="132"/>
      <c r="P88" s="133">
        <f>P89+P155+P177+P211+P272+P377</f>
        <v>0</v>
      </c>
      <c r="Q88" s="132"/>
      <c r="R88" s="133">
        <f>R89+R155+R177+R211+R272+R377</f>
        <v>1782.348716</v>
      </c>
      <c r="S88" s="132"/>
      <c r="T88" s="134">
        <f>T89+T155+T177+T211+T272+T377</f>
        <v>1.94</v>
      </c>
      <c r="AR88" s="127" t="s">
        <v>78</v>
      </c>
      <c r="AT88" s="135" t="s">
        <v>69</v>
      </c>
      <c r="AU88" s="135" t="s">
        <v>70</v>
      </c>
      <c r="AY88" s="127" t="s">
        <v>120</v>
      </c>
      <c r="BK88" s="136">
        <f>BK89+BK155+BK177+BK211+BK272+BK377</f>
        <v>0</v>
      </c>
    </row>
    <row r="89" spans="1:65" s="12" customFormat="1" ht="22.9" customHeight="1">
      <c r="B89" s="126"/>
      <c r="D89" s="127" t="s">
        <v>69</v>
      </c>
      <c r="E89" s="137" t="s">
        <v>78</v>
      </c>
      <c r="F89" s="137" t="s">
        <v>121</v>
      </c>
      <c r="I89" s="129"/>
      <c r="J89" s="138">
        <f>BK89</f>
        <v>0</v>
      </c>
      <c r="L89" s="126"/>
      <c r="M89" s="131"/>
      <c r="N89" s="132"/>
      <c r="O89" s="132"/>
      <c r="P89" s="133">
        <f>SUM(P90:P154)</f>
        <v>0</v>
      </c>
      <c r="Q89" s="132"/>
      <c r="R89" s="133">
        <f>SUM(R90:R154)</f>
        <v>16.004000000000001</v>
      </c>
      <c r="S89" s="132"/>
      <c r="T89" s="134">
        <f>SUM(T90:T154)</f>
        <v>0</v>
      </c>
      <c r="AR89" s="127" t="s">
        <v>78</v>
      </c>
      <c r="AT89" s="135" t="s">
        <v>69</v>
      </c>
      <c r="AU89" s="135" t="s">
        <v>78</v>
      </c>
      <c r="AY89" s="127" t="s">
        <v>120</v>
      </c>
      <c r="BK89" s="136">
        <f>SUM(BK90:BK154)</f>
        <v>0</v>
      </c>
    </row>
    <row r="90" spans="1:65" s="2" customFormat="1" ht="44.25" customHeight="1">
      <c r="A90" s="34"/>
      <c r="B90" s="139"/>
      <c r="C90" s="140" t="s">
        <v>78</v>
      </c>
      <c r="D90" s="140" t="s">
        <v>122</v>
      </c>
      <c r="E90" s="141" t="s">
        <v>123</v>
      </c>
      <c r="F90" s="142" t="s">
        <v>124</v>
      </c>
      <c r="G90" s="143" t="s">
        <v>125</v>
      </c>
      <c r="H90" s="144">
        <v>100</v>
      </c>
      <c r="I90" s="145"/>
      <c r="J90" s="146">
        <f>ROUND(I90*H90,2)</f>
        <v>0</v>
      </c>
      <c r="K90" s="142" t="s">
        <v>126</v>
      </c>
      <c r="L90" s="35"/>
      <c r="M90" s="147" t="s">
        <v>3</v>
      </c>
      <c r="N90" s="148" t="s">
        <v>41</v>
      </c>
      <c r="O90" s="55"/>
      <c r="P90" s="149">
        <f>O90*H90</f>
        <v>0</v>
      </c>
      <c r="Q90" s="149">
        <v>0</v>
      </c>
      <c r="R90" s="149">
        <f>Q90*H90</f>
        <v>0</v>
      </c>
      <c r="S90" s="149">
        <v>0</v>
      </c>
      <c r="T90" s="150">
        <f>S90*H90</f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51" t="s">
        <v>127</v>
      </c>
      <c r="AT90" s="151" t="s">
        <v>122</v>
      </c>
      <c r="AU90" s="151" t="s">
        <v>80</v>
      </c>
      <c r="AY90" s="19" t="s">
        <v>120</v>
      </c>
      <c r="BE90" s="152">
        <f>IF(N90="základní",J90,0)</f>
        <v>0</v>
      </c>
      <c r="BF90" s="152">
        <f>IF(N90="snížená",J90,0)</f>
        <v>0</v>
      </c>
      <c r="BG90" s="152">
        <f>IF(N90="zákl. přenesená",J90,0)</f>
        <v>0</v>
      </c>
      <c r="BH90" s="152">
        <f>IF(N90="sníž. přenesená",J90,0)</f>
        <v>0</v>
      </c>
      <c r="BI90" s="152">
        <f>IF(N90="nulová",J90,0)</f>
        <v>0</v>
      </c>
      <c r="BJ90" s="19" t="s">
        <v>78</v>
      </c>
      <c r="BK90" s="152">
        <f>ROUND(I90*H90,2)</f>
        <v>0</v>
      </c>
      <c r="BL90" s="19" t="s">
        <v>127</v>
      </c>
      <c r="BM90" s="151" t="s">
        <v>128</v>
      </c>
    </row>
    <row r="91" spans="1:65" s="2" customFormat="1" ht="11.25">
      <c r="A91" s="34"/>
      <c r="B91" s="35"/>
      <c r="C91" s="34"/>
      <c r="D91" s="153" t="s">
        <v>129</v>
      </c>
      <c r="E91" s="34"/>
      <c r="F91" s="154" t="s">
        <v>130</v>
      </c>
      <c r="G91" s="34"/>
      <c r="H91" s="34"/>
      <c r="I91" s="155"/>
      <c r="J91" s="34"/>
      <c r="K91" s="34"/>
      <c r="L91" s="35"/>
      <c r="M91" s="156"/>
      <c r="N91" s="157"/>
      <c r="O91" s="55"/>
      <c r="P91" s="55"/>
      <c r="Q91" s="55"/>
      <c r="R91" s="55"/>
      <c r="S91" s="55"/>
      <c r="T91" s="56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T91" s="19" t="s">
        <v>129</v>
      </c>
      <c r="AU91" s="19" t="s">
        <v>80</v>
      </c>
    </row>
    <row r="92" spans="1:65" s="13" customFormat="1" ht="11.25">
      <c r="B92" s="158"/>
      <c r="D92" s="159" t="s">
        <v>131</v>
      </c>
      <c r="E92" s="160" t="s">
        <v>3</v>
      </c>
      <c r="F92" s="161" t="s">
        <v>132</v>
      </c>
      <c r="H92" s="160" t="s">
        <v>3</v>
      </c>
      <c r="I92" s="162"/>
      <c r="L92" s="158"/>
      <c r="M92" s="163"/>
      <c r="N92" s="164"/>
      <c r="O92" s="164"/>
      <c r="P92" s="164"/>
      <c r="Q92" s="164"/>
      <c r="R92" s="164"/>
      <c r="S92" s="164"/>
      <c r="T92" s="165"/>
      <c r="AT92" s="160" t="s">
        <v>131</v>
      </c>
      <c r="AU92" s="160" t="s">
        <v>80</v>
      </c>
      <c r="AV92" s="13" t="s">
        <v>78</v>
      </c>
      <c r="AW92" s="13" t="s">
        <v>32</v>
      </c>
      <c r="AX92" s="13" t="s">
        <v>70</v>
      </c>
      <c r="AY92" s="160" t="s">
        <v>120</v>
      </c>
    </row>
    <row r="93" spans="1:65" s="14" customFormat="1" ht="11.25">
      <c r="B93" s="166"/>
      <c r="D93" s="159" t="s">
        <v>131</v>
      </c>
      <c r="E93" s="167" t="s">
        <v>3</v>
      </c>
      <c r="F93" s="168" t="s">
        <v>133</v>
      </c>
      <c r="H93" s="169">
        <v>100</v>
      </c>
      <c r="I93" s="170"/>
      <c r="L93" s="166"/>
      <c r="M93" s="171"/>
      <c r="N93" s="172"/>
      <c r="O93" s="172"/>
      <c r="P93" s="172"/>
      <c r="Q93" s="172"/>
      <c r="R93" s="172"/>
      <c r="S93" s="172"/>
      <c r="T93" s="173"/>
      <c r="AT93" s="167" t="s">
        <v>131</v>
      </c>
      <c r="AU93" s="167" t="s">
        <v>80</v>
      </c>
      <c r="AV93" s="14" t="s">
        <v>80</v>
      </c>
      <c r="AW93" s="14" t="s">
        <v>32</v>
      </c>
      <c r="AX93" s="14" t="s">
        <v>70</v>
      </c>
      <c r="AY93" s="167" t="s">
        <v>120</v>
      </c>
    </row>
    <row r="94" spans="1:65" s="15" customFormat="1" ht="11.25">
      <c r="B94" s="174"/>
      <c r="D94" s="159" t="s">
        <v>131</v>
      </c>
      <c r="E94" s="175" t="s">
        <v>3</v>
      </c>
      <c r="F94" s="176" t="s">
        <v>134</v>
      </c>
      <c r="H94" s="177">
        <v>100</v>
      </c>
      <c r="I94" s="178"/>
      <c r="L94" s="174"/>
      <c r="M94" s="179"/>
      <c r="N94" s="180"/>
      <c r="O94" s="180"/>
      <c r="P94" s="180"/>
      <c r="Q94" s="180"/>
      <c r="R94" s="180"/>
      <c r="S94" s="180"/>
      <c r="T94" s="181"/>
      <c r="AT94" s="175" t="s">
        <v>131</v>
      </c>
      <c r="AU94" s="175" t="s">
        <v>80</v>
      </c>
      <c r="AV94" s="15" t="s">
        <v>127</v>
      </c>
      <c r="AW94" s="15" t="s">
        <v>32</v>
      </c>
      <c r="AX94" s="15" t="s">
        <v>78</v>
      </c>
      <c r="AY94" s="175" t="s">
        <v>120</v>
      </c>
    </row>
    <row r="95" spans="1:65" s="2" customFormat="1" ht="62.65" customHeight="1">
      <c r="A95" s="34"/>
      <c r="B95" s="139"/>
      <c r="C95" s="140" t="s">
        <v>80</v>
      </c>
      <c r="D95" s="140" t="s">
        <v>122</v>
      </c>
      <c r="E95" s="141" t="s">
        <v>135</v>
      </c>
      <c r="F95" s="142" t="s">
        <v>136</v>
      </c>
      <c r="G95" s="143" t="s">
        <v>125</v>
      </c>
      <c r="H95" s="144">
        <v>100</v>
      </c>
      <c r="I95" s="145"/>
      <c r="J95" s="146">
        <f>ROUND(I95*H95,2)</f>
        <v>0</v>
      </c>
      <c r="K95" s="142" t="s">
        <v>126</v>
      </c>
      <c r="L95" s="35"/>
      <c r="M95" s="147" t="s">
        <v>3</v>
      </c>
      <c r="N95" s="148" t="s">
        <v>41</v>
      </c>
      <c r="O95" s="55"/>
      <c r="P95" s="149">
        <f>O95*H95</f>
        <v>0</v>
      </c>
      <c r="Q95" s="149">
        <v>0</v>
      </c>
      <c r="R95" s="149">
        <f>Q95*H95</f>
        <v>0</v>
      </c>
      <c r="S95" s="149">
        <v>0</v>
      </c>
      <c r="T95" s="150">
        <f>S95*H95</f>
        <v>0</v>
      </c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R95" s="151" t="s">
        <v>127</v>
      </c>
      <c r="AT95" s="151" t="s">
        <v>122</v>
      </c>
      <c r="AU95" s="151" t="s">
        <v>80</v>
      </c>
      <c r="AY95" s="19" t="s">
        <v>120</v>
      </c>
      <c r="BE95" s="152">
        <f>IF(N95="základní",J95,0)</f>
        <v>0</v>
      </c>
      <c r="BF95" s="152">
        <f>IF(N95="snížená",J95,0)</f>
        <v>0</v>
      </c>
      <c r="BG95" s="152">
        <f>IF(N95="zákl. přenesená",J95,0)</f>
        <v>0</v>
      </c>
      <c r="BH95" s="152">
        <f>IF(N95="sníž. přenesená",J95,0)</f>
        <v>0</v>
      </c>
      <c r="BI95" s="152">
        <f>IF(N95="nulová",J95,0)</f>
        <v>0</v>
      </c>
      <c r="BJ95" s="19" t="s">
        <v>78</v>
      </c>
      <c r="BK95" s="152">
        <f>ROUND(I95*H95,2)</f>
        <v>0</v>
      </c>
      <c r="BL95" s="19" t="s">
        <v>127</v>
      </c>
      <c r="BM95" s="151" t="s">
        <v>137</v>
      </c>
    </row>
    <row r="96" spans="1:65" s="2" customFormat="1" ht="11.25">
      <c r="A96" s="34"/>
      <c r="B96" s="35"/>
      <c r="C96" s="34"/>
      <c r="D96" s="153" t="s">
        <v>129</v>
      </c>
      <c r="E96" s="34"/>
      <c r="F96" s="154" t="s">
        <v>138</v>
      </c>
      <c r="G96" s="34"/>
      <c r="H96" s="34"/>
      <c r="I96" s="155"/>
      <c r="J96" s="34"/>
      <c r="K96" s="34"/>
      <c r="L96" s="35"/>
      <c r="M96" s="156"/>
      <c r="N96" s="157"/>
      <c r="O96" s="55"/>
      <c r="P96" s="55"/>
      <c r="Q96" s="55"/>
      <c r="R96" s="55"/>
      <c r="S96" s="55"/>
      <c r="T96" s="56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T96" s="19" t="s">
        <v>129</v>
      </c>
      <c r="AU96" s="19" t="s">
        <v>80</v>
      </c>
    </row>
    <row r="97" spans="1:65" s="2" customFormat="1" ht="37.9" customHeight="1">
      <c r="A97" s="34"/>
      <c r="B97" s="139"/>
      <c r="C97" s="140" t="s">
        <v>139</v>
      </c>
      <c r="D97" s="140" t="s">
        <v>122</v>
      </c>
      <c r="E97" s="141" t="s">
        <v>140</v>
      </c>
      <c r="F97" s="142" t="s">
        <v>141</v>
      </c>
      <c r="G97" s="143" t="s">
        <v>125</v>
      </c>
      <c r="H97" s="144">
        <v>100</v>
      </c>
      <c r="I97" s="145"/>
      <c r="J97" s="146">
        <f>ROUND(I97*H97,2)</f>
        <v>0</v>
      </c>
      <c r="K97" s="142" t="s">
        <v>126</v>
      </c>
      <c r="L97" s="35"/>
      <c r="M97" s="147" t="s">
        <v>3</v>
      </c>
      <c r="N97" s="148" t="s">
        <v>41</v>
      </c>
      <c r="O97" s="55"/>
      <c r="P97" s="149">
        <f>O97*H97</f>
        <v>0</v>
      </c>
      <c r="Q97" s="149">
        <v>0</v>
      </c>
      <c r="R97" s="149">
        <f>Q97*H97</f>
        <v>0</v>
      </c>
      <c r="S97" s="149">
        <v>0</v>
      </c>
      <c r="T97" s="150">
        <f>S97*H97</f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51" t="s">
        <v>127</v>
      </c>
      <c r="AT97" s="151" t="s">
        <v>122</v>
      </c>
      <c r="AU97" s="151" t="s">
        <v>80</v>
      </c>
      <c r="AY97" s="19" t="s">
        <v>120</v>
      </c>
      <c r="BE97" s="152">
        <f>IF(N97="základní",J97,0)</f>
        <v>0</v>
      </c>
      <c r="BF97" s="152">
        <f>IF(N97="snížená",J97,0)</f>
        <v>0</v>
      </c>
      <c r="BG97" s="152">
        <f>IF(N97="zákl. přenesená",J97,0)</f>
        <v>0</v>
      </c>
      <c r="BH97" s="152">
        <f>IF(N97="sníž. přenesená",J97,0)</f>
        <v>0</v>
      </c>
      <c r="BI97" s="152">
        <f>IF(N97="nulová",J97,0)</f>
        <v>0</v>
      </c>
      <c r="BJ97" s="19" t="s">
        <v>78</v>
      </c>
      <c r="BK97" s="152">
        <f>ROUND(I97*H97,2)</f>
        <v>0</v>
      </c>
      <c r="BL97" s="19" t="s">
        <v>127</v>
      </c>
      <c r="BM97" s="151" t="s">
        <v>142</v>
      </c>
    </row>
    <row r="98" spans="1:65" s="2" customFormat="1" ht="11.25">
      <c r="A98" s="34"/>
      <c r="B98" s="35"/>
      <c r="C98" s="34"/>
      <c r="D98" s="153" t="s">
        <v>129</v>
      </c>
      <c r="E98" s="34"/>
      <c r="F98" s="154" t="s">
        <v>143</v>
      </c>
      <c r="G98" s="34"/>
      <c r="H98" s="34"/>
      <c r="I98" s="155"/>
      <c r="J98" s="34"/>
      <c r="K98" s="34"/>
      <c r="L98" s="35"/>
      <c r="M98" s="156"/>
      <c r="N98" s="157"/>
      <c r="O98" s="55"/>
      <c r="P98" s="55"/>
      <c r="Q98" s="55"/>
      <c r="R98" s="55"/>
      <c r="S98" s="55"/>
      <c r="T98" s="56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9" t="s">
        <v>129</v>
      </c>
      <c r="AU98" s="19" t="s">
        <v>80</v>
      </c>
    </row>
    <row r="99" spans="1:65" s="2" customFormat="1" ht="24.2" customHeight="1">
      <c r="A99" s="34"/>
      <c r="B99" s="139"/>
      <c r="C99" s="140" t="s">
        <v>127</v>
      </c>
      <c r="D99" s="140" t="s">
        <v>122</v>
      </c>
      <c r="E99" s="141" t="s">
        <v>144</v>
      </c>
      <c r="F99" s="142" t="s">
        <v>145</v>
      </c>
      <c r="G99" s="143" t="s">
        <v>146</v>
      </c>
      <c r="H99" s="144">
        <v>792</v>
      </c>
      <c r="I99" s="145"/>
      <c r="J99" s="146">
        <f>ROUND(I99*H99,2)</f>
        <v>0</v>
      </c>
      <c r="K99" s="142" t="s">
        <v>126</v>
      </c>
      <c r="L99" s="35"/>
      <c r="M99" s="147" t="s">
        <v>3</v>
      </c>
      <c r="N99" s="148" t="s">
        <v>41</v>
      </c>
      <c r="O99" s="55"/>
      <c r="P99" s="149">
        <f>O99*H99</f>
        <v>0</v>
      </c>
      <c r="Q99" s="149">
        <v>0</v>
      </c>
      <c r="R99" s="149">
        <f>Q99*H99</f>
        <v>0</v>
      </c>
      <c r="S99" s="149">
        <v>0</v>
      </c>
      <c r="T99" s="150">
        <f>S99*H99</f>
        <v>0</v>
      </c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R99" s="151" t="s">
        <v>127</v>
      </c>
      <c r="AT99" s="151" t="s">
        <v>122</v>
      </c>
      <c r="AU99" s="151" t="s">
        <v>80</v>
      </c>
      <c r="AY99" s="19" t="s">
        <v>120</v>
      </c>
      <c r="BE99" s="152">
        <f>IF(N99="základní",J99,0)</f>
        <v>0</v>
      </c>
      <c r="BF99" s="152">
        <f>IF(N99="snížená",J99,0)</f>
        <v>0</v>
      </c>
      <c r="BG99" s="152">
        <f>IF(N99="zákl. přenesená",J99,0)</f>
        <v>0</v>
      </c>
      <c r="BH99" s="152">
        <f>IF(N99="sníž. přenesená",J99,0)</f>
        <v>0</v>
      </c>
      <c r="BI99" s="152">
        <f>IF(N99="nulová",J99,0)</f>
        <v>0</v>
      </c>
      <c r="BJ99" s="19" t="s">
        <v>78</v>
      </c>
      <c r="BK99" s="152">
        <f>ROUND(I99*H99,2)</f>
        <v>0</v>
      </c>
      <c r="BL99" s="19" t="s">
        <v>127</v>
      </c>
      <c r="BM99" s="151" t="s">
        <v>147</v>
      </c>
    </row>
    <row r="100" spans="1:65" s="2" customFormat="1" ht="11.25">
      <c r="A100" s="34"/>
      <c r="B100" s="35"/>
      <c r="C100" s="34"/>
      <c r="D100" s="153" t="s">
        <v>129</v>
      </c>
      <c r="E100" s="34"/>
      <c r="F100" s="154" t="s">
        <v>148</v>
      </c>
      <c r="G100" s="34"/>
      <c r="H100" s="34"/>
      <c r="I100" s="155"/>
      <c r="J100" s="34"/>
      <c r="K100" s="34"/>
      <c r="L100" s="35"/>
      <c r="M100" s="156"/>
      <c r="N100" s="157"/>
      <c r="O100" s="55"/>
      <c r="P100" s="55"/>
      <c r="Q100" s="55"/>
      <c r="R100" s="55"/>
      <c r="S100" s="55"/>
      <c r="T100" s="56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T100" s="19" t="s">
        <v>129</v>
      </c>
      <c r="AU100" s="19" t="s">
        <v>80</v>
      </c>
    </row>
    <row r="101" spans="1:65" s="13" customFormat="1" ht="11.25">
      <c r="B101" s="158"/>
      <c r="D101" s="159" t="s">
        <v>131</v>
      </c>
      <c r="E101" s="160" t="s">
        <v>3</v>
      </c>
      <c r="F101" s="161" t="s">
        <v>149</v>
      </c>
      <c r="H101" s="160" t="s">
        <v>3</v>
      </c>
      <c r="I101" s="162"/>
      <c r="L101" s="158"/>
      <c r="M101" s="163"/>
      <c r="N101" s="164"/>
      <c r="O101" s="164"/>
      <c r="P101" s="164"/>
      <c r="Q101" s="164"/>
      <c r="R101" s="164"/>
      <c r="S101" s="164"/>
      <c r="T101" s="165"/>
      <c r="AT101" s="160" t="s">
        <v>131</v>
      </c>
      <c r="AU101" s="160" t="s">
        <v>80</v>
      </c>
      <c r="AV101" s="13" t="s">
        <v>78</v>
      </c>
      <c r="AW101" s="13" t="s">
        <v>32</v>
      </c>
      <c r="AX101" s="13" t="s">
        <v>70</v>
      </c>
      <c r="AY101" s="160" t="s">
        <v>120</v>
      </c>
    </row>
    <row r="102" spans="1:65" s="14" customFormat="1" ht="11.25">
      <c r="B102" s="166"/>
      <c r="D102" s="159" t="s">
        <v>131</v>
      </c>
      <c r="E102" s="167" t="s">
        <v>3</v>
      </c>
      <c r="F102" s="168" t="s">
        <v>150</v>
      </c>
      <c r="H102" s="169">
        <v>48</v>
      </c>
      <c r="I102" s="170"/>
      <c r="L102" s="166"/>
      <c r="M102" s="171"/>
      <c r="N102" s="172"/>
      <c r="O102" s="172"/>
      <c r="P102" s="172"/>
      <c r="Q102" s="172"/>
      <c r="R102" s="172"/>
      <c r="S102" s="172"/>
      <c r="T102" s="173"/>
      <c r="AT102" s="167" t="s">
        <v>131</v>
      </c>
      <c r="AU102" s="167" t="s">
        <v>80</v>
      </c>
      <c r="AV102" s="14" t="s">
        <v>80</v>
      </c>
      <c r="AW102" s="14" t="s">
        <v>32</v>
      </c>
      <c r="AX102" s="14" t="s">
        <v>70</v>
      </c>
      <c r="AY102" s="167" t="s">
        <v>120</v>
      </c>
    </row>
    <row r="103" spans="1:65" s="13" customFormat="1" ht="11.25">
      <c r="B103" s="158"/>
      <c r="D103" s="159" t="s">
        <v>131</v>
      </c>
      <c r="E103" s="160" t="s">
        <v>3</v>
      </c>
      <c r="F103" s="161" t="s">
        <v>151</v>
      </c>
      <c r="H103" s="160" t="s">
        <v>3</v>
      </c>
      <c r="I103" s="162"/>
      <c r="L103" s="158"/>
      <c r="M103" s="163"/>
      <c r="N103" s="164"/>
      <c r="O103" s="164"/>
      <c r="P103" s="164"/>
      <c r="Q103" s="164"/>
      <c r="R103" s="164"/>
      <c r="S103" s="164"/>
      <c r="T103" s="165"/>
      <c r="AT103" s="160" t="s">
        <v>131</v>
      </c>
      <c r="AU103" s="160" t="s">
        <v>80</v>
      </c>
      <c r="AV103" s="13" t="s">
        <v>78</v>
      </c>
      <c r="AW103" s="13" t="s">
        <v>32</v>
      </c>
      <c r="AX103" s="13" t="s">
        <v>70</v>
      </c>
      <c r="AY103" s="160" t="s">
        <v>120</v>
      </c>
    </row>
    <row r="104" spans="1:65" s="14" customFormat="1" ht="11.25">
      <c r="B104" s="166"/>
      <c r="D104" s="159" t="s">
        <v>131</v>
      </c>
      <c r="E104" s="167" t="s">
        <v>3</v>
      </c>
      <c r="F104" s="168" t="s">
        <v>152</v>
      </c>
      <c r="H104" s="169">
        <v>624</v>
      </c>
      <c r="I104" s="170"/>
      <c r="L104" s="166"/>
      <c r="M104" s="171"/>
      <c r="N104" s="172"/>
      <c r="O104" s="172"/>
      <c r="P104" s="172"/>
      <c r="Q104" s="172"/>
      <c r="R104" s="172"/>
      <c r="S104" s="172"/>
      <c r="T104" s="173"/>
      <c r="AT104" s="167" t="s">
        <v>131</v>
      </c>
      <c r="AU104" s="167" t="s">
        <v>80</v>
      </c>
      <c r="AV104" s="14" t="s">
        <v>80</v>
      </c>
      <c r="AW104" s="14" t="s">
        <v>32</v>
      </c>
      <c r="AX104" s="14" t="s">
        <v>70</v>
      </c>
      <c r="AY104" s="167" t="s">
        <v>120</v>
      </c>
    </row>
    <row r="105" spans="1:65" s="13" customFormat="1" ht="11.25">
      <c r="B105" s="158"/>
      <c r="D105" s="159" t="s">
        <v>131</v>
      </c>
      <c r="E105" s="160" t="s">
        <v>3</v>
      </c>
      <c r="F105" s="161" t="s">
        <v>153</v>
      </c>
      <c r="H105" s="160" t="s">
        <v>3</v>
      </c>
      <c r="I105" s="162"/>
      <c r="L105" s="158"/>
      <c r="M105" s="163"/>
      <c r="N105" s="164"/>
      <c r="O105" s="164"/>
      <c r="P105" s="164"/>
      <c r="Q105" s="164"/>
      <c r="R105" s="164"/>
      <c r="S105" s="164"/>
      <c r="T105" s="165"/>
      <c r="AT105" s="160" t="s">
        <v>131</v>
      </c>
      <c r="AU105" s="160" t="s">
        <v>80</v>
      </c>
      <c r="AV105" s="13" t="s">
        <v>78</v>
      </c>
      <c r="AW105" s="13" t="s">
        <v>32</v>
      </c>
      <c r="AX105" s="13" t="s">
        <v>70</v>
      </c>
      <c r="AY105" s="160" t="s">
        <v>120</v>
      </c>
    </row>
    <row r="106" spans="1:65" s="14" customFormat="1" ht="11.25">
      <c r="B106" s="166"/>
      <c r="D106" s="159" t="s">
        <v>131</v>
      </c>
      <c r="E106" s="167" t="s">
        <v>3</v>
      </c>
      <c r="F106" s="168" t="s">
        <v>154</v>
      </c>
      <c r="H106" s="169">
        <v>120</v>
      </c>
      <c r="I106" s="170"/>
      <c r="L106" s="166"/>
      <c r="M106" s="171"/>
      <c r="N106" s="172"/>
      <c r="O106" s="172"/>
      <c r="P106" s="172"/>
      <c r="Q106" s="172"/>
      <c r="R106" s="172"/>
      <c r="S106" s="172"/>
      <c r="T106" s="173"/>
      <c r="AT106" s="167" t="s">
        <v>131</v>
      </c>
      <c r="AU106" s="167" t="s">
        <v>80</v>
      </c>
      <c r="AV106" s="14" t="s">
        <v>80</v>
      </c>
      <c r="AW106" s="14" t="s">
        <v>32</v>
      </c>
      <c r="AX106" s="14" t="s">
        <v>70</v>
      </c>
      <c r="AY106" s="167" t="s">
        <v>120</v>
      </c>
    </row>
    <row r="107" spans="1:65" s="15" customFormat="1" ht="11.25">
      <c r="B107" s="174"/>
      <c r="D107" s="159" t="s">
        <v>131</v>
      </c>
      <c r="E107" s="175" t="s">
        <v>3</v>
      </c>
      <c r="F107" s="176" t="s">
        <v>134</v>
      </c>
      <c r="H107" s="177">
        <v>792</v>
      </c>
      <c r="I107" s="178"/>
      <c r="L107" s="174"/>
      <c r="M107" s="179"/>
      <c r="N107" s="180"/>
      <c r="O107" s="180"/>
      <c r="P107" s="180"/>
      <c r="Q107" s="180"/>
      <c r="R107" s="180"/>
      <c r="S107" s="180"/>
      <c r="T107" s="181"/>
      <c r="AT107" s="175" t="s">
        <v>131</v>
      </c>
      <c r="AU107" s="175" t="s">
        <v>80</v>
      </c>
      <c r="AV107" s="15" t="s">
        <v>127</v>
      </c>
      <c r="AW107" s="15" t="s">
        <v>32</v>
      </c>
      <c r="AX107" s="15" t="s">
        <v>78</v>
      </c>
      <c r="AY107" s="175" t="s">
        <v>120</v>
      </c>
    </row>
    <row r="108" spans="1:65" s="2" customFormat="1" ht="62.65" customHeight="1">
      <c r="A108" s="34"/>
      <c r="B108" s="139"/>
      <c r="C108" s="140" t="s">
        <v>155</v>
      </c>
      <c r="D108" s="140" t="s">
        <v>122</v>
      </c>
      <c r="E108" s="141" t="s">
        <v>135</v>
      </c>
      <c r="F108" s="142" t="s">
        <v>136</v>
      </c>
      <c r="G108" s="143" t="s">
        <v>125</v>
      </c>
      <c r="H108" s="144">
        <v>158.4</v>
      </c>
      <c r="I108" s="145"/>
      <c r="J108" s="146">
        <f>ROUND(I108*H108,2)</f>
        <v>0</v>
      </c>
      <c r="K108" s="142" t="s">
        <v>126</v>
      </c>
      <c r="L108" s="35"/>
      <c r="M108" s="147" t="s">
        <v>3</v>
      </c>
      <c r="N108" s="148" t="s">
        <v>41</v>
      </c>
      <c r="O108" s="55"/>
      <c r="P108" s="149">
        <f>O108*H108</f>
        <v>0</v>
      </c>
      <c r="Q108" s="149">
        <v>0</v>
      </c>
      <c r="R108" s="149">
        <f>Q108*H108</f>
        <v>0</v>
      </c>
      <c r="S108" s="149">
        <v>0</v>
      </c>
      <c r="T108" s="150">
        <f>S108*H108</f>
        <v>0</v>
      </c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R108" s="151" t="s">
        <v>127</v>
      </c>
      <c r="AT108" s="151" t="s">
        <v>122</v>
      </c>
      <c r="AU108" s="151" t="s">
        <v>80</v>
      </c>
      <c r="AY108" s="19" t="s">
        <v>120</v>
      </c>
      <c r="BE108" s="152">
        <f>IF(N108="základní",J108,0)</f>
        <v>0</v>
      </c>
      <c r="BF108" s="152">
        <f>IF(N108="snížená",J108,0)</f>
        <v>0</v>
      </c>
      <c r="BG108" s="152">
        <f>IF(N108="zákl. přenesená",J108,0)</f>
        <v>0</v>
      </c>
      <c r="BH108" s="152">
        <f>IF(N108="sníž. přenesená",J108,0)</f>
        <v>0</v>
      </c>
      <c r="BI108" s="152">
        <f>IF(N108="nulová",J108,0)</f>
        <v>0</v>
      </c>
      <c r="BJ108" s="19" t="s">
        <v>78</v>
      </c>
      <c r="BK108" s="152">
        <f>ROUND(I108*H108,2)</f>
        <v>0</v>
      </c>
      <c r="BL108" s="19" t="s">
        <v>127</v>
      </c>
      <c r="BM108" s="151" t="s">
        <v>156</v>
      </c>
    </row>
    <row r="109" spans="1:65" s="2" customFormat="1" ht="11.25">
      <c r="A109" s="34"/>
      <c r="B109" s="35"/>
      <c r="C109" s="34"/>
      <c r="D109" s="153" t="s">
        <v>129</v>
      </c>
      <c r="E109" s="34"/>
      <c r="F109" s="154" t="s">
        <v>138</v>
      </c>
      <c r="G109" s="34"/>
      <c r="H109" s="34"/>
      <c r="I109" s="155"/>
      <c r="J109" s="34"/>
      <c r="K109" s="34"/>
      <c r="L109" s="35"/>
      <c r="M109" s="156"/>
      <c r="N109" s="157"/>
      <c r="O109" s="55"/>
      <c r="P109" s="55"/>
      <c r="Q109" s="55"/>
      <c r="R109" s="55"/>
      <c r="S109" s="55"/>
      <c r="T109" s="56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T109" s="19" t="s">
        <v>129</v>
      </c>
      <c r="AU109" s="19" t="s">
        <v>80</v>
      </c>
    </row>
    <row r="110" spans="1:65" s="14" customFormat="1" ht="11.25">
      <c r="B110" s="166"/>
      <c r="D110" s="159" t="s">
        <v>131</v>
      </c>
      <c r="F110" s="168" t="s">
        <v>157</v>
      </c>
      <c r="H110" s="169">
        <v>158.4</v>
      </c>
      <c r="I110" s="170"/>
      <c r="L110" s="166"/>
      <c r="M110" s="171"/>
      <c r="N110" s="172"/>
      <c r="O110" s="172"/>
      <c r="P110" s="172"/>
      <c r="Q110" s="172"/>
      <c r="R110" s="172"/>
      <c r="S110" s="172"/>
      <c r="T110" s="173"/>
      <c r="AT110" s="167" t="s">
        <v>131</v>
      </c>
      <c r="AU110" s="167" t="s">
        <v>80</v>
      </c>
      <c r="AV110" s="14" t="s">
        <v>80</v>
      </c>
      <c r="AW110" s="14" t="s">
        <v>4</v>
      </c>
      <c r="AX110" s="14" t="s">
        <v>78</v>
      </c>
      <c r="AY110" s="167" t="s">
        <v>120</v>
      </c>
    </row>
    <row r="111" spans="1:65" s="2" customFormat="1" ht="37.9" customHeight="1">
      <c r="A111" s="34"/>
      <c r="B111" s="139"/>
      <c r="C111" s="140" t="s">
        <v>158</v>
      </c>
      <c r="D111" s="140" t="s">
        <v>122</v>
      </c>
      <c r="E111" s="141" t="s">
        <v>159</v>
      </c>
      <c r="F111" s="142" t="s">
        <v>160</v>
      </c>
      <c r="G111" s="143" t="s">
        <v>125</v>
      </c>
      <c r="H111" s="144">
        <v>158.4</v>
      </c>
      <c r="I111" s="145"/>
      <c r="J111" s="146">
        <f>ROUND(I111*H111,2)</f>
        <v>0</v>
      </c>
      <c r="K111" s="142" t="s">
        <v>126</v>
      </c>
      <c r="L111" s="35"/>
      <c r="M111" s="147" t="s">
        <v>3</v>
      </c>
      <c r="N111" s="148" t="s">
        <v>41</v>
      </c>
      <c r="O111" s="55"/>
      <c r="P111" s="149">
        <f>O111*H111</f>
        <v>0</v>
      </c>
      <c r="Q111" s="149">
        <v>0</v>
      </c>
      <c r="R111" s="149">
        <f>Q111*H111</f>
        <v>0</v>
      </c>
      <c r="S111" s="149">
        <v>0</v>
      </c>
      <c r="T111" s="150">
        <f>S111*H111</f>
        <v>0</v>
      </c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R111" s="151" t="s">
        <v>127</v>
      </c>
      <c r="AT111" s="151" t="s">
        <v>122</v>
      </c>
      <c r="AU111" s="151" t="s">
        <v>80</v>
      </c>
      <c r="AY111" s="19" t="s">
        <v>120</v>
      </c>
      <c r="BE111" s="152">
        <f>IF(N111="základní",J111,0)</f>
        <v>0</v>
      </c>
      <c r="BF111" s="152">
        <f>IF(N111="snížená",J111,0)</f>
        <v>0</v>
      </c>
      <c r="BG111" s="152">
        <f>IF(N111="zákl. přenesená",J111,0)</f>
        <v>0</v>
      </c>
      <c r="BH111" s="152">
        <f>IF(N111="sníž. přenesená",J111,0)</f>
        <v>0</v>
      </c>
      <c r="BI111" s="152">
        <f>IF(N111="nulová",J111,0)</f>
        <v>0</v>
      </c>
      <c r="BJ111" s="19" t="s">
        <v>78</v>
      </c>
      <c r="BK111" s="152">
        <f>ROUND(I111*H111,2)</f>
        <v>0</v>
      </c>
      <c r="BL111" s="19" t="s">
        <v>127</v>
      </c>
      <c r="BM111" s="151" t="s">
        <v>161</v>
      </c>
    </row>
    <row r="112" spans="1:65" s="2" customFormat="1" ht="11.25">
      <c r="A112" s="34"/>
      <c r="B112" s="35"/>
      <c r="C112" s="34"/>
      <c r="D112" s="153" t="s">
        <v>129</v>
      </c>
      <c r="E112" s="34"/>
      <c r="F112" s="154" t="s">
        <v>162</v>
      </c>
      <c r="G112" s="34"/>
      <c r="H112" s="34"/>
      <c r="I112" s="155"/>
      <c r="J112" s="34"/>
      <c r="K112" s="34"/>
      <c r="L112" s="35"/>
      <c r="M112" s="156"/>
      <c r="N112" s="157"/>
      <c r="O112" s="55"/>
      <c r="P112" s="55"/>
      <c r="Q112" s="55"/>
      <c r="R112" s="55"/>
      <c r="S112" s="55"/>
      <c r="T112" s="56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T112" s="19" t="s">
        <v>129</v>
      </c>
      <c r="AU112" s="19" t="s">
        <v>80</v>
      </c>
    </row>
    <row r="113" spans="1:65" s="14" customFormat="1" ht="11.25">
      <c r="B113" s="166"/>
      <c r="D113" s="159" t="s">
        <v>131</v>
      </c>
      <c r="F113" s="168" t="s">
        <v>157</v>
      </c>
      <c r="H113" s="169">
        <v>158.4</v>
      </c>
      <c r="I113" s="170"/>
      <c r="L113" s="166"/>
      <c r="M113" s="171"/>
      <c r="N113" s="172"/>
      <c r="O113" s="172"/>
      <c r="P113" s="172"/>
      <c r="Q113" s="172"/>
      <c r="R113" s="172"/>
      <c r="S113" s="172"/>
      <c r="T113" s="173"/>
      <c r="AT113" s="167" t="s">
        <v>131</v>
      </c>
      <c r="AU113" s="167" t="s">
        <v>80</v>
      </c>
      <c r="AV113" s="14" t="s">
        <v>80</v>
      </c>
      <c r="AW113" s="14" t="s">
        <v>4</v>
      </c>
      <c r="AX113" s="14" t="s">
        <v>78</v>
      </c>
      <c r="AY113" s="167" t="s">
        <v>120</v>
      </c>
    </row>
    <row r="114" spans="1:65" s="2" customFormat="1" ht="49.15" customHeight="1">
      <c r="A114" s="34"/>
      <c r="B114" s="139"/>
      <c r="C114" s="140" t="s">
        <v>163</v>
      </c>
      <c r="D114" s="140" t="s">
        <v>122</v>
      </c>
      <c r="E114" s="141" t="s">
        <v>164</v>
      </c>
      <c r="F114" s="142" t="s">
        <v>165</v>
      </c>
      <c r="G114" s="143" t="s">
        <v>125</v>
      </c>
      <c r="H114" s="144">
        <v>265.44</v>
      </c>
      <c r="I114" s="145"/>
      <c r="J114" s="146">
        <f>ROUND(I114*H114,2)</f>
        <v>0</v>
      </c>
      <c r="K114" s="142" t="s">
        <v>126</v>
      </c>
      <c r="L114" s="35"/>
      <c r="M114" s="147" t="s">
        <v>3</v>
      </c>
      <c r="N114" s="148" t="s">
        <v>41</v>
      </c>
      <c r="O114" s="55"/>
      <c r="P114" s="149">
        <f>O114*H114</f>
        <v>0</v>
      </c>
      <c r="Q114" s="149">
        <v>0</v>
      </c>
      <c r="R114" s="149">
        <f>Q114*H114</f>
        <v>0</v>
      </c>
      <c r="S114" s="149">
        <v>0</v>
      </c>
      <c r="T114" s="150">
        <f>S114*H114</f>
        <v>0</v>
      </c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R114" s="151" t="s">
        <v>127</v>
      </c>
      <c r="AT114" s="151" t="s">
        <v>122</v>
      </c>
      <c r="AU114" s="151" t="s">
        <v>80</v>
      </c>
      <c r="AY114" s="19" t="s">
        <v>120</v>
      </c>
      <c r="BE114" s="152">
        <f>IF(N114="základní",J114,0)</f>
        <v>0</v>
      </c>
      <c r="BF114" s="152">
        <f>IF(N114="snížená",J114,0)</f>
        <v>0</v>
      </c>
      <c r="BG114" s="152">
        <f>IF(N114="zákl. přenesená",J114,0)</f>
        <v>0</v>
      </c>
      <c r="BH114" s="152">
        <f>IF(N114="sníž. přenesená",J114,0)</f>
        <v>0</v>
      </c>
      <c r="BI114" s="152">
        <f>IF(N114="nulová",J114,0)</f>
        <v>0</v>
      </c>
      <c r="BJ114" s="19" t="s">
        <v>78</v>
      </c>
      <c r="BK114" s="152">
        <f>ROUND(I114*H114,2)</f>
        <v>0</v>
      </c>
      <c r="BL114" s="19" t="s">
        <v>127</v>
      </c>
      <c r="BM114" s="151" t="s">
        <v>166</v>
      </c>
    </row>
    <row r="115" spans="1:65" s="2" customFormat="1" ht="11.25">
      <c r="A115" s="34"/>
      <c r="B115" s="35"/>
      <c r="C115" s="34"/>
      <c r="D115" s="153" t="s">
        <v>129</v>
      </c>
      <c r="E115" s="34"/>
      <c r="F115" s="154" t="s">
        <v>167</v>
      </c>
      <c r="G115" s="34"/>
      <c r="H115" s="34"/>
      <c r="I115" s="155"/>
      <c r="J115" s="34"/>
      <c r="K115" s="34"/>
      <c r="L115" s="35"/>
      <c r="M115" s="156"/>
      <c r="N115" s="157"/>
      <c r="O115" s="55"/>
      <c r="P115" s="55"/>
      <c r="Q115" s="55"/>
      <c r="R115" s="55"/>
      <c r="S115" s="55"/>
      <c r="T115" s="56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T115" s="19" t="s">
        <v>129</v>
      </c>
      <c r="AU115" s="19" t="s">
        <v>80</v>
      </c>
    </row>
    <row r="116" spans="1:65" s="13" customFormat="1" ht="11.25">
      <c r="B116" s="158"/>
      <c r="D116" s="159" t="s">
        <v>131</v>
      </c>
      <c r="E116" s="160" t="s">
        <v>3</v>
      </c>
      <c r="F116" s="161" t="s">
        <v>149</v>
      </c>
      <c r="H116" s="160" t="s">
        <v>3</v>
      </c>
      <c r="I116" s="162"/>
      <c r="L116" s="158"/>
      <c r="M116" s="163"/>
      <c r="N116" s="164"/>
      <c r="O116" s="164"/>
      <c r="P116" s="164"/>
      <c r="Q116" s="164"/>
      <c r="R116" s="164"/>
      <c r="S116" s="164"/>
      <c r="T116" s="165"/>
      <c r="AT116" s="160" t="s">
        <v>131</v>
      </c>
      <c r="AU116" s="160" t="s">
        <v>80</v>
      </c>
      <c r="AV116" s="13" t="s">
        <v>78</v>
      </c>
      <c r="AW116" s="13" t="s">
        <v>32</v>
      </c>
      <c r="AX116" s="13" t="s">
        <v>70</v>
      </c>
      <c r="AY116" s="160" t="s">
        <v>120</v>
      </c>
    </row>
    <row r="117" spans="1:65" s="14" customFormat="1" ht="11.25">
      <c r="B117" s="166"/>
      <c r="D117" s="159" t="s">
        <v>131</v>
      </c>
      <c r="E117" s="167" t="s">
        <v>3</v>
      </c>
      <c r="F117" s="168" t="s">
        <v>168</v>
      </c>
      <c r="H117" s="169">
        <v>16.32</v>
      </c>
      <c r="I117" s="170"/>
      <c r="L117" s="166"/>
      <c r="M117" s="171"/>
      <c r="N117" s="172"/>
      <c r="O117" s="172"/>
      <c r="P117" s="172"/>
      <c r="Q117" s="172"/>
      <c r="R117" s="172"/>
      <c r="S117" s="172"/>
      <c r="T117" s="173"/>
      <c r="AT117" s="167" t="s">
        <v>131</v>
      </c>
      <c r="AU117" s="167" t="s">
        <v>80</v>
      </c>
      <c r="AV117" s="14" t="s">
        <v>80</v>
      </c>
      <c r="AW117" s="14" t="s">
        <v>32</v>
      </c>
      <c r="AX117" s="14" t="s">
        <v>70</v>
      </c>
      <c r="AY117" s="167" t="s">
        <v>120</v>
      </c>
    </row>
    <row r="118" spans="1:65" s="13" customFormat="1" ht="11.25">
      <c r="B118" s="158"/>
      <c r="D118" s="159" t="s">
        <v>131</v>
      </c>
      <c r="E118" s="160" t="s">
        <v>3</v>
      </c>
      <c r="F118" s="161" t="s">
        <v>151</v>
      </c>
      <c r="H118" s="160" t="s">
        <v>3</v>
      </c>
      <c r="I118" s="162"/>
      <c r="L118" s="158"/>
      <c r="M118" s="163"/>
      <c r="N118" s="164"/>
      <c r="O118" s="164"/>
      <c r="P118" s="164"/>
      <c r="Q118" s="164"/>
      <c r="R118" s="164"/>
      <c r="S118" s="164"/>
      <c r="T118" s="165"/>
      <c r="AT118" s="160" t="s">
        <v>131</v>
      </c>
      <c r="AU118" s="160" t="s">
        <v>80</v>
      </c>
      <c r="AV118" s="13" t="s">
        <v>78</v>
      </c>
      <c r="AW118" s="13" t="s">
        <v>32</v>
      </c>
      <c r="AX118" s="13" t="s">
        <v>70</v>
      </c>
      <c r="AY118" s="160" t="s">
        <v>120</v>
      </c>
    </row>
    <row r="119" spans="1:65" s="14" customFormat="1" ht="11.25">
      <c r="B119" s="166"/>
      <c r="D119" s="159" t="s">
        <v>131</v>
      </c>
      <c r="E119" s="167" t="s">
        <v>3</v>
      </c>
      <c r="F119" s="168" t="s">
        <v>169</v>
      </c>
      <c r="H119" s="169">
        <v>330.72</v>
      </c>
      <c r="I119" s="170"/>
      <c r="L119" s="166"/>
      <c r="M119" s="171"/>
      <c r="N119" s="172"/>
      <c r="O119" s="172"/>
      <c r="P119" s="172"/>
      <c r="Q119" s="172"/>
      <c r="R119" s="172"/>
      <c r="S119" s="172"/>
      <c r="T119" s="173"/>
      <c r="AT119" s="167" t="s">
        <v>131</v>
      </c>
      <c r="AU119" s="167" t="s">
        <v>80</v>
      </c>
      <c r="AV119" s="14" t="s">
        <v>80</v>
      </c>
      <c r="AW119" s="14" t="s">
        <v>32</v>
      </c>
      <c r="AX119" s="14" t="s">
        <v>70</v>
      </c>
      <c r="AY119" s="167" t="s">
        <v>120</v>
      </c>
    </row>
    <row r="120" spans="1:65" s="13" customFormat="1" ht="11.25">
      <c r="B120" s="158"/>
      <c r="D120" s="159" t="s">
        <v>131</v>
      </c>
      <c r="E120" s="160" t="s">
        <v>3</v>
      </c>
      <c r="F120" s="161" t="s">
        <v>153</v>
      </c>
      <c r="H120" s="160" t="s">
        <v>3</v>
      </c>
      <c r="I120" s="162"/>
      <c r="L120" s="158"/>
      <c r="M120" s="163"/>
      <c r="N120" s="164"/>
      <c r="O120" s="164"/>
      <c r="P120" s="164"/>
      <c r="Q120" s="164"/>
      <c r="R120" s="164"/>
      <c r="S120" s="164"/>
      <c r="T120" s="165"/>
      <c r="AT120" s="160" t="s">
        <v>131</v>
      </c>
      <c r="AU120" s="160" t="s">
        <v>80</v>
      </c>
      <c r="AV120" s="13" t="s">
        <v>78</v>
      </c>
      <c r="AW120" s="13" t="s">
        <v>32</v>
      </c>
      <c r="AX120" s="13" t="s">
        <v>70</v>
      </c>
      <c r="AY120" s="160" t="s">
        <v>120</v>
      </c>
    </row>
    <row r="121" spans="1:65" s="14" customFormat="1" ht="11.25">
      <c r="B121" s="166"/>
      <c r="D121" s="159" t="s">
        <v>131</v>
      </c>
      <c r="E121" s="167" t="s">
        <v>3</v>
      </c>
      <c r="F121" s="168" t="s">
        <v>170</v>
      </c>
      <c r="H121" s="169">
        <v>52.8</v>
      </c>
      <c r="I121" s="170"/>
      <c r="L121" s="166"/>
      <c r="M121" s="171"/>
      <c r="N121" s="172"/>
      <c r="O121" s="172"/>
      <c r="P121" s="172"/>
      <c r="Q121" s="172"/>
      <c r="R121" s="172"/>
      <c r="S121" s="172"/>
      <c r="T121" s="173"/>
      <c r="AT121" s="167" t="s">
        <v>131</v>
      </c>
      <c r="AU121" s="167" t="s">
        <v>80</v>
      </c>
      <c r="AV121" s="14" t="s">
        <v>80</v>
      </c>
      <c r="AW121" s="14" t="s">
        <v>32</v>
      </c>
      <c r="AX121" s="14" t="s">
        <v>70</v>
      </c>
      <c r="AY121" s="167" t="s">
        <v>120</v>
      </c>
    </row>
    <row r="122" spans="1:65" s="13" customFormat="1" ht="11.25">
      <c r="B122" s="158"/>
      <c r="D122" s="159" t="s">
        <v>131</v>
      </c>
      <c r="E122" s="160" t="s">
        <v>3</v>
      </c>
      <c r="F122" s="161" t="s">
        <v>171</v>
      </c>
      <c r="H122" s="160" t="s">
        <v>3</v>
      </c>
      <c r="I122" s="162"/>
      <c r="L122" s="158"/>
      <c r="M122" s="163"/>
      <c r="N122" s="164"/>
      <c r="O122" s="164"/>
      <c r="P122" s="164"/>
      <c r="Q122" s="164"/>
      <c r="R122" s="164"/>
      <c r="S122" s="164"/>
      <c r="T122" s="165"/>
      <c r="AT122" s="160" t="s">
        <v>131</v>
      </c>
      <c r="AU122" s="160" t="s">
        <v>80</v>
      </c>
      <c r="AV122" s="13" t="s">
        <v>78</v>
      </c>
      <c r="AW122" s="13" t="s">
        <v>32</v>
      </c>
      <c r="AX122" s="13" t="s">
        <v>70</v>
      </c>
      <c r="AY122" s="160" t="s">
        <v>120</v>
      </c>
    </row>
    <row r="123" spans="1:65" s="14" customFormat="1" ht="11.25">
      <c r="B123" s="166"/>
      <c r="D123" s="159" t="s">
        <v>131</v>
      </c>
      <c r="E123" s="167" t="s">
        <v>3</v>
      </c>
      <c r="F123" s="168" t="s">
        <v>172</v>
      </c>
      <c r="H123" s="169">
        <v>24</v>
      </c>
      <c r="I123" s="170"/>
      <c r="L123" s="166"/>
      <c r="M123" s="171"/>
      <c r="N123" s="172"/>
      <c r="O123" s="172"/>
      <c r="P123" s="172"/>
      <c r="Q123" s="172"/>
      <c r="R123" s="172"/>
      <c r="S123" s="172"/>
      <c r="T123" s="173"/>
      <c r="AT123" s="167" t="s">
        <v>131</v>
      </c>
      <c r="AU123" s="167" t="s">
        <v>80</v>
      </c>
      <c r="AV123" s="14" t="s">
        <v>80</v>
      </c>
      <c r="AW123" s="14" t="s">
        <v>32</v>
      </c>
      <c r="AX123" s="14" t="s">
        <v>70</v>
      </c>
      <c r="AY123" s="167" t="s">
        <v>120</v>
      </c>
    </row>
    <row r="124" spans="1:65" s="13" customFormat="1" ht="11.25">
      <c r="B124" s="158"/>
      <c r="D124" s="159" t="s">
        <v>131</v>
      </c>
      <c r="E124" s="160" t="s">
        <v>3</v>
      </c>
      <c r="F124" s="161" t="s">
        <v>173</v>
      </c>
      <c r="H124" s="160" t="s">
        <v>3</v>
      </c>
      <c r="I124" s="162"/>
      <c r="L124" s="158"/>
      <c r="M124" s="163"/>
      <c r="N124" s="164"/>
      <c r="O124" s="164"/>
      <c r="P124" s="164"/>
      <c r="Q124" s="164"/>
      <c r="R124" s="164"/>
      <c r="S124" s="164"/>
      <c r="T124" s="165"/>
      <c r="AT124" s="160" t="s">
        <v>131</v>
      </c>
      <c r="AU124" s="160" t="s">
        <v>80</v>
      </c>
      <c r="AV124" s="13" t="s">
        <v>78</v>
      </c>
      <c r="AW124" s="13" t="s">
        <v>32</v>
      </c>
      <c r="AX124" s="13" t="s">
        <v>70</v>
      </c>
      <c r="AY124" s="160" t="s">
        <v>120</v>
      </c>
    </row>
    <row r="125" spans="1:65" s="14" customFormat="1" ht="11.25">
      <c r="B125" s="166"/>
      <c r="D125" s="159" t="s">
        <v>131</v>
      </c>
      <c r="E125" s="167" t="s">
        <v>3</v>
      </c>
      <c r="F125" s="168" t="s">
        <v>174</v>
      </c>
      <c r="H125" s="169">
        <v>-158.4</v>
      </c>
      <c r="I125" s="170"/>
      <c r="L125" s="166"/>
      <c r="M125" s="171"/>
      <c r="N125" s="172"/>
      <c r="O125" s="172"/>
      <c r="P125" s="172"/>
      <c r="Q125" s="172"/>
      <c r="R125" s="172"/>
      <c r="S125" s="172"/>
      <c r="T125" s="173"/>
      <c r="AT125" s="167" t="s">
        <v>131</v>
      </c>
      <c r="AU125" s="167" t="s">
        <v>80</v>
      </c>
      <c r="AV125" s="14" t="s">
        <v>80</v>
      </c>
      <c r="AW125" s="14" t="s">
        <v>32</v>
      </c>
      <c r="AX125" s="14" t="s">
        <v>70</v>
      </c>
      <c r="AY125" s="167" t="s">
        <v>120</v>
      </c>
    </row>
    <row r="126" spans="1:65" s="15" customFormat="1" ht="11.25">
      <c r="B126" s="174"/>
      <c r="D126" s="159" t="s">
        <v>131</v>
      </c>
      <c r="E126" s="175" t="s">
        <v>3</v>
      </c>
      <c r="F126" s="176" t="s">
        <v>134</v>
      </c>
      <c r="H126" s="177">
        <v>265.44000000000005</v>
      </c>
      <c r="I126" s="178"/>
      <c r="L126" s="174"/>
      <c r="M126" s="179"/>
      <c r="N126" s="180"/>
      <c r="O126" s="180"/>
      <c r="P126" s="180"/>
      <c r="Q126" s="180"/>
      <c r="R126" s="180"/>
      <c r="S126" s="180"/>
      <c r="T126" s="181"/>
      <c r="AT126" s="175" t="s">
        <v>131</v>
      </c>
      <c r="AU126" s="175" t="s">
        <v>80</v>
      </c>
      <c r="AV126" s="15" t="s">
        <v>127</v>
      </c>
      <c r="AW126" s="15" t="s">
        <v>32</v>
      </c>
      <c r="AX126" s="15" t="s">
        <v>78</v>
      </c>
      <c r="AY126" s="175" t="s">
        <v>120</v>
      </c>
    </row>
    <row r="127" spans="1:65" s="2" customFormat="1" ht="49.15" customHeight="1">
      <c r="A127" s="34"/>
      <c r="B127" s="139"/>
      <c r="C127" s="140" t="s">
        <v>175</v>
      </c>
      <c r="D127" s="140" t="s">
        <v>122</v>
      </c>
      <c r="E127" s="141" t="s">
        <v>176</v>
      </c>
      <c r="F127" s="142" t="s">
        <v>177</v>
      </c>
      <c r="G127" s="143" t="s">
        <v>125</v>
      </c>
      <c r="H127" s="144">
        <v>22.4</v>
      </c>
      <c r="I127" s="145"/>
      <c r="J127" s="146">
        <f>ROUND(I127*H127,2)</f>
        <v>0</v>
      </c>
      <c r="K127" s="142" t="s">
        <v>126</v>
      </c>
      <c r="L127" s="35"/>
      <c r="M127" s="147" t="s">
        <v>3</v>
      </c>
      <c r="N127" s="148" t="s">
        <v>41</v>
      </c>
      <c r="O127" s="55"/>
      <c r="P127" s="149">
        <f>O127*H127</f>
        <v>0</v>
      </c>
      <c r="Q127" s="149">
        <v>0</v>
      </c>
      <c r="R127" s="149">
        <f>Q127*H127</f>
        <v>0</v>
      </c>
      <c r="S127" s="149">
        <v>0</v>
      </c>
      <c r="T127" s="150">
        <f>S127*H127</f>
        <v>0</v>
      </c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R127" s="151" t="s">
        <v>127</v>
      </c>
      <c r="AT127" s="151" t="s">
        <v>122</v>
      </c>
      <c r="AU127" s="151" t="s">
        <v>80</v>
      </c>
      <c r="AY127" s="19" t="s">
        <v>120</v>
      </c>
      <c r="BE127" s="152">
        <f>IF(N127="základní",J127,0)</f>
        <v>0</v>
      </c>
      <c r="BF127" s="152">
        <f>IF(N127="snížená",J127,0)</f>
        <v>0</v>
      </c>
      <c r="BG127" s="152">
        <f>IF(N127="zákl. přenesená",J127,0)</f>
        <v>0</v>
      </c>
      <c r="BH127" s="152">
        <f>IF(N127="sníž. přenesená",J127,0)</f>
        <v>0</v>
      </c>
      <c r="BI127" s="152">
        <f>IF(N127="nulová",J127,0)</f>
        <v>0</v>
      </c>
      <c r="BJ127" s="19" t="s">
        <v>78</v>
      </c>
      <c r="BK127" s="152">
        <f>ROUND(I127*H127,2)</f>
        <v>0</v>
      </c>
      <c r="BL127" s="19" t="s">
        <v>127</v>
      </c>
      <c r="BM127" s="151" t="s">
        <v>178</v>
      </c>
    </row>
    <row r="128" spans="1:65" s="2" customFormat="1" ht="11.25">
      <c r="A128" s="34"/>
      <c r="B128" s="35"/>
      <c r="C128" s="34"/>
      <c r="D128" s="153" t="s">
        <v>129</v>
      </c>
      <c r="E128" s="34"/>
      <c r="F128" s="154" t="s">
        <v>179</v>
      </c>
      <c r="G128" s="34"/>
      <c r="H128" s="34"/>
      <c r="I128" s="155"/>
      <c r="J128" s="34"/>
      <c r="K128" s="34"/>
      <c r="L128" s="35"/>
      <c r="M128" s="156"/>
      <c r="N128" s="157"/>
      <c r="O128" s="55"/>
      <c r="P128" s="55"/>
      <c r="Q128" s="55"/>
      <c r="R128" s="55"/>
      <c r="S128" s="55"/>
      <c r="T128" s="56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T128" s="19" t="s">
        <v>129</v>
      </c>
      <c r="AU128" s="19" t="s">
        <v>80</v>
      </c>
    </row>
    <row r="129" spans="1:65" s="13" customFormat="1" ht="11.25">
      <c r="B129" s="158"/>
      <c r="D129" s="159" t="s">
        <v>131</v>
      </c>
      <c r="E129" s="160" t="s">
        <v>3</v>
      </c>
      <c r="F129" s="161" t="s">
        <v>180</v>
      </c>
      <c r="H129" s="160" t="s">
        <v>3</v>
      </c>
      <c r="I129" s="162"/>
      <c r="L129" s="158"/>
      <c r="M129" s="163"/>
      <c r="N129" s="164"/>
      <c r="O129" s="164"/>
      <c r="P129" s="164"/>
      <c r="Q129" s="164"/>
      <c r="R129" s="164"/>
      <c r="S129" s="164"/>
      <c r="T129" s="165"/>
      <c r="AT129" s="160" t="s">
        <v>131</v>
      </c>
      <c r="AU129" s="160" t="s">
        <v>80</v>
      </c>
      <c r="AV129" s="13" t="s">
        <v>78</v>
      </c>
      <c r="AW129" s="13" t="s">
        <v>32</v>
      </c>
      <c r="AX129" s="13" t="s">
        <v>70</v>
      </c>
      <c r="AY129" s="160" t="s">
        <v>120</v>
      </c>
    </row>
    <row r="130" spans="1:65" s="14" customFormat="1" ht="11.25">
      <c r="B130" s="166"/>
      <c r="D130" s="159" t="s">
        <v>131</v>
      </c>
      <c r="E130" s="167" t="s">
        <v>3</v>
      </c>
      <c r="F130" s="168" t="s">
        <v>181</v>
      </c>
      <c r="H130" s="169">
        <v>22.4</v>
      </c>
      <c r="I130" s="170"/>
      <c r="L130" s="166"/>
      <c r="M130" s="171"/>
      <c r="N130" s="172"/>
      <c r="O130" s="172"/>
      <c r="P130" s="172"/>
      <c r="Q130" s="172"/>
      <c r="R130" s="172"/>
      <c r="S130" s="172"/>
      <c r="T130" s="173"/>
      <c r="AT130" s="167" t="s">
        <v>131</v>
      </c>
      <c r="AU130" s="167" t="s">
        <v>80</v>
      </c>
      <c r="AV130" s="14" t="s">
        <v>80</v>
      </c>
      <c r="AW130" s="14" t="s">
        <v>32</v>
      </c>
      <c r="AX130" s="14" t="s">
        <v>70</v>
      </c>
      <c r="AY130" s="167" t="s">
        <v>120</v>
      </c>
    </row>
    <row r="131" spans="1:65" s="15" customFormat="1" ht="11.25">
      <c r="B131" s="174"/>
      <c r="D131" s="159" t="s">
        <v>131</v>
      </c>
      <c r="E131" s="175" t="s">
        <v>3</v>
      </c>
      <c r="F131" s="176" t="s">
        <v>134</v>
      </c>
      <c r="H131" s="177">
        <v>22.4</v>
      </c>
      <c r="I131" s="178"/>
      <c r="L131" s="174"/>
      <c r="M131" s="179"/>
      <c r="N131" s="180"/>
      <c r="O131" s="180"/>
      <c r="P131" s="180"/>
      <c r="Q131" s="180"/>
      <c r="R131" s="180"/>
      <c r="S131" s="180"/>
      <c r="T131" s="181"/>
      <c r="AT131" s="175" t="s">
        <v>131</v>
      </c>
      <c r="AU131" s="175" t="s">
        <v>80</v>
      </c>
      <c r="AV131" s="15" t="s">
        <v>127</v>
      </c>
      <c r="AW131" s="15" t="s">
        <v>32</v>
      </c>
      <c r="AX131" s="15" t="s">
        <v>78</v>
      </c>
      <c r="AY131" s="175" t="s">
        <v>120</v>
      </c>
    </row>
    <row r="132" spans="1:65" s="2" customFormat="1" ht="62.65" customHeight="1">
      <c r="A132" s="34"/>
      <c r="B132" s="139"/>
      <c r="C132" s="140" t="s">
        <v>182</v>
      </c>
      <c r="D132" s="140" t="s">
        <v>122</v>
      </c>
      <c r="E132" s="141" t="s">
        <v>135</v>
      </c>
      <c r="F132" s="142" t="s">
        <v>136</v>
      </c>
      <c r="G132" s="143" t="s">
        <v>125</v>
      </c>
      <c r="H132" s="144">
        <v>287.83999999999997</v>
      </c>
      <c r="I132" s="145"/>
      <c r="J132" s="146">
        <f>ROUND(I132*H132,2)</f>
        <v>0</v>
      </c>
      <c r="K132" s="142" t="s">
        <v>126</v>
      </c>
      <c r="L132" s="35"/>
      <c r="M132" s="147" t="s">
        <v>3</v>
      </c>
      <c r="N132" s="148" t="s">
        <v>41</v>
      </c>
      <c r="O132" s="55"/>
      <c r="P132" s="149">
        <f>O132*H132</f>
        <v>0</v>
      </c>
      <c r="Q132" s="149">
        <v>0</v>
      </c>
      <c r="R132" s="149">
        <f>Q132*H132</f>
        <v>0</v>
      </c>
      <c r="S132" s="149">
        <v>0</v>
      </c>
      <c r="T132" s="150">
        <f>S132*H132</f>
        <v>0</v>
      </c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R132" s="151" t="s">
        <v>127</v>
      </c>
      <c r="AT132" s="151" t="s">
        <v>122</v>
      </c>
      <c r="AU132" s="151" t="s">
        <v>80</v>
      </c>
      <c r="AY132" s="19" t="s">
        <v>120</v>
      </c>
      <c r="BE132" s="152">
        <f>IF(N132="základní",J132,0)</f>
        <v>0</v>
      </c>
      <c r="BF132" s="152">
        <f>IF(N132="snížená",J132,0)</f>
        <v>0</v>
      </c>
      <c r="BG132" s="152">
        <f>IF(N132="zákl. přenesená",J132,0)</f>
        <v>0</v>
      </c>
      <c r="BH132" s="152">
        <f>IF(N132="sníž. přenesená",J132,0)</f>
        <v>0</v>
      </c>
      <c r="BI132" s="152">
        <f>IF(N132="nulová",J132,0)</f>
        <v>0</v>
      </c>
      <c r="BJ132" s="19" t="s">
        <v>78</v>
      </c>
      <c r="BK132" s="152">
        <f>ROUND(I132*H132,2)</f>
        <v>0</v>
      </c>
      <c r="BL132" s="19" t="s">
        <v>127</v>
      </c>
      <c r="BM132" s="151" t="s">
        <v>183</v>
      </c>
    </row>
    <row r="133" spans="1:65" s="2" customFormat="1" ht="11.25">
      <c r="A133" s="34"/>
      <c r="B133" s="35"/>
      <c r="C133" s="34"/>
      <c r="D133" s="153" t="s">
        <v>129</v>
      </c>
      <c r="E133" s="34"/>
      <c r="F133" s="154" t="s">
        <v>138</v>
      </c>
      <c r="G133" s="34"/>
      <c r="H133" s="34"/>
      <c r="I133" s="155"/>
      <c r="J133" s="34"/>
      <c r="K133" s="34"/>
      <c r="L133" s="35"/>
      <c r="M133" s="156"/>
      <c r="N133" s="157"/>
      <c r="O133" s="55"/>
      <c r="P133" s="55"/>
      <c r="Q133" s="55"/>
      <c r="R133" s="55"/>
      <c r="S133" s="55"/>
      <c r="T133" s="56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T133" s="19" t="s">
        <v>129</v>
      </c>
      <c r="AU133" s="19" t="s">
        <v>80</v>
      </c>
    </row>
    <row r="134" spans="1:65" s="13" customFormat="1" ht="11.25">
      <c r="B134" s="158"/>
      <c r="D134" s="159" t="s">
        <v>131</v>
      </c>
      <c r="E134" s="160" t="s">
        <v>3</v>
      </c>
      <c r="F134" s="161" t="s">
        <v>184</v>
      </c>
      <c r="H134" s="160" t="s">
        <v>3</v>
      </c>
      <c r="I134" s="162"/>
      <c r="L134" s="158"/>
      <c r="M134" s="163"/>
      <c r="N134" s="164"/>
      <c r="O134" s="164"/>
      <c r="P134" s="164"/>
      <c r="Q134" s="164"/>
      <c r="R134" s="164"/>
      <c r="S134" s="164"/>
      <c r="T134" s="165"/>
      <c r="AT134" s="160" t="s">
        <v>131</v>
      </c>
      <c r="AU134" s="160" t="s">
        <v>80</v>
      </c>
      <c r="AV134" s="13" t="s">
        <v>78</v>
      </c>
      <c r="AW134" s="13" t="s">
        <v>32</v>
      </c>
      <c r="AX134" s="13" t="s">
        <v>70</v>
      </c>
      <c r="AY134" s="160" t="s">
        <v>120</v>
      </c>
    </row>
    <row r="135" spans="1:65" s="14" customFormat="1" ht="11.25">
      <c r="B135" s="166"/>
      <c r="D135" s="159" t="s">
        <v>131</v>
      </c>
      <c r="E135" s="167" t="s">
        <v>3</v>
      </c>
      <c r="F135" s="168" t="s">
        <v>185</v>
      </c>
      <c r="H135" s="169">
        <v>287.83999999999997</v>
      </c>
      <c r="I135" s="170"/>
      <c r="L135" s="166"/>
      <c r="M135" s="171"/>
      <c r="N135" s="172"/>
      <c r="O135" s="172"/>
      <c r="P135" s="172"/>
      <c r="Q135" s="172"/>
      <c r="R135" s="172"/>
      <c r="S135" s="172"/>
      <c r="T135" s="173"/>
      <c r="AT135" s="167" t="s">
        <v>131</v>
      </c>
      <c r="AU135" s="167" t="s">
        <v>80</v>
      </c>
      <c r="AV135" s="14" t="s">
        <v>80</v>
      </c>
      <c r="AW135" s="14" t="s">
        <v>32</v>
      </c>
      <c r="AX135" s="14" t="s">
        <v>70</v>
      </c>
      <c r="AY135" s="167" t="s">
        <v>120</v>
      </c>
    </row>
    <row r="136" spans="1:65" s="15" customFormat="1" ht="11.25">
      <c r="B136" s="174"/>
      <c r="D136" s="159" t="s">
        <v>131</v>
      </c>
      <c r="E136" s="175" t="s">
        <v>3</v>
      </c>
      <c r="F136" s="176" t="s">
        <v>134</v>
      </c>
      <c r="H136" s="177">
        <v>287.83999999999997</v>
      </c>
      <c r="I136" s="178"/>
      <c r="L136" s="174"/>
      <c r="M136" s="179"/>
      <c r="N136" s="180"/>
      <c r="O136" s="180"/>
      <c r="P136" s="180"/>
      <c r="Q136" s="180"/>
      <c r="R136" s="180"/>
      <c r="S136" s="180"/>
      <c r="T136" s="181"/>
      <c r="AT136" s="175" t="s">
        <v>131</v>
      </c>
      <c r="AU136" s="175" t="s">
        <v>80</v>
      </c>
      <c r="AV136" s="15" t="s">
        <v>127</v>
      </c>
      <c r="AW136" s="15" t="s">
        <v>32</v>
      </c>
      <c r="AX136" s="15" t="s">
        <v>78</v>
      </c>
      <c r="AY136" s="175" t="s">
        <v>120</v>
      </c>
    </row>
    <row r="137" spans="1:65" s="2" customFormat="1" ht="37.9" customHeight="1">
      <c r="A137" s="34"/>
      <c r="B137" s="139"/>
      <c r="C137" s="140" t="s">
        <v>186</v>
      </c>
      <c r="D137" s="140" t="s">
        <v>122</v>
      </c>
      <c r="E137" s="141" t="s">
        <v>140</v>
      </c>
      <c r="F137" s="142" t="s">
        <v>141</v>
      </c>
      <c r="G137" s="143" t="s">
        <v>125</v>
      </c>
      <c r="H137" s="144">
        <v>287.83999999999997</v>
      </c>
      <c r="I137" s="145"/>
      <c r="J137" s="146">
        <f>ROUND(I137*H137,2)</f>
        <v>0</v>
      </c>
      <c r="K137" s="142" t="s">
        <v>126</v>
      </c>
      <c r="L137" s="35"/>
      <c r="M137" s="147" t="s">
        <v>3</v>
      </c>
      <c r="N137" s="148" t="s">
        <v>41</v>
      </c>
      <c r="O137" s="55"/>
      <c r="P137" s="149">
        <f>O137*H137</f>
        <v>0</v>
      </c>
      <c r="Q137" s="149">
        <v>0</v>
      </c>
      <c r="R137" s="149">
        <f>Q137*H137</f>
        <v>0</v>
      </c>
      <c r="S137" s="149">
        <v>0</v>
      </c>
      <c r="T137" s="150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51" t="s">
        <v>127</v>
      </c>
      <c r="AT137" s="151" t="s">
        <v>122</v>
      </c>
      <c r="AU137" s="151" t="s">
        <v>80</v>
      </c>
      <c r="AY137" s="19" t="s">
        <v>120</v>
      </c>
      <c r="BE137" s="152">
        <f>IF(N137="základní",J137,0)</f>
        <v>0</v>
      </c>
      <c r="BF137" s="152">
        <f>IF(N137="snížená",J137,0)</f>
        <v>0</v>
      </c>
      <c r="BG137" s="152">
        <f>IF(N137="zákl. přenesená",J137,0)</f>
        <v>0</v>
      </c>
      <c r="BH137" s="152">
        <f>IF(N137="sníž. přenesená",J137,0)</f>
        <v>0</v>
      </c>
      <c r="BI137" s="152">
        <f>IF(N137="nulová",J137,0)</f>
        <v>0</v>
      </c>
      <c r="BJ137" s="19" t="s">
        <v>78</v>
      </c>
      <c r="BK137" s="152">
        <f>ROUND(I137*H137,2)</f>
        <v>0</v>
      </c>
      <c r="BL137" s="19" t="s">
        <v>127</v>
      </c>
      <c r="BM137" s="151" t="s">
        <v>187</v>
      </c>
    </row>
    <row r="138" spans="1:65" s="2" customFormat="1" ht="11.25">
      <c r="A138" s="34"/>
      <c r="B138" s="35"/>
      <c r="C138" s="34"/>
      <c r="D138" s="153" t="s">
        <v>129</v>
      </c>
      <c r="E138" s="34"/>
      <c r="F138" s="154" t="s">
        <v>143</v>
      </c>
      <c r="G138" s="34"/>
      <c r="H138" s="34"/>
      <c r="I138" s="155"/>
      <c r="J138" s="34"/>
      <c r="K138" s="34"/>
      <c r="L138" s="35"/>
      <c r="M138" s="156"/>
      <c r="N138" s="157"/>
      <c r="O138" s="55"/>
      <c r="P138" s="55"/>
      <c r="Q138" s="55"/>
      <c r="R138" s="55"/>
      <c r="S138" s="55"/>
      <c r="T138" s="56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T138" s="19" t="s">
        <v>129</v>
      </c>
      <c r="AU138" s="19" t="s">
        <v>80</v>
      </c>
    </row>
    <row r="139" spans="1:65" s="2" customFormat="1" ht="44.25" customHeight="1">
      <c r="A139" s="34"/>
      <c r="B139" s="139"/>
      <c r="C139" s="140" t="s">
        <v>188</v>
      </c>
      <c r="D139" s="140" t="s">
        <v>122</v>
      </c>
      <c r="E139" s="141" t="s">
        <v>189</v>
      </c>
      <c r="F139" s="142" t="s">
        <v>190</v>
      </c>
      <c r="G139" s="143" t="s">
        <v>125</v>
      </c>
      <c r="H139" s="144">
        <v>32</v>
      </c>
      <c r="I139" s="145"/>
      <c r="J139" s="146">
        <f>ROUND(I139*H139,2)</f>
        <v>0</v>
      </c>
      <c r="K139" s="142" t="s">
        <v>126</v>
      </c>
      <c r="L139" s="35"/>
      <c r="M139" s="147" t="s">
        <v>3</v>
      </c>
      <c r="N139" s="148" t="s">
        <v>41</v>
      </c>
      <c r="O139" s="55"/>
      <c r="P139" s="149">
        <f>O139*H139</f>
        <v>0</v>
      </c>
      <c r="Q139" s="149">
        <v>0</v>
      </c>
      <c r="R139" s="149">
        <f>Q139*H139</f>
        <v>0</v>
      </c>
      <c r="S139" s="149">
        <v>0</v>
      </c>
      <c r="T139" s="150">
        <f>S139*H139</f>
        <v>0</v>
      </c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R139" s="151" t="s">
        <v>127</v>
      </c>
      <c r="AT139" s="151" t="s">
        <v>122</v>
      </c>
      <c r="AU139" s="151" t="s">
        <v>80</v>
      </c>
      <c r="AY139" s="19" t="s">
        <v>120</v>
      </c>
      <c r="BE139" s="152">
        <f>IF(N139="základní",J139,0)</f>
        <v>0</v>
      </c>
      <c r="BF139" s="152">
        <f>IF(N139="snížená",J139,0)</f>
        <v>0</v>
      </c>
      <c r="BG139" s="152">
        <f>IF(N139="zákl. přenesená",J139,0)</f>
        <v>0</v>
      </c>
      <c r="BH139" s="152">
        <f>IF(N139="sníž. přenesená",J139,0)</f>
        <v>0</v>
      </c>
      <c r="BI139" s="152">
        <f>IF(N139="nulová",J139,0)</f>
        <v>0</v>
      </c>
      <c r="BJ139" s="19" t="s">
        <v>78</v>
      </c>
      <c r="BK139" s="152">
        <f>ROUND(I139*H139,2)</f>
        <v>0</v>
      </c>
      <c r="BL139" s="19" t="s">
        <v>127</v>
      </c>
      <c r="BM139" s="151" t="s">
        <v>191</v>
      </c>
    </row>
    <row r="140" spans="1:65" s="2" customFormat="1" ht="11.25">
      <c r="A140" s="34"/>
      <c r="B140" s="35"/>
      <c r="C140" s="34"/>
      <c r="D140" s="153" t="s">
        <v>129</v>
      </c>
      <c r="E140" s="34"/>
      <c r="F140" s="154" t="s">
        <v>192</v>
      </c>
      <c r="G140" s="34"/>
      <c r="H140" s="34"/>
      <c r="I140" s="155"/>
      <c r="J140" s="34"/>
      <c r="K140" s="34"/>
      <c r="L140" s="35"/>
      <c r="M140" s="156"/>
      <c r="N140" s="157"/>
      <c r="O140" s="55"/>
      <c r="P140" s="55"/>
      <c r="Q140" s="55"/>
      <c r="R140" s="55"/>
      <c r="S140" s="55"/>
      <c r="T140" s="56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T140" s="19" t="s">
        <v>129</v>
      </c>
      <c r="AU140" s="19" t="s">
        <v>80</v>
      </c>
    </row>
    <row r="141" spans="1:65" s="13" customFormat="1" ht="11.25">
      <c r="B141" s="158"/>
      <c r="D141" s="159" t="s">
        <v>131</v>
      </c>
      <c r="E141" s="160" t="s">
        <v>3</v>
      </c>
      <c r="F141" s="161" t="s">
        <v>193</v>
      </c>
      <c r="H141" s="160" t="s">
        <v>3</v>
      </c>
      <c r="I141" s="162"/>
      <c r="L141" s="158"/>
      <c r="M141" s="163"/>
      <c r="N141" s="164"/>
      <c r="O141" s="164"/>
      <c r="P141" s="164"/>
      <c r="Q141" s="164"/>
      <c r="R141" s="164"/>
      <c r="S141" s="164"/>
      <c r="T141" s="165"/>
      <c r="AT141" s="160" t="s">
        <v>131</v>
      </c>
      <c r="AU141" s="160" t="s">
        <v>80</v>
      </c>
      <c r="AV141" s="13" t="s">
        <v>78</v>
      </c>
      <c r="AW141" s="13" t="s">
        <v>32</v>
      </c>
      <c r="AX141" s="13" t="s">
        <v>70</v>
      </c>
      <c r="AY141" s="160" t="s">
        <v>120</v>
      </c>
    </row>
    <row r="142" spans="1:65" s="14" customFormat="1" ht="11.25">
      <c r="B142" s="166"/>
      <c r="D142" s="159" t="s">
        <v>131</v>
      </c>
      <c r="E142" s="167" t="s">
        <v>3</v>
      </c>
      <c r="F142" s="168" t="s">
        <v>194</v>
      </c>
      <c r="H142" s="169">
        <v>32</v>
      </c>
      <c r="I142" s="170"/>
      <c r="L142" s="166"/>
      <c r="M142" s="171"/>
      <c r="N142" s="172"/>
      <c r="O142" s="172"/>
      <c r="P142" s="172"/>
      <c r="Q142" s="172"/>
      <c r="R142" s="172"/>
      <c r="S142" s="172"/>
      <c r="T142" s="173"/>
      <c r="AT142" s="167" t="s">
        <v>131</v>
      </c>
      <c r="AU142" s="167" t="s">
        <v>80</v>
      </c>
      <c r="AV142" s="14" t="s">
        <v>80</v>
      </c>
      <c r="AW142" s="14" t="s">
        <v>32</v>
      </c>
      <c r="AX142" s="14" t="s">
        <v>70</v>
      </c>
      <c r="AY142" s="167" t="s">
        <v>120</v>
      </c>
    </row>
    <row r="143" spans="1:65" s="15" customFormat="1" ht="11.25">
      <c r="B143" s="174"/>
      <c r="D143" s="159" t="s">
        <v>131</v>
      </c>
      <c r="E143" s="175" t="s">
        <v>3</v>
      </c>
      <c r="F143" s="176" t="s">
        <v>134</v>
      </c>
      <c r="H143" s="177">
        <v>32</v>
      </c>
      <c r="I143" s="178"/>
      <c r="L143" s="174"/>
      <c r="M143" s="179"/>
      <c r="N143" s="180"/>
      <c r="O143" s="180"/>
      <c r="P143" s="180"/>
      <c r="Q143" s="180"/>
      <c r="R143" s="180"/>
      <c r="S143" s="180"/>
      <c r="T143" s="181"/>
      <c r="AT143" s="175" t="s">
        <v>131</v>
      </c>
      <c r="AU143" s="175" t="s">
        <v>80</v>
      </c>
      <c r="AV143" s="15" t="s">
        <v>127</v>
      </c>
      <c r="AW143" s="15" t="s">
        <v>32</v>
      </c>
      <c r="AX143" s="15" t="s">
        <v>78</v>
      </c>
      <c r="AY143" s="175" t="s">
        <v>120</v>
      </c>
    </row>
    <row r="144" spans="1:65" s="2" customFormat="1" ht="37.9" customHeight="1">
      <c r="A144" s="34"/>
      <c r="B144" s="139"/>
      <c r="C144" s="140" t="s">
        <v>9</v>
      </c>
      <c r="D144" s="140" t="s">
        <v>122</v>
      </c>
      <c r="E144" s="141" t="s">
        <v>195</v>
      </c>
      <c r="F144" s="142" t="s">
        <v>196</v>
      </c>
      <c r="G144" s="143" t="s">
        <v>146</v>
      </c>
      <c r="H144" s="144">
        <v>80</v>
      </c>
      <c r="I144" s="145"/>
      <c r="J144" s="146">
        <f>ROUND(I144*H144,2)</f>
        <v>0</v>
      </c>
      <c r="K144" s="142" t="s">
        <v>126</v>
      </c>
      <c r="L144" s="35"/>
      <c r="M144" s="147" t="s">
        <v>3</v>
      </c>
      <c r="N144" s="148" t="s">
        <v>41</v>
      </c>
      <c r="O144" s="55"/>
      <c r="P144" s="149">
        <f>O144*H144</f>
        <v>0</v>
      </c>
      <c r="Q144" s="149">
        <v>0</v>
      </c>
      <c r="R144" s="149">
        <f>Q144*H144</f>
        <v>0</v>
      </c>
      <c r="S144" s="149">
        <v>0</v>
      </c>
      <c r="T144" s="150">
        <f>S144*H144</f>
        <v>0</v>
      </c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R144" s="151" t="s">
        <v>127</v>
      </c>
      <c r="AT144" s="151" t="s">
        <v>122</v>
      </c>
      <c r="AU144" s="151" t="s">
        <v>80</v>
      </c>
      <c r="AY144" s="19" t="s">
        <v>120</v>
      </c>
      <c r="BE144" s="152">
        <f>IF(N144="základní",J144,0)</f>
        <v>0</v>
      </c>
      <c r="BF144" s="152">
        <f>IF(N144="snížená",J144,0)</f>
        <v>0</v>
      </c>
      <c r="BG144" s="152">
        <f>IF(N144="zákl. přenesená",J144,0)</f>
        <v>0</v>
      </c>
      <c r="BH144" s="152">
        <f>IF(N144="sníž. přenesená",J144,0)</f>
        <v>0</v>
      </c>
      <c r="BI144" s="152">
        <f>IF(N144="nulová",J144,0)</f>
        <v>0</v>
      </c>
      <c r="BJ144" s="19" t="s">
        <v>78</v>
      </c>
      <c r="BK144" s="152">
        <f>ROUND(I144*H144,2)</f>
        <v>0</v>
      </c>
      <c r="BL144" s="19" t="s">
        <v>127</v>
      </c>
      <c r="BM144" s="151" t="s">
        <v>197</v>
      </c>
    </row>
    <row r="145" spans="1:65" s="2" customFormat="1" ht="11.25">
      <c r="A145" s="34"/>
      <c r="B145" s="35"/>
      <c r="C145" s="34"/>
      <c r="D145" s="153" t="s">
        <v>129</v>
      </c>
      <c r="E145" s="34"/>
      <c r="F145" s="154" t="s">
        <v>198</v>
      </c>
      <c r="G145" s="34"/>
      <c r="H145" s="34"/>
      <c r="I145" s="155"/>
      <c r="J145" s="34"/>
      <c r="K145" s="34"/>
      <c r="L145" s="35"/>
      <c r="M145" s="156"/>
      <c r="N145" s="157"/>
      <c r="O145" s="55"/>
      <c r="P145" s="55"/>
      <c r="Q145" s="55"/>
      <c r="R145" s="55"/>
      <c r="S145" s="55"/>
      <c r="T145" s="56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T145" s="19" t="s">
        <v>129</v>
      </c>
      <c r="AU145" s="19" t="s">
        <v>80</v>
      </c>
    </row>
    <row r="146" spans="1:65" s="13" customFormat="1" ht="11.25">
      <c r="B146" s="158"/>
      <c r="D146" s="159" t="s">
        <v>131</v>
      </c>
      <c r="E146" s="160" t="s">
        <v>3</v>
      </c>
      <c r="F146" s="161" t="s">
        <v>199</v>
      </c>
      <c r="H146" s="160" t="s">
        <v>3</v>
      </c>
      <c r="I146" s="162"/>
      <c r="L146" s="158"/>
      <c r="M146" s="163"/>
      <c r="N146" s="164"/>
      <c r="O146" s="164"/>
      <c r="P146" s="164"/>
      <c r="Q146" s="164"/>
      <c r="R146" s="164"/>
      <c r="S146" s="164"/>
      <c r="T146" s="165"/>
      <c r="AT146" s="160" t="s">
        <v>131</v>
      </c>
      <c r="AU146" s="160" t="s">
        <v>80</v>
      </c>
      <c r="AV146" s="13" t="s">
        <v>78</v>
      </c>
      <c r="AW146" s="13" t="s">
        <v>32</v>
      </c>
      <c r="AX146" s="13" t="s">
        <v>70</v>
      </c>
      <c r="AY146" s="160" t="s">
        <v>120</v>
      </c>
    </row>
    <row r="147" spans="1:65" s="14" customFormat="1" ht="11.25">
      <c r="B147" s="166"/>
      <c r="D147" s="159" t="s">
        <v>131</v>
      </c>
      <c r="E147" s="167" t="s">
        <v>3</v>
      </c>
      <c r="F147" s="168" t="s">
        <v>200</v>
      </c>
      <c r="H147" s="169">
        <v>80</v>
      </c>
      <c r="I147" s="170"/>
      <c r="L147" s="166"/>
      <c r="M147" s="171"/>
      <c r="N147" s="172"/>
      <c r="O147" s="172"/>
      <c r="P147" s="172"/>
      <c r="Q147" s="172"/>
      <c r="R147" s="172"/>
      <c r="S147" s="172"/>
      <c r="T147" s="173"/>
      <c r="AT147" s="167" t="s">
        <v>131</v>
      </c>
      <c r="AU147" s="167" t="s">
        <v>80</v>
      </c>
      <c r="AV147" s="14" t="s">
        <v>80</v>
      </c>
      <c r="AW147" s="14" t="s">
        <v>32</v>
      </c>
      <c r="AX147" s="14" t="s">
        <v>70</v>
      </c>
      <c r="AY147" s="167" t="s">
        <v>120</v>
      </c>
    </row>
    <row r="148" spans="1:65" s="15" customFormat="1" ht="11.25">
      <c r="B148" s="174"/>
      <c r="D148" s="159" t="s">
        <v>131</v>
      </c>
      <c r="E148" s="175" t="s">
        <v>3</v>
      </c>
      <c r="F148" s="176" t="s">
        <v>134</v>
      </c>
      <c r="H148" s="177">
        <v>80</v>
      </c>
      <c r="I148" s="178"/>
      <c r="L148" s="174"/>
      <c r="M148" s="179"/>
      <c r="N148" s="180"/>
      <c r="O148" s="180"/>
      <c r="P148" s="180"/>
      <c r="Q148" s="180"/>
      <c r="R148" s="180"/>
      <c r="S148" s="180"/>
      <c r="T148" s="181"/>
      <c r="AT148" s="175" t="s">
        <v>131</v>
      </c>
      <c r="AU148" s="175" t="s">
        <v>80</v>
      </c>
      <c r="AV148" s="15" t="s">
        <v>127</v>
      </c>
      <c r="AW148" s="15" t="s">
        <v>32</v>
      </c>
      <c r="AX148" s="15" t="s">
        <v>78</v>
      </c>
      <c r="AY148" s="175" t="s">
        <v>120</v>
      </c>
    </row>
    <row r="149" spans="1:65" s="2" customFormat="1" ht="16.5" customHeight="1">
      <c r="A149" s="34"/>
      <c r="B149" s="139"/>
      <c r="C149" s="182" t="s">
        <v>201</v>
      </c>
      <c r="D149" s="182" t="s">
        <v>202</v>
      </c>
      <c r="E149" s="183" t="s">
        <v>203</v>
      </c>
      <c r="F149" s="184" t="s">
        <v>204</v>
      </c>
      <c r="G149" s="185" t="s">
        <v>205</v>
      </c>
      <c r="H149" s="186">
        <v>16</v>
      </c>
      <c r="I149" s="187"/>
      <c r="J149" s="188">
        <f>ROUND(I149*H149,2)</f>
        <v>0</v>
      </c>
      <c r="K149" s="184" t="s">
        <v>126</v>
      </c>
      <c r="L149" s="189"/>
      <c r="M149" s="190" t="s">
        <v>3</v>
      </c>
      <c r="N149" s="191" t="s">
        <v>41</v>
      </c>
      <c r="O149" s="55"/>
      <c r="P149" s="149">
        <f>O149*H149</f>
        <v>0</v>
      </c>
      <c r="Q149" s="149">
        <v>1</v>
      </c>
      <c r="R149" s="149">
        <f>Q149*H149</f>
        <v>16</v>
      </c>
      <c r="S149" s="149">
        <v>0</v>
      </c>
      <c r="T149" s="150">
        <f>S149*H149</f>
        <v>0</v>
      </c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R149" s="151" t="s">
        <v>175</v>
      </c>
      <c r="AT149" s="151" t="s">
        <v>202</v>
      </c>
      <c r="AU149" s="151" t="s">
        <v>80</v>
      </c>
      <c r="AY149" s="19" t="s">
        <v>120</v>
      </c>
      <c r="BE149" s="152">
        <f>IF(N149="základní",J149,0)</f>
        <v>0</v>
      </c>
      <c r="BF149" s="152">
        <f>IF(N149="snížená",J149,0)</f>
        <v>0</v>
      </c>
      <c r="BG149" s="152">
        <f>IF(N149="zákl. přenesená",J149,0)</f>
        <v>0</v>
      </c>
      <c r="BH149" s="152">
        <f>IF(N149="sníž. přenesená",J149,0)</f>
        <v>0</v>
      </c>
      <c r="BI149" s="152">
        <f>IF(N149="nulová",J149,0)</f>
        <v>0</v>
      </c>
      <c r="BJ149" s="19" t="s">
        <v>78</v>
      </c>
      <c r="BK149" s="152">
        <f>ROUND(I149*H149,2)</f>
        <v>0</v>
      </c>
      <c r="BL149" s="19" t="s">
        <v>127</v>
      </c>
      <c r="BM149" s="151" t="s">
        <v>206</v>
      </c>
    </row>
    <row r="150" spans="1:65" s="14" customFormat="1" ht="11.25">
      <c r="B150" s="166"/>
      <c r="D150" s="159" t="s">
        <v>131</v>
      </c>
      <c r="F150" s="168" t="s">
        <v>207</v>
      </c>
      <c r="H150" s="169">
        <v>16</v>
      </c>
      <c r="I150" s="170"/>
      <c r="L150" s="166"/>
      <c r="M150" s="171"/>
      <c r="N150" s="172"/>
      <c r="O150" s="172"/>
      <c r="P150" s="172"/>
      <c r="Q150" s="172"/>
      <c r="R150" s="172"/>
      <c r="S150" s="172"/>
      <c r="T150" s="173"/>
      <c r="AT150" s="167" t="s">
        <v>131</v>
      </c>
      <c r="AU150" s="167" t="s">
        <v>80</v>
      </c>
      <c r="AV150" s="14" t="s">
        <v>80</v>
      </c>
      <c r="AW150" s="14" t="s">
        <v>4</v>
      </c>
      <c r="AX150" s="14" t="s">
        <v>78</v>
      </c>
      <c r="AY150" s="167" t="s">
        <v>120</v>
      </c>
    </row>
    <row r="151" spans="1:65" s="2" customFormat="1" ht="37.9" customHeight="1">
      <c r="A151" s="34"/>
      <c r="B151" s="139"/>
      <c r="C151" s="140" t="s">
        <v>208</v>
      </c>
      <c r="D151" s="140" t="s">
        <v>122</v>
      </c>
      <c r="E151" s="141" t="s">
        <v>209</v>
      </c>
      <c r="F151" s="142" t="s">
        <v>210</v>
      </c>
      <c r="G151" s="143" t="s">
        <v>146</v>
      </c>
      <c r="H151" s="144">
        <v>80</v>
      </c>
      <c r="I151" s="145"/>
      <c r="J151" s="146">
        <f>ROUND(I151*H151,2)</f>
        <v>0</v>
      </c>
      <c r="K151" s="142" t="s">
        <v>126</v>
      </c>
      <c r="L151" s="35"/>
      <c r="M151" s="147" t="s">
        <v>3</v>
      </c>
      <c r="N151" s="148" t="s">
        <v>41</v>
      </c>
      <c r="O151" s="55"/>
      <c r="P151" s="149">
        <f>O151*H151</f>
        <v>0</v>
      </c>
      <c r="Q151" s="149">
        <v>0</v>
      </c>
      <c r="R151" s="149">
        <f>Q151*H151</f>
        <v>0</v>
      </c>
      <c r="S151" s="149">
        <v>0</v>
      </c>
      <c r="T151" s="150">
        <f>S151*H151</f>
        <v>0</v>
      </c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R151" s="151" t="s">
        <v>127</v>
      </c>
      <c r="AT151" s="151" t="s">
        <v>122</v>
      </c>
      <c r="AU151" s="151" t="s">
        <v>80</v>
      </c>
      <c r="AY151" s="19" t="s">
        <v>120</v>
      </c>
      <c r="BE151" s="152">
        <f>IF(N151="základní",J151,0)</f>
        <v>0</v>
      </c>
      <c r="BF151" s="152">
        <f>IF(N151="snížená",J151,0)</f>
        <v>0</v>
      </c>
      <c r="BG151" s="152">
        <f>IF(N151="zákl. přenesená",J151,0)</f>
        <v>0</v>
      </c>
      <c r="BH151" s="152">
        <f>IF(N151="sníž. přenesená",J151,0)</f>
        <v>0</v>
      </c>
      <c r="BI151" s="152">
        <f>IF(N151="nulová",J151,0)</f>
        <v>0</v>
      </c>
      <c r="BJ151" s="19" t="s">
        <v>78</v>
      </c>
      <c r="BK151" s="152">
        <f>ROUND(I151*H151,2)</f>
        <v>0</v>
      </c>
      <c r="BL151" s="19" t="s">
        <v>127</v>
      </c>
      <c r="BM151" s="151" t="s">
        <v>211</v>
      </c>
    </row>
    <row r="152" spans="1:65" s="2" customFormat="1" ht="11.25">
      <c r="A152" s="34"/>
      <c r="B152" s="35"/>
      <c r="C152" s="34"/>
      <c r="D152" s="153" t="s">
        <v>129</v>
      </c>
      <c r="E152" s="34"/>
      <c r="F152" s="154" t="s">
        <v>212</v>
      </c>
      <c r="G152" s="34"/>
      <c r="H152" s="34"/>
      <c r="I152" s="155"/>
      <c r="J152" s="34"/>
      <c r="K152" s="34"/>
      <c r="L152" s="35"/>
      <c r="M152" s="156"/>
      <c r="N152" s="157"/>
      <c r="O152" s="55"/>
      <c r="P152" s="55"/>
      <c r="Q152" s="55"/>
      <c r="R152" s="55"/>
      <c r="S152" s="55"/>
      <c r="T152" s="56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T152" s="19" t="s">
        <v>129</v>
      </c>
      <c r="AU152" s="19" t="s">
        <v>80</v>
      </c>
    </row>
    <row r="153" spans="1:65" s="2" customFormat="1" ht="16.5" customHeight="1">
      <c r="A153" s="34"/>
      <c r="B153" s="139"/>
      <c r="C153" s="182" t="s">
        <v>213</v>
      </c>
      <c r="D153" s="182" t="s">
        <v>202</v>
      </c>
      <c r="E153" s="183" t="s">
        <v>214</v>
      </c>
      <c r="F153" s="184" t="s">
        <v>215</v>
      </c>
      <c r="G153" s="185" t="s">
        <v>216</v>
      </c>
      <c r="H153" s="186">
        <v>4</v>
      </c>
      <c r="I153" s="187"/>
      <c r="J153" s="188">
        <f>ROUND(I153*H153,2)</f>
        <v>0</v>
      </c>
      <c r="K153" s="184" t="s">
        <v>126</v>
      </c>
      <c r="L153" s="189"/>
      <c r="M153" s="190" t="s">
        <v>3</v>
      </c>
      <c r="N153" s="191" t="s">
        <v>41</v>
      </c>
      <c r="O153" s="55"/>
      <c r="P153" s="149">
        <f>O153*H153</f>
        <v>0</v>
      </c>
      <c r="Q153" s="149">
        <v>1E-3</v>
      </c>
      <c r="R153" s="149">
        <f>Q153*H153</f>
        <v>4.0000000000000001E-3</v>
      </c>
      <c r="S153" s="149">
        <v>0</v>
      </c>
      <c r="T153" s="150">
        <f>S153*H153</f>
        <v>0</v>
      </c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R153" s="151" t="s">
        <v>175</v>
      </c>
      <c r="AT153" s="151" t="s">
        <v>202</v>
      </c>
      <c r="AU153" s="151" t="s">
        <v>80</v>
      </c>
      <c r="AY153" s="19" t="s">
        <v>120</v>
      </c>
      <c r="BE153" s="152">
        <f>IF(N153="základní",J153,0)</f>
        <v>0</v>
      </c>
      <c r="BF153" s="152">
        <f>IF(N153="snížená",J153,0)</f>
        <v>0</v>
      </c>
      <c r="BG153" s="152">
        <f>IF(N153="zákl. přenesená",J153,0)</f>
        <v>0</v>
      </c>
      <c r="BH153" s="152">
        <f>IF(N153="sníž. přenesená",J153,0)</f>
        <v>0</v>
      </c>
      <c r="BI153" s="152">
        <f>IF(N153="nulová",J153,0)</f>
        <v>0</v>
      </c>
      <c r="BJ153" s="19" t="s">
        <v>78</v>
      </c>
      <c r="BK153" s="152">
        <f>ROUND(I153*H153,2)</f>
        <v>0</v>
      </c>
      <c r="BL153" s="19" t="s">
        <v>127</v>
      </c>
      <c r="BM153" s="151" t="s">
        <v>217</v>
      </c>
    </row>
    <row r="154" spans="1:65" s="14" customFormat="1" ht="11.25">
      <c r="B154" s="166"/>
      <c r="D154" s="159" t="s">
        <v>131</v>
      </c>
      <c r="F154" s="168" t="s">
        <v>218</v>
      </c>
      <c r="H154" s="169">
        <v>4</v>
      </c>
      <c r="I154" s="170"/>
      <c r="L154" s="166"/>
      <c r="M154" s="171"/>
      <c r="N154" s="172"/>
      <c r="O154" s="172"/>
      <c r="P154" s="172"/>
      <c r="Q154" s="172"/>
      <c r="R154" s="172"/>
      <c r="S154" s="172"/>
      <c r="T154" s="173"/>
      <c r="AT154" s="167" t="s">
        <v>131</v>
      </c>
      <c r="AU154" s="167" t="s">
        <v>80</v>
      </c>
      <c r="AV154" s="14" t="s">
        <v>80</v>
      </c>
      <c r="AW154" s="14" t="s">
        <v>4</v>
      </c>
      <c r="AX154" s="14" t="s">
        <v>78</v>
      </c>
      <c r="AY154" s="167" t="s">
        <v>120</v>
      </c>
    </row>
    <row r="155" spans="1:65" s="12" customFormat="1" ht="22.9" customHeight="1">
      <c r="B155" s="126"/>
      <c r="D155" s="127" t="s">
        <v>69</v>
      </c>
      <c r="E155" s="137" t="s">
        <v>80</v>
      </c>
      <c r="F155" s="137" t="s">
        <v>219</v>
      </c>
      <c r="I155" s="129"/>
      <c r="J155" s="138">
        <f>BK155</f>
        <v>0</v>
      </c>
      <c r="L155" s="126"/>
      <c r="M155" s="131"/>
      <c r="N155" s="132"/>
      <c r="O155" s="132"/>
      <c r="P155" s="133">
        <f>SUM(P156:P176)</f>
        <v>0</v>
      </c>
      <c r="Q155" s="132"/>
      <c r="R155" s="133">
        <f>SUM(R156:R176)</f>
        <v>48.07385</v>
      </c>
      <c r="S155" s="132"/>
      <c r="T155" s="134">
        <f>SUM(T156:T176)</f>
        <v>0</v>
      </c>
      <c r="AR155" s="127" t="s">
        <v>78</v>
      </c>
      <c r="AT155" s="135" t="s">
        <v>69</v>
      </c>
      <c r="AU155" s="135" t="s">
        <v>78</v>
      </c>
      <c r="AY155" s="127" t="s">
        <v>120</v>
      </c>
      <c r="BK155" s="136">
        <f>SUM(BK156:BK176)</f>
        <v>0</v>
      </c>
    </row>
    <row r="156" spans="1:65" s="2" customFormat="1" ht="55.5" customHeight="1">
      <c r="A156" s="34"/>
      <c r="B156" s="139"/>
      <c r="C156" s="140" t="s">
        <v>220</v>
      </c>
      <c r="D156" s="140" t="s">
        <v>122</v>
      </c>
      <c r="E156" s="141" t="s">
        <v>221</v>
      </c>
      <c r="F156" s="142" t="s">
        <v>222</v>
      </c>
      <c r="G156" s="143" t="s">
        <v>146</v>
      </c>
      <c r="H156" s="144">
        <v>68</v>
      </c>
      <c r="I156" s="145"/>
      <c r="J156" s="146">
        <f>ROUND(I156*H156,2)</f>
        <v>0</v>
      </c>
      <c r="K156" s="142" t="s">
        <v>126</v>
      </c>
      <c r="L156" s="35"/>
      <c r="M156" s="147" t="s">
        <v>3</v>
      </c>
      <c r="N156" s="148" t="s">
        <v>41</v>
      </c>
      <c r="O156" s="55"/>
      <c r="P156" s="149">
        <f>O156*H156</f>
        <v>0</v>
      </c>
      <c r="Q156" s="149">
        <v>3.1E-4</v>
      </c>
      <c r="R156" s="149">
        <f>Q156*H156</f>
        <v>2.1080000000000002E-2</v>
      </c>
      <c r="S156" s="149">
        <v>0</v>
      </c>
      <c r="T156" s="150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51" t="s">
        <v>127</v>
      </c>
      <c r="AT156" s="151" t="s">
        <v>122</v>
      </c>
      <c r="AU156" s="151" t="s">
        <v>80</v>
      </c>
      <c r="AY156" s="19" t="s">
        <v>120</v>
      </c>
      <c r="BE156" s="152">
        <f>IF(N156="základní",J156,0)</f>
        <v>0</v>
      </c>
      <c r="BF156" s="152">
        <f>IF(N156="snížená",J156,0)</f>
        <v>0</v>
      </c>
      <c r="BG156" s="152">
        <f>IF(N156="zákl. přenesená",J156,0)</f>
        <v>0</v>
      </c>
      <c r="BH156" s="152">
        <f>IF(N156="sníž. přenesená",J156,0)</f>
        <v>0</v>
      </c>
      <c r="BI156" s="152">
        <f>IF(N156="nulová",J156,0)</f>
        <v>0</v>
      </c>
      <c r="BJ156" s="19" t="s">
        <v>78</v>
      </c>
      <c r="BK156" s="152">
        <f>ROUND(I156*H156,2)</f>
        <v>0</v>
      </c>
      <c r="BL156" s="19" t="s">
        <v>127</v>
      </c>
      <c r="BM156" s="151" t="s">
        <v>223</v>
      </c>
    </row>
    <row r="157" spans="1:65" s="2" customFormat="1" ht="11.25">
      <c r="A157" s="34"/>
      <c r="B157" s="35"/>
      <c r="C157" s="34"/>
      <c r="D157" s="153" t="s">
        <v>129</v>
      </c>
      <c r="E157" s="34"/>
      <c r="F157" s="154" t="s">
        <v>224</v>
      </c>
      <c r="G157" s="34"/>
      <c r="H157" s="34"/>
      <c r="I157" s="155"/>
      <c r="J157" s="34"/>
      <c r="K157" s="34"/>
      <c r="L157" s="35"/>
      <c r="M157" s="156"/>
      <c r="N157" s="157"/>
      <c r="O157" s="55"/>
      <c r="P157" s="55"/>
      <c r="Q157" s="55"/>
      <c r="R157" s="55"/>
      <c r="S157" s="55"/>
      <c r="T157" s="56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T157" s="19" t="s">
        <v>129</v>
      </c>
      <c r="AU157" s="19" t="s">
        <v>80</v>
      </c>
    </row>
    <row r="158" spans="1:65" s="13" customFormat="1" ht="11.25">
      <c r="B158" s="158"/>
      <c r="D158" s="159" t="s">
        <v>131</v>
      </c>
      <c r="E158" s="160" t="s">
        <v>3</v>
      </c>
      <c r="F158" s="161" t="s">
        <v>171</v>
      </c>
      <c r="H158" s="160" t="s">
        <v>3</v>
      </c>
      <c r="I158" s="162"/>
      <c r="L158" s="158"/>
      <c r="M158" s="163"/>
      <c r="N158" s="164"/>
      <c r="O158" s="164"/>
      <c r="P158" s="164"/>
      <c r="Q158" s="164"/>
      <c r="R158" s="164"/>
      <c r="S158" s="164"/>
      <c r="T158" s="165"/>
      <c r="AT158" s="160" t="s">
        <v>131</v>
      </c>
      <c r="AU158" s="160" t="s">
        <v>80</v>
      </c>
      <c r="AV158" s="13" t="s">
        <v>78</v>
      </c>
      <c r="AW158" s="13" t="s">
        <v>32</v>
      </c>
      <c r="AX158" s="13" t="s">
        <v>70</v>
      </c>
      <c r="AY158" s="160" t="s">
        <v>120</v>
      </c>
    </row>
    <row r="159" spans="1:65" s="14" customFormat="1" ht="11.25">
      <c r="B159" s="166"/>
      <c r="D159" s="159" t="s">
        <v>131</v>
      </c>
      <c r="E159" s="167" t="s">
        <v>3</v>
      </c>
      <c r="F159" s="168" t="s">
        <v>225</v>
      </c>
      <c r="H159" s="169">
        <v>68</v>
      </c>
      <c r="I159" s="170"/>
      <c r="L159" s="166"/>
      <c r="M159" s="171"/>
      <c r="N159" s="172"/>
      <c r="O159" s="172"/>
      <c r="P159" s="172"/>
      <c r="Q159" s="172"/>
      <c r="R159" s="172"/>
      <c r="S159" s="172"/>
      <c r="T159" s="173"/>
      <c r="AT159" s="167" t="s">
        <v>131</v>
      </c>
      <c r="AU159" s="167" t="s">
        <v>80</v>
      </c>
      <c r="AV159" s="14" t="s">
        <v>80</v>
      </c>
      <c r="AW159" s="14" t="s">
        <v>32</v>
      </c>
      <c r="AX159" s="14" t="s">
        <v>70</v>
      </c>
      <c r="AY159" s="167" t="s">
        <v>120</v>
      </c>
    </row>
    <row r="160" spans="1:65" s="15" customFormat="1" ht="11.25">
      <c r="B160" s="174"/>
      <c r="D160" s="159" t="s">
        <v>131</v>
      </c>
      <c r="E160" s="175" t="s">
        <v>3</v>
      </c>
      <c r="F160" s="176" t="s">
        <v>134</v>
      </c>
      <c r="H160" s="177">
        <v>68</v>
      </c>
      <c r="I160" s="178"/>
      <c r="L160" s="174"/>
      <c r="M160" s="179"/>
      <c r="N160" s="180"/>
      <c r="O160" s="180"/>
      <c r="P160" s="180"/>
      <c r="Q160" s="180"/>
      <c r="R160" s="180"/>
      <c r="S160" s="180"/>
      <c r="T160" s="181"/>
      <c r="AT160" s="175" t="s">
        <v>131</v>
      </c>
      <c r="AU160" s="175" t="s">
        <v>80</v>
      </c>
      <c r="AV160" s="15" t="s">
        <v>127</v>
      </c>
      <c r="AW160" s="15" t="s">
        <v>32</v>
      </c>
      <c r="AX160" s="15" t="s">
        <v>78</v>
      </c>
      <c r="AY160" s="175" t="s">
        <v>120</v>
      </c>
    </row>
    <row r="161" spans="1:65" s="2" customFormat="1" ht="24.2" customHeight="1">
      <c r="A161" s="34"/>
      <c r="B161" s="139"/>
      <c r="C161" s="182" t="s">
        <v>226</v>
      </c>
      <c r="D161" s="182" t="s">
        <v>202</v>
      </c>
      <c r="E161" s="183" t="s">
        <v>227</v>
      </c>
      <c r="F161" s="184" t="s">
        <v>228</v>
      </c>
      <c r="G161" s="185" t="s">
        <v>146</v>
      </c>
      <c r="H161" s="186">
        <v>81.599999999999994</v>
      </c>
      <c r="I161" s="187"/>
      <c r="J161" s="188">
        <f>ROUND(I161*H161,2)</f>
        <v>0</v>
      </c>
      <c r="K161" s="184" t="s">
        <v>126</v>
      </c>
      <c r="L161" s="189"/>
      <c r="M161" s="190" t="s">
        <v>3</v>
      </c>
      <c r="N161" s="191" t="s">
        <v>41</v>
      </c>
      <c r="O161" s="55"/>
      <c r="P161" s="149">
        <f>O161*H161</f>
        <v>0</v>
      </c>
      <c r="Q161" s="149">
        <v>5.0000000000000001E-4</v>
      </c>
      <c r="R161" s="149">
        <f>Q161*H161</f>
        <v>4.0799999999999996E-2</v>
      </c>
      <c r="S161" s="149">
        <v>0</v>
      </c>
      <c r="T161" s="150">
        <f>S161*H161</f>
        <v>0</v>
      </c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R161" s="151" t="s">
        <v>175</v>
      </c>
      <c r="AT161" s="151" t="s">
        <v>202</v>
      </c>
      <c r="AU161" s="151" t="s">
        <v>80</v>
      </c>
      <c r="AY161" s="19" t="s">
        <v>120</v>
      </c>
      <c r="BE161" s="152">
        <f>IF(N161="základní",J161,0)</f>
        <v>0</v>
      </c>
      <c r="BF161" s="152">
        <f>IF(N161="snížená",J161,0)</f>
        <v>0</v>
      </c>
      <c r="BG161" s="152">
        <f>IF(N161="zákl. přenesená",J161,0)</f>
        <v>0</v>
      </c>
      <c r="BH161" s="152">
        <f>IF(N161="sníž. přenesená",J161,0)</f>
        <v>0</v>
      </c>
      <c r="BI161" s="152">
        <f>IF(N161="nulová",J161,0)</f>
        <v>0</v>
      </c>
      <c r="BJ161" s="19" t="s">
        <v>78</v>
      </c>
      <c r="BK161" s="152">
        <f>ROUND(I161*H161,2)</f>
        <v>0</v>
      </c>
      <c r="BL161" s="19" t="s">
        <v>127</v>
      </c>
      <c r="BM161" s="151" t="s">
        <v>229</v>
      </c>
    </row>
    <row r="162" spans="1:65" s="14" customFormat="1" ht="11.25">
      <c r="B162" s="166"/>
      <c r="D162" s="159" t="s">
        <v>131</v>
      </c>
      <c r="F162" s="168" t="s">
        <v>230</v>
      </c>
      <c r="H162" s="169">
        <v>81.599999999999994</v>
      </c>
      <c r="I162" s="170"/>
      <c r="L162" s="166"/>
      <c r="M162" s="171"/>
      <c r="N162" s="172"/>
      <c r="O162" s="172"/>
      <c r="P162" s="172"/>
      <c r="Q162" s="172"/>
      <c r="R162" s="172"/>
      <c r="S162" s="172"/>
      <c r="T162" s="173"/>
      <c r="AT162" s="167" t="s">
        <v>131</v>
      </c>
      <c r="AU162" s="167" t="s">
        <v>80</v>
      </c>
      <c r="AV162" s="14" t="s">
        <v>80</v>
      </c>
      <c r="AW162" s="14" t="s">
        <v>4</v>
      </c>
      <c r="AX162" s="14" t="s">
        <v>78</v>
      </c>
      <c r="AY162" s="167" t="s">
        <v>120</v>
      </c>
    </row>
    <row r="163" spans="1:65" s="2" customFormat="1" ht="37.9" customHeight="1">
      <c r="A163" s="34"/>
      <c r="B163" s="139"/>
      <c r="C163" s="140" t="s">
        <v>231</v>
      </c>
      <c r="D163" s="140" t="s">
        <v>122</v>
      </c>
      <c r="E163" s="141" t="s">
        <v>232</v>
      </c>
      <c r="F163" s="142" t="s">
        <v>233</v>
      </c>
      <c r="G163" s="143" t="s">
        <v>234</v>
      </c>
      <c r="H163" s="144">
        <v>10</v>
      </c>
      <c r="I163" s="145"/>
      <c r="J163" s="146">
        <f>ROUND(I163*H163,2)</f>
        <v>0</v>
      </c>
      <c r="K163" s="142" t="s">
        <v>126</v>
      </c>
      <c r="L163" s="35"/>
      <c r="M163" s="147" t="s">
        <v>3</v>
      </c>
      <c r="N163" s="148" t="s">
        <v>41</v>
      </c>
      <c r="O163" s="55"/>
      <c r="P163" s="149">
        <f>O163*H163</f>
        <v>0</v>
      </c>
      <c r="Q163" s="149">
        <v>0</v>
      </c>
      <c r="R163" s="149">
        <f>Q163*H163</f>
        <v>0</v>
      </c>
      <c r="S163" s="149">
        <v>0</v>
      </c>
      <c r="T163" s="150">
        <f>S163*H163</f>
        <v>0</v>
      </c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R163" s="151" t="s">
        <v>127</v>
      </c>
      <c r="AT163" s="151" t="s">
        <v>122</v>
      </c>
      <c r="AU163" s="151" t="s">
        <v>80</v>
      </c>
      <c r="AY163" s="19" t="s">
        <v>120</v>
      </c>
      <c r="BE163" s="152">
        <f>IF(N163="základní",J163,0)</f>
        <v>0</v>
      </c>
      <c r="BF163" s="152">
        <f>IF(N163="snížená",J163,0)</f>
        <v>0</v>
      </c>
      <c r="BG163" s="152">
        <f>IF(N163="zákl. přenesená",J163,0)</f>
        <v>0</v>
      </c>
      <c r="BH163" s="152">
        <f>IF(N163="sníž. přenesená",J163,0)</f>
        <v>0</v>
      </c>
      <c r="BI163" s="152">
        <f>IF(N163="nulová",J163,0)</f>
        <v>0</v>
      </c>
      <c r="BJ163" s="19" t="s">
        <v>78</v>
      </c>
      <c r="BK163" s="152">
        <f>ROUND(I163*H163,2)</f>
        <v>0</v>
      </c>
      <c r="BL163" s="19" t="s">
        <v>127</v>
      </c>
      <c r="BM163" s="151" t="s">
        <v>235</v>
      </c>
    </row>
    <row r="164" spans="1:65" s="2" customFormat="1" ht="11.25">
      <c r="A164" s="34"/>
      <c r="B164" s="35"/>
      <c r="C164" s="34"/>
      <c r="D164" s="153" t="s">
        <v>129</v>
      </c>
      <c r="E164" s="34"/>
      <c r="F164" s="154" t="s">
        <v>236</v>
      </c>
      <c r="G164" s="34"/>
      <c r="H164" s="34"/>
      <c r="I164" s="155"/>
      <c r="J164" s="34"/>
      <c r="K164" s="34"/>
      <c r="L164" s="35"/>
      <c r="M164" s="156"/>
      <c r="N164" s="157"/>
      <c r="O164" s="55"/>
      <c r="P164" s="55"/>
      <c r="Q164" s="55"/>
      <c r="R164" s="55"/>
      <c r="S164" s="55"/>
      <c r="T164" s="56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T164" s="19" t="s">
        <v>129</v>
      </c>
      <c r="AU164" s="19" t="s">
        <v>80</v>
      </c>
    </row>
    <row r="165" spans="1:65" s="13" customFormat="1" ht="11.25">
      <c r="B165" s="158"/>
      <c r="D165" s="159" t="s">
        <v>131</v>
      </c>
      <c r="E165" s="160" t="s">
        <v>3</v>
      </c>
      <c r="F165" s="161" t="s">
        <v>237</v>
      </c>
      <c r="H165" s="160" t="s">
        <v>3</v>
      </c>
      <c r="I165" s="162"/>
      <c r="L165" s="158"/>
      <c r="M165" s="163"/>
      <c r="N165" s="164"/>
      <c r="O165" s="164"/>
      <c r="P165" s="164"/>
      <c r="Q165" s="164"/>
      <c r="R165" s="164"/>
      <c r="S165" s="164"/>
      <c r="T165" s="165"/>
      <c r="AT165" s="160" t="s">
        <v>131</v>
      </c>
      <c r="AU165" s="160" t="s">
        <v>80</v>
      </c>
      <c r="AV165" s="13" t="s">
        <v>78</v>
      </c>
      <c r="AW165" s="13" t="s">
        <v>32</v>
      </c>
      <c r="AX165" s="13" t="s">
        <v>70</v>
      </c>
      <c r="AY165" s="160" t="s">
        <v>120</v>
      </c>
    </row>
    <row r="166" spans="1:65" s="14" customFormat="1" ht="11.25">
      <c r="B166" s="166"/>
      <c r="D166" s="159" t="s">
        <v>131</v>
      </c>
      <c r="E166" s="167" t="s">
        <v>3</v>
      </c>
      <c r="F166" s="168" t="s">
        <v>186</v>
      </c>
      <c r="H166" s="169">
        <v>10</v>
      </c>
      <c r="I166" s="170"/>
      <c r="L166" s="166"/>
      <c r="M166" s="171"/>
      <c r="N166" s="172"/>
      <c r="O166" s="172"/>
      <c r="P166" s="172"/>
      <c r="Q166" s="172"/>
      <c r="R166" s="172"/>
      <c r="S166" s="172"/>
      <c r="T166" s="173"/>
      <c r="AT166" s="167" t="s">
        <v>131</v>
      </c>
      <c r="AU166" s="167" t="s">
        <v>80</v>
      </c>
      <c r="AV166" s="14" t="s">
        <v>80</v>
      </c>
      <c r="AW166" s="14" t="s">
        <v>32</v>
      </c>
      <c r="AX166" s="14" t="s">
        <v>70</v>
      </c>
      <c r="AY166" s="167" t="s">
        <v>120</v>
      </c>
    </row>
    <row r="167" spans="1:65" s="15" customFormat="1" ht="11.25">
      <c r="B167" s="174"/>
      <c r="D167" s="159" t="s">
        <v>131</v>
      </c>
      <c r="E167" s="175" t="s">
        <v>3</v>
      </c>
      <c r="F167" s="176" t="s">
        <v>134</v>
      </c>
      <c r="H167" s="177">
        <v>10</v>
      </c>
      <c r="I167" s="178"/>
      <c r="L167" s="174"/>
      <c r="M167" s="179"/>
      <c r="N167" s="180"/>
      <c r="O167" s="180"/>
      <c r="P167" s="180"/>
      <c r="Q167" s="180"/>
      <c r="R167" s="180"/>
      <c r="S167" s="180"/>
      <c r="T167" s="181"/>
      <c r="AT167" s="175" t="s">
        <v>131</v>
      </c>
      <c r="AU167" s="175" t="s">
        <v>80</v>
      </c>
      <c r="AV167" s="15" t="s">
        <v>127</v>
      </c>
      <c r="AW167" s="15" t="s">
        <v>32</v>
      </c>
      <c r="AX167" s="15" t="s">
        <v>78</v>
      </c>
      <c r="AY167" s="175" t="s">
        <v>120</v>
      </c>
    </row>
    <row r="168" spans="1:65" s="2" customFormat="1" ht="37.9" customHeight="1">
      <c r="A168" s="34"/>
      <c r="B168" s="139"/>
      <c r="C168" s="182" t="s">
        <v>238</v>
      </c>
      <c r="D168" s="182" t="s">
        <v>202</v>
      </c>
      <c r="E168" s="183" t="s">
        <v>239</v>
      </c>
      <c r="F168" s="184" t="s">
        <v>240</v>
      </c>
      <c r="G168" s="185" t="s">
        <v>234</v>
      </c>
      <c r="H168" s="186">
        <v>10.5</v>
      </c>
      <c r="I168" s="187"/>
      <c r="J168" s="188">
        <f>ROUND(I168*H168,2)</f>
        <v>0</v>
      </c>
      <c r="K168" s="184" t="s">
        <v>126</v>
      </c>
      <c r="L168" s="189"/>
      <c r="M168" s="190" t="s">
        <v>3</v>
      </c>
      <c r="N168" s="191" t="s">
        <v>41</v>
      </c>
      <c r="O168" s="55"/>
      <c r="P168" s="149">
        <f>O168*H168</f>
        <v>0</v>
      </c>
      <c r="Q168" s="149">
        <v>1.14E-3</v>
      </c>
      <c r="R168" s="149">
        <f>Q168*H168</f>
        <v>1.197E-2</v>
      </c>
      <c r="S168" s="149">
        <v>0</v>
      </c>
      <c r="T168" s="150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51" t="s">
        <v>175</v>
      </c>
      <c r="AT168" s="151" t="s">
        <v>202</v>
      </c>
      <c r="AU168" s="151" t="s">
        <v>80</v>
      </c>
      <c r="AY168" s="19" t="s">
        <v>120</v>
      </c>
      <c r="BE168" s="152">
        <f>IF(N168="základní",J168,0)</f>
        <v>0</v>
      </c>
      <c r="BF168" s="152">
        <f>IF(N168="snížená",J168,0)</f>
        <v>0</v>
      </c>
      <c r="BG168" s="152">
        <f>IF(N168="zákl. přenesená",J168,0)</f>
        <v>0</v>
      </c>
      <c r="BH168" s="152">
        <f>IF(N168="sníž. přenesená",J168,0)</f>
        <v>0</v>
      </c>
      <c r="BI168" s="152">
        <f>IF(N168="nulová",J168,0)</f>
        <v>0</v>
      </c>
      <c r="BJ168" s="19" t="s">
        <v>78</v>
      </c>
      <c r="BK168" s="152">
        <f>ROUND(I168*H168,2)</f>
        <v>0</v>
      </c>
      <c r="BL168" s="19" t="s">
        <v>127</v>
      </c>
      <c r="BM168" s="151" t="s">
        <v>241</v>
      </c>
    </row>
    <row r="169" spans="1:65" s="14" customFormat="1" ht="11.25">
      <c r="B169" s="166"/>
      <c r="D169" s="159" t="s">
        <v>131</v>
      </c>
      <c r="F169" s="168" t="s">
        <v>242</v>
      </c>
      <c r="H169" s="169">
        <v>10.5</v>
      </c>
      <c r="I169" s="170"/>
      <c r="L169" s="166"/>
      <c r="M169" s="171"/>
      <c r="N169" s="172"/>
      <c r="O169" s="172"/>
      <c r="P169" s="172"/>
      <c r="Q169" s="172"/>
      <c r="R169" s="172"/>
      <c r="S169" s="172"/>
      <c r="T169" s="173"/>
      <c r="AT169" s="167" t="s">
        <v>131</v>
      </c>
      <c r="AU169" s="167" t="s">
        <v>80</v>
      </c>
      <c r="AV169" s="14" t="s">
        <v>80</v>
      </c>
      <c r="AW169" s="14" t="s">
        <v>4</v>
      </c>
      <c r="AX169" s="14" t="s">
        <v>78</v>
      </c>
      <c r="AY169" s="167" t="s">
        <v>120</v>
      </c>
    </row>
    <row r="170" spans="1:65" s="2" customFormat="1" ht="44.25" customHeight="1">
      <c r="A170" s="34"/>
      <c r="B170" s="139"/>
      <c r="C170" s="140" t="s">
        <v>243</v>
      </c>
      <c r="D170" s="140" t="s">
        <v>122</v>
      </c>
      <c r="E170" s="141" t="s">
        <v>189</v>
      </c>
      <c r="F170" s="142" t="s">
        <v>190</v>
      </c>
      <c r="G170" s="143" t="s">
        <v>125</v>
      </c>
      <c r="H170" s="144">
        <v>24</v>
      </c>
      <c r="I170" s="145"/>
      <c r="J170" s="146">
        <f>ROUND(I170*H170,2)</f>
        <v>0</v>
      </c>
      <c r="K170" s="142" t="s">
        <v>126</v>
      </c>
      <c r="L170" s="35"/>
      <c r="M170" s="147" t="s">
        <v>3</v>
      </c>
      <c r="N170" s="148" t="s">
        <v>41</v>
      </c>
      <c r="O170" s="55"/>
      <c r="P170" s="149">
        <f>O170*H170</f>
        <v>0</v>
      </c>
      <c r="Q170" s="149">
        <v>0</v>
      </c>
      <c r="R170" s="149">
        <f>Q170*H170</f>
        <v>0</v>
      </c>
      <c r="S170" s="149">
        <v>0</v>
      </c>
      <c r="T170" s="150">
        <f>S170*H170</f>
        <v>0</v>
      </c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R170" s="151" t="s">
        <v>127</v>
      </c>
      <c r="AT170" s="151" t="s">
        <v>122</v>
      </c>
      <c r="AU170" s="151" t="s">
        <v>80</v>
      </c>
      <c r="AY170" s="19" t="s">
        <v>120</v>
      </c>
      <c r="BE170" s="152">
        <f>IF(N170="základní",J170,0)</f>
        <v>0</v>
      </c>
      <c r="BF170" s="152">
        <f>IF(N170="snížená",J170,0)</f>
        <v>0</v>
      </c>
      <c r="BG170" s="152">
        <f>IF(N170="zákl. přenesená",J170,0)</f>
        <v>0</v>
      </c>
      <c r="BH170" s="152">
        <f>IF(N170="sníž. přenesená",J170,0)</f>
        <v>0</v>
      </c>
      <c r="BI170" s="152">
        <f>IF(N170="nulová",J170,0)</f>
        <v>0</v>
      </c>
      <c r="BJ170" s="19" t="s">
        <v>78</v>
      </c>
      <c r="BK170" s="152">
        <f>ROUND(I170*H170,2)</f>
        <v>0</v>
      </c>
      <c r="BL170" s="19" t="s">
        <v>127</v>
      </c>
      <c r="BM170" s="151" t="s">
        <v>244</v>
      </c>
    </row>
    <row r="171" spans="1:65" s="2" customFormat="1" ht="11.25">
      <c r="A171" s="34"/>
      <c r="B171" s="35"/>
      <c r="C171" s="34"/>
      <c r="D171" s="153" t="s">
        <v>129</v>
      </c>
      <c r="E171" s="34"/>
      <c r="F171" s="154" t="s">
        <v>192</v>
      </c>
      <c r="G171" s="34"/>
      <c r="H171" s="34"/>
      <c r="I171" s="155"/>
      <c r="J171" s="34"/>
      <c r="K171" s="34"/>
      <c r="L171" s="35"/>
      <c r="M171" s="156"/>
      <c r="N171" s="157"/>
      <c r="O171" s="55"/>
      <c r="P171" s="55"/>
      <c r="Q171" s="55"/>
      <c r="R171" s="55"/>
      <c r="S171" s="55"/>
      <c r="T171" s="56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T171" s="19" t="s">
        <v>129</v>
      </c>
      <c r="AU171" s="19" t="s">
        <v>80</v>
      </c>
    </row>
    <row r="172" spans="1:65" s="13" customFormat="1" ht="11.25">
      <c r="B172" s="158"/>
      <c r="D172" s="159" t="s">
        <v>131</v>
      </c>
      <c r="E172" s="160" t="s">
        <v>3</v>
      </c>
      <c r="F172" s="161" t="s">
        <v>171</v>
      </c>
      <c r="H172" s="160" t="s">
        <v>3</v>
      </c>
      <c r="I172" s="162"/>
      <c r="L172" s="158"/>
      <c r="M172" s="163"/>
      <c r="N172" s="164"/>
      <c r="O172" s="164"/>
      <c r="P172" s="164"/>
      <c r="Q172" s="164"/>
      <c r="R172" s="164"/>
      <c r="S172" s="164"/>
      <c r="T172" s="165"/>
      <c r="AT172" s="160" t="s">
        <v>131</v>
      </c>
      <c r="AU172" s="160" t="s">
        <v>80</v>
      </c>
      <c r="AV172" s="13" t="s">
        <v>78</v>
      </c>
      <c r="AW172" s="13" t="s">
        <v>32</v>
      </c>
      <c r="AX172" s="13" t="s">
        <v>70</v>
      </c>
      <c r="AY172" s="160" t="s">
        <v>120</v>
      </c>
    </row>
    <row r="173" spans="1:65" s="14" customFormat="1" ht="11.25">
      <c r="B173" s="166"/>
      <c r="D173" s="159" t="s">
        <v>131</v>
      </c>
      <c r="E173" s="167" t="s">
        <v>3</v>
      </c>
      <c r="F173" s="168" t="s">
        <v>172</v>
      </c>
      <c r="H173" s="169">
        <v>24</v>
      </c>
      <c r="I173" s="170"/>
      <c r="L173" s="166"/>
      <c r="M173" s="171"/>
      <c r="N173" s="172"/>
      <c r="O173" s="172"/>
      <c r="P173" s="172"/>
      <c r="Q173" s="172"/>
      <c r="R173" s="172"/>
      <c r="S173" s="172"/>
      <c r="T173" s="173"/>
      <c r="AT173" s="167" t="s">
        <v>131</v>
      </c>
      <c r="AU173" s="167" t="s">
        <v>80</v>
      </c>
      <c r="AV173" s="14" t="s">
        <v>80</v>
      </c>
      <c r="AW173" s="14" t="s">
        <v>32</v>
      </c>
      <c r="AX173" s="14" t="s">
        <v>70</v>
      </c>
      <c r="AY173" s="167" t="s">
        <v>120</v>
      </c>
    </row>
    <row r="174" spans="1:65" s="15" customFormat="1" ht="11.25">
      <c r="B174" s="174"/>
      <c r="D174" s="159" t="s">
        <v>131</v>
      </c>
      <c r="E174" s="175" t="s">
        <v>3</v>
      </c>
      <c r="F174" s="176" t="s">
        <v>134</v>
      </c>
      <c r="H174" s="177">
        <v>24</v>
      </c>
      <c r="I174" s="178"/>
      <c r="L174" s="174"/>
      <c r="M174" s="179"/>
      <c r="N174" s="180"/>
      <c r="O174" s="180"/>
      <c r="P174" s="180"/>
      <c r="Q174" s="180"/>
      <c r="R174" s="180"/>
      <c r="S174" s="180"/>
      <c r="T174" s="181"/>
      <c r="AT174" s="175" t="s">
        <v>131</v>
      </c>
      <c r="AU174" s="175" t="s">
        <v>80</v>
      </c>
      <c r="AV174" s="15" t="s">
        <v>127</v>
      </c>
      <c r="AW174" s="15" t="s">
        <v>32</v>
      </c>
      <c r="AX174" s="15" t="s">
        <v>78</v>
      </c>
      <c r="AY174" s="175" t="s">
        <v>120</v>
      </c>
    </row>
    <row r="175" spans="1:65" s="2" customFormat="1" ht="16.5" customHeight="1">
      <c r="A175" s="34"/>
      <c r="B175" s="139"/>
      <c r="C175" s="182" t="s">
        <v>8</v>
      </c>
      <c r="D175" s="182" t="s">
        <v>202</v>
      </c>
      <c r="E175" s="183" t="s">
        <v>245</v>
      </c>
      <c r="F175" s="184" t="s">
        <v>246</v>
      </c>
      <c r="G175" s="185" t="s">
        <v>205</v>
      </c>
      <c r="H175" s="186">
        <v>48</v>
      </c>
      <c r="I175" s="187"/>
      <c r="J175" s="188">
        <f>ROUND(I175*H175,2)</f>
        <v>0</v>
      </c>
      <c r="K175" s="184" t="s">
        <v>126</v>
      </c>
      <c r="L175" s="189"/>
      <c r="M175" s="190" t="s">
        <v>3</v>
      </c>
      <c r="N175" s="191" t="s">
        <v>41</v>
      </c>
      <c r="O175" s="55"/>
      <c r="P175" s="149">
        <f>O175*H175</f>
        <v>0</v>
      </c>
      <c r="Q175" s="149">
        <v>1</v>
      </c>
      <c r="R175" s="149">
        <f>Q175*H175</f>
        <v>48</v>
      </c>
      <c r="S175" s="149">
        <v>0</v>
      </c>
      <c r="T175" s="150">
        <f>S175*H175</f>
        <v>0</v>
      </c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R175" s="151" t="s">
        <v>175</v>
      </c>
      <c r="AT175" s="151" t="s">
        <v>202</v>
      </c>
      <c r="AU175" s="151" t="s">
        <v>80</v>
      </c>
      <c r="AY175" s="19" t="s">
        <v>120</v>
      </c>
      <c r="BE175" s="152">
        <f>IF(N175="základní",J175,0)</f>
        <v>0</v>
      </c>
      <c r="BF175" s="152">
        <f>IF(N175="snížená",J175,0)</f>
        <v>0</v>
      </c>
      <c r="BG175" s="152">
        <f>IF(N175="zákl. přenesená",J175,0)</f>
        <v>0</v>
      </c>
      <c r="BH175" s="152">
        <f>IF(N175="sníž. přenesená",J175,0)</f>
        <v>0</v>
      </c>
      <c r="BI175" s="152">
        <f>IF(N175="nulová",J175,0)</f>
        <v>0</v>
      </c>
      <c r="BJ175" s="19" t="s">
        <v>78</v>
      </c>
      <c r="BK175" s="152">
        <f>ROUND(I175*H175,2)</f>
        <v>0</v>
      </c>
      <c r="BL175" s="19" t="s">
        <v>127</v>
      </c>
      <c r="BM175" s="151" t="s">
        <v>247</v>
      </c>
    </row>
    <row r="176" spans="1:65" s="14" customFormat="1" ht="11.25">
      <c r="B176" s="166"/>
      <c r="D176" s="159" t="s">
        <v>131</v>
      </c>
      <c r="F176" s="168" t="s">
        <v>248</v>
      </c>
      <c r="H176" s="169">
        <v>48</v>
      </c>
      <c r="I176" s="170"/>
      <c r="L176" s="166"/>
      <c r="M176" s="171"/>
      <c r="N176" s="172"/>
      <c r="O176" s="172"/>
      <c r="P176" s="172"/>
      <c r="Q176" s="172"/>
      <c r="R176" s="172"/>
      <c r="S176" s="172"/>
      <c r="T176" s="173"/>
      <c r="AT176" s="167" t="s">
        <v>131</v>
      </c>
      <c r="AU176" s="167" t="s">
        <v>80</v>
      </c>
      <c r="AV176" s="14" t="s">
        <v>80</v>
      </c>
      <c r="AW176" s="14" t="s">
        <v>4</v>
      </c>
      <c r="AX176" s="14" t="s">
        <v>78</v>
      </c>
      <c r="AY176" s="167" t="s">
        <v>120</v>
      </c>
    </row>
    <row r="177" spans="1:65" s="12" customFormat="1" ht="22.9" customHeight="1">
      <c r="B177" s="126"/>
      <c r="D177" s="127" t="s">
        <v>69</v>
      </c>
      <c r="E177" s="137" t="s">
        <v>8</v>
      </c>
      <c r="F177" s="137" t="s">
        <v>249</v>
      </c>
      <c r="I177" s="129"/>
      <c r="J177" s="138">
        <f>BK177</f>
        <v>0</v>
      </c>
      <c r="L177" s="126"/>
      <c r="M177" s="131"/>
      <c r="N177" s="132"/>
      <c r="O177" s="132"/>
      <c r="P177" s="133">
        <f>SUM(P178:P210)</f>
        <v>0</v>
      </c>
      <c r="Q177" s="132"/>
      <c r="R177" s="133">
        <f>SUM(R178:R210)</f>
        <v>696.34223999999995</v>
      </c>
      <c r="S177" s="132"/>
      <c r="T177" s="134">
        <f>SUM(T178:T210)</f>
        <v>0</v>
      </c>
      <c r="AR177" s="127" t="s">
        <v>78</v>
      </c>
      <c r="AT177" s="135" t="s">
        <v>69</v>
      </c>
      <c r="AU177" s="135" t="s">
        <v>78</v>
      </c>
      <c r="AY177" s="127" t="s">
        <v>120</v>
      </c>
      <c r="BK177" s="136">
        <f>SUM(BK178:BK210)</f>
        <v>0</v>
      </c>
    </row>
    <row r="178" spans="1:65" s="2" customFormat="1" ht="49.15" customHeight="1">
      <c r="A178" s="34"/>
      <c r="B178" s="139"/>
      <c r="C178" s="140" t="s">
        <v>250</v>
      </c>
      <c r="D178" s="140" t="s">
        <v>122</v>
      </c>
      <c r="E178" s="141" t="s">
        <v>164</v>
      </c>
      <c r="F178" s="142" t="s">
        <v>165</v>
      </c>
      <c r="G178" s="143" t="s">
        <v>125</v>
      </c>
      <c r="H178" s="144">
        <v>348</v>
      </c>
      <c r="I178" s="145"/>
      <c r="J178" s="146">
        <f>ROUND(I178*H178,2)</f>
        <v>0</v>
      </c>
      <c r="K178" s="142" t="s">
        <v>126</v>
      </c>
      <c r="L178" s="35"/>
      <c r="M178" s="147" t="s">
        <v>3</v>
      </c>
      <c r="N178" s="148" t="s">
        <v>41</v>
      </c>
      <c r="O178" s="55"/>
      <c r="P178" s="149">
        <f>O178*H178</f>
        <v>0</v>
      </c>
      <c r="Q178" s="149">
        <v>0</v>
      </c>
      <c r="R178" s="149">
        <f>Q178*H178</f>
        <v>0</v>
      </c>
      <c r="S178" s="149">
        <v>0</v>
      </c>
      <c r="T178" s="150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51" t="s">
        <v>127</v>
      </c>
      <c r="AT178" s="151" t="s">
        <v>122</v>
      </c>
      <c r="AU178" s="151" t="s">
        <v>80</v>
      </c>
      <c r="AY178" s="19" t="s">
        <v>120</v>
      </c>
      <c r="BE178" s="152">
        <f>IF(N178="základní",J178,0)</f>
        <v>0</v>
      </c>
      <c r="BF178" s="152">
        <f>IF(N178="snížená",J178,0)</f>
        <v>0</v>
      </c>
      <c r="BG178" s="152">
        <f>IF(N178="zákl. přenesená",J178,0)</f>
        <v>0</v>
      </c>
      <c r="BH178" s="152">
        <f>IF(N178="sníž. přenesená",J178,0)</f>
        <v>0</v>
      </c>
      <c r="BI178" s="152">
        <f>IF(N178="nulová",J178,0)</f>
        <v>0</v>
      </c>
      <c r="BJ178" s="19" t="s">
        <v>78</v>
      </c>
      <c r="BK178" s="152">
        <f>ROUND(I178*H178,2)</f>
        <v>0</v>
      </c>
      <c r="BL178" s="19" t="s">
        <v>127</v>
      </c>
      <c r="BM178" s="151" t="s">
        <v>251</v>
      </c>
    </row>
    <row r="179" spans="1:65" s="2" customFormat="1" ht="11.25">
      <c r="A179" s="34"/>
      <c r="B179" s="35"/>
      <c r="C179" s="34"/>
      <c r="D179" s="153" t="s">
        <v>129</v>
      </c>
      <c r="E179" s="34"/>
      <c r="F179" s="154" t="s">
        <v>167</v>
      </c>
      <c r="G179" s="34"/>
      <c r="H179" s="34"/>
      <c r="I179" s="155"/>
      <c r="J179" s="34"/>
      <c r="K179" s="34"/>
      <c r="L179" s="35"/>
      <c r="M179" s="156"/>
      <c r="N179" s="157"/>
      <c r="O179" s="55"/>
      <c r="P179" s="55"/>
      <c r="Q179" s="55"/>
      <c r="R179" s="55"/>
      <c r="S179" s="55"/>
      <c r="T179" s="56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T179" s="19" t="s">
        <v>129</v>
      </c>
      <c r="AU179" s="19" t="s">
        <v>80</v>
      </c>
    </row>
    <row r="180" spans="1:65" s="13" customFormat="1" ht="11.25">
      <c r="B180" s="158"/>
      <c r="D180" s="159" t="s">
        <v>131</v>
      </c>
      <c r="E180" s="160" t="s">
        <v>3</v>
      </c>
      <c r="F180" s="161" t="s">
        <v>252</v>
      </c>
      <c r="H180" s="160" t="s">
        <v>3</v>
      </c>
      <c r="I180" s="162"/>
      <c r="L180" s="158"/>
      <c r="M180" s="163"/>
      <c r="N180" s="164"/>
      <c r="O180" s="164"/>
      <c r="P180" s="164"/>
      <c r="Q180" s="164"/>
      <c r="R180" s="164"/>
      <c r="S180" s="164"/>
      <c r="T180" s="165"/>
      <c r="AT180" s="160" t="s">
        <v>131</v>
      </c>
      <c r="AU180" s="160" t="s">
        <v>80</v>
      </c>
      <c r="AV180" s="13" t="s">
        <v>78</v>
      </c>
      <c r="AW180" s="13" t="s">
        <v>32</v>
      </c>
      <c r="AX180" s="13" t="s">
        <v>70</v>
      </c>
      <c r="AY180" s="160" t="s">
        <v>120</v>
      </c>
    </row>
    <row r="181" spans="1:65" s="14" customFormat="1" ht="11.25">
      <c r="B181" s="166"/>
      <c r="D181" s="159" t="s">
        <v>131</v>
      </c>
      <c r="E181" s="167" t="s">
        <v>3</v>
      </c>
      <c r="F181" s="168" t="s">
        <v>253</v>
      </c>
      <c r="H181" s="169">
        <v>312</v>
      </c>
      <c r="I181" s="170"/>
      <c r="L181" s="166"/>
      <c r="M181" s="171"/>
      <c r="N181" s="172"/>
      <c r="O181" s="172"/>
      <c r="P181" s="172"/>
      <c r="Q181" s="172"/>
      <c r="R181" s="172"/>
      <c r="S181" s="172"/>
      <c r="T181" s="173"/>
      <c r="AT181" s="167" t="s">
        <v>131</v>
      </c>
      <c r="AU181" s="167" t="s">
        <v>80</v>
      </c>
      <c r="AV181" s="14" t="s">
        <v>80</v>
      </c>
      <c r="AW181" s="14" t="s">
        <v>32</v>
      </c>
      <c r="AX181" s="14" t="s">
        <v>70</v>
      </c>
      <c r="AY181" s="167" t="s">
        <v>120</v>
      </c>
    </row>
    <row r="182" spans="1:65" s="13" customFormat="1" ht="11.25">
      <c r="B182" s="158"/>
      <c r="D182" s="159" t="s">
        <v>131</v>
      </c>
      <c r="E182" s="160" t="s">
        <v>3</v>
      </c>
      <c r="F182" s="161" t="s">
        <v>254</v>
      </c>
      <c r="H182" s="160" t="s">
        <v>3</v>
      </c>
      <c r="I182" s="162"/>
      <c r="L182" s="158"/>
      <c r="M182" s="163"/>
      <c r="N182" s="164"/>
      <c r="O182" s="164"/>
      <c r="P182" s="164"/>
      <c r="Q182" s="164"/>
      <c r="R182" s="164"/>
      <c r="S182" s="164"/>
      <c r="T182" s="165"/>
      <c r="AT182" s="160" t="s">
        <v>131</v>
      </c>
      <c r="AU182" s="160" t="s">
        <v>80</v>
      </c>
      <c r="AV182" s="13" t="s">
        <v>78</v>
      </c>
      <c r="AW182" s="13" t="s">
        <v>32</v>
      </c>
      <c r="AX182" s="13" t="s">
        <v>70</v>
      </c>
      <c r="AY182" s="160" t="s">
        <v>120</v>
      </c>
    </row>
    <row r="183" spans="1:65" s="14" customFormat="1" ht="11.25">
      <c r="B183" s="166"/>
      <c r="D183" s="159" t="s">
        <v>131</v>
      </c>
      <c r="E183" s="167" t="s">
        <v>3</v>
      </c>
      <c r="F183" s="168" t="s">
        <v>255</v>
      </c>
      <c r="H183" s="169">
        <v>36</v>
      </c>
      <c r="I183" s="170"/>
      <c r="L183" s="166"/>
      <c r="M183" s="171"/>
      <c r="N183" s="172"/>
      <c r="O183" s="172"/>
      <c r="P183" s="172"/>
      <c r="Q183" s="172"/>
      <c r="R183" s="172"/>
      <c r="S183" s="172"/>
      <c r="T183" s="173"/>
      <c r="AT183" s="167" t="s">
        <v>131</v>
      </c>
      <c r="AU183" s="167" t="s">
        <v>80</v>
      </c>
      <c r="AV183" s="14" t="s">
        <v>80</v>
      </c>
      <c r="AW183" s="14" t="s">
        <v>32</v>
      </c>
      <c r="AX183" s="14" t="s">
        <v>70</v>
      </c>
      <c r="AY183" s="167" t="s">
        <v>120</v>
      </c>
    </row>
    <row r="184" spans="1:65" s="15" customFormat="1" ht="11.25">
      <c r="B184" s="174"/>
      <c r="D184" s="159" t="s">
        <v>131</v>
      </c>
      <c r="E184" s="175" t="s">
        <v>3</v>
      </c>
      <c r="F184" s="176" t="s">
        <v>134</v>
      </c>
      <c r="H184" s="177">
        <v>348</v>
      </c>
      <c r="I184" s="178"/>
      <c r="L184" s="174"/>
      <c r="M184" s="179"/>
      <c r="N184" s="180"/>
      <c r="O184" s="180"/>
      <c r="P184" s="180"/>
      <c r="Q184" s="180"/>
      <c r="R184" s="180"/>
      <c r="S184" s="180"/>
      <c r="T184" s="181"/>
      <c r="AT184" s="175" t="s">
        <v>131</v>
      </c>
      <c r="AU184" s="175" t="s">
        <v>80</v>
      </c>
      <c r="AV184" s="15" t="s">
        <v>127</v>
      </c>
      <c r="AW184" s="15" t="s">
        <v>32</v>
      </c>
      <c r="AX184" s="15" t="s">
        <v>78</v>
      </c>
      <c r="AY184" s="175" t="s">
        <v>120</v>
      </c>
    </row>
    <row r="185" spans="1:65" s="2" customFormat="1" ht="62.65" customHeight="1">
      <c r="A185" s="34"/>
      <c r="B185" s="139"/>
      <c r="C185" s="140" t="s">
        <v>256</v>
      </c>
      <c r="D185" s="140" t="s">
        <v>122</v>
      </c>
      <c r="E185" s="141" t="s">
        <v>257</v>
      </c>
      <c r="F185" s="142" t="s">
        <v>258</v>
      </c>
      <c r="G185" s="143" t="s">
        <v>125</v>
      </c>
      <c r="H185" s="144">
        <v>348</v>
      </c>
      <c r="I185" s="145"/>
      <c r="J185" s="146">
        <f>ROUND(I185*H185,2)</f>
        <v>0</v>
      </c>
      <c r="K185" s="142" t="s">
        <v>126</v>
      </c>
      <c r="L185" s="35"/>
      <c r="M185" s="147" t="s">
        <v>3</v>
      </c>
      <c r="N185" s="148" t="s">
        <v>41</v>
      </c>
      <c r="O185" s="55"/>
      <c r="P185" s="149">
        <f>O185*H185</f>
        <v>0</v>
      </c>
      <c r="Q185" s="149">
        <v>0</v>
      </c>
      <c r="R185" s="149">
        <f>Q185*H185</f>
        <v>0</v>
      </c>
      <c r="S185" s="149">
        <v>0</v>
      </c>
      <c r="T185" s="150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51" t="s">
        <v>127</v>
      </c>
      <c r="AT185" s="151" t="s">
        <v>122</v>
      </c>
      <c r="AU185" s="151" t="s">
        <v>80</v>
      </c>
      <c r="AY185" s="19" t="s">
        <v>120</v>
      </c>
      <c r="BE185" s="152">
        <f>IF(N185="základní",J185,0)</f>
        <v>0</v>
      </c>
      <c r="BF185" s="152">
        <f>IF(N185="snížená",J185,0)</f>
        <v>0</v>
      </c>
      <c r="BG185" s="152">
        <f>IF(N185="zákl. přenesená",J185,0)</f>
        <v>0</v>
      </c>
      <c r="BH185" s="152">
        <f>IF(N185="sníž. přenesená",J185,0)</f>
        <v>0</v>
      </c>
      <c r="BI185" s="152">
        <f>IF(N185="nulová",J185,0)</f>
        <v>0</v>
      </c>
      <c r="BJ185" s="19" t="s">
        <v>78</v>
      </c>
      <c r="BK185" s="152">
        <f>ROUND(I185*H185,2)</f>
        <v>0</v>
      </c>
      <c r="BL185" s="19" t="s">
        <v>127</v>
      </c>
      <c r="BM185" s="151" t="s">
        <v>259</v>
      </c>
    </row>
    <row r="186" spans="1:65" s="2" customFormat="1" ht="11.25">
      <c r="A186" s="34"/>
      <c r="B186" s="35"/>
      <c r="C186" s="34"/>
      <c r="D186" s="153" t="s">
        <v>129</v>
      </c>
      <c r="E186" s="34"/>
      <c r="F186" s="154" t="s">
        <v>260</v>
      </c>
      <c r="G186" s="34"/>
      <c r="H186" s="34"/>
      <c r="I186" s="155"/>
      <c r="J186" s="34"/>
      <c r="K186" s="34"/>
      <c r="L186" s="35"/>
      <c r="M186" s="156"/>
      <c r="N186" s="157"/>
      <c r="O186" s="55"/>
      <c r="P186" s="55"/>
      <c r="Q186" s="55"/>
      <c r="R186" s="55"/>
      <c r="S186" s="55"/>
      <c r="T186" s="56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T186" s="19" t="s">
        <v>129</v>
      </c>
      <c r="AU186" s="19" t="s">
        <v>80</v>
      </c>
    </row>
    <row r="187" spans="1:65" s="2" customFormat="1" ht="44.25" customHeight="1">
      <c r="A187" s="34"/>
      <c r="B187" s="139"/>
      <c r="C187" s="140" t="s">
        <v>261</v>
      </c>
      <c r="D187" s="140" t="s">
        <v>122</v>
      </c>
      <c r="E187" s="141" t="s">
        <v>262</v>
      </c>
      <c r="F187" s="142" t="s">
        <v>263</v>
      </c>
      <c r="G187" s="143" t="s">
        <v>125</v>
      </c>
      <c r="H187" s="144">
        <v>348</v>
      </c>
      <c r="I187" s="145"/>
      <c r="J187" s="146">
        <f>ROUND(I187*H187,2)</f>
        <v>0</v>
      </c>
      <c r="K187" s="142" t="s">
        <v>126</v>
      </c>
      <c r="L187" s="35"/>
      <c r="M187" s="147" t="s">
        <v>3</v>
      </c>
      <c r="N187" s="148" t="s">
        <v>41</v>
      </c>
      <c r="O187" s="55"/>
      <c r="P187" s="149">
        <f>O187*H187</f>
        <v>0</v>
      </c>
      <c r="Q187" s="149">
        <v>0</v>
      </c>
      <c r="R187" s="149">
        <f>Q187*H187</f>
        <v>0</v>
      </c>
      <c r="S187" s="149">
        <v>0</v>
      </c>
      <c r="T187" s="150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51" t="s">
        <v>127</v>
      </c>
      <c r="AT187" s="151" t="s">
        <v>122</v>
      </c>
      <c r="AU187" s="151" t="s">
        <v>80</v>
      </c>
      <c r="AY187" s="19" t="s">
        <v>120</v>
      </c>
      <c r="BE187" s="152">
        <f>IF(N187="základní",J187,0)</f>
        <v>0</v>
      </c>
      <c r="BF187" s="152">
        <f>IF(N187="snížená",J187,0)</f>
        <v>0</v>
      </c>
      <c r="BG187" s="152">
        <f>IF(N187="zákl. přenesená",J187,0)</f>
        <v>0</v>
      </c>
      <c r="BH187" s="152">
        <f>IF(N187="sníž. přenesená",J187,0)</f>
        <v>0</v>
      </c>
      <c r="BI187" s="152">
        <f>IF(N187="nulová",J187,0)</f>
        <v>0</v>
      </c>
      <c r="BJ187" s="19" t="s">
        <v>78</v>
      </c>
      <c r="BK187" s="152">
        <f>ROUND(I187*H187,2)</f>
        <v>0</v>
      </c>
      <c r="BL187" s="19" t="s">
        <v>127</v>
      </c>
      <c r="BM187" s="151" t="s">
        <v>264</v>
      </c>
    </row>
    <row r="188" spans="1:65" s="2" customFormat="1" ht="11.25">
      <c r="A188" s="34"/>
      <c r="B188" s="35"/>
      <c r="C188" s="34"/>
      <c r="D188" s="153" t="s">
        <v>129</v>
      </c>
      <c r="E188" s="34"/>
      <c r="F188" s="154" t="s">
        <v>265</v>
      </c>
      <c r="G188" s="34"/>
      <c r="H188" s="34"/>
      <c r="I188" s="155"/>
      <c r="J188" s="34"/>
      <c r="K188" s="34"/>
      <c r="L188" s="35"/>
      <c r="M188" s="156"/>
      <c r="N188" s="157"/>
      <c r="O188" s="55"/>
      <c r="P188" s="55"/>
      <c r="Q188" s="55"/>
      <c r="R188" s="55"/>
      <c r="S188" s="55"/>
      <c r="T188" s="56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T188" s="19" t="s">
        <v>129</v>
      </c>
      <c r="AU188" s="19" t="s">
        <v>80</v>
      </c>
    </row>
    <row r="189" spans="1:65" s="2" customFormat="1" ht="44.25" customHeight="1">
      <c r="A189" s="34"/>
      <c r="B189" s="139"/>
      <c r="C189" s="140" t="s">
        <v>266</v>
      </c>
      <c r="D189" s="140" t="s">
        <v>122</v>
      </c>
      <c r="E189" s="141" t="s">
        <v>267</v>
      </c>
      <c r="F189" s="142" t="s">
        <v>268</v>
      </c>
      <c r="G189" s="143" t="s">
        <v>125</v>
      </c>
      <c r="H189" s="144">
        <v>348</v>
      </c>
      <c r="I189" s="145"/>
      <c r="J189" s="146">
        <f>ROUND(I189*H189,2)</f>
        <v>0</v>
      </c>
      <c r="K189" s="142" t="s">
        <v>126</v>
      </c>
      <c r="L189" s="35"/>
      <c r="M189" s="147" t="s">
        <v>3</v>
      </c>
      <c r="N189" s="148" t="s">
        <v>41</v>
      </c>
      <c r="O189" s="55"/>
      <c r="P189" s="149">
        <f>O189*H189</f>
        <v>0</v>
      </c>
      <c r="Q189" s="149">
        <v>0</v>
      </c>
      <c r="R189" s="149">
        <f>Q189*H189</f>
        <v>0</v>
      </c>
      <c r="S189" s="149">
        <v>0</v>
      </c>
      <c r="T189" s="150">
        <f>S189*H189</f>
        <v>0</v>
      </c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R189" s="151" t="s">
        <v>127</v>
      </c>
      <c r="AT189" s="151" t="s">
        <v>122</v>
      </c>
      <c r="AU189" s="151" t="s">
        <v>80</v>
      </c>
      <c r="AY189" s="19" t="s">
        <v>120</v>
      </c>
      <c r="BE189" s="152">
        <f>IF(N189="základní",J189,0)</f>
        <v>0</v>
      </c>
      <c r="BF189" s="152">
        <f>IF(N189="snížená",J189,0)</f>
        <v>0</v>
      </c>
      <c r="BG189" s="152">
        <f>IF(N189="zákl. přenesená",J189,0)</f>
        <v>0</v>
      </c>
      <c r="BH189" s="152">
        <f>IF(N189="sníž. přenesená",J189,0)</f>
        <v>0</v>
      </c>
      <c r="BI189" s="152">
        <f>IF(N189="nulová",J189,0)</f>
        <v>0</v>
      </c>
      <c r="BJ189" s="19" t="s">
        <v>78</v>
      </c>
      <c r="BK189" s="152">
        <f>ROUND(I189*H189,2)</f>
        <v>0</v>
      </c>
      <c r="BL189" s="19" t="s">
        <v>127</v>
      </c>
      <c r="BM189" s="151" t="s">
        <v>269</v>
      </c>
    </row>
    <row r="190" spans="1:65" s="2" customFormat="1" ht="11.25">
      <c r="A190" s="34"/>
      <c r="B190" s="35"/>
      <c r="C190" s="34"/>
      <c r="D190" s="153" t="s">
        <v>129</v>
      </c>
      <c r="E190" s="34"/>
      <c r="F190" s="154" t="s">
        <v>270</v>
      </c>
      <c r="G190" s="34"/>
      <c r="H190" s="34"/>
      <c r="I190" s="155"/>
      <c r="J190" s="34"/>
      <c r="K190" s="34"/>
      <c r="L190" s="35"/>
      <c r="M190" s="156"/>
      <c r="N190" s="157"/>
      <c r="O190" s="55"/>
      <c r="P190" s="55"/>
      <c r="Q190" s="55"/>
      <c r="R190" s="55"/>
      <c r="S190" s="55"/>
      <c r="T190" s="56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T190" s="19" t="s">
        <v>129</v>
      </c>
      <c r="AU190" s="19" t="s">
        <v>80</v>
      </c>
    </row>
    <row r="191" spans="1:65" s="13" customFormat="1" ht="11.25">
      <c r="B191" s="158"/>
      <c r="D191" s="159" t="s">
        <v>131</v>
      </c>
      <c r="E191" s="160" t="s">
        <v>3</v>
      </c>
      <c r="F191" s="161" t="s">
        <v>252</v>
      </c>
      <c r="H191" s="160" t="s">
        <v>3</v>
      </c>
      <c r="I191" s="162"/>
      <c r="L191" s="158"/>
      <c r="M191" s="163"/>
      <c r="N191" s="164"/>
      <c r="O191" s="164"/>
      <c r="P191" s="164"/>
      <c r="Q191" s="164"/>
      <c r="R191" s="164"/>
      <c r="S191" s="164"/>
      <c r="T191" s="165"/>
      <c r="AT191" s="160" t="s">
        <v>131</v>
      </c>
      <c r="AU191" s="160" t="s">
        <v>80</v>
      </c>
      <c r="AV191" s="13" t="s">
        <v>78</v>
      </c>
      <c r="AW191" s="13" t="s">
        <v>32</v>
      </c>
      <c r="AX191" s="13" t="s">
        <v>70</v>
      </c>
      <c r="AY191" s="160" t="s">
        <v>120</v>
      </c>
    </row>
    <row r="192" spans="1:65" s="14" customFormat="1" ht="11.25">
      <c r="B192" s="166"/>
      <c r="D192" s="159" t="s">
        <v>131</v>
      </c>
      <c r="E192" s="167" t="s">
        <v>3</v>
      </c>
      <c r="F192" s="168" t="s">
        <v>253</v>
      </c>
      <c r="H192" s="169">
        <v>312</v>
      </c>
      <c r="I192" s="170"/>
      <c r="L192" s="166"/>
      <c r="M192" s="171"/>
      <c r="N192" s="172"/>
      <c r="O192" s="172"/>
      <c r="P192" s="172"/>
      <c r="Q192" s="172"/>
      <c r="R192" s="172"/>
      <c r="S192" s="172"/>
      <c r="T192" s="173"/>
      <c r="AT192" s="167" t="s">
        <v>131</v>
      </c>
      <c r="AU192" s="167" t="s">
        <v>80</v>
      </c>
      <c r="AV192" s="14" t="s">
        <v>80</v>
      </c>
      <c r="AW192" s="14" t="s">
        <v>32</v>
      </c>
      <c r="AX192" s="14" t="s">
        <v>70</v>
      </c>
      <c r="AY192" s="167" t="s">
        <v>120</v>
      </c>
    </row>
    <row r="193" spans="1:65" s="13" customFormat="1" ht="11.25">
      <c r="B193" s="158"/>
      <c r="D193" s="159" t="s">
        <v>131</v>
      </c>
      <c r="E193" s="160" t="s">
        <v>3</v>
      </c>
      <c r="F193" s="161" t="s">
        <v>254</v>
      </c>
      <c r="H193" s="160" t="s">
        <v>3</v>
      </c>
      <c r="I193" s="162"/>
      <c r="L193" s="158"/>
      <c r="M193" s="163"/>
      <c r="N193" s="164"/>
      <c r="O193" s="164"/>
      <c r="P193" s="164"/>
      <c r="Q193" s="164"/>
      <c r="R193" s="164"/>
      <c r="S193" s="164"/>
      <c r="T193" s="165"/>
      <c r="AT193" s="160" t="s">
        <v>131</v>
      </c>
      <c r="AU193" s="160" t="s">
        <v>80</v>
      </c>
      <c r="AV193" s="13" t="s">
        <v>78</v>
      </c>
      <c r="AW193" s="13" t="s">
        <v>32</v>
      </c>
      <c r="AX193" s="13" t="s">
        <v>70</v>
      </c>
      <c r="AY193" s="160" t="s">
        <v>120</v>
      </c>
    </row>
    <row r="194" spans="1:65" s="14" customFormat="1" ht="11.25">
      <c r="B194" s="166"/>
      <c r="D194" s="159" t="s">
        <v>131</v>
      </c>
      <c r="E194" s="167" t="s">
        <v>3</v>
      </c>
      <c r="F194" s="168" t="s">
        <v>255</v>
      </c>
      <c r="H194" s="169">
        <v>36</v>
      </c>
      <c r="I194" s="170"/>
      <c r="L194" s="166"/>
      <c r="M194" s="171"/>
      <c r="N194" s="172"/>
      <c r="O194" s="172"/>
      <c r="P194" s="172"/>
      <c r="Q194" s="172"/>
      <c r="R194" s="172"/>
      <c r="S194" s="172"/>
      <c r="T194" s="173"/>
      <c r="AT194" s="167" t="s">
        <v>131</v>
      </c>
      <c r="AU194" s="167" t="s">
        <v>80</v>
      </c>
      <c r="AV194" s="14" t="s">
        <v>80</v>
      </c>
      <c r="AW194" s="14" t="s">
        <v>32</v>
      </c>
      <c r="AX194" s="14" t="s">
        <v>70</v>
      </c>
      <c r="AY194" s="167" t="s">
        <v>120</v>
      </c>
    </row>
    <row r="195" spans="1:65" s="15" customFormat="1" ht="11.25">
      <c r="B195" s="174"/>
      <c r="D195" s="159" t="s">
        <v>131</v>
      </c>
      <c r="E195" s="175" t="s">
        <v>3</v>
      </c>
      <c r="F195" s="176" t="s">
        <v>134</v>
      </c>
      <c r="H195" s="177">
        <v>348</v>
      </c>
      <c r="I195" s="178"/>
      <c r="L195" s="174"/>
      <c r="M195" s="179"/>
      <c r="N195" s="180"/>
      <c r="O195" s="180"/>
      <c r="P195" s="180"/>
      <c r="Q195" s="180"/>
      <c r="R195" s="180"/>
      <c r="S195" s="180"/>
      <c r="T195" s="181"/>
      <c r="AT195" s="175" t="s">
        <v>131</v>
      </c>
      <c r="AU195" s="175" t="s">
        <v>80</v>
      </c>
      <c r="AV195" s="15" t="s">
        <v>127</v>
      </c>
      <c r="AW195" s="15" t="s">
        <v>32</v>
      </c>
      <c r="AX195" s="15" t="s">
        <v>78</v>
      </c>
      <c r="AY195" s="175" t="s">
        <v>120</v>
      </c>
    </row>
    <row r="196" spans="1:65" s="2" customFormat="1" ht="16.5" customHeight="1">
      <c r="A196" s="34"/>
      <c r="B196" s="139"/>
      <c r="C196" s="182" t="s">
        <v>271</v>
      </c>
      <c r="D196" s="182" t="s">
        <v>202</v>
      </c>
      <c r="E196" s="183" t="s">
        <v>272</v>
      </c>
      <c r="F196" s="184" t="s">
        <v>273</v>
      </c>
      <c r="G196" s="185" t="s">
        <v>205</v>
      </c>
      <c r="H196" s="186">
        <v>696</v>
      </c>
      <c r="I196" s="187"/>
      <c r="J196" s="188">
        <f>ROUND(I196*H196,2)</f>
        <v>0</v>
      </c>
      <c r="K196" s="184" t="s">
        <v>126</v>
      </c>
      <c r="L196" s="189"/>
      <c r="M196" s="190" t="s">
        <v>3</v>
      </c>
      <c r="N196" s="191" t="s">
        <v>41</v>
      </c>
      <c r="O196" s="55"/>
      <c r="P196" s="149">
        <f>O196*H196</f>
        <v>0</v>
      </c>
      <c r="Q196" s="149">
        <v>1</v>
      </c>
      <c r="R196" s="149">
        <f>Q196*H196</f>
        <v>696</v>
      </c>
      <c r="S196" s="149">
        <v>0</v>
      </c>
      <c r="T196" s="150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51" t="s">
        <v>175</v>
      </c>
      <c r="AT196" s="151" t="s">
        <v>202</v>
      </c>
      <c r="AU196" s="151" t="s">
        <v>80</v>
      </c>
      <c r="AY196" s="19" t="s">
        <v>120</v>
      </c>
      <c r="BE196" s="152">
        <f>IF(N196="základní",J196,0)</f>
        <v>0</v>
      </c>
      <c r="BF196" s="152">
        <f>IF(N196="snížená",J196,0)</f>
        <v>0</v>
      </c>
      <c r="BG196" s="152">
        <f>IF(N196="zákl. přenesená",J196,0)</f>
        <v>0</v>
      </c>
      <c r="BH196" s="152">
        <f>IF(N196="sníž. přenesená",J196,0)</f>
        <v>0</v>
      </c>
      <c r="BI196" s="152">
        <f>IF(N196="nulová",J196,0)</f>
        <v>0</v>
      </c>
      <c r="BJ196" s="19" t="s">
        <v>78</v>
      </c>
      <c r="BK196" s="152">
        <f>ROUND(I196*H196,2)</f>
        <v>0</v>
      </c>
      <c r="BL196" s="19" t="s">
        <v>127</v>
      </c>
      <c r="BM196" s="151" t="s">
        <v>274</v>
      </c>
    </row>
    <row r="197" spans="1:65" s="14" customFormat="1" ht="11.25">
      <c r="B197" s="166"/>
      <c r="D197" s="159" t="s">
        <v>131</v>
      </c>
      <c r="F197" s="168" t="s">
        <v>275</v>
      </c>
      <c r="H197" s="169">
        <v>696</v>
      </c>
      <c r="I197" s="170"/>
      <c r="L197" s="166"/>
      <c r="M197" s="171"/>
      <c r="N197" s="172"/>
      <c r="O197" s="172"/>
      <c r="P197" s="172"/>
      <c r="Q197" s="172"/>
      <c r="R197" s="172"/>
      <c r="S197" s="172"/>
      <c r="T197" s="173"/>
      <c r="AT197" s="167" t="s">
        <v>131</v>
      </c>
      <c r="AU197" s="167" t="s">
        <v>80</v>
      </c>
      <c r="AV197" s="14" t="s">
        <v>80</v>
      </c>
      <c r="AW197" s="14" t="s">
        <v>4</v>
      </c>
      <c r="AX197" s="14" t="s">
        <v>78</v>
      </c>
      <c r="AY197" s="167" t="s">
        <v>120</v>
      </c>
    </row>
    <row r="198" spans="1:65" s="2" customFormat="1" ht="33" customHeight="1">
      <c r="A198" s="34"/>
      <c r="B198" s="139"/>
      <c r="C198" s="140" t="s">
        <v>276</v>
      </c>
      <c r="D198" s="140" t="s">
        <v>122</v>
      </c>
      <c r="E198" s="141" t="s">
        <v>277</v>
      </c>
      <c r="F198" s="142" t="s">
        <v>278</v>
      </c>
      <c r="G198" s="143" t="s">
        <v>146</v>
      </c>
      <c r="H198" s="144">
        <v>744</v>
      </c>
      <c r="I198" s="145"/>
      <c r="J198" s="146">
        <f>ROUND(I198*H198,2)</f>
        <v>0</v>
      </c>
      <c r="K198" s="142" t="s">
        <v>126</v>
      </c>
      <c r="L198" s="35"/>
      <c r="M198" s="147" t="s">
        <v>3</v>
      </c>
      <c r="N198" s="148" t="s">
        <v>41</v>
      </c>
      <c r="O198" s="55"/>
      <c r="P198" s="149">
        <f>O198*H198</f>
        <v>0</v>
      </c>
      <c r="Q198" s="149">
        <v>0</v>
      </c>
      <c r="R198" s="149">
        <f>Q198*H198</f>
        <v>0</v>
      </c>
      <c r="S198" s="149">
        <v>0</v>
      </c>
      <c r="T198" s="150">
        <f>S198*H198</f>
        <v>0</v>
      </c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R198" s="151" t="s">
        <v>127</v>
      </c>
      <c r="AT198" s="151" t="s">
        <v>122</v>
      </c>
      <c r="AU198" s="151" t="s">
        <v>80</v>
      </c>
      <c r="AY198" s="19" t="s">
        <v>120</v>
      </c>
      <c r="BE198" s="152">
        <f>IF(N198="základní",J198,0)</f>
        <v>0</v>
      </c>
      <c r="BF198" s="152">
        <f>IF(N198="snížená",J198,0)</f>
        <v>0</v>
      </c>
      <c r="BG198" s="152">
        <f>IF(N198="zákl. přenesená",J198,0)</f>
        <v>0</v>
      </c>
      <c r="BH198" s="152">
        <f>IF(N198="sníž. přenesená",J198,0)</f>
        <v>0</v>
      </c>
      <c r="BI198" s="152">
        <f>IF(N198="nulová",J198,0)</f>
        <v>0</v>
      </c>
      <c r="BJ198" s="19" t="s">
        <v>78</v>
      </c>
      <c r="BK198" s="152">
        <f>ROUND(I198*H198,2)</f>
        <v>0</v>
      </c>
      <c r="BL198" s="19" t="s">
        <v>127</v>
      </c>
      <c r="BM198" s="151" t="s">
        <v>279</v>
      </c>
    </row>
    <row r="199" spans="1:65" s="2" customFormat="1" ht="11.25">
      <c r="A199" s="34"/>
      <c r="B199" s="35"/>
      <c r="C199" s="34"/>
      <c r="D199" s="153" t="s">
        <v>129</v>
      </c>
      <c r="E199" s="34"/>
      <c r="F199" s="154" t="s">
        <v>280</v>
      </c>
      <c r="G199" s="34"/>
      <c r="H199" s="34"/>
      <c r="I199" s="155"/>
      <c r="J199" s="34"/>
      <c r="K199" s="34"/>
      <c r="L199" s="35"/>
      <c r="M199" s="156"/>
      <c r="N199" s="157"/>
      <c r="O199" s="55"/>
      <c r="P199" s="55"/>
      <c r="Q199" s="55"/>
      <c r="R199" s="55"/>
      <c r="S199" s="55"/>
      <c r="T199" s="56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T199" s="19" t="s">
        <v>129</v>
      </c>
      <c r="AU199" s="19" t="s">
        <v>80</v>
      </c>
    </row>
    <row r="200" spans="1:65" s="13" customFormat="1" ht="11.25">
      <c r="B200" s="158"/>
      <c r="D200" s="159" t="s">
        <v>131</v>
      </c>
      <c r="E200" s="160" t="s">
        <v>3</v>
      </c>
      <c r="F200" s="161" t="s">
        <v>252</v>
      </c>
      <c r="H200" s="160" t="s">
        <v>3</v>
      </c>
      <c r="I200" s="162"/>
      <c r="L200" s="158"/>
      <c r="M200" s="163"/>
      <c r="N200" s="164"/>
      <c r="O200" s="164"/>
      <c r="P200" s="164"/>
      <c r="Q200" s="164"/>
      <c r="R200" s="164"/>
      <c r="S200" s="164"/>
      <c r="T200" s="165"/>
      <c r="AT200" s="160" t="s">
        <v>131</v>
      </c>
      <c r="AU200" s="160" t="s">
        <v>80</v>
      </c>
      <c r="AV200" s="13" t="s">
        <v>78</v>
      </c>
      <c r="AW200" s="13" t="s">
        <v>32</v>
      </c>
      <c r="AX200" s="13" t="s">
        <v>70</v>
      </c>
      <c r="AY200" s="160" t="s">
        <v>120</v>
      </c>
    </row>
    <row r="201" spans="1:65" s="14" customFormat="1" ht="11.25">
      <c r="B201" s="166"/>
      <c r="D201" s="159" t="s">
        <v>131</v>
      </c>
      <c r="E201" s="167" t="s">
        <v>3</v>
      </c>
      <c r="F201" s="168" t="s">
        <v>281</v>
      </c>
      <c r="H201" s="169">
        <v>624</v>
      </c>
      <c r="I201" s="170"/>
      <c r="L201" s="166"/>
      <c r="M201" s="171"/>
      <c r="N201" s="172"/>
      <c r="O201" s="172"/>
      <c r="P201" s="172"/>
      <c r="Q201" s="172"/>
      <c r="R201" s="172"/>
      <c r="S201" s="172"/>
      <c r="T201" s="173"/>
      <c r="AT201" s="167" t="s">
        <v>131</v>
      </c>
      <c r="AU201" s="167" t="s">
        <v>80</v>
      </c>
      <c r="AV201" s="14" t="s">
        <v>80</v>
      </c>
      <c r="AW201" s="14" t="s">
        <v>32</v>
      </c>
      <c r="AX201" s="14" t="s">
        <v>70</v>
      </c>
      <c r="AY201" s="167" t="s">
        <v>120</v>
      </c>
    </row>
    <row r="202" spans="1:65" s="13" customFormat="1" ht="11.25">
      <c r="B202" s="158"/>
      <c r="D202" s="159" t="s">
        <v>131</v>
      </c>
      <c r="E202" s="160" t="s">
        <v>3</v>
      </c>
      <c r="F202" s="161" t="s">
        <v>254</v>
      </c>
      <c r="H202" s="160" t="s">
        <v>3</v>
      </c>
      <c r="I202" s="162"/>
      <c r="L202" s="158"/>
      <c r="M202" s="163"/>
      <c r="N202" s="164"/>
      <c r="O202" s="164"/>
      <c r="P202" s="164"/>
      <c r="Q202" s="164"/>
      <c r="R202" s="164"/>
      <c r="S202" s="164"/>
      <c r="T202" s="165"/>
      <c r="AT202" s="160" t="s">
        <v>131</v>
      </c>
      <c r="AU202" s="160" t="s">
        <v>80</v>
      </c>
      <c r="AV202" s="13" t="s">
        <v>78</v>
      </c>
      <c r="AW202" s="13" t="s">
        <v>32</v>
      </c>
      <c r="AX202" s="13" t="s">
        <v>70</v>
      </c>
      <c r="AY202" s="160" t="s">
        <v>120</v>
      </c>
    </row>
    <row r="203" spans="1:65" s="14" customFormat="1" ht="11.25">
      <c r="B203" s="166"/>
      <c r="D203" s="159" t="s">
        <v>131</v>
      </c>
      <c r="E203" s="167" t="s">
        <v>3</v>
      </c>
      <c r="F203" s="168" t="s">
        <v>282</v>
      </c>
      <c r="H203" s="169">
        <v>120</v>
      </c>
      <c r="I203" s="170"/>
      <c r="L203" s="166"/>
      <c r="M203" s="171"/>
      <c r="N203" s="172"/>
      <c r="O203" s="172"/>
      <c r="P203" s="172"/>
      <c r="Q203" s="172"/>
      <c r="R203" s="172"/>
      <c r="S203" s="172"/>
      <c r="T203" s="173"/>
      <c r="AT203" s="167" t="s">
        <v>131</v>
      </c>
      <c r="AU203" s="167" t="s">
        <v>80</v>
      </c>
      <c r="AV203" s="14" t="s">
        <v>80</v>
      </c>
      <c r="AW203" s="14" t="s">
        <v>32</v>
      </c>
      <c r="AX203" s="14" t="s">
        <v>70</v>
      </c>
      <c r="AY203" s="167" t="s">
        <v>120</v>
      </c>
    </row>
    <row r="204" spans="1:65" s="15" customFormat="1" ht="11.25">
      <c r="B204" s="174"/>
      <c r="D204" s="159" t="s">
        <v>131</v>
      </c>
      <c r="E204" s="175" t="s">
        <v>3</v>
      </c>
      <c r="F204" s="176" t="s">
        <v>134</v>
      </c>
      <c r="H204" s="177">
        <v>744</v>
      </c>
      <c r="I204" s="178"/>
      <c r="L204" s="174"/>
      <c r="M204" s="179"/>
      <c r="N204" s="180"/>
      <c r="O204" s="180"/>
      <c r="P204" s="180"/>
      <c r="Q204" s="180"/>
      <c r="R204" s="180"/>
      <c r="S204" s="180"/>
      <c r="T204" s="181"/>
      <c r="AT204" s="175" t="s">
        <v>131</v>
      </c>
      <c r="AU204" s="175" t="s">
        <v>80</v>
      </c>
      <c r="AV204" s="15" t="s">
        <v>127</v>
      </c>
      <c r="AW204" s="15" t="s">
        <v>32</v>
      </c>
      <c r="AX204" s="15" t="s">
        <v>78</v>
      </c>
      <c r="AY204" s="175" t="s">
        <v>120</v>
      </c>
    </row>
    <row r="205" spans="1:65" s="2" customFormat="1" ht="37.9" customHeight="1">
      <c r="A205" s="34"/>
      <c r="B205" s="139"/>
      <c r="C205" s="140" t="s">
        <v>283</v>
      </c>
      <c r="D205" s="140" t="s">
        <v>122</v>
      </c>
      <c r="E205" s="141" t="s">
        <v>284</v>
      </c>
      <c r="F205" s="142" t="s">
        <v>285</v>
      </c>
      <c r="G205" s="143" t="s">
        <v>146</v>
      </c>
      <c r="H205" s="144">
        <v>744</v>
      </c>
      <c r="I205" s="145"/>
      <c r="J205" s="146">
        <f>ROUND(I205*H205,2)</f>
        <v>0</v>
      </c>
      <c r="K205" s="142" t="s">
        <v>126</v>
      </c>
      <c r="L205" s="35"/>
      <c r="M205" s="147" t="s">
        <v>3</v>
      </c>
      <c r="N205" s="148" t="s">
        <v>41</v>
      </c>
      <c r="O205" s="55"/>
      <c r="P205" s="149">
        <f>O205*H205</f>
        <v>0</v>
      </c>
      <c r="Q205" s="149">
        <v>1E-4</v>
      </c>
      <c r="R205" s="149">
        <f>Q205*H205</f>
        <v>7.4400000000000008E-2</v>
      </c>
      <c r="S205" s="149">
        <v>0</v>
      </c>
      <c r="T205" s="150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51" t="s">
        <v>127</v>
      </c>
      <c r="AT205" s="151" t="s">
        <v>122</v>
      </c>
      <c r="AU205" s="151" t="s">
        <v>80</v>
      </c>
      <c r="AY205" s="19" t="s">
        <v>120</v>
      </c>
      <c r="BE205" s="152">
        <f>IF(N205="základní",J205,0)</f>
        <v>0</v>
      </c>
      <c r="BF205" s="152">
        <f>IF(N205="snížená",J205,0)</f>
        <v>0</v>
      </c>
      <c r="BG205" s="152">
        <f>IF(N205="zákl. přenesená",J205,0)</f>
        <v>0</v>
      </c>
      <c r="BH205" s="152">
        <f>IF(N205="sníž. přenesená",J205,0)</f>
        <v>0</v>
      </c>
      <c r="BI205" s="152">
        <f>IF(N205="nulová",J205,0)</f>
        <v>0</v>
      </c>
      <c r="BJ205" s="19" t="s">
        <v>78</v>
      </c>
      <c r="BK205" s="152">
        <f>ROUND(I205*H205,2)</f>
        <v>0</v>
      </c>
      <c r="BL205" s="19" t="s">
        <v>127</v>
      </c>
      <c r="BM205" s="151" t="s">
        <v>286</v>
      </c>
    </row>
    <row r="206" spans="1:65" s="2" customFormat="1" ht="11.25">
      <c r="A206" s="34"/>
      <c r="B206" s="35"/>
      <c r="C206" s="34"/>
      <c r="D206" s="153" t="s">
        <v>129</v>
      </c>
      <c r="E206" s="34"/>
      <c r="F206" s="154" t="s">
        <v>287</v>
      </c>
      <c r="G206" s="34"/>
      <c r="H206" s="34"/>
      <c r="I206" s="155"/>
      <c r="J206" s="34"/>
      <c r="K206" s="34"/>
      <c r="L206" s="35"/>
      <c r="M206" s="156"/>
      <c r="N206" s="157"/>
      <c r="O206" s="55"/>
      <c r="P206" s="55"/>
      <c r="Q206" s="55"/>
      <c r="R206" s="55"/>
      <c r="S206" s="55"/>
      <c r="T206" s="56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T206" s="19" t="s">
        <v>129</v>
      </c>
      <c r="AU206" s="19" t="s">
        <v>80</v>
      </c>
    </row>
    <row r="207" spans="1:65" s="2" customFormat="1" ht="24.2" customHeight="1">
      <c r="A207" s="34"/>
      <c r="B207" s="139"/>
      <c r="C207" s="182" t="s">
        <v>288</v>
      </c>
      <c r="D207" s="182" t="s">
        <v>202</v>
      </c>
      <c r="E207" s="183" t="s">
        <v>289</v>
      </c>
      <c r="F207" s="184" t="s">
        <v>290</v>
      </c>
      <c r="G207" s="185" t="s">
        <v>146</v>
      </c>
      <c r="H207" s="186">
        <v>892.8</v>
      </c>
      <c r="I207" s="187"/>
      <c r="J207" s="188">
        <f>ROUND(I207*H207,2)</f>
        <v>0</v>
      </c>
      <c r="K207" s="184" t="s">
        <v>126</v>
      </c>
      <c r="L207" s="189"/>
      <c r="M207" s="190" t="s">
        <v>3</v>
      </c>
      <c r="N207" s="191" t="s">
        <v>41</v>
      </c>
      <c r="O207" s="55"/>
      <c r="P207" s="149">
        <f>O207*H207</f>
        <v>0</v>
      </c>
      <c r="Q207" s="149">
        <v>2.9999999999999997E-4</v>
      </c>
      <c r="R207" s="149">
        <f>Q207*H207</f>
        <v>0.26783999999999997</v>
      </c>
      <c r="S207" s="149">
        <v>0</v>
      </c>
      <c r="T207" s="150">
        <f>S207*H207</f>
        <v>0</v>
      </c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R207" s="151" t="s">
        <v>175</v>
      </c>
      <c r="AT207" s="151" t="s">
        <v>202</v>
      </c>
      <c r="AU207" s="151" t="s">
        <v>80</v>
      </c>
      <c r="AY207" s="19" t="s">
        <v>120</v>
      </c>
      <c r="BE207" s="152">
        <f>IF(N207="základní",J207,0)</f>
        <v>0</v>
      </c>
      <c r="BF207" s="152">
        <f>IF(N207="snížená",J207,0)</f>
        <v>0</v>
      </c>
      <c r="BG207" s="152">
        <f>IF(N207="zákl. přenesená",J207,0)</f>
        <v>0</v>
      </c>
      <c r="BH207" s="152">
        <f>IF(N207="sníž. přenesená",J207,0)</f>
        <v>0</v>
      </c>
      <c r="BI207" s="152">
        <f>IF(N207="nulová",J207,0)</f>
        <v>0</v>
      </c>
      <c r="BJ207" s="19" t="s">
        <v>78</v>
      </c>
      <c r="BK207" s="152">
        <f>ROUND(I207*H207,2)</f>
        <v>0</v>
      </c>
      <c r="BL207" s="19" t="s">
        <v>127</v>
      </c>
      <c r="BM207" s="151" t="s">
        <v>291</v>
      </c>
    </row>
    <row r="208" spans="1:65" s="14" customFormat="1" ht="11.25">
      <c r="B208" s="166"/>
      <c r="D208" s="159" t="s">
        <v>131</v>
      </c>
      <c r="F208" s="168" t="s">
        <v>292</v>
      </c>
      <c r="H208" s="169">
        <v>892.8</v>
      </c>
      <c r="I208" s="170"/>
      <c r="L208" s="166"/>
      <c r="M208" s="171"/>
      <c r="N208" s="172"/>
      <c r="O208" s="172"/>
      <c r="P208" s="172"/>
      <c r="Q208" s="172"/>
      <c r="R208" s="172"/>
      <c r="S208" s="172"/>
      <c r="T208" s="173"/>
      <c r="AT208" s="167" t="s">
        <v>131</v>
      </c>
      <c r="AU208" s="167" t="s">
        <v>80</v>
      </c>
      <c r="AV208" s="14" t="s">
        <v>80</v>
      </c>
      <c r="AW208" s="14" t="s">
        <v>4</v>
      </c>
      <c r="AX208" s="14" t="s">
        <v>78</v>
      </c>
      <c r="AY208" s="167" t="s">
        <v>120</v>
      </c>
    </row>
    <row r="209" spans="1:65" s="2" customFormat="1" ht="44.25" customHeight="1">
      <c r="A209" s="34"/>
      <c r="B209" s="139"/>
      <c r="C209" s="140" t="s">
        <v>293</v>
      </c>
      <c r="D209" s="140" t="s">
        <v>122</v>
      </c>
      <c r="E209" s="141" t="s">
        <v>294</v>
      </c>
      <c r="F209" s="142" t="s">
        <v>295</v>
      </c>
      <c r="G209" s="143" t="s">
        <v>205</v>
      </c>
      <c r="H209" s="144">
        <v>696.34199999999998</v>
      </c>
      <c r="I209" s="145"/>
      <c r="J209" s="146">
        <f>ROUND(I209*H209,2)</f>
        <v>0</v>
      </c>
      <c r="K209" s="142" t="s">
        <v>126</v>
      </c>
      <c r="L209" s="35"/>
      <c r="M209" s="147" t="s">
        <v>3</v>
      </c>
      <c r="N209" s="148" t="s">
        <v>41</v>
      </c>
      <c r="O209" s="55"/>
      <c r="P209" s="149">
        <f>O209*H209</f>
        <v>0</v>
      </c>
      <c r="Q209" s="149">
        <v>0</v>
      </c>
      <c r="R209" s="149">
        <f>Q209*H209</f>
        <v>0</v>
      </c>
      <c r="S209" s="149">
        <v>0</v>
      </c>
      <c r="T209" s="150">
        <f>S209*H209</f>
        <v>0</v>
      </c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R209" s="151" t="s">
        <v>127</v>
      </c>
      <c r="AT209" s="151" t="s">
        <v>122</v>
      </c>
      <c r="AU209" s="151" t="s">
        <v>80</v>
      </c>
      <c r="AY209" s="19" t="s">
        <v>120</v>
      </c>
      <c r="BE209" s="152">
        <f>IF(N209="základní",J209,0)</f>
        <v>0</v>
      </c>
      <c r="BF209" s="152">
        <f>IF(N209="snížená",J209,0)</f>
        <v>0</v>
      </c>
      <c r="BG209" s="152">
        <f>IF(N209="zákl. přenesená",J209,0)</f>
        <v>0</v>
      </c>
      <c r="BH209" s="152">
        <f>IF(N209="sníž. přenesená",J209,0)</f>
        <v>0</v>
      </c>
      <c r="BI209" s="152">
        <f>IF(N209="nulová",J209,0)</f>
        <v>0</v>
      </c>
      <c r="BJ209" s="19" t="s">
        <v>78</v>
      </c>
      <c r="BK209" s="152">
        <f>ROUND(I209*H209,2)</f>
        <v>0</v>
      </c>
      <c r="BL209" s="19" t="s">
        <v>127</v>
      </c>
      <c r="BM209" s="151" t="s">
        <v>296</v>
      </c>
    </row>
    <row r="210" spans="1:65" s="2" customFormat="1" ht="11.25">
      <c r="A210" s="34"/>
      <c r="B210" s="35"/>
      <c r="C210" s="34"/>
      <c r="D210" s="153" t="s">
        <v>129</v>
      </c>
      <c r="E210" s="34"/>
      <c r="F210" s="154" t="s">
        <v>297</v>
      </c>
      <c r="G210" s="34"/>
      <c r="H210" s="34"/>
      <c r="I210" s="155"/>
      <c r="J210" s="34"/>
      <c r="K210" s="34"/>
      <c r="L210" s="35"/>
      <c r="M210" s="156"/>
      <c r="N210" s="157"/>
      <c r="O210" s="55"/>
      <c r="P210" s="55"/>
      <c r="Q210" s="55"/>
      <c r="R210" s="55"/>
      <c r="S210" s="55"/>
      <c r="T210" s="56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T210" s="19" t="s">
        <v>129</v>
      </c>
      <c r="AU210" s="19" t="s">
        <v>80</v>
      </c>
    </row>
    <row r="211" spans="1:65" s="12" customFormat="1" ht="22.9" customHeight="1">
      <c r="B211" s="126"/>
      <c r="D211" s="127" t="s">
        <v>69</v>
      </c>
      <c r="E211" s="137" t="s">
        <v>155</v>
      </c>
      <c r="F211" s="137" t="s">
        <v>298</v>
      </c>
      <c r="I211" s="129"/>
      <c r="J211" s="138">
        <f>BK211</f>
        <v>0</v>
      </c>
      <c r="L211" s="126"/>
      <c r="M211" s="131"/>
      <c r="N211" s="132"/>
      <c r="O211" s="132"/>
      <c r="P211" s="133">
        <f>SUM(P212:P271)</f>
        <v>0</v>
      </c>
      <c r="Q211" s="132"/>
      <c r="R211" s="133">
        <f>SUM(R212:R271)</f>
        <v>904.29728499999999</v>
      </c>
      <c r="S211" s="132"/>
      <c r="T211" s="134">
        <f>SUM(T212:T271)</f>
        <v>0</v>
      </c>
      <c r="AR211" s="127" t="s">
        <v>78</v>
      </c>
      <c r="AT211" s="135" t="s">
        <v>69</v>
      </c>
      <c r="AU211" s="135" t="s">
        <v>78</v>
      </c>
      <c r="AY211" s="127" t="s">
        <v>120</v>
      </c>
      <c r="BK211" s="136">
        <f>SUM(BK212:BK271)</f>
        <v>0</v>
      </c>
    </row>
    <row r="212" spans="1:65" s="2" customFormat="1" ht="33" customHeight="1">
      <c r="A212" s="34"/>
      <c r="B212" s="139"/>
      <c r="C212" s="140" t="s">
        <v>299</v>
      </c>
      <c r="D212" s="140" t="s">
        <v>122</v>
      </c>
      <c r="E212" s="141" t="s">
        <v>300</v>
      </c>
      <c r="F212" s="142" t="s">
        <v>301</v>
      </c>
      <c r="G212" s="143" t="s">
        <v>146</v>
      </c>
      <c r="H212" s="144">
        <v>120</v>
      </c>
      <c r="I212" s="145"/>
      <c r="J212" s="146">
        <f>ROUND(I212*H212,2)</f>
        <v>0</v>
      </c>
      <c r="K212" s="142" t="s">
        <v>126</v>
      </c>
      <c r="L212" s="35"/>
      <c r="M212" s="147" t="s">
        <v>3</v>
      </c>
      <c r="N212" s="148" t="s">
        <v>41</v>
      </c>
      <c r="O212" s="55"/>
      <c r="P212" s="149">
        <f>O212*H212</f>
        <v>0</v>
      </c>
      <c r="Q212" s="149">
        <v>0.34499999999999997</v>
      </c>
      <c r="R212" s="149">
        <f>Q212*H212</f>
        <v>41.4</v>
      </c>
      <c r="S212" s="149">
        <v>0</v>
      </c>
      <c r="T212" s="150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51" t="s">
        <v>127</v>
      </c>
      <c r="AT212" s="151" t="s">
        <v>122</v>
      </c>
      <c r="AU212" s="151" t="s">
        <v>80</v>
      </c>
      <c r="AY212" s="19" t="s">
        <v>120</v>
      </c>
      <c r="BE212" s="152">
        <f>IF(N212="základní",J212,0)</f>
        <v>0</v>
      </c>
      <c r="BF212" s="152">
        <f>IF(N212="snížená",J212,0)</f>
        <v>0</v>
      </c>
      <c r="BG212" s="152">
        <f>IF(N212="zákl. přenesená",J212,0)</f>
        <v>0</v>
      </c>
      <c r="BH212" s="152">
        <f>IF(N212="sníž. přenesená",J212,0)</f>
        <v>0</v>
      </c>
      <c r="BI212" s="152">
        <f>IF(N212="nulová",J212,0)</f>
        <v>0</v>
      </c>
      <c r="BJ212" s="19" t="s">
        <v>78</v>
      </c>
      <c r="BK212" s="152">
        <f>ROUND(I212*H212,2)</f>
        <v>0</v>
      </c>
      <c r="BL212" s="19" t="s">
        <v>127</v>
      </c>
      <c r="BM212" s="151" t="s">
        <v>302</v>
      </c>
    </row>
    <row r="213" spans="1:65" s="2" customFormat="1" ht="11.25">
      <c r="A213" s="34"/>
      <c r="B213" s="35"/>
      <c r="C213" s="34"/>
      <c r="D213" s="153" t="s">
        <v>129</v>
      </c>
      <c r="E213" s="34"/>
      <c r="F213" s="154" t="s">
        <v>303</v>
      </c>
      <c r="G213" s="34"/>
      <c r="H213" s="34"/>
      <c r="I213" s="155"/>
      <c r="J213" s="34"/>
      <c r="K213" s="34"/>
      <c r="L213" s="35"/>
      <c r="M213" s="156"/>
      <c r="N213" s="157"/>
      <c r="O213" s="55"/>
      <c r="P213" s="55"/>
      <c r="Q213" s="55"/>
      <c r="R213" s="55"/>
      <c r="S213" s="55"/>
      <c r="T213" s="56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T213" s="19" t="s">
        <v>129</v>
      </c>
      <c r="AU213" s="19" t="s">
        <v>80</v>
      </c>
    </row>
    <row r="214" spans="1:65" s="14" customFormat="1" ht="11.25">
      <c r="B214" s="166"/>
      <c r="D214" s="159" t="s">
        <v>131</v>
      </c>
      <c r="F214" s="168" t="s">
        <v>304</v>
      </c>
      <c r="H214" s="169">
        <v>120</v>
      </c>
      <c r="I214" s="170"/>
      <c r="L214" s="166"/>
      <c r="M214" s="171"/>
      <c r="N214" s="172"/>
      <c r="O214" s="172"/>
      <c r="P214" s="172"/>
      <c r="Q214" s="172"/>
      <c r="R214" s="172"/>
      <c r="S214" s="172"/>
      <c r="T214" s="173"/>
      <c r="AT214" s="167" t="s">
        <v>131</v>
      </c>
      <c r="AU214" s="167" t="s">
        <v>80</v>
      </c>
      <c r="AV214" s="14" t="s">
        <v>80</v>
      </c>
      <c r="AW214" s="14" t="s">
        <v>4</v>
      </c>
      <c r="AX214" s="14" t="s">
        <v>78</v>
      </c>
      <c r="AY214" s="167" t="s">
        <v>120</v>
      </c>
    </row>
    <row r="215" spans="1:65" s="2" customFormat="1" ht="44.25" customHeight="1">
      <c r="A215" s="34"/>
      <c r="B215" s="139"/>
      <c r="C215" s="140" t="s">
        <v>305</v>
      </c>
      <c r="D215" s="140" t="s">
        <v>122</v>
      </c>
      <c r="E215" s="141" t="s">
        <v>306</v>
      </c>
      <c r="F215" s="142" t="s">
        <v>307</v>
      </c>
      <c r="G215" s="143" t="s">
        <v>146</v>
      </c>
      <c r="H215" s="144">
        <v>110</v>
      </c>
      <c r="I215" s="145"/>
      <c r="J215" s="146">
        <f>ROUND(I215*H215,2)</f>
        <v>0</v>
      </c>
      <c r="K215" s="142" t="s">
        <v>126</v>
      </c>
      <c r="L215" s="35"/>
      <c r="M215" s="147" t="s">
        <v>3</v>
      </c>
      <c r="N215" s="148" t="s">
        <v>41</v>
      </c>
      <c r="O215" s="55"/>
      <c r="P215" s="149">
        <f>O215*H215</f>
        <v>0</v>
      </c>
      <c r="Q215" s="149">
        <v>0.34838999999999998</v>
      </c>
      <c r="R215" s="149">
        <f>Q215*H215</f>
        <v>38.322899999999997</v>
      </c>
      <c r="S215" s="149">
        <v>0</v>
      </c>
      <c r="T215" s="150">
        <f>S215*H215</f>
        <v>0</v>
      </c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R215" s="151" t="s">
        <v>127</v>
      </c>
      <c r="AT215" s="151" t="s">
        <v>122</v>
      </c>
      <c r="AU215" s="151" t="s">
        <v>80</v>
      </c>
      <c r="AY215" s="19" t="s">
        <v>120</v>
      </c>
      <c r="BE215" s="152">
        <f>IF(N215="základní",J215,0)</f>
        <v>0</v>
      </c>
      <c r="BF215" s="152">
        <f>IF(N215="snížená",J215,0)</f>
        <v>0</v>
      </c>
      <c r="BG215" s="152">
        <f>IF(N215="zákl. přenesená",J215,0)</f>
        <v>0</v>
      </c>
      <c r="BH215" s="152">
        <f>IF(N215="sníž. přenesená",J215,0)</f>
        <v>0</v>
      </c>
      <c r="BI215" s="152">
        <f>IF(N215="nulová",J215,0)</f>
        <v>0</v>
      </c>
      <c r="BJ215" s="19" t="s">
        <v>78</v>
      </c>
      <c r="BK215" s="152">
        <f>ROUND(I215*H215,2)</f>
        <v>0</v>
      </c>
      <c r="BL215" s="19" t="s">
        <v>127</v>
      </c>
      <c r="BM215" s="151" t="s">
        <v>308</v>
      </c>
    </row>
    <row r="216" spans="1:65" s="2" customFormat="1" ht="11.25">
      <c r="A216" s="34"/>
      <c r="B216" s="35"/>
      <c r="C216" s="34"/>
      <c r="D216" s="153" t="s">
        <v>129</v>
      </c>
      <c r="E216" s="34"/>
      <c r="F216" s="154" t="s">
        <v>309</v>
      </c>
      <c r="G216" s="34"/>
      <c r="H216" s="34"/>
      <c r="I216" s="155"/>
      <c r="J216" s="34"/>
      <c r="K216" s="34"/>
      <c r="L216" s="35"/>
      <c r="M216" s="156"/>
      <c r="N216" s="157"/>
      <c r="O216" s="55"/>
      <c r="P216" s="55"/>
      <c r="Q216" s="55"/>
      <c r="R216" s="55"/>
      <c r="S216" s="55"/>
      <c r="T216" s="56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T216" s="19" t="s">
        <v>129</v>
      </c>
      <c r="AU216" s="19" t="s">
        <v>80</v>
      </c>
    </row>
    <row r="217" spans="1:65" s="14" customFormat="1" ht="11.25">
      <c r="B217" s="166"/>
      <c r="D217" s="159" t="s">
        <v>131</v>
      </c>
      <c r="F217" s="168" t="s">
        <v>310</v>
      </c>
      <c r="H217" s="169">
        <v>110</v>
      </c>
      <c r="I217" s="170"/>
      <c r="L217" s="166"/>
      <c r="M217" s="171"/>
      <c r="N217" s="172"/>
      <c r="O217" s="172"/>
      <c r="P217" s="172"/>
      <c r="Q217" s="172"/>
      <c r="R217" s="172"/>
      <c r="S217" s="172"/>
      <c r="T217" s="173"/>
      <c r="AT217" s="167" t="s">
        <v>131</v>
      </c>
      <c r="AU217" s="167" t="s">
        <v>80</v>
      </c>
      <c r="AV217" s="14" t="s">
        <v>80</v>
      </c>
      <c r="AW217" s="14" t="s">
        <v>4</v>
      </c>
      <c r="AX217" s="14" t="s">
        <v>78</v>
      </c>
      <c r="AY217" s="167" t="s">
        <v>120</v>
      </c>
    </row>
    <row r="218" spans="1:65" s="2" customFormat="1" ht="66.75" customHeight="1">
      <c r="A218" s="34"/>
      <c r="B218" s="139"/>
      <c r="C218" s="140" t="s">
        <v>311</v>
      </c>
      <c r="D218" s="140" t="s">
        <v>122</v>
      </c>
      <c r="E218" s="141" t="s">
        <v>312</v>
      </c>
      <c r="F218" s="142" t="s">
        <v>313</v>
      </c>
      <c r="G218" s="143" t="s">
        <v>146</v>
      </c>
      <c r="H218" s="144">
        <v>100</v>
      </c>
      <c r="I218" s="145"/>
      <c r="J218" s="146">
        <f>ROUND(I218*H218,2)</f>
        <v>0</v>
      </c>
      <c r="K218" s="142" t="s">
        <v>126</v>
      </c>
      <c r="L218" s="35"/>
      <c r="M218" s="147" t="s">
        <v>3</v>
      </c>
      <c r="N218" s="148" t="s">
        <v>41</v>
      </c>
      <c r="O218" s="55"/>
      <c r="P218" s="149">
        <f>O218*H218</f>
        <v>0</v>
      </c>
      <c r="Q218" s="149">
        <v>9.8000000000000004E-2</v>
      </c>
      <c r="R218" s="149">
        <f>Q218*H218</f>
        <v>9.8000000000000007</v>
      </c>
      <c r="S218" s="149">
        <v>0</v>
      </c>
      <c r="T218" s="150">
        <f>S218*H218</f>
        <v>0</v>
      </c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R218" s="151" t="s">
        <v>127</v>
      </c>
      <c r="AT218" s="151" t="s">
        <v>122</v>
      </c>
      <c r="AU218" s="151" t="s">
        <v>80</v>
      </c>
      <c r="AY218" s="19" t="s">
        <v>120</v>
      </c>
      <c r="BE218" s="152">
        <f>IF(N218="základní",J218,0)</f>
        <v>0</v>
      </c>
      <c r="BF218" s="152">
        <f>IF(N218="snížená",J218,0)</f>
        <v>0</v>
      </c>
      <c r="BG218" s="152">
        <f>IF(N218="zákl. přenesená",J218,0)</f>
        <v>0</v>
      </c>
      <c r="BH218" s="152">
        <f>IF(N218="sníž. přenesená",J218,0)</f>
        <v>0</v>
      </c>
      <c r="BI218" s="152">
        <f>IF(N218="nulová",J218,0)</f>
        <v>0</v>
      </c>
      <c r="BJ218" s="19" t="s">
        <v>78</v>
      </c>
      <c r="BK218" s="152">
        <f>ROUND(I218*H218,2)</f>
        <v>0</v>
      </c>
      <c r="BL218" s="19" t="s">
        <v>127</v>
      </c>
      <c r="BM218" s="151" t="s">
        <v>314</v>
      </c>
    </row>
    <row r="219" spans="1:65" s="2" customFormat="1" ht="11.25">
      <c r="A219" s="34"/>
      <c r="B219" s="35"/>
      <c r="C219" s="34"/>
      <c r="D219" s="153" t="s">
        <v>129</v>
      </c>
      <c r="E219" s="34"/>
      <c r="F219" s="154" t="s">
        <v>315</v>
      </c>
      <c r="G219" s="34"/>
      <c r="H219" s="34"/>
      <c r="I219" s="155"/>
      <c r="J219" s="34"/>
      <c r="K219" s="34"/>
      <c r="L219" s="35"/>
      <c r="M219" s="156"/>
      <c r="N219" s="157"/>
      <c r="O219" s="55"/>
      <c r="P219" s="55"/>
      <c r="Q219" s="55"/>
      <c r="R219" s="55"/>
      <c r="S219" s="55"/>
      <c r="T219" s="56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T219" s="19" t="s">
        <v>129</v>
      </c>
      <c r="AU219" s="19" t="s">
        <v>80</v>
      </c>
    </row>
    <row r="220" spans="1:65" s="13" customFormat="1" ht="11.25">
      <c r="B220" s="158"/>
      <c r="D220" s="159" t="s">
        <v>131</v>
      </c>
      <c r="E220" s="160" t="s">
        <v>3</v>
      </c>
      <c r="F220" s="161" t="s">
        <v>153</v>
      </c>
      <c r="H220" s="160" t="s">
        <v>3</v>
      </c>
      <c r="I220" s="162"/>
      <c r="L220" s="158"/>
      <c r="M220" s="163"/>
      <c r="N220" s="164"/>
      <c r="O220" s="164"/>
      <c r="P220" s="164"/>
      <c r="Q220" s="164"/>
      <c r="R220" s="164"/>
      <c r="S220" s="164"/>
      <c r="T220" s="165"/>
      <c r="AT220" s="160" t="s">
        <v>131</v>
      </c>
      <c r="AU220" s="160" t="s">
        <v>80</v>
      </c>
      <c r="AV220" s="13" t="s">
        <v>78</v>
      </c>
      <c r="AW220" s="13" t="s">
        <v>32</v>
      </c>
      <c r="AX220" s="13" t="s">
        <v>70</v>
      </c>
      <c r="AY220" s="160" t="s">
        <v>120</v>
      </c>
    </row>
    <row r="221" spans="1:65" s="14" customFormat="1" ht="11.25">
      <c r="B221" s="166"/>
      <c r="D221" s="159" t="s">
        <v>131</v>
      </c>
      <c r="E221" s="167" t="s">
        <v>3</v>
      </c>
      <c r="F221" s="168" t="s">
        <v>133</v>
      </c>
      <c r="H221" s="169">
        <v>100</v>
      </c>
      <c r="I221" s="170"/>
      <c r="L221" s="166"/>
      <c r="M221" s="171"/>
      <c r="N221" s="172"/>
      <c r="O221" s="172"/>
      <c r="P221" s="172"/>
      <c r="Q221" s="172"/>
      <c r="R221" s="172"/>
      <c r="S221" s="172"/>
      <c r="T221" s="173"/>
      <c r="AT221" s="167" t="s">
        <v>131</v>
      </c>
      <c r="AU221" s="167" t="s">
        <v>80</v>
      </c>
      <c r="AV221" s="14" t="s">
        <v>80</v>
      </c>
      <c r="AW221" s="14" t="s">
        <v>32</v>
      </c>
      <c r="AX221" s="14" t="s">
        <v>70</v>
      </c>
      <c r="AY221" s="167" t="s">
        <v>120</v>
      </c>
    </row>
    <row r="222" spans="1:65" s="15" customFormat="1" ht="11.25">
      <c r="B222" s="174"/>
      <c r="D222" s="159" t="s">
        <v>131</v>
      </c>
      <c r="E222" s="175" t="s">
        <v>3</v>
      </c>
      <c r="F222" s="176" t="s">
        <v>134</v>
      </c>
      <c r="H222" s="177">
        <v>100</v>
      </c>
      <c r="I222" s="178"/>
      <c r="L222" s="174"/>
      <c r="M222" s="179"/>
      <c r="N222" s="180"/>
      <c r="O222" s="180"/>
      <c r="P222" s="180"/>
      <c r="Q222" s="180"/>
      <c r="R222" s="180"/>
      <c r="S222" s="180"/>
      <c r="T222" s="181"/>
      <c r="AT222" s="175" t="s">
        <v>131</v>
      </c>
      <c r="AU222" s="175" t="s">
        <v>80</v>
      </c>
      <c r="AV222" s="15" t="s">
        <v>127</v>
      </c>
      <c r="AW222" s="15" t="s">
        <v>32</v>
      </c>
      <c r="AX222" s="15" t="s">
        <v>78</v>
      </c>
      <c r="AY222" s="175" t="s">
        <v>120</v>
      </c>
    </row>
    <row r="223" spans="1:65" s="2" customFormat="1" ht="24.2" customHeight="1">
      <c r="A223" s="34"/>
      <c r="B223" s="139"/>
      <c r="C223" s="182" t="s">
        <v>316</v>
      </c>
      <c r="D223" s="182" t="s">
        <v>202</v>
      </c>
      <c r="E223" s="183" t="s">
        <v>317</v>
      </c>
      <c r="F223" s="184" t="s">
        <v>318</v>
      </c>
      <c r="G223" s="185" t="s">
        <v>146</v>
      </c>
      <c r="H223" s="186">
        <v>105</v>
      </c>
      <c r="I223" s="187"/>
      <c r="J223" s="188">
        <f>ROUND(I223*H223,2)</f>
        <v>0</v>
      </c>
      <c r="K223" s="184" t="s">
        <v>126</v>
      </c>
      <c r="L223" s="189"/>
      <c r="M223" s="190" t="s">
        <v>3</v>
      </c>
      <c r="N223" s="191" t="s">
        <v>41</v>
      </c>
      <c r="O223" s="55"/>
      <c r="P223" s="149">
        <f>O223*H223</f>
        <v>0</v>
      </c>
      <c r="Q223" s="149">
        <v>0.14499999999999999</v>
      </c>
      <c r="R223" s="149">
        <f>Q223*H223</f>
        <v>15.225</v>
      </c>
      <c r="S223" s="149">
        <v>0</v>
      </c>
      <c r="T223" s="150">
        <f>S223*H223</f>
        <v>0</v>
      </c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R223" s="151" t="s">
        <v>175</v>
      </c>
      <c r="AT223" s="151" t="s">
        <v>202</v>
      </c>
      <c r="AU223" s="151" t="s">
        <v>80</v>
      </c>
      <c r="AY223" s="19" t="s">
        <v>120</v>
      </c>
      <c r="BE223" s="152">
        <f>IF(N223="základní",J223,0)</f>
        <v>0</v>
      </c>
      <c r="BF223" s="152">
        <f>IF(N223="snížená",J223,0)</f>
        <v>0</v>
      </c>
      <c r="BG223" s="152">
        <f>IF(N223="zákl. přenesená",J223,0)</f>
        <v>0</v>
      </c>
      <c r="BH223" s="152">
        <f>IF(N223="sníž. přenesená",J223,0)</f>
        <v>0</v>
      </c>
      <c r="BI223" s="152">
        <f>IF(N223="nulová",J223,0)</f>
        <v>0</v>
      </c>
      <c r="BJ223" s="19" t="s">
        <v>78</v>
      </c>
      <c r="BK223" s="152">
        <f>ROUND(I223*H223,2)</f>
        <v>0</v>
      </c>
      <c r="BL223" s="19" t="s">
        <v>127</v>
      </c>
      <c r="BM223" s="151" t="s">
        <v>319</v>
      </c>
    </row>
    <row r="224" spans="1:65" s="14" customFormat="1" ht="11.25">
      <c r="B224" s="166"/>
      <c r="D224" s="159" t="s">
        <v>131</v>
      </c>
      <c r="F224" s="168" t="s">
        <v>320</v>
      </c>
      <c r="H224" s="169">
        <v>105</v>
      </c>
      <c r="I224" s="170"/>
      <c r="L224" s="166"/>
      <c r="M224" s="171"/>
      <c r="N224" s="172"/>
      <c r="O224" s="172"/>
      <c r="P224" s="172"/>
      <c r="Q224" s="172"/>
      <c r="R224" s="172"/>
      <c r="S224" s="172"/>
      <c r="T224" s="173"/>
      <c r="AT224" s="167" t="s">
        <v>131</v>
      </c>
      <c r="AU224" s="167" t="s">
        <v>80</v>
      </c>
      <c r="AV224" s="14" t="s">
        <v>80</v>
      </c>
      <c r="AW224" s="14" t="s">
        <v>4</v>
      </c>
      <c r="AX224" s="14" t="s">
        <v>78</v>
      </c>
      <c r="AY224" s="167" t="s">
        <v>120</v>
      </c>
    </row>
    <row r="225" spans="1:65" s="2" customFormat="1" ht="33" customHeight="1">
      <c r="A225" s="34"/>
      <c r="B225" s="139"/>
      <c r="C225" s="140" t="s">
        <v>321</v>
      </c>
      <c r="D225" s="140" t="s">
        <v>122</v>
      </c>
      <c r="E225" s="141" t="s">
        <v>322</v>
      </c>
      <c r="F225" s="142" t="s">
        <v>323</v>
      </c>
      <c r="G225" s="143" t="s">
        <v>146</v>
      </c>
      <c r="H225" s="144">
        <v>48</v>
      </c>
      <c r="I225" s="145"/>
      <c r="J225" s="146">
        <f>ROUND(I225*H225,2)</f>
        <v>0</v>
      </c>
      <c r="K225" s="142" t="s">
        <v>126</v>
      </c>
      <c r="L225" s="35"/>
      <c r="M225" s="147" t="s">
        <v>3</v>
      </c>
      <c r="N225" s="148" t="s">
        <v>41</v>
      </c>
      <c r="O225" s="55"/>
      <c r="P225" s="149">
        <f>O225*H225</f>
        <v>0</v>
      </c>
      <c r="Q225" s="149">
        <v>0.57499999999999996</v>
      </c>
      <c r="R225" s="149">
        <f>Q225*H225</f>
        <v>27.599999999999998</v>
      </c>
      <c r="S225" s="149">
        <v>0</v>
      </c>
      <c r="T225" s="150">
        <f>S225*H225</f>
        <v>0</v>
      </c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R225" s="151" t="s">
        <v>127</v>
      </c>
      <c r="AT225" s="151" t="s">
        <v>122</v>
      </c>
      <c r="AU225" s="151" t="s">
        <v>80</v>
      </c>
      <c r="AY225" s="19" t="s">
        <v>120</v>
      </c>
      <c r="BE225" s="152">
        <f>IF(N225="základní",J225,0)</f>
        <v>0</v>
      </c>
      <c r="BF225" s="152">
        <f>IF(N225="snížená",J225,0)</f>
        <v>0</v>
      </c>
      <c r="BG225" s="152">
        <f>IF(N225="zákl. přenesená",J225,0)</f>
        <v>0</v>
      </c>
      <c r="BH225" s="152">
        <f>IF(N225="sníž. přenesená",J225,0)</f>
        <v>0</v>
      </c>
      <c r="BI225" s="152">
        <f>IF(N225="nulová",J225,0)</f>
        <v>0</v>
      </c>
      <c r="BJ225" s="19" t="s">
        <v>78</v>
      </c>
      <c r="BK225" s="152">
        <f>ROUND(I225*H225,2)</f>
        <v>0</v>
      </c>
      <c r="BL225" s="19" t="s">
        <v>127</v>
      </c>
      <c r="BM225" s="151" t="s">
        <v>324</v>
      </c>
    </row>
    <row r="226" spans="1:65" s="2" customFormat="1" ht="11.25">
      <c r="A226" s="34"/>
      <c r="B226" s="35"/>
      <c r="C226" s="34"/>
      <c r="D226" s="153" t="s">
        <v>129</v>
      </c>
      <c r="E226" s="34"/>
      <c r="F226" s="154" t="s">
        <v>325</v>
      </c>
      <c r="G226" s="34"/>
      <c r="H226" s="34"/>
      <c r="I226" s="155"/>
      <c r="J226" s="34"/>
      <c r="K226" s="34"/>
      <c r="L226" s="35"/>
      <c r="M226" s="156"/>
      <c r="N226" s="157"/>
      <c r="O226" s="55"/>
      <c r="P226" s="55"/>
      <c r="Q226" s="55"/>
      <c r="R226" s="55"/>
      <c r="S226" s="55"/>
      <c r="T226" s="56"/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T226" s="19" t="s">
        <v>129</v>
      </c>
      <c r="AU226" s="19" t="s">
        <v>80</v>
      </c>
    </row>
    <row r="227" spans="1:65" s="14" customFormat="1" ht="11.25">
      <c r="B227" s="166"/>
      <c r="D227" s="159" t="s">
        <v>131</v>
      </c>
      <c r="F227" s="168" t="s">
        <v>326</v>
      </c>
      <c r="H227" s="169">
        <v>48</v>
      </c>
      <c r="I227" s="170"/>
      <c r="L227" s="166"/>
      <c r="M227" s="171"/>
      <c r="N227" s="172"/>
      <c r="O227" s="172"/>
      <c r="P227" s="172"/>
      <c r="Q227" s="172"/>
      <c r="R227" s="172"/>
      <c r="S227" s="172"/>
      <c r="T227" s="173"/>
      <c r="AT227" s="167" t="s">
        <v>131</v>
      </c>
      <c r="AU227" s="167" t="s">
        <v>80</v>
      </c>
      <c r="AV227" s="14" t="s">
        <v>80</v>
      </c>
      <c r="AW227" s="14" t="s">
        <v>4</v>
      </c>
      <c r="AX227" s="14" t="s">
        <v>78</v>
      </c>
      <c r="AY227" s="167" t="s">
        <v>120</v>
      </c>
    </row>
    <row r="228" spans="1:65" s="2" customFormat="1" ht="78" customHeight="1">
      <c r="A228" s="34"/>
      <c r="B228" s="139"/>
      <c r="C228" s="140" t="s">
        <v>327</v>
      </c>
      <c r="D228" s="140" t="s">
        <v>122</v>
      </c>
      <c r="E228" s="141" t="s">
        <v>328</v>
      </c>
      <c r="F228" s="142" t="s">
        <v>329</v>
      </c>
      <c r="G228" s="143" t="s">
        <v>146</v>
      </c>
      <c r="H228" s="144">
        <v>40</v>
      </c>
      <c r="I228" s="145"/>
      <c r="J228" s="146">
        <f>ROUND(I228*H228,2)</f>
        <v>0</v>
      </c>
      <c r="K228" s="142" t="s">
        <v>126</v>
      </c>
      <c r="L228" s="35"/>
      <c r="M228" s="147" t="s">
        <v>3</v>
      </c>
      <c r="N228" s="148" t="s">
        <v>41</v>
      </c>
      <c r="O228" s="55"/>
      <c r="P228" s="149">
        <f>O228*H228</f>
        <v>0</v>
      </c>
      <c r="Q228" s="149">
        <v>8.9219999999999994E-2</v>
      </c>
      <c r="R228" s="149">
        <f>Q228*H228</f>
        <v>3.5687999999999995</v>
      </c>
      <c r="S228" s="149">
        <v>0</v>
      </c>
      <c r="T228" s="150">
        <f>S228*H228</f>
        <v>0</v>
      </c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R228" s="151" t="s">
        <v>127</v>
      </c>
      <c r="AT228" s="151" t="s">
        <v>122</v>
      </c>
      <c r="AU228" s="151" t="s">
        <v>80</v>
      </c>
      <c r="AY228" s="19" t="s">
        <v>120</v>
      </c>
      <c r="BE228" s="152">
        <f>IF(N228="základní",J228,0)</f>
        <v>0</v>
      </c>
      <c r="BF228" s="152">
        <f>IF(N228="snížená",J228,0)</f>
        <v>0</v>
      </c>
      <c r="BG228" s="152">
        <f>IF(N228="zákl. přenesená",J228,0)</f>
        <v>0</v>
      </c>
      <c r="BH228" s="152">
        <f>IF(N228="sníž. přenesená",J228,0)</f>
        <v>0</v>
      </c>
      <c r="BI228" s="152">
        <f>IF(N228="nulová",J228,0)</f>
        <v>0</v>
      </c>
      <c r="BJ228" s="19" t="s">
        <v>78</v>
      </c>
      <c r="BK228" s="152">
        <f>ROUND(I228*H228,2)</f>
        <v>0</v>
      </c>
      <c r="BL228" s="19" t="s">
        <v>127</v>
      </c>
      <c r="BM228" s="151" t="s">
        <v>330</v>
      </c>
    </row>
    <row r="229" spans="1:65" s="2" customFormat="1" ht="11.25">
      <c r="A229" s="34"/>
      <c r="B229" s="35"/>
      <c r="C229" s="34"/>
      <c r="D229" s="153" t="s">
        <v>129</v>
      </c>
      <c r="E229" s="34"/>
      <c r="F229" s="154" t="s">
        <v>331</v>
      </c>
      <c r="G229" s="34"/>
      <c r="H229" s="34"/>
      <c r="I229" s="155"/>
      <c r="J229" s="34"/>
      <c r="K229" s="34"/>
      <c r="L229" s="35"/>
      <c r="M229" s="156"/>
      <c r="N229" s="157"/>
      <c r="O229" s="55"/>
      <c r="P229" s="55"/>
      <c r="Q229" s="55"/>
      <c r="R229" s="55"/>
      <c r="S229" s="55"/>
      <c r="T229" s="56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T229" s="19" t="s">
        <v>129</v>
      </c>
      <c r="AU229" s="19" t="s">
        <v>80</v>
      </c>
    </row>
    <row r="230" spans="1:65" s="13" customFormat="1" ht="11.25">
      <c r="B230" s="158"/>
      <c r="D230" s="159" t="s">
        <v>131</v>
      </c>
      <c r="E230" s="160" t="s">
        <v>3</v>
      </c>
      <c r="F230" s="161" t="s">
        <v>149</v>
      </c>
      <c r="H230" s="160" t="s">
        <v>3</v>
      </c>
      <c r="I230" s="162"/>
      <c r="L230" s="158"/>
      <c r="M230" s="163"/>
      <c r="N230" s="164"/>
      <c r="O230" s="164"/>
      <c r="P230" s="164"/>
      <c r="Q230" s="164"/>
      <c r="R230" s="164"/>
      <c r="S230" s="164"/>
      <c r="T230" s="165"/>
      <c r="AT230" s="160" t="s">
        <v>131</v>
      </c>
      <c r="AU230" s="160" t="s">
        <v>80</v>
      </c>
      <c r="AV230" s="13" t="s">
        <v>78</v>
      </c>
      <c r="AW230" s="13" t="s">
        <v>32</v>
      </c>
      <c r="AX230" s="13" t="s">
        <v>70</v>
      </c>
      <c r="AY230" s="160" t="s">
        <v>120</v>
      </c>
    </row>
    <row r="231" spans="1:65" s="14" customFormat="1" ht="11.25">
      <c r="B231" s="166"/>
      <c r="D231" s="159" t="s">
        <v>131</v>
      </c>
      <c r="E231" s="167" t="s">
        <v>3</v>
      </c>
      <c r="F231" s="168" t="s">
        <v>332</v>
      </c>
      <c r="H231" s="169">
        <v>40</v>
      </c>
      <c r="I231" s="170"/>
      <c r="L231" s="166"/>
      <c r="M231" s="171"/>
      <c r="N231" s="172"/>
      <c r="O231" s="172"/>
      <c r="P231" s="172"/>
      <c r="Q231" s="172"/>
      <c r="R231" s="172"/>
      <c r="S231" s="172"/>
      <c r="T231" s="173"/>
      <c r="AT231" s="167" t="s">
        <v>131</v>
      </c>
      <c r="AU231" s="167" t="s">
        <v>80</v>
      </c>
      <c r="AV231" s="14" t="s">
        <v>80</v>
      </c>
      <c r="AW231" s="14" t="s">
        <v>32</v>
      </c>
      <c r="AX231" s="14" t="s">
        <v>70</v>
      </c>
      <c r="AY231" s="167" t="s">
        <v>120</v>
      </c>
    </row>
    <row r="232" spans="1:65" s="15" customFormat="1" ht="11.25">
      <c r="B232" s="174"/>
      <c r="D232" s="159" t="s">
        <v>131</v>
      </c>
      <c r="E232" s="175" t="s">
        <v>3</v>
      </c>
      <c r="F232" s="176" t="s">
        <v>134</v>
      </c>
      <c r="H232" s="177">
        <v>40</v>
      </c>
      <c r="I232" s="178"/>
      <c r="L232" s="174"/>
      <c r="M232" s="179"/>
      <c r="N232" s="180"/>
      <c r="O232" s="180"/>
      <c r="P232" s="180"/>
      <c r="Q232" s="180"/>
      <c r="R232" s="180"/>
      <c r="S232" s="180"/>
      <c r="T232" s="181"/>
      <c r="AT232" s="175" t="s">
        <v>131</v>
      </c>
      <c r="AU232" s="175" t="s">
        <v>80</v>
      </c>
      <c r="AV232" s="15" t="s">
        <v>127</v>
      </c>
      <c r="AW232" s="15" t="s">
        <v>32</v>
      </c>
      <c r="AX232" s="15" t="s">
        <v>78</v>
      </c>
      <c r="AY232" s="175" t="s">
        <v>120</v>
      </c>
    </row>
    <row r="233" spans="1:65" s="2" customFormat="1" ht="24.2" customHeight="1">
      <c r="A233" s="34"/>
      <c r="B233" s="139"/>
      <c r="C233" s="182" t="s">
        <v>333</v>
      </c>
      <c r="D233" s="182" t="s">
        <v>202</v>
      </c>
      <c r="E233" s="183" t="s">
        <v>334</v>
      </c>
      <c r="F233" s="184" t="s">
        <v>335</v>
      </c>
      <c r="G233" s="185" t="s">
        <v>146</v>
      </c>
      <c r="H233" s="186">
        <v>34</v>
      </c>
      <c r="I233" s="187"/>
      <c r="J233" s="188">
        <f>ROUND(I233*H233,2)</f>
        <v>0</v>
      </c>
      <c r="K233" s="184" t="s">
        <v>126</v>
      </c>
      <c r="L233" s="189"/>
      <c r="M233" s="190" t="s">
        <v>3</v>
      </c>
      <c r="N233" s="191" t="s">
        <v>41</v>
      </c>
      <c r="O233" s="55"/>
      <c r="P233" s="149">
        <f>O233*H233</f>
        <v>0</v>
      </c>
      <c r="Q233" s="149">
        <v>0.13100000000000001</v>
      </c>
      <c r="R233" s="149">
        <f>Q233*H233</f>
        <v>4.4540000000000006</v>
      </c>
      <c r="S233" s="149">
        <v>0</v>
      </c>
      <c r="T233" s="150">
        <f>S233*H233</f>
        <v>0</v>
      </c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R233" s="151" t="s">
        <v>175</v>
      </c>
      <c r="AT233" s="151" t="s">
        <v>202</v>
      </c>
      <c r="AU233" s="151" t="s">
        <v>80</v>
      </c>
      <c r="AY233" s="19" t="s">
        <v>120</v>
      </c>
      <c r="BE233" s="152">
        <f>IF(N233="základní",J233,0)</f>
        <v>0</v>
      </c>
      <c r="BF233" s="152">
        <f>IF(N233="snížená",J233,0)</f>
        <v>0</v>
      </c>
      <c r="BG233" s="152">
        <f>IF(N233="zákl. přenesená",J233,0)</f>
        <v>0</v>
      </c>
      <c r="BH233" s="152">
        <f>IF(N233="sníž. přenesená",J233,0)</f>
        <v>0</v>
      </c>
      <c r="BI233" s="152">
        <f>IF(N233="nulová",J233,0)</f>
        <v>0</v>
      </c>
      <c r="BJ233" s="19" t="s">
        <v>78</v>
      </c>
      <c r="BK233" s="152">
        <f>ROUND(I233*H233,2)</f>
        <v>0</v>
      </c>
      <c r="BL233" s="19" t="s">
        <v>127</v>
      </c>
      <c r="BM233" s="151" t="s">
        <v>336</v>
      </c>
    </row>
    <row r="234" spans="1:65" s="14" customFormat="1" ht="11.25">
      <c r="B234" s="166"/>
      <c r="D234" s="159" t="s">
        <v>131</v>
      </c>
      <c r="F234" s="168" t="s">
        <v>337</v>
      </c>
      <c r="H234" s="169">
        <v>34</v>
      </c>
      <c r="I234" s="170"/>
      <c r="L234" s="166"/>
      <c r="M234" s="171"/>
      <c r="N234" s="172"/>
      <c r="O234" s="172"/>
      <c r="P234" s="172"/>
      <c r="Q234" s="172"/>
      <c r="R234" s="172"/>
      <c r="S234" s="172"/>
      <c r="T234" s="173"/>
      <c r="AT234" s="167" t="s">
        <v>131</v>
      </c>
      <c r="AU234" s="167" t="s">
        <v>80</v>
      </c>
      <c r="AV234" s="14" t="s">
        <v>80</v>
      </c>
      <c r="AW234" s="14" t="s">
        <v>4</v>
      </c>
      <c r="AX234" s="14" t="s">
        <v>78</v>
      </c>
      <c r="AY234" s="167" t="s">
        <v>120</v>
      </c>
    </row>
    <row r="235" spans="1:65" s="2" customFormat="1" ht="24.2" customHeight="1">
      <c r="A235" s="34"/>
      <c r="B235" s="139"/>
      <c r="C235" s="182" t="s">
        <v>338</v>
      </c>
      <c r="D235" s="182" t="s">
        <v>202</v>
      </c>
      <c r="E235" s="183" t="s">
        <v>339</v>
      </c>
      <c r="F235" s="184" t="s">
        <v>340</v>
      </c>
      <c r="G235" s="185" t="s">
        <v>146</v>
      </c>
      <c r="H235" s="186">
        <v>8</v>
      </c>
      <c r="I235" s="187"/>
      <c r="J235" s="188">
        <f>ROUND(I235*H235,2)</f>
        <v>0</v>
      </c>
      <c r="K235" s="184" t="s">
        <v>126</v>
      </c>
      <c r="L235" s="189"/>
      <c r="M235" s="190" t="s">
        <v>3</v>
      </c>
      <c r="N235" s="191" t="s">
        <v>41</v>
      </c>
      <c r="O235" s="55"/>
      <c r="P235" s="149">
        <f>O235*H235</f>
        <v>0</v>
      </c>
      <c r="Q235" s="149">
        <v>0.13100000000000001</v>
      </c>
      <c r="R235" s="149">
        <f>Q235*H235</f>
        <v>1.048</v>
      </c>
      <c r="S235" s="149">
        <v>0</v>
      </c>
      <c r="T235" s="150">
        <f>S235*H235</f>
        <v>0</v>
      </c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R235" s="151" t="s">
        <v>175</v>
      </c>
      <c r="AT235" s="151" t="s">
        <v>202</v>
      </c>
      <c r="AU235" s="151" t="s">
        <v>80</v>
      </c>
      <c r="AY235" s="19" t="s">
        <v>120</v>
      </c>
      <c r="BE235" s="152">
        <f>IF(N235="základní",J235,0)</f>
        <v>0</v>
      </c>
      <c r="BF235" s="152">
        <f>IF(N235="snížená",J235,0)</f>
        <v>0</v>
      </c>
      <c r="BG235" s="152">
        <f>IF(N235="zákl. přenesená",J235,0)</f>
        <v>0</v>
      </c>
      <c r="BH235" s="152">
        <f>IF(N235="sníž. přenesená",J235,0)</f>
        <v>0</v>
      </c>
      <c r="BI235" s="152">
        <f>IF(N235="nulová",J235,0)</f>
        <v>0</v>
      </c>
      <c r="BJ235" s="19" t="s">
        <v>78</v>
      </c>
      <c r="BK235" s="152">
        <f>ROUND(I235*H235,2)</f>
        <v>0</v>
      </c>
      <c r="BL235" s="19" t="s">
        <v>127</v>
      </c>
      <c r="BM235" s="151" t="s">
        <v>341</v>
      </c>
    </row>
    <row r="236" spans="1:65" s="14" customFormat="1" ht="11.25">
      <c r="B236" s="166"/>
      <c r="D236" s="159" t="s">
        <v>131</v>
      </c>
      <c r="F236" s="168" t="s">
        <v>342</v>
      </c>
      <c r="H236" s="169">
        <v>8</v>
      </c>
      <c r="I236" s="170"/>
      <c r="L236" s="166"/>
      <c r="M236" s="171"/>
      <c r="N236" s="172"/>
      <c r="O236" s="172"/>
      <c r="P236" s="172"/>
      <c r="Q236" s="172"/>
      <c r="R236" s="172"/>
      <c r="S236" s="172"/>
      <c r="T236" s="173"/>
      <c r="AT236" s="167" t="s">
        <v>131</v>
      </c>
      <c r="AU236" s="167" t="s">
        <v>80</v>
      </c>
      <c r="AV236" s="14" t="s">
        <v>80</v>
      </c>
      <c r="AW236" s="14" t="s">
        <v>4</v>
      </c>
      <c r="AX236" s="14" t="s">
        <v>78</v>
      </c>
      <c r="AY236" s="167" t="s">
        <v>120</v>
      </c>
    </row>
    <row r="237" spans="1:65" s="2" customFormat="1" ht="33" customHeight="1">
      <c r="A237" s="34"/>
      <c r="B237" s="139"/>
      <c r="C237" s="140" t="s">
        <v>343</v>
      </c>
      <c r="D237" s="140" t="s">
        <v>122</v>
      </c>
      <c r="E237" s="141" t="s">
        <v>344</v>
      </c>
      <c r="F237" s="142" t="s">
        <v>345</v>
      </c>
      <c r="G237" s="143" t="s">
        <v>146</v>
      </c>
      <c r="H237" s="144">
        <v>624</v>
      </c>
      <c r="I237" s="145"/>
      <c r="J237" s="146">
        <f>ROUND(I237*H237,2)</f>
        <v>0</v>
      </c>
      <c r="K237" s="142" t="s">
        <v>126</v>
      </c>
      <c r="L237" s="35"/>
      <c r="M237" s="147" t="s">
        <v>3</v>
      </c>
      <c r="N237" s="148" t="s">
        <v>41</v>
      </c>
      <c r="O237" s="55"/>
      <c r="P237" s="149">
        <f>O237*H237</f>
        <v>0</v>
      </c>
      <c r="Q237" s="149">
        <v>0.46</v>
      </c>
      <c r="R237" s="149">
        <f>Q237*H237</f>
        <v>287.04000000000002</v>
      </c>
      <c r="S237" s="149">
        <v>0</v>
      </c>
      <c r="T237" s="150">
        <f>S237*H237</f>
        <v>0</v>
      </c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R237" s="151" t="s">
        <v>127</v>
      </c>
      <c r="AT237" s="151" t="s">
        <v>122</v>
      </c>
      <c r="AU237" s="151" t="s">
        <v>80</v>
      </c>
      <c r="AY237" s="19" t="s">
        <v>120</v>
      </c>
      <c r="BE237" s="152">
        <f>IF(N237="základní",J237,0)</f>
        <v>0</v>
      </c>
      <c r="BF237" s="152">
        <f>IF(N237="snížená",J237,0)</f>
        <v>0</v>
      </c>
      <c r="BG237" s="152">
        <f>IF(N237="zákl. přenesená",J237,0)</f>
        <v>0</v>
      </c>
      <c r="BH237" s="152">
        <f>IF(N237="sníž. přenesená",J237,0)</f>
        <v>0</v>
      </c>
      <c r="BI237" s="152">
        <f>IF(N237="nulová",J237,0)</f>
        <v>0</v>
      </c>
      <c r="BJ237" s="19" t="s">
        <v>78</v>
      </c>
      <c r="BK237" s="152">
        <f>ROUND(I237*H237,2)</f>
        <v>0</v>
      </c>
      <c r="BL237" s="19" t="s">
        <v>127</v>
      </c>
      <c r="BM237" s="151" t="s">
        <v>346</v>
      </c>
    </row>
    <row r="238" spans="1:65" s="2" customFormat="1" ht="11.25">
      <c r="A238" s="34"/>
      <c r="B238" s="35"/>
      <c r="C238" s="34"/>
      <c r="D238" s="153" t="s">
        <v>129</v>
      </c>
      <c r="E238" s="34"/>
      <c r="F238" s="154" t="s">
        <v>347</v>
      </c>
      <c r="G238" s="34"/>
      <c r="H238" s="34"/>
      <c r="I238" s="155"/>
      <c r="J238" s="34"/>
      <c r="K238" s="34"/>
      <c r="L238" s="35"/>
      <c r="M238" s="156"/>
      <c r="N238" s="157"/>
      <c r="O238" s="55"/>
      <c r="P238" s="55"/>
      <c r="Q238" s="55"/>
      <c r="R238" s="55"/>
      <c r="S238" s="55"/>
      <c r="T238" s="56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T238" s="19" t="s">
        <v>129</v>
      </c>
      <c r="AU238" s="19" t="s">
        <v>80</v>
      </c>
    </row>
    <row r="239" spans="1:65" s="14" customFormat="1" ht="11.25">
      <c r="B239" s="166"/>
      <c r="D239" s="159" t="s">
        <v>131</v>
      </c>
      <c r="F239" s="168" t="s">
        <v>348</v>
      </c>
      <c r="H239" s="169">
        <v>624</v>
      </c>
      <c r="I239" s="170"/>
      <c r="L239" s="166"/>
      <c r="M239" s="171"/>
      <c r="N239" s="172"/>
      <c r="O239" s="172"/>
      <c r="P239" s="172"/>
      <c r="Q239" s="172"/>
      <c r="R239" s="172"/>
      <c r="S239" s="172"/>
      <c r="T239" s="173"/>
      <c r="AT239" s="167" t="s">
        <v>131</v>
      </c>
      <c r="AU239" s="167" t="s">
        <v>80</v>
      </c>
      <c r="AV239" s="14" t="s">
        <v>80</v>
      </c>
      <c r="AW239" s="14" t="s">
        <v>4</v>
      </c>
      <c r="AX239" s="14" t="s">
        <v>78</v>
      </c>
      <c r="AY239" s="167" t="s">
        <v>120</v>
      </c>
    </row>
    <row r="240" spans="1:65" s="2" customFormat="1" ht="33" customHeight="1">
      <c r="A240" s="34"/>
      <c r="B240" s="139"/>
      <c r="C240" s="140" t="s">
        <v>332</v>
      </c>
      <c r="D240" s="140" t="s">
        <v>122</v>
      </c>
      <c r="E240" s="141" t="s">
        <v>344</v>
      </c>
      <c r="F240" s="142" t="s">
        <v>345</v>
      </c>
      <c r="G240" s="143" t="s">
        <v>146</v>
      </c>
      <c r="H240" s="144">
        <v>572</v>
      </c>
      <c r="I240" s="145"/>
      <c r="J240" s="146">
        <f>ROUND(I240*H240,2)</f>
        <v>0</v>
      </c>
      <c r="K240" s="142" t="s">
        <v>126</v>
      </c>
      <c r="L240" s="35"/>
      <c r="M240" s="147" t="s">
        <v>3</v>
      </c>
      <c r="N240" s="148" t="s">
        <v>41</v>
      </c>
      <c r="O240" s="55"/>
      <c r="P240" s="149">
        <f>O240*H240</f>
        <v>0</v>
      </c>
      <c r="Q240" s="149">
        <v>0.46</v>
      </c>
      <c r="R240" s="149">
        <f>Q240*H240</f>
        <v>263.12</v>
      </c>
      <c r="S240" s="149">
        <v>0</v>
      </c>
      <c r="T240" s="150">
        <f>S240*H240</f>
        <v>0</v>
      </c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R240" s="151" t="s">
        <v>127</v>
      </c>
      <c r="AT240" s="151" t="s">
        <v>122</v>
      </c>
      <c r="AU240" s="151" t="s">
        <v>80</v>
      </c>
      <c r="AY240" s="19" t="s">
        <v>120</v>
      </c>
      <c r="BE240" s="152">
        <f>IF(N240="základní",J240,0)</f>
        <v>0</v>
      </c>
      <c r="BF240" s="152">
        <f>IF(N240="snížená",J240,0)</f>
        <v>0</v>
      </c>
      <c r="BG240" s="152">
        <f>IF(N240="zákl. přenesená",J240,0)</f>
        <v>0</v>
      </c>
      <c r="BH240" s="152">
        <f>IF(N240="sníž. přenesená",J240,0)</f>
        <v>0</v>
      </c>
      <c r="BI240" s="152">
        <f>IF(N240="nulová",J240,0)</f>
        <v>0</v>
      </c>
      <c r="BJ240" s="19" t="s">
        <v>78</v>
      </c>
      <c r="BK240" s="152">
        <f>ROUND(I240*H240,2)</f>
        <v>0</v>
      </c>
      <c r="BL240" s="19" t="s">
        <v>127</v>
      </c>
      <c r="BM240" s="151" t="s">
        <v>349</v>
      </c>
    </row>
    <row r="241" spans="1:65" s="2" customFormat="1" ht="11.25">
      <c r="A241" s="34"/>
      <c r="B241" s="35"/>
      <c r="C241" s="34"/>
      <c r="D241" s="153" t="s">
        <v>129</v>
      </c>
      <c r="E241" s="34"/>
      <c r="F241" s="154" t="s">
        <v>347</v>
      </c>
      <c r="G241" s="34"/>
      <c r="H241" s="34"/>
      <c r="I241" s="155"/>
      <c r="J241" s="34"/>
      <c r="K241" s="34"/>
      <c r="L241" s="35"/>
      <c r="M241" s="156"/>
      <c r="N241" s="157"/>
      <c r="O241" s="55"/>
      <c r="P241" s="55"/>
      <c r="Q241" s="55"/>
      <c r="R241" s="55"/>
      <c r="S241" s="55"/>
      <c r="T241" s="56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T241" s="19" t="s">
        <v>129</v>
      </c>
      <c r="AU241" s="19" t="s">
        <v>80</v>
      </c>
    </row>
    <row r="242" spans="1:65" s="14" customFormat="1" ht="11.25">
      <c r="B242" s="166"/>
      <c r="D242" s="159" t="s">
        <v>131</v>
      </c>
      <c r="F242" s="168" t="s">
        <v>350</v>
      </c>
      <c r="H242" s="169">
        <v>572</v>
      </c>
      <c r="I242" s="170"/>
      <c r="L242" s="166"/>
      <c r="M242" s="171"/>
      <c r="N242" s="172"/>
      <c r="O242" s="172"/>
      <c r="P242" s="172"/>
      <c r="Q242" s="172"/>
      <c r="R242" s="172"/>
      <c r="S242" s="172"/>
      <c r="T242" s="173"/>
      <c r="AT242" s="167" t="s">
        <v>131</v>
      </c>
      <c r="AU242" s="167" t="s">
        <v>80</v>
      </c>
      <c r="AV242" s="14" t="s">
        <v>80</v>
      </c>
      <c r="AW242" s="14" t="s">
        <v>4</v>
      </c>
      <c r="AX242" s="14" t="s">
        <v>78</v>
      </c>
      <c r="AY242" s="167" t="s">
        <v>120</v>
      </c>
    </row>
    <row r="243" spans="1:65" s="2" customFormat="1" ht="24.2" customHeight="1">
      <c r="A243" s="34"/>
      <c r="B243" s="139"/>
      <c r="C243" s="140" t="s">
        <v>351</v>
      </c>
      <c r="D243" s="140" t="s">
        <v>122</v>
      </c>
      <c r="E243" s="141" t="s">
        <v>352</v>
      </c>
      <c r="F243" s="142" t="s">
        <v>353</v>
      </c>
      <c r="G243" s="143" t="s">
        <v>146</v>
      </c>
      <c r="H243" s="144">
        <v>572</v>
      </c>
      <c r="I243" s="145"/>
      <c r="J243" s="146">
        <f>ROUND(I243*H243,2)</f>
        <v>0</v>
      </c>
      <c r="K243" s="142" t="s">
        <v>126</v>
      </c>
      <c r="L243" s="35"/>
      <c r="M243" s="147" t="s">
        <v>3</v>
      </c>
      <c r="N243" s="148" t="s">
        <v>41</v>
      </c>
      <c r="O243" s="55"/>
      <c r="P243" s="149">
        <f>O243*H243</f>
        <v>0</v>
      </c>
      <c r="Q243" s="149">
        <v>6.5199999999999998E-3</v>
      </c>
      <c r="R243" s="149">
        <f>Q243*H243</f>
        <v>3.7294399999999999</v>
      </c>
      <c r="S243" s="149">
        <v>0</v>
      </c>
      <c r="T243" s="150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51" t="s">
        <v>127</v>
      </c>
      <c r="AT243" s="151" t="s">
        <v>122</v>
      </c>
      <c r="AU243" s="151" t="s">
        <v>80</v>
      </c>
      <c r="AY243" s="19" t="s">
        <v>120</v>
      </c>
      <c r="BE243" s="152">
        <f>IF(N243="základní",J243,0)</f>
        <v>0</v>
      </c>
      <c r="BF243" s="152">
        <f>IF(N243="snížená",J243,0)</f>
        <v>0</v>
      </c>
      <c r="BG243" s="152">
        <f>IF(N243="zákl. přenesená",J243,0)</f>
        <v>0</v>
      </c>
      <c r="BH243" s="152">
        <f>IF(N243="sníž. přenesená",J243,0)</f>
        <v>0</v>
      </c>
      <c r="BI243" s="152">
        <f>IF(N243="nulová",J243,0)</f>
        <v>0</v>
      </c>
      <c r="BJ243" s="19" t="s">
        <v>78</v>
      </c>
      <c r="BK243" s="152">
        <f>ROUND(I243*H243,2)</f>
        <v>0</v>
      </c>
      <c r="BL243" s="19" t="s">
        <v>127</v>
      </c>
      <c r="BM243" s="151" t="s">
        <v>354</v>
      </c>
    </row>
    <row r="244" spans="1:65" s="2" customFormat="1" ht="11.25">
      <c r="A244" s="34"/>
      <c r="B244" s="35"/>
      <c r="C244" s="34"/>
      <c r="D244" s="153" t="s">
        <v>129</v>
      </c>
      <c r="E244" s="34"/>
      <c r="F244" s="154" t="s">
        <v>355</v>
      </c>
      <c r="G244" s="34"/>
      <c r="H244" s="34"/>
      <c r="I244" s="155"/>
      <c r="J244" s="34"/>
      <c r="K244" s="34"/>
      <c r="L244" s="35"/>
      <c r="M244" s="156"/>
      <c r="N244" s="157"/>
      <c r="O244" s="55"/>
      <c r="P244" s="55"/>
      <c r="Q244" s="55"/>
      <c r="R244" s="55"/>
      <c r="S244" s="55"/>
      <c r="T244" s="56"/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T244" s="19" t="s">
        <v>129</v>
      </c>
      <c r="AU244" s="19" t="s">
        <v>80</v>
      </c>
    </row>
    <row r="245" spans="1:65" s="14" customFormat="1" ht="11.25">
      <c r="B245" s="166"/>
      <c r="D245" s="159" t="s">
        <v>131</v>
      </c>
      <c r="F245" s="168" t="s">
        <v>350</v>
      </c>
      <c r="H245" s="169">
        <v>572</v>
      </c>
      <c r="I245" s="170"/>
      <c r="L245" s="166"/>
      <c r="M245" s="171"/>
      <c r="N245" s="172"/>
      <c r="O245" s="172"/>
      <c r="P245" s="172"/>
      <c r="Q245" s="172"/>
      <c r="R245" s="172"/>
      <c r="S245" s="172"/>
      <c r="T245" s="173"/>
      <c r="AT245" s="167" t="s">
        <v>131</v>
      </c>
      <c r="AU245" s="167" t="s">
        <v>80</v>
      </c>
      <c r="AV245" s="14" t="s">
        <v>80</v>
      </c>
      <c r="AW245" s="14" t="s">
        <v>4</v>
      </c>
      <c r="AX245" s="14" t="s">
        <v>78</v>
      </c>
      <c r="AY245" s="167" t="s">
        <v>120</v>
      </c>
    </row>
    <row r="246" spans="1:65" s="2" customFormat="1" ht="49.15" customHeight="1">
      <c r="A246" s="34"/>
      <c r="B246" s="139"/>
      <c r="C246" s="140" t="s">
        <v>356</v>
      </c>
      <c r="D246" s="140" t="s">
        <v>122</v>
      </c>
      <c r="E246" s="141" t="s">
        <v>357</v>
      </c>
      <c r="F246" s="142" t="s">
        <v>358</v>
      </c>
      <c r="G246" s="143" t="s">
        <v>146</v>
      </c>
      <c r="H246" s="144">
        <v>546</v>
      </c>
      <c r="I246" s="145"/>
      <c r="J246" s="146">
        <f>ROUND(I246*H246,2)</f>
        <v>0</v>
      </c>
      <c r="K246" s="142" t="s">
        <v>126</v>
      </c>
      <c r="L246" s="35"/>
      <c r="M246" s="147" t="s">
        <v>3</v>
      </c>
      <c r="N246" s="148" t="s">
        <v>41</v>
      </c>
      <c r="O246" s="55"/>
      <c r="P246" s="149">
        <f>O246*H246</f>
        <v>0</v>
      </c>
      <c r="Q246" s="149">
        <v>0.21099999999999999</v>
      </c>
      <c r="R246" s="149">
        <f>Q246*H246</f>
        <v>115.206</v>
      </c>
      <c r="S246" s="149">
        <v>0</v>
      </c>
      <c r="T246" s="150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51" t="s">
        <v>127</v>
      </c>
      <c r="AT246" s="151" t="s">
        <v>122</v>
      </c>
      <c r="AU246" s="151" t="s">
        <v>80</v>
      </c>
      <c r="AY246" s="19" t="s">
        <v>120</v>
      </c>
      <c r="BE246" s="152">
        <f>IF(N246="základní",J246,0)</f>
        <v>0</v>
      </c>
      <c r="BF246" s="152">
        <f>IF(N246="snížená",J246,0)</f>
        <v>0</v>
      </c>
      <c r="BG246" s="152">
        <f>IF(N246="zákl. přenesená",J246,0)</f>
        <v>0</v>
      </c>
      <c r="BH246" s="152">
        <f>IF(N246="sníž. přenesená",J246,0)</f>
        <v>0</v>
      </c>
      <c r="BI246" s="152">
        <f>IF(N246="nulová",J246,0)</f>
        <v>0</v>
      </c>
      <c r="BJ246" s="19" t="s">
        <v>78</v>
      </c>
      <c r="BK246" s="152">
        <f>ROUND(I246*H246,2)</f>
        <v>0</v>
      </c>
      <c r="BL246" s="19" t="s">
        <v>127</v>
      </c>
      <c r="BM246" s="151" t="s">
        <v>359</v>
      </c>
    </row>
    <row r="247" spans="1:65" s="2" customFormat="1" ht="11.25">
      <c r="A247" s="34"/>
      <c r="B247" s="35"/>
      <c r="C247" s="34"/>
      <c r="D247" s="153" t="s">
        <v>129</v>
      </c>
      <c r="E247" s="34"/>
      <c r="F247" s="154" t="s">
        <v>360</v>
      </c>
      <c r="G247" s="34"/>
      <c r="H247" s="34"/>
      <c r="I247" s="155"/>
      <c r="J247" s="34"/>
      <c r="K247" s="34"/>
      <c r="L247" s="35"/>
      <c r="M247" s="156"/>
      <c r="N247" s="157"/>
      <c r="O247" s="55"/>
      <c r="P247" s="55"/>
      <c r="Q247" s="55"/>
      <c r="R247" s="55"/>
      <c r="S247" s="55"/>
      <c r="T247" s="56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T247" s="19" t="s">
        <v>129</v>
      </c>
      <c r="AU247" s="19" t="s">
        <v>80</v>
      </c>
    </row>
    <row r="248" spans="1:65" s="14" customFormat="1" ht="11.25">
      <c r="B248" s="166"/>
      <c r="D248" s="159" t="s">
        <v>131</v>
      </c>
      <c r="F248" s="168" t="s">
        <v>361</v>
      </c>
      <c r="H248" s="169">
        <v>546</v>
      </c>
      <c r="I248" s="170"/>
      <c r="L248" s="166"/>
      <c r="M248" s="171"/>
      <c r="N248" s="172"/>
      <c r="O248" s="172"/>
      <c r="P248" s="172"/>
      <c r="Q248" s="172"/>
      <c r="R248" s="172"/>
      <c r="S248" s="172"/>
      <c r="T248" s="173"/>
      <c r="AT248" s="167" t="s">
        <v>131</v>
      </c>
      <c r="AU248" s="167" t="s">
        <v>80</v>
      </c>
      <c r="AV248" s="14" t="s">
        <v>80</v>
      </c>
      <c r="AW248" s="14" t="s">
        <v>4</v>
      </c>
      <c r="AX248" s="14" t="s">
        <v>78</v>
      </c>
      <c r="AY248" s="167" t="s">
        <v>120</v>
      </c>
    </row>
    <row r="249" spans="1:65" s="2" customFormat="1" ht="24.2" customHeight="1">
      <c r="A249" s="34"/>
      <c r="B249" s="139"/>
      <c r="C249" s="140" t="s">
        <v>362</v>
      </c>
      <c r="D249" s="140" t="s">
        <v>122</v>
      </c>
      <c r="E249" s="141" t="s">
        <v>363</v>
      </c>
      <c r="F249" s="142" t="s">
        <v>364</v>
      </c>
      <c r="G249" s="143" t="s">
        <v>146</v>
      </c>
      <c r="H249" s="144">
        <v>546</v>
      </c>
      <c r="I249" s="145"/>
      <c r="J249" s="146">
        <f>ROUND(I249*H249,2)</f>
        <v>0</v>
      </c>
      <c r="K249" s="142" t="s">
        <v>126</v>
      </c>
      <c r="L249" s="35"/>
      <c r="M249" s="147" t="s">
        <v>3</v>
      </c>
      <c r="N249" s="148" t="s">
        <v>41</v>
      </c>
      <c r="O249" s="55"/>
      <c r="P249" s="149">
        <f>O249*H249</f>
        <v>0</v>
      </c>
      <c r="Q249" s="149">
        <v>6.0999999999999997E-4</v>
      </c>
      <c r="R249" s="149">
        <f>Q249*H249</f>
        <v>0.33305999999999997</v>
      </c>
      <c r="S249" s="149">
        <v>0</v>
      </c>
      <c r="T249" s="150">
        <f>S249*H249</f>
        <v>0</v>
      </c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R249" s="151" t="s">
        <v>127</v>
      </c>
      <c r="AT249" s="151" t="s">
        <v>122</v>
      </c>
      <c r="AU249" s="151" t="s">
        <v>80</v>
      </c>
      <c r="AY249" s="19" t="s">
        <v>120</v>
      </c>
      <c r="BE249" s="152">
        <f>IF(N249="základní",J249,0)</f>
        <v>0</v>
      </c>
      <c r="BF249" s="152">
        <f>IF(N249="snížená",J249,0)</f>
        <v>0</v>
      </c>
      <c r="BG249" s="152">
        <f>IF(N249="zákl. přenesená",J249,0)</f>
        <v>0</v>
      </c>
      <c r="BH249" s="152">
        <f>IF(N249="sníž. přenesená",J249,0)</f>
        <v>0</v>
      </c>
      <c r="BI249" s="152">
        <f>IF(N249="nulová",J249,0)</f>
        <v>0</v>
      </c>
      <c r="BJ249" s="19" t="s">
        <v>78</v>
      </c>
      <c r="BK249" s="152">
        <f>ROUND(I249*H249,2)</f>
        <v>0</v>
      </c>
      <c r="BL249" s="19" t="s">
        <v>127</v>
      </c>
      <c r="BM249" s="151" t="s">
        <v>365</v>
      </c>
    </row>
    <row r="250" spans="1:65" s="2" customFormat="1" ht="11.25">
      <c r="A250" s="34"/>
      <c r="B250" s="35"/>
      <c r="C250" s="34"/>
      <c r="D250" s="153" t="s">
        <v>129</v>
      </c>
      <c r="E250" s="34"/>
      <c r="F250" s="154" t="s">
        <v>366</v>
      </c>
      <c r="G250" s="34"/>
      <c r="H250" s="34"/>
      <c r="I250" s="155"/>
      <c r="J250" s="34"/>
      <c r="K250" s="34"/>
      <c r="L250" s="35"/>
      <c r="M250" s="156"/>
      <c r="N250" s="157"/>
      <c r="O250" s="55"/>
      <c r="P250" s="55"/>
      <c r="Q250" s="55"/>
      <c r="R250" s="55"/>
      <c r="S250" s="55"/>
      <c r="T250" s="56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T250" s="19" t="s">
        <v>129</v>
      </c>
      <c r="AU250" s="19" t="s">
        <v>80</v>
      </c>
    </row>
    <row r="251" spans="1:65" s="14" customFormat="1" ht="11.25">
      <c r="B251" s="166"/>
      <c r="D251" s="159" t="s">
        <v>131</v>
      </c>
      <c r="F251" s="168" t="s">
        <v>361</v>
      </c>
      <c r="H251" s="169">
        <v>546</v>
      </c>
      <c r="I251" s="170"/>
      <c r="L251" s="166"/>
      <c r="M251" s="171"/>
      <c r="N251" s="172"/>
      <c r="O251" s="172"/>
      <c r="P251" s="172"/>
      <c r="Q251" s="172"/>
      <c r="R251" s="172"/>
      <c r="S251" s="172"/>
      <c r="T251" s="173"/>
      <c r="AT251" s="167" t="s">
        <v>131</v>
      </c>
      <c r="AU251" s="167" t="s">
        <v>80</v>
      </c>
      <c r="AV251" s="14" t="s">
        <v>80</v>
      </c>
      <c r="AW251" s="14" t="s">
        <v>4</v>
      </c>
      <c r="AX251" s="14" t="s">
        <v>78</v>
      </c>
      <c r="AY251" s="167" t="s">
        <v>120</v>
      </c>
    </row>
    <row r="252" spans="1:65" s="2" customFormat="1" ht="49.15" customHeight="1">
      <c r="A252" s="34"/>
      <c r="B252" s="139"/>
      <c r="C252" s="140" t="s">
        <v>367</v>
      </c>
      <c r="D252" s="140" t="s">
        <v>122</v>
      </c>
      <c r="E252" s="141" t="s">
        <v>368</v>
      </c>
      <c r="F252" s="142" t="s">
        <v>369</v>
      </c>
      <c r="G252" s="143" t="s">
        <v>146</v>
      </c>
      <c r="H252" s="144">
        <v>520</v>
      </c>
      <c r="I252" s="145"/>
      <c r="J252" s="146">
        <f>ROUND(I252*H252,2)</f>
        <v>0</v>
      </c>
      <c r="K252" s="142" t="s">
        <v>126</v>
      </c>
      <c r="L252" s="35"/>
      <c r="M252" s="147" t="s">
        <v>3</v>
      </c>
      <c r="N252" s="148" t="s">
        <v>41</v>
      </c>
      <c r="O252" s="55"/>
      <c r="P252" s="149">
        <f>O252*H252</f>
        <v>0</v>
      </c>
      <c r="Q252" s="149">
        <v>0.12966</v>
      </c>
      <c r="R252" s="149">
        <f>Q252*H252</f>
        <v>67.423199999999994</v>
      </c>
      <c r="S252" s="149">
        <v>0</v>
      </c>
      <c r="T252" s="150">
        <f>S252*H252</f>
        <v>0</v>
      </c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R252" s="151" t="s">
        <v>127</v>
      </c>
      <c r="AT252" s="151" t="s">
        <v>122</v>
      </c>
      <c r="AU252" s="151" t="s">
        <v>80</v>
      </c>
      <c r="AY252" s="19" t="s">
        <v>120</v>
      </c>
      <c r="BE252" s="152">
        <f>IF(N252="základní",J252,0)</f>
        <v>0</v>
      </c>
      <c r="BF252" s="152">
        <f>IF(N252="snížená",J252,0)</f>
        <v>0</v>
      </c>
      <c r="BG252" s="152">
        <f>IF(N252="zákl. přenesená",J252,0)</f>
        <v>0</v>
      </c>
      <c r="BH252" s="152">
        <f>IF(N252="sníž. přenesená",J252,0)</f>
        <v>0</v>
      </c>
      <c r="BI252" s="152">
        <f>IF(N252="nulová",J252,0)</f>
        <v>0</v>
      </c>
      <c r="BJ252" s="19" t="s">
        <v>78</v>
      </c>
      <c r="BK252" s="152">
        <f>ROUND(I252*H252,2)</f>
        <v>0</v>
      </c>
      <c r="BL252" s="19" t="s">
        <v>127</v>
      </c>
      <c r="BM252" s="151" t="s">
        <v>370</v>
      </c>
    </row>
    <row r="253" spans="1:65" s="2" customFormat="1" ht="11.25">
      <c r="A253" s="34"/>
      <c r="B253" s="35"/>
      <c r="C253" s="34"/>
      <c r="D253" s="153" t="s">
        <v>129</v>
      </c>
      <c r="E253" s="34"/>
      <c r="F253" s="154" t="s">
        <v>371</v>
      </c>
      <c r="G253" s="34"/>
      <c r="H253" s="34"/>
      <c r="I253" s="155"/>
      <c r="J253" s="34"/>
      <c r="K253" s="34"/>
      <c r="L253" s="35"/>
      <c r="M253" s="156"/>
      <c r="N253" s="157"/>
      <c r="O253" s="55"/>
      <c r="P253" s="55"/>
      <c r="Q253" s="55"/>
      <c r="R253" s="55"/>
      <c r="S253" s="55"/>
      <c r="T253" s="56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T253" s="19" t="s">
        <v>129</v>
      </c>
      <c r="AU253" s="19" t="s">
        <v>80</v>
      </c>
    </row>
    <row r="254" spans="1:65" s="13" customFormat="1" ht="11.25">
      <c r="B254" s="158"/>
      <c r="D254" s="159" t="s">
        <v>131</v>
      </c>
      <c r="E254" s="160" t="s">
        <v>3</v>
      </c>
      <c r="F254" s="161" t="s">
        <v>151</v>
      </c>
      <c r="H254" s="160" t="s">
        <v>3</v>
      </c>
      <c r="I254" s="162"/>
      <c r="L254" s="158"/>
      <c r="M254" s="163"/>
      <c r="N254" s="164"/>
      <c r="O254" s="164"/>
      <c r="P254" s="164"/>
      <c r="Q254" s="164"/>
      <c r="R254" s="164"/>
      <c r="S254" s="164"/>
      <c r="T254" s="165"/>
      <c r="AT254" s="160" t="s">
        <v>131</v>
      </c>
      <c r="AU254" s="160" t="s">
        <v>80</v>
      </c>
      <c r="AV254" s="13" t="s">
        <v>78</v>
      </c>
      <c r="AW254" s="13" t="s">
        <v>32</v>
      </c>
      <c r="AX254" s="13" t="s">
        <v>70</v>
      </c>
      <c r="AY254" s="160" t="s">
        <v>120</v>
      </c>
    </row>
    <row r="255" spans="1:65" s="14" customFormat="1" ht="11.25">
      <c r="B255" s="166"/>
      <c r="D255" s="159" t="s">
        <v>131</v>
      </c>
      <c r="E255" s="167" t="s">
        <v>3</v>
      </c>
      <c r="F255" s="168" t="s">
        <v>372</v>
      </c>
      <c r="H255" s="169">
        <v>520</v>
      </c>
      <c r="I255" s="170"/>
      <c r="L255" s="166"/>
      <c r="M255" s="171"/>
      <c r="N255" s="172"/>
      <c r="O255" s="172"/>
      <c r="P255" s="172"/>
      <c r="Q255" s="172"/>
      <c r="R255" s="172"/>
      <c r="S255" s="172"/>
      <c r="T255" s="173"/>
      <c r="AT255" s="167" t="s">
        <v>131</v>
      </c>
      <c r="AU255" s="167" t="s">
        <v>80</v>
      </c>
      <c r="AV255" s="14" t="s">
        <v>80</v>
      </c>
      <c r="AW255" s="14" t="s">
        <v>32</v>
      </c>
      <c r="AX255" s="14" t="s">
        <v>70</v>
      </c>
      <c r="AY255" s="167" t="s">
        <v>120</v>
      </c>
    </row>
    <row r="256" spans="1:65" s="15" customFormat="1" ht="11.25">
      <c r="B256" s="174"/>
      <c r="D256" s="159" t="s">
        <v>131</v>
      </c>
      <c r="E256" s="175" t="s">
        <v>3</v>
      </c>
      <c r="F256" s="176" t="s">
        <v>134</v>
      </c>
      <c r="H256" s="177">
        <v>520</v>
      </c>
      <c r="I256" s="178"/>
      <c r="L256" s="174"/>
      <c r="M256" s="179"/>
      <c r="N256" s="180"/>
      <c r="O256" s="180"/>
      <c r="P256" s="180"/>
      <c r="Q256" s="180"/>
      <c r="R256" s="180"/>
      <c r="S256" s="180"/>
      <c r="T256" s="181"/>
      <c r="AT256" s="175" t="s">
        <v>131</v>
      </c>
      <c r="AU256" s="175" t="s">
        <v>80</v>
      </c>
      <c r="AV256" s="15" t="s">
        <v>127</v>
      </c>
      <c r="AW256" s="15" t="s">
        <v>32</v>
      </c>
      <c r="AX256" s="15" t="s">
        <v>78</v>
      </c>
      <c r="AY256" s="175" t="s">
        <v>120</v>
      </c>
    </row>
    <row r="257" spans="1:65" s="2" customFormat="1" ht="37.9" customHeight="1">
      <c r="A257" s="34"/>
      <c r="B257" s="139"/>
      <c r="C257" s="140" t="s">
        <v>373</v>
      </c>
      <c r="D257" s="140" t="s">
        <v>122</v>
      </c>
      <c r="E257" s="141" t="s">
        <v>374</v>
      </c>
      <c r="F257" s="142" t="s">
        <v>375</v>
      </c>
      <c r="G257" s="143" t="s">
        <v>146</v>
      </c>
      <c r="H257" s="144">
        <v>10.5</v>
      </c>
      <c r="I257" s="145"/>
      <c r="J257" s="146">
        <f>ROUND(I257*H257,2)</f>
        <v>0</v>
      </c>
      <c r="K257" s="142" t="s">
        <v>126</v>
      </c>
      <c r="L257" s="35"/>
      <c r="M257" s="147" t="s">
        <v>3</v>
      </c>
      <c r="N257" s="148" t="s">
        <v>41</v>
      </c>
      <c r="O257" s="55"/>
      <c r="P257" s="149">
        <f>O257*H257</f>
        <v>0</v>
      </c>
      <c r="Q257" s="149">
        <v>0.50077000000000005</v>
      </c>
      <c r="R257" s="149">
        <f>Q257*H257</f>
        <v>5.2580850000000003</v>
      </c>
      <c r="S257" s="149">
        <v>0</v>
      </c>
      <c r="T257" s="150">
        <f>S257*H257</f>
        <v>0</v>
      </c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R257" s="151" t="s">
        <v>127</v>
      </c>
      <c r="AT257" s="151" t="s">
        <v>122</v>
      </c>
      <c r="AU257" s="151" t="s">
        <v>80</v>
      </c>
      <c r="AY257" s="19" t="s">
        <v>120</v>
      </c>
      <c r="BE257" s="152">
        <f>IF(N257="základní",J257,0)</f>
        <v>0</v>
      </c>
      <c r="BF257" s="152">
        <f>IF(N257="snížená",J257,0)</f>
        <v>0</v>
      </c>
      <c r="BG257" s="152">
        <f>IF(N257="zákl. přenesená",J257,0)</f>
        <v>0</v>
      </c>
      <c r="BH257" s="152">
        <f>IF(N257="sníž. přenesená",J257,0)</f>
        <v>0</v>
      </c>
      <c r="BI257" s="152">
        <f>IF(N257="nulová",J257,0)</f>
        <v>0</v>
      </c>
      <c r="BJ257" s="19" t="s">
        <v>78</v>
      </c>
      <c r="BK257" s="152">
        <f>ROUND(I257*H257,2)</f>
        <v>0</v>
      </c>
      <c r="BL257" s="19" t="s">
        <v>127</v>
      </c>
      <c r="BM257" s="151" t="s">
        <v>376</v>
      </c>
    </row>
    <row r="258" spans="1:65" s="2" customFormat="1" ht="11.25">
      <c r="A258" s="34"/>
      <c r="B258" s="35"/>
      <c r="C258" s="34"/>
      <c r="D258" s="153" t="s">
        <v>129</v>
      </c>
      <c r="E258" s="34"/>
      <c r="F258" s="154" t="s">
        <v>377</v>
      </c>
      <c r="G258" s="34"/>
      <c r="H258" s="34"/>
      <c r="I258" s="155"/>
      <c r="J258" s="34"/>
      <c r="K258" s="34"/>
      <c r="L258" s="35"/>
      <c r="M258" s="156"/>
      <c r="N258" s="157"/>
      <c r="O258" s="55"/>
      <c r="P258" s="55"/>
      <c r="Q258" s="55"/>
      <c r="R258" s="55"/>
      <c r="S258" s="55"/>
      <c r="T258" s="56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T258" s="19" t="s">
        <v>129</v>
      </c>
      <c r="AU258" s="19" t="s">
        <v>80</v>
      </c>
    </row>
    <row r="259" spans="1:65" s="13" customFormat="1" ht="11.25">
      <c r="B259" s="158"/>
      <c r="D259" s="159" t="s">
        <v>131</v>
      </c>
      <c r="E259" s="160" t="s">
        <v>3</v>
      </c>
      <c r="F259" s="161" t="s">
        <v>378</v>
      </c>
      <c r="H259" s="160" t="s">
        <v>3</v>
      </c>
      <c r="I259" s="162"/>
      <c r="L259" s="158"/>
      <c r="M259" s="163"/>
      <c r="N259" s="164"/>
      <c r="O259" s="164"/>
      <c r="P259" s="164"/>
      <c r="Q259" s="164"/>
      <c r="R259" s="164"/>
      <c r="S259" s="164"/>
      <c r="T259" s="165"/>
      <c r="AT259" s="160" t="s">
        <v>131</v>
      </c>
      <c r="AU259" s="160" t="s">
        <v>80</v>
      </c>
      <c r="AV259" s="13" t="s">
        <v>78</v>
      </c>
      <c r="AW259" s="13" t="s">
        <v>32</v>
      </c>
      <c r="AX259" s="13" t="s">
        <v>70</v>
      </c>
      <c r="AY259" s="160" t="s">
        <v>120</v>
      </c>
    </row>
    <row r="260" spans="1:65" s="14" customFormat="1" ht="11.25">
      <c r="B260" s="166"/>
      <c r="D260" s="159" t="s">
        <v>131</v>
      </c>
      <c r="E260" s="167" t="s">
        <v>3</v>
      </c>
      <c r="F260" s="168" t="s">
        <v>379</v>
      </c>
      <c r="H260" s="169">
        <v>3</v>
      </c>
      <c r="I260" s="170"/>
      <c r="L260" s="166"/>
      <c r="M260" s="171"/>
      <c r="N260" s="172"/>
      <c r="O260" s="172"/>
      <c r="P260" s="172"/>
      <c r="Q260" s="172"/>
      <c r="R260" s="172"/>
      <c r="S260" s="172"/>
      <c r="T260" s="173"/>
      <c r="AT260" s="167" t="s">
        <v>131</v>
      </c>
      <c r="AU260" s="167" t="s">
        <v>80</v>
      </c>
      <c r="AV260" s="14" t="s">
        <v>80</v>
      </c>
      <c r="AW260" s="14" t="s">
        <v>32</v>
      </c>
      <c r="AX260" s="14" t="s">
        <v>70</v>
      </c>
      <c r="AY260" s="167" t="s">
        <v>120</v>
      </c>
    </row>
    <row r="261" spans="1:65" s="13" customFormat="1" ht="11.25">
      <c r="B261" s="158"/>
      <c r="D261" s="159" t="s">
        <v>131</v>
      </c>
      <c r="E261" s="160" t="s">
        <v>3</v>
      </c>
      <c r="F261" s="161" t="s">
        <v>380</v>
      </c>
      <c r="H261" s="160" t="s">
        <v>3</v>
      </c>
      <c r="I261" s="162"/>
      <c r="L261" s="158"/>
      <c r="M261" s="163"/>
      <c r="N261" s="164"/>
      <c r="O261" s="164"/>
      <c r="P261" s="164"/>
      <c r="Q261" s="164"/>
      <c r="R261" s="164"/>
      <c r="S261" s="164"/>
      <c r="T261" s="165"/>
      <c r="AT261" s="160" t="s">
        <v>131</v>
      </c>
      <c r="AU261" s="160" t="s">
        <v>80</v>
      </c>
      <c r="AV261" s="13" t="s">
        <v>78</v>
      </c>
      <c r="AW261" s="13" t="s">
        <v>32</v>
      </c>
      <c r="AX261" s="13" t="s">
        <v>70</v>
      </c>
      <c r="AY261" s="160" t="s">
        <v>120</v>
      </c>
    </row>
    <row r="262" spans="1:65" s="14" customFormat="1" ht="11.25">
      <c r="B262" s="166"/>
      <c r="D262" s="159" t="s">
        <v>131</v>
      </c>
      <c r="E262" s="167" t="s">
        <v>3</v>
      </c>
      <c r="F262" s="168" t="s">
        <v>381</v>
      </c>
      <c r="H262" s="169">
        <v>7.5</v>
      </c>
      <c r="I262" s="170"/>
      <c r="L262" s="166"/>
      <c r="M262" s="171"/>
      <c r="N262" s="172"/>
      <c r="O262" s="172"/>
      <c r="P262" s="172"/>
      <c r="Q262" s="172"/>
      <c r="R262" s="172"/>
      <c r="S262" s="172"/>
      <c r="T262" s="173"/>
      <c r="AT262" s="167" t="s">
        <v>131</v>
      </c>
      <c r="AU262" s="167" t="s">
        <v>80</v>
      </c>
      <c r="AV262" s="14" t="s">
        <v>80</v>
      </c>
      <c r="AW262" s="14" t="s">
        <v>32</v>
      </c>
      <c r="AX262" s="14" t="s">
        <v>70</v>
      </c>
      <c r="AY262" s="167" t="s">
        <v>120</v>
      </c>
    </row>
    <row r="263" spans="1:65" s="15" customFormat="1" ht="11.25">
      <c r="B263" s="174"/>
      <c r="D263" s="159" t="s">
        <v>131</v>
      </c>
      <c r="E263" s="175" t="s">
        <v>3</v>
      </c>
      <c r="F263" s="176" t="s">
        <v>134</v>
      </c>
      <c r="H263" s="177">
        <v>10.5</v>
      </c>
      <c r="I263" s="178"/>
      <c r="L263" s="174"/>
      <c r="M263" s="179"/>
      <c r="N263" s="180"/>
      <c r="O263" s="180"/>
      <c r="P263" s="180"/>
      <c r="Q263" s="180"/>
      <c r="R263" s="180"/>
      <c r="S263" s="180"/>
      <c r="T263" s="181"/>
      <c r="AT263" s="175" t="s">
        <v>131</v>
      </c>
      <c r="AU263" s="175" t="s">
        <v>80</v>
      </c>
      <c r="AV263" s="15" t="s">
        <v>127</v>
      </c>
      <c r="AW263" s="15" t="s">
        <v>32</v>
      </c>
      <c r="AX263" s="15" t="s">
        <v>78</v>
      </c>
      <c r="AY263" s="175" t="s">
        <v>120</v>
      </c>
    </row>
    <row r="264" spans="1:65" s="2" customFormat="1" ht="33" customHeight="1">
      <c r="A264" s="34"/>
      <c r="B264" s="139"/>
      <c r="C264" s="140" t="s">
        <v>382</v>
      </c>
      <c r="D264" s="140" t="s">
        <v>122</v>
      </c>
      <c r="E264" s="141" t="s">
        <v>383</v>
      </c>
      <c r="F264" s="142" t="s">
        <v>384</v>
      </c>
      <c r="G264" s="143" t="s">
        <v>146</v>
      </c>
      <c r="H264" s="144">
        <v>105</v>
      </c>
      <c r="I264" s="145"/>
      <c r="J264" s="146">
        <f>ROUND(I264*H264,2)</f>
        <v>0</v>
      </c>
      <c r="K264" s="142" t="s">
        <v>126</v>
      </c>
      <c r="L264" s="35"/>
      <c r="M264" s="147" t="s">
        <v>3</v>
      </c>
      <c r="N264" s="148" t="s">
        <v>41</v>
      </c>
      <c r="O264" s="55"/>
      <c r="P264" s="149">
        <f>O264*H264</f>
        <v>0</v>
      </c>
      <c r="Q264" s="149">
        <v>2.256E-2</v>
      </c>
      <c r="R264" s="149">
        <f>Q264*H264</f>
        <v>2.3688000000000002</v>
      </c>
      <c r="S264" s="149">
        <v>0</v>
      </c>
      <c r="T264" s="150">
        <f>S264*H264</f>
        <v>0</v>
      </c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R264" s="151" t="s">
        <v>127</v>
      </c>
      <c r="AT264" s="151" t="s">
        <v>122</v>
      </c>
      <c r="AU264" s="151" t="s">
        <v>80</v>
      </c>
      <c r="AY264" s="19" t="s">
        <v>120</v>
      </c>
      <c r="BE264" s="152">
        <f>IF(N264="základní",J264,0)</f>
        <v>0</v>
      </c>
      <c r="BF264" s="152">
        <f>IF(N264="snížená",J264,0)</f>
        <v>0</v>
      </c>
      <c r="BG264" s="152">
        <f>IF(N264="zákl. přenesená",J264,0)</f>
        <v>0</v>
      </c>
      <c r="BH264" s="152">
        <f>IF(N264="sníž. přenesená",J264,0)</f>
        <v>0</v>
      </c>
      <c r="BI264" s="152">
        <f>IF(N264="nulová",J264,0)</f>
        <v>0</v>
      </c>
      <c r="BJ264" s="19" t="s">
        <v>78</v>
      </c>
      <c r="BK264" s="152">
        <f>ROUND(I264*H264,2)</f>
        <v>0</v>
      </c>
      <c r="BL264" s="19" t="s">
        <v>127</v>
      </c>
      <c r="BM264" s="151" t="s">
        <v>385</v>
      </c>
    </row>
    <row r="265" spans="1:65" s="2" customFormat="1" ht="11.25">
      <c r="A265" s="34"/>
      <c r="B265" s="35"/>
      <c r="C265" s="34"/>
      <c r="D265" s="153" t="s">
        <v>129</v>
      </c>
      <c r="E265" s="34"/>
      <c r="F265" s="154" t="s">
        <v>386</v>
      </c>
      <c r="G265" s="34"/>
      <c r="H265" s="34"/>
      <c r="I265" s="155"/>
      <c r="J265" s="34"/>
      <c r="K265" s="34"/>
      <c r="L265" s="35"/>
      <c r="M265" s="156"/>
      <c r="N265" s="157"/>
      <c r="O265" s="55"/>
      <c r="P265" s="55"/>
      <c r="Q265" s="55"/>
      <c r="R265" s="55"/>
      <c r="S265" s="55"/>
      <c r="T265" s="56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T265" s="19" t="s">
        <v>129</v>
      </c>
      <c r="AU265" s="19" t="s">
        <v>80</v>
      </c>
    </row>
    <row r="266" spans="1:65" s="14" customFormat="1" ht="11.25">
      <c r="B266" s="166"/>
      <c r="D266" s="159" t="s">
        <v>131</v>
      </c>
      <c r="F266" s="168" t="s">
        <v>387</v>
      </c>
      <c r="H266" s="169">
        <v>105</v>
      </c>
      <c r="I266" s="170"/>
      <c r="L266" s="166"/>
      <c r="M266" s="171"/>
      <c r="N266" s="172"/>
      <c r="O266" s="172"/>
      <c r="P266" s="172"/>
      <c r="Q266" s="172"/>
      <c r="R266" s="172"/>
      <c r="S266" s="172"/>
      <c r="T266" s="173"/>
      <c r="AT266" s="167" t="s">
        <v>131</v>
      </c>
      <c r="AU266" s="167" t="s">
        <v>80</v>
      </c>
      <c r="AV266" s="14" t="s">
        <v>80</v>
      </c>
      <c r="AW266" s="14" t="s">
        <v>4</v>
      </c>
      <c r="AX266" s="14" t="s">
        <v>78</v>
      </c>
      <c r="AY266" s="167" t="s">
        <v>120</v>
      </c>
    </row>
    <row r="267" spans="1:65" s="2" customFormat="1" ht="37.9" customHeight="1">
      <c r="A267" s="34"/>
      <c r="B267" s="139"/>
      <c r="C267" s="140" t="s">
        <v>388</v>
      </c>
      <c r="D267" s="140" t="s">
        <v>122</v>
      </c>
      <c r="E267" s="141" t="s">
        <v>389</v>
      </c>
      <c r="F267" s="142" t="s">
        <v>390</v>
      </c>
      <c r="G267" s="143" t="s">
        <v>146</v>
      </c>
      <c r="H267" s="144">
        <v>80</v>
      </c>
      <c r="I267" s="145"/>
      <c r="J267" s="146">
        <f>ROUND(I267*H267,2)</f>
        <v>0</v>
      </c>
      <c r="K267" s="142" t="s">
        <v>126</v>
      </c>
      <c r="L267" s="35"/>
      <c r="M267" s="147" t="s">
        <v>3</v>
      </c>
      <c r="N267" s="148" t="s">
        <v>41</v>
      </c>
      <c r="O267" s="55"/>
      <c r="P267" s="149">
        <f>O267*H267</f>
        <v>0</v>
      </c>
      <c r="Q267" s="149">
        <v>0.23</v>
      </c>
      <c r="R267" s="149">
        <f>Q267*H267</f>
        <v>18.400000000000002</v>
      </c>
      <c r="S267" s="149">
        <v>0</v>
      </c>
      <c r="T267" s="150">
        <f>S267*H267</f>
        <v>0</v>
      </c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R267" s="151" t="s">
        <v>127</v>
      </c>
      <c r="AT267" s="151" t="s">
        <v>122</v>
      </c>
      <c r="AU267" s="151" t="s">
        <v>80</v>
      </c>
      <c r="AY267" s="19" t="s">
        <v>120</v>
      </c>
      <c r="BE267" s="152">
        <f>IF(N267="základní",J267,0)</f>
        <v>0</v>
      </c>
      <c r="BF267" s="152">
        <f>IF(N267="snížená",J267,0)</f>
        <v>0</v>
      </c>
      <c r="BG267" s="152">
        <f>IF(N267="zákl. přenesená",J267,0)</f>
        <v>0</v>
      </c>
      <c r="BH267" s="152">
        <f>IF(N267="sníž. přenesená",J267,0)</f>
        <v>0</v>
      </c>
      <c r="BI267" s="152">
        <f>IF(N267="nulová",J267,0)</f>
        <v>0</v>
      </c>
      <c r="BJ267" s="19" t="s">
        <v>78</v>
      </c>
      <c r="BK267" s="152">
        <f>ROUND(I267*H267,2)</f>
        <v>0</v>
      </c>
      <c r="BL267" s="19" t="s">
        <v>127</v>
      </c>
      <c r="BM267" s="151" t="s">
        <v>391</v>
      </c>
    </row>
    <row r="268" spans="1:65" s="2" customFormat="1" ht="11.25">
      <c r="A268" s="34"/>
      <c r="B268" s="35"/>
      <c r="C268" s="34"/>
      <c r="D268" s="153" t="s">
        <v>129</v>
      </c>
      <c r="E268" s="34"/>
      <c r="F268" s="154" t="s">
        <v>392</v>
      </c>
      <c r="G268" s="34"/>
      <c r="H268" s="34"/>
      <c r="I268" s="155"/>
      <c r="J268" s="34"/>
      <c r="K268" s="34"/>
      <c r="L268" s="35"/>
      <c r="M268" s="156"/>
      <c r="N268" s="157"/>
      <c r="O268" s="55"/>
      <c r="P268" s="55"/>
      <c r="Q268" s="55"/>
      <c r="R268" s="55"/>
      <c r="S268" s="55"/>
      <c r="T268" s="56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T268" s="19" t="s">
        <v>129</v>
      </c>
      <c r="AU268" s="19" t="s">
        <v>80</v>
      </c>
    </row>
    <row r="269" spans="1:65" s="13" customFormat="1" ht="11.25">
      <c r="B269" s="158"/>
      <c r="D269" s="159" t="s">
        <v>131</v>
      </c>
      <c r="E269" s="160" t="s">
        <v>3</v>
      </c>
      <c r="F269" s="161" t="s">
        <v>193</v>
      </c>
      <c r="H269" s="160" t="s">
        <v>3</v>
      </c>
      <c r="I269" s="162"/>
      <c r="L269" s="158"/>
      <c r="M269" s="163"/>
      <c r="N269" s="164"/>
      <c r="O269" s="164"/>
      <c r="P269" s="164"/>
      <c r="Q269" s="164"/>
      <c r="R269" s="164"/>
      <c r="S269" s="164"/>
      <c r="T269" s="165"/>
      <c r="AT269" s="160" t="s">
        <v>131</v>
      </c>
      <c r="AU269" s="160" t="s">
        <v>80</v>
      </c>
      <c r="AV269" s="13" t="s">
        <v>78</v>
      </c>
      <c r="AW269" s="13" t="s">
        <v>32</v>
      </c>
      <c r="AX269" s="13" t="s">
        <v>70</v>
      </c>
      <c r="AY269" s="160" t="s">
        <v>120</v>
      </c>
    </row>
    <row r="270" spans="1:65" s="14" customFormat="1" ht="11.25">
      <c r="B270" s="166"/>
      <c r="D270" s="159" t="s">
        <v>131</v>
      </c>
      <c r="E270" s="167" t="s">
        <v>3</v>
      </c>
      <c r="F270" s="168" t="s">
        <v>200</v>
      </c>
      <c r="H270" s="169">
        <v>80</v>
      </c>
      <c r="I270" s="170"/>
      <c r="L270" s="166"/>
      <c r="M270" s="171"/>
      <c r="N270" s="172"/>
      <c r="O270" s="172"/>
      <c r="P270" s="172"/>
      <c r="Q270" s="172"/>
      <c r="R270" s="172"/>
      <c r="S270" s="172"/>
      <c r="T270" s="173"/>
      <c r="AT270" s="167" t="s">
        <v>131</v>
      </c>
      <c r="AU270" s="167" t="s">
        <v>80</v>
      </c>
      <c r="AV270" s="14" t="s">
        <v>80</v>
      </c>
      <c r="AW270" s="14" t="s">
        <v>32</v>
      </c>
      <c r="AX270" s="14" t="s">
        <v>70</v>
      </c>
      <c r="AY270" s="167" t="s">
        <v>120</v>
      </c>
    </row>
    <row r="271" spans="1:65" s="15" customFormat="1" ht="11.25">
      <c r="B271" s="174"/>
      <c r="D271" s="159" t="s">
        <v>131</v>
      </c>
      <c r="E271" s="175" t="s">
        <v>3</v>
      </c>
      <c r="F271" s="176" t="s">
        <v>134</v>
      </c>
      <c r="H271" s="177">
        <v>80</v>
      </c>
      <c r="I271" s="178"/>
      <c r="L271" s="174"/>
      <c r="M271" s="179"/>
      <c r="N271" s="180"/>
      <c r="O271" s="180"/>
      <c r="P271" s="180"/>
      <c r="Q271" s="180"/>
      <c r="R271" s="180"/>
      <c r="S271" s="180"/>
      <c r="T271" s="181"/>
      <c r="AT271" s="175" t="s">
        <v>131</v>
      </c>
      <c r="AU271" s="175" t="s">
        <v>80</v>
      </c>
      <c r="AV271" s="15" t="s">
        <v>127</v>
      </c>
      <c r="AW271" s="15" t="s">
        <v>32</v>
      </c>
      <c r="AX271" s="15" t="s">
        <v>78</v>
      </c>
      <c r="AY271" s="175" t="s">
        <v>120</v>
      </c>
    </row>
    <row r="272" spans="1:65" s="12" customFormat="1" ht="22.9" customHeight="1">
      <c r="B272" s="126"/>
      <c r="D272" s="127" t="s">
        <v>69</v>
      </c>
      <c r="E272" s="137" t="s">
        <v>182</v>
      </c>
      <c r="F272" s="137" t="s">
        <v>393</v>
      </c>
      <c r="I272" s="129"/>
      <c r="J272" s="138">
        <f>BK272</f>
        <v>0</v>
      </c>
      <c r="L272" s="126"/>
      <c r="M272" s="131"/>
      <c r="N272" s="132"/>
      <c r="O272" s="132"/>
      <c r="P272" s="133">
        <f>SUM(P273:P376)</f>
        <v>0</v>
      </c>
      <c r="Q272" s="132"/>
      <c r="R272" s="133">
        <f>SUM(R273:R376)</f>
        <v>117.63134099999999</v>
      </c>
      <c r="S272" s="132"/>
      <c r="T272" s="134">
        <f>SUM(T273:T376)</f>
        <v>1.94</v>
      </c>
      <c r="AR272" s="127" t="s">
        <v>78</v>
      </c>
      <c r="AT272" s="135" t="s">
        <v>69</v>
      </c>
      <c r="AU272" s="135" t="s">
        <v>78</v>
      </c>
      <c r="AY272" s="127" t="s">
        <v>120</v>
      </c>
      <c r="BK272" s="136">
        <f>SUM(BK273:BK376)</f>
        <v>0</v>
      </c>
    </row>
    <row r="273" spans="1:65" s="2" customFormat="1" ht="24.2" customHeight="1">
      <c r="A273" s="34"/>
      <c r="B273" s="139"/>
      <c r="C273" s="140" t="s">
        <v>394</v>
      </c>
      <c r="D273" s="140" t="s">
        <v>122</v>
      </c>
      <c r="E273" s="141" t="s">
        <v>395</v>
      </c>
      <c r="F273" s="142" t="s">
        <v>396</v>
      </c>
      <c r="G273" s="143" t="s">
        <v>397</v>
      </c>
      <c r="H273" s="144">
        <v>8</v>
      </c>
      <c r="I273" s="145"/>
      <c r="J273" s="146">
        <f>ROUND(I273*H273,2)</f>
        <v>0</v>
      </c>
      <c r="K273" s="142" t="s">
        <v>126</v>
      </c>
      <c r="L273" s="35"/>
      <c r="M273" s="147" t="s">
        <v>3</v>
      </c>
      <c r="N273" s="148" t="s">
        <v>41</v>
      </c>
      <c r="O273" s="55"/>
      <c r="P273" s="149">
        <f>O273*H273</f>
        <v>0</v>
      </c>
      <c r="Q273" s="149">
        <v>6.9999999999999999E-4</v>
      </c>
      <c r="R273" s="149">
        <f>Q273*H273</f>
        <v>5.5999999999999999E-3</v>
      </c>
      <c r="S273" s="149">
        <v>0</v>
      </c>
      <c r="T273" s="150">
        <f>S273*H273</f>
        <v>0</v>
      </c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R273" s="151" t="s">
        <v>127</v>
      </c>
      <c r="AT273" s="151" t="s">
        <v>122</v>
      </c>
      <c r="AU273" s="151" t="s">
        <v>80</v>
      </c>
      <c r="AY273" s="19" t="s">
        <v>120</v>
      </c>
      <c r="BE273" s="152">
        <f>IF(N273="základní",J273,0)</f>
        <v>0</v>
      </c>
      <c r="BF273" s="152">
        <f>IF(N273="snížená",J273,0)</f>
        <v>0</v>
      </c>
      <c r="BG273" s="152">
        <f>IF(N273="zákl. přenesená",J273,0)</f>
        <v>0</v>
      </c>
      <c r="BH273" s="152">
        <f>IF(N273="sníž. přenesená",J273,0)</f>
        <v>0</v>
      </c>
      <c r="BI273" s="152">
        <f>IF(N273="nulová",J273,0)</f>
        <v>0</v>
      </c>
      <c r="BJ273" s="19" t="s">
        <v>78</v>
      </c>
      <c r="BK273" s="152">
        <f>ROUND(I273*H273,2)</f>
        <v>0</v>
      </c>
      <c r="BL273" s="19" t="s">
        <v>127</v>
      </c>
      <c r="BM273" s="151" t="s">
        <v>398</v>
      </c>
    </row>
    <row r="274" spans="1:65" s="2" customFormat="1" ht="11.25">
      <c r="A274" s="34"/>
      <c r="B274" s="35"/>
      <c r="C274" s="34"/>
      <c r="D274" s="153" t="s">
        <v>129</v>
      </c>
      <c r="E274" s="34"/>
      <c r="F274" s="154" t="s">
        <v>399</v>
      </c>
      <c r="G274" s="34"/>
      <c r="H274" s="34"/>
      <c r="I274" s="155"/>
      <c r="J274" s="34"/>
      <c r="K274" s="34"/>
      <c r="L274" s="35"/>
      <c r="M274" s="156"/>
      <c r="N274" s="157"/>
      <c r="O274" s="55"/>
      <c r="P274" s="55"/>
      <c r="Q274" s="55"/>
      <c r="R274" s="55"/>
      <c r="S274" s="55"/>
      <c r="T274" s="56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T274" s="19" t="s">
        <v>129</v>
      </c>
      <c r="AU274" s="19" t="s">
        <v>80</v>
      </c>
    </row>
    <row r="275" spans="1:65" s="2" customFormat="1" ht="24.2" customHeight="1">
      <c r="A275" s="34"/>
      <c r="B275" s="139"/>
      <c r="C275" s="182" t="s">
        <v>400</v>
      </c>
      <c r="D275" s="182" t="s">
        <v>202</v>
      </c>
      <c r="E275" s="183" t="s">
        <v>401</v>
      </c>
      <c r="F275" s="184" t="s">
        <v>402</v>
      </c>
      <c r="G275" s="185" t="s">
        <v>397</v>
      </c>
      <c r="H275" s="186">
        <v>2</v>
      </c>
      <c r="I275" s="187"/>
      <c r="J275" s="188">
        <f t="shared" ref="J275:J280" si="0">ROUND(I275*H275,2)</f>
        <v>0</v>
      </c>
      <c r="K275" s="184" t="s">
        <v>126</v>
      </c>
      <c r="L275" s="189"/>
      <c r="M275" s="190" t="s">
        <v>3</v>
      </c>
      <c r="N275" s="191" t="s">
        <v>41</v>
      </c>
      <c r="O275" s="55"/>
      <c r="P275" s="149">
        <f t="shared" ref="P275:P280" si="1">O275*H275</f>
        <v>0</v>
      </c>
      <c r="Q275" s="149">
        <v>3.5000000000000001E-3</v>
      </c>
      <c r="R275" s="149">
        <f t="shared" ref="R275:R280" si="2">Q275*H275</f>
        <v>7.0000000000000001E-3</v>
      </c>
      <c r="S275" s="149">
        <v>0</v>
      </c>
      <c r="T275" s="150">
        <f t="shared" ref="T275:T280" si="3">S275*H275</f>
        <v>0</v>
      </c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R275" s="151" t="s">
        <v>175</v>
      </c>
      <c r="AT275" s="151" t="s">
        <v>202</v>
      </c>
      <c r="AU275" s="151" t="s">
        <v>80</v>
      </c>
      <c r="AY275" s="19" t="s">
        <v>120</v>
      </c>
      <c r="BE275" s="152">
        <f t="shared" ref="BE275:BE280" si="4">IF(N275="základní",J275,0)</f>
        <v>0</v>
      </c>
      <c r="BF275" s="152">
        <f t="shared" ref="BF275:BF280" si="5">IF(N275="snížená",J275,0)</f>
        <v>0</v>
      </c>
      <c r="BG275" s="152">
        <f t="shared" ref="BG275:BG280" si="6">IF(N275="zákl. přenesená",J275,0)</f>
        <v>0</v>
      </c>
      <c r="BH275" s="152">
        <f t="shared" ref="BH275:BH280" si="7">IF(N275="sníž. přenesená",J275,0)</f>
        <v>0</v>
      </c>
      <c r="BI275" s="152">
        <f t="shared" ref="BI275:BI280" si="8">IF(N275="nulová",J275,0)</f>
        <v>0</v>
      </c>
      <c r="BJ275" s="19" t="s">
        <v>78</v>
      </c>
      <c r="BK275" s="152">
        <f t="shared" ref="BK275:BK280" si="9">ROUND(I275*H275,2)</f>
        <v>0</v>
      </c>
      <c r="BL275" s="19" t="s">
        <v>127</v>
      </c>
      <c r="BM275" s="151" t="s">
        <v>403</v>
      </c>
    </row>
    <row r="276" spans="1:65" s="2" customFormat="1" ht="16.5" customHeight="1">
      <c r="A276" s="34"/>
      <c r="B276" s="139"/>
      <c r="C276" s="182" t="s">
        <v>404</v>
      </c>
      <c r="D276" s="182" t="s">
        <v>202</v>
      </c>
      <c r="E276" s="183" t="s">
        <v>405</v>
      </c>
      <c r="F276" s="184" t="s">
        <v>406</v>
      </c>
      <c r="G276" s="185" t="s">
        <v>397</v>
      </c>
      <c r="H276" s="186">
        <v>1</v>
      </c>
      <c r="I276" s="187"/>
      <c r="J276" s="188">
        <f t="shared" si="0"/>
        <v>0</v>
      </c>
      <c r="K276" s="184" t="s">
        <v>126</v>
      </c>
      <c r="L276" s="189"/>
      <c r="M276" s="190" t="s">
        <v>3</v>
      </c>
      <c r="N276" s="191" t="s">
        <v>41</v>
      </c>
      <c r="O276" s="55"/>
      <c r="P276" s="149">
        <f t="shared" si="1"/>
        <v>0</v>
      </c>
      <c r="Q276" s="149">
        <v>5.0000000000000001E-3</v>
      </c>
      <c r="R276" s="149">
        <f t="shared" si="2"/>
        <v>5.0000000000000001E-3</v>
      </c>
      <c r="S276" s="149">
        <v>0</v>
      </c>
      <c r="T276" s="150">
        <f t="shared" si="3"/>
        <v>0</v>
      </c>
      <c r="U276" s="34"/>
      <c r="V276" s="34"/>
      <c r="W276" s="34"/>
      <c r="X276" s="34"/>
      <c r="Y276" s="34"/>
      <c r="Z276" s="34"/>
      <c r="AA276" s="34"/>
      <c r="AB276" s="34"/>
      <c r="AC276" s="34"/>
      <c r="AD276" s="34"/>
      <c r="AE276" s="34"/>
      <c r="AR276" s="151" t="s">
        <v>175</v>
      </c>
      <c r="AT276" s="151" t="s">
        <v>202</v>
      </c>
      <c r="AU276" s="151" t="s">
        <v>80</v>
      </c>
      <c r="AY276" s="19" t="s">
        <v>120</v>
      </c>
      <c r="BE276" s="152">
        <f t="shared" si="4"/>
        <v>0</v>
      </c>
      <c r="BF276" s="152">
        <f t="shared" si="5"/>
        <v>0</v>
      </c>
      <c r="BG276" s="152">
        <f t="shared" si="6"/>
        <v>0</v>
      </c>
      <c r="BH276" s="152">
        <f t="shared" si="7"/>
        <v>0</v>
      </c>
      <c r="BI276" s="152">
        <f t="shared" si="8"/>
        <v>0</v>
      </c>
      <c r="BJ276" s="19" t="s">
        <v>78</v>
      </c>
      <c r="BK276" s="152">
        <f t="shared" si="9"/>
        <v>0</v>
      </c>
      <c r="BL276" s="19" t="s">
        <v>127</v>
      </c>
      <c r="BM276" s="151" t="s">
        <v>407</v>
      </c>
    </row>
    <row r="277" spans="1:65" s="2" customFormat="1" ht="16.5" customHeight="1">
      <c r="A277" s="34"/>
      <c r="B277" s="139"/>
      <c r="C277" s="182" t="s">
        <v>408</v>
      </c>
      <c r="D277" s="182" t="s">
        <v>202</v>
      </c>
      <c r="E277" s="183" t="s">
        <v>409</v>
      </c>
      <c r="F277" s="184" t="s">
        <v>410</v>
      </c>
      <c r="G277" s="185" t="s">
        <v>397</v>
      </c>
      <c r="H277" s="186">
        <v>1</v>
      </c>
      <c r="I277" s="187"/>
      <c r="J277" s="188">
        <f t="shared" si="0"/>
        <v>0</v>
      </c>
      <c r="K277" s="184" t="s">
        <v>126</v>
      </c>
      <c r="L277" s="189"/>
      <c r="M277" s="190" t="s">
        <v>3</v>
      </c>
      <c r="N277" s="191" t="s">
        <v>41</v>
      </c>
      <c r="O277" s="55"/>
      <c r="P277" s="149">
        <f t="shared" si="1"/>
        <v>0</v>
      </c>
      <c r="Q277" s="149">
        <v>4.0000000000000001E-3</v>
      </c>
      <c r="R277" s="149">
        <f t="shared" si="2"/>
        <v>4.0000000000000001E-3</v>
      </c>
      <c r="S277" s="149">
        <v>0</v>
      </c>
      <c r="T277" s="150">
        <f t="shared" si="3"/>
        <v>0</v>
      </c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R277" s="151" t="s">
        <v>175</v>
      </c>
      <c r="AT277" s="151" t="s">
        <v>202</v>
      </c>
      <c r="AU277" s="151" t="s">
        <v>80</v>
      </c>
      <c r="AY277" s="19" t="s">
        <v>120</v>
      </c>
      <c r="BE277" s="152">
        <f t="shared" si="4"/>
        <v>0</v>
      </c>
      <c r="BF277" s="152">
        <f t="shared" si="5"/>
        <v>0</v>
      </c>
      <c r="BG277" s="152">
        <f t="shared" si="6"/>
        <v>0</v>
      </c>
      <c r="BH277" s="152">
        <f t="shared" si="7"/>
        <v>0</v>
      </c>
      <c r="BI277" s="152">
        <f t="shared" si="8"/>
        <v>0</v>
      </c>
      <c r="BJ277" s="19" t="s">
        <v>78</v>
      </c>
      <c r="BK277" s="152">
        <f t="shared" si="9"/>
        <v>0</v>
      </c>
      <c r="BL277" s="19" t="s">
        <v>127</v>
      </c>
      <c r="BM277" s="151" t="s">
        <v>411</v>
      </c>
    </row>
    <row r="278" spans="1:65" s="2" customFormat="1" ht="24.2" customHeight="1">
      <c r="A278" s="34"/>
      <c r="B278" s="139"/>
      <c r="C278" s="182" t="s">
        <v>412</v>
      </c>
      <c r="D278" s="182" t="s">
        <v>202</v>
      </c>
      <c r="E278" s="183" t="s">
        <v>413</v>
      </c>
      <c r="F278" s="184" t="s">
        <v>414</v>
      </c>
      <c r="G278" s="185" t="s">
        <v>397</v>
      </c>
      <c r="H278" s="186">
        <v>3</v>
      </c>
      <c r="I278" s="187"/>
      <c r="J278" s="188">
        <f t="shared" si="0"/>
        <v>0</v>
      </c>
      <c r="K278" s="184" t="s">
        <v>126</v>
      </c>
      <c r="L278" s="189"/>
      <c r="M278" s="190" t="s">
        <v>3</v>
      </c>
      <c r="N278" s="191" t="s">
        <v>41</v>
      </c>
      <c r="O278" s="55"/>
      <c r="P278" s="149">
        <f t="shared" si="1"/>
        <v>0</v>
      </c>
      <c r="Q278" s="149">
        <v>2.5000000000000001E-3</v>
      </c>
      <c r="R278" s="149">
        <f t="shared" si="2"/>
        <v>7.4999999999999997E-3</v>
      </c>
      <c r="S278" s="149">
        <v>0</v>
      </c>
      <c r="T278" s="150">
        <f t="shared" si="3"/>
        <v>0</v>
      </c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R278" s="151" t="s">
        <v>175</v>
      </c>
      <c r="AT278" s="151" t="s">
        <v>202</v>
      </c>
      <c r="AU278" s="151" t="s">
        <v>80</v>
      </c>
      <c r="AY278" s="19" t="s">
        <v>120</v>
      </c>
      <c r="BE278" s="152">
        <f t="shared" si="4"/>
        <v>0</v>
      </c>
      <c r="BF278" s="152">
        <f t="shared" si="5"/>
        <v>0</v>
      </c>
      <c r="BG278" s="152">
        <f t="shared" si="6"/>
        <v>0</v>
      </c>
      <c r="BH278" s="152">
        <f t="shared" si="7"/>
        <v>0</v>
      </c>
      <c r="BI278" s="152">
        <f t="shared" si="8"/>
        <v>0</v>
      </c>
      <c r="BJ278" s="19" t="s">
        <v>78</v>
      </c>
      <c r="BK278" s="152">
        <f t="shared" si="9"/>
        <v>0</v>
      </c>
      <c r="BL278" s="19" t="s">
        <v>127</v>
      </c>
      <c r="BM278" s="151" t="s">
        <v>415</v>
      </c>
    </row>
    <row r="279" spans="1:65" s="2" customFormat="1" ht="24.2" customHeight="1">
      <c r="A279" s="34"/>
      <c r="B279" s="139"/>
      <c r="C279" s="182" t="s">
        <v>416</v>
      </c>
      <c r="D279" s="182" t="s">
        <v>202</v>
      </c>
      <c r="E279" s="183" t="s">
        <v>417</v>
      </c>
      <c r="F279" s="184" t="s">
        <v>418</v>
      </c>
      <c r="G279" s="185" t="s">
        <v>397</v>
      </c>
      <c r="H279" s="186">
        <v>1</v>
      </c>
      <c r="I279" s="187"/>
      <c r="J279" s="188">
        <f t="shared" si="0"/>
        <v>0</v>
      </c>
      <c r="K279" s="184" t="s">
        <v>126</v>
      </c>
      <c r="L279" s="189"/>
      <c r="M279" s="190" t="s">
        <v>3</v>
      </c>
      <c r="N279" s="191" t="s">
        <v>41</v>
      </c>
      <c r="O279" s="55"/>
      <c r="P279" s="149">
        <f t="shared" si="1"/>
        <v>0</v>
      </c>
      <c r="Q279" s="149">
        <v>2.5999999999999999E-3</v>
      </c>
      <c r="R279" s="149">
        <f t="shared" si="2"/>
        <v>2.5999999999999999E-3</v>
      </c>
      <c r="S279" s="149">
        <v>0</v>
      </c>
      <c r="T279" s="150">
        <f t="shared" si="3"/>
        <v>0</v>
      </c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R279" s="151" t="s">
        <v>175</v>
      </c>
      <c r="AT279" s="151" t="s">
        <v>202</v>
      </c>
      <c r="AU279" s="151" t="s">
        <v>80</v>
      </c>
      <c r="AY279" s="19" t="s">
        <v>120</v>
      </c>
      <c r="BE279" s="152">
        <f t="shared" si="4"/>
        <v>0</v>
      </c>
      <c r="BF279" s="152">
        <f t="shared" si="5"/>
        <v>0</v>
      </c>
      <c r="BG279" s="152">
        <f t="shared" si="6"/>
        <v>0</v>
      </c>
      <c r="BH279" s="152">
        <f t="shared" si="7"/>
        <v>0</v>
      </c>
      <c r="BI279" s="152">
        <f t="shared" si="8"/>
        <v>0</v>
      </c>
      <c r="BJ279" s="19" t="s">
        <v>78</v>
      </c>
      <c r="BK279" s="152">
        <f t="shared" si="9"/>
        <v>0</v>
      </c>
      <c r="BL279" s="19" t="s">
        <v>127</v>
      </c>
      <c r="BM279" s="151" t="s">
        <v>419</v>
      </c>
    </row>
    <row r="280" spans="1:65" s="2" customFormat="1" ht="24.2" customHeight="1">
      <c r="A280" s="34"/>
      <c r="B280" s="139"/>
      <c r="C280" s="140" t="s">
        <v>420</v>
      </c>
      <c r="D280" s="140" t="s">
        <v>122</v>
      </c>
      <c r="E280" s="141" t="s">
        <v>421</v>
      </c>
      <c r="F280" s="142" t="s">
        <v>422</v>
      </c>
      <c r="G280" s="143" t="s">
        <v>397</v>
      </c>
      <c r="H280" s="144">
        <v>8</v>
      </c>
      <c r="I280" s="145"/>
      <c r="J280" s="146">
        <f t="shared" si="0"/>
        <v>0</v>
      </c>
      <c r="K280" s="142" t="s">
        <v>126</v>
      </c>
      <c r="L280" s="35"/>
      <c r="M280" s="147" t="s">
        <v>3</v>
      </c>
      <c r="N280" s="148" t="s">
        <v>41</v>
      </c>
      <c r="O280" s="55"/>
      <c r="P280" s="149">
        <f t="shared" si="1"/>
        <v>0</v>
      </c>
      <c r="Q280" s="149">
        <v>0.10940999999999999</v>
      </c>
      <c r="R280" s="149">
        <f t="shared" si="2"/>
        <v>0.87527999999999995</v>
      </c>
      <c r="S280" s="149">
        <v>0</v>
      </c>
      <c r="T280" s="150">
        <f t="shared" si="3"/>
        <v>0</v>
      </c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R280" s="151" t="s">
        <v>127</v>
      </c>
      <c r="AT280" s="151" t="s">
        <v>122</v>
      </c>
      <c r="AU280" s="151" t="s">
        <v>80</v>
      </c>
      <c r="AY280" s="19" t="s">
        <v>120</v>
      </c>
      <c r="BE280" s="152">
        <f t="shared" si="4"/>
        <v>0</v>
      </c>
      <c r="BF280" s="152">
        <f t="shared" si="5"/>
        <v>0</v>
      </c>
      <c r="BG280" s="152">
        <f t="shared" si="6"/>
        <v>0</v>
      </c>
      <c r="BH280" s="152">
        <f t="shared" si="7"/>
        <v>0</v>
      </c>
      <c r="BI280" s="152">
        <f t="shared" si="8"/>
        <v>0</v>
      </c>
      <c r="BJ280" s="19" t="s">
        <v>78</v>
      </c>
      <c r="BK280" s="152">
        <f t="shared" si="9"/>
        <v>0</v>
      </c>
      <c r="BL280" s="19" t="s">
        <v>127</v>
      </c>
      <c r="BM280" s="151" t="s">
        <v>423</v>
      </c>
    </row>
    <row r="281" spans="1:65" s="2" customFormat="1" ht="11.25">
      <c r="A281" s="34"/>
      <c r="B281" s="35"/>
      <c r="C281" s="34"/>
      <c r="D281" s="153" t="s">
        <v>129</v>
      </c>
      <c r="E281" s="34"/>
      <c r="F281" s="154" t="s">
        <v>424</v>
      </c>
      <c r="G281" s="34"/>
      <c r="H281" s="34"/>
      <c r="I281" s="155"/>
      <c r="J281" s="34"/>
      <c r="K281" s="34"/>
      <c r="L281" s="35"/>
      <c r="M281" s="156"/>
      <c r="N281" s="157"/>
      <c r="O281" s="55"/>
      <c r="P281" s="55"/>
      <c r="Q281" s="55"/>
      <c r="R281" s="55"/>
      <c r="S281" s="55"/>
      <c r="T281" s="56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T281" s="19" t="s">
        <v>129</v>
      </c>
      <c r="AU281" s="19" t="s">
        <v>80</v>
      </c>
    </row>
    <row r="282" spans="1:65" s="2" customFormat="1" ht="21.75" customHeight="1">
      <c r="A282" s="34"/>
      <c r="B282" s="139"/>
      <c r="C282" s="182" t="s">
        <v>425</v>
      </c>
      <c r="D282" s="182" t="s">
        <v>202</v>
      </c>
      <c r="E282" s="183" t="s">
        <v>426</v>
      </c>
      <c r="F282" s="184" t="s">
        <v>427</v>
      </c>
      <c r="G282" s="185" t="s">
        <v>397</v>
      </c>
      <c r="H282" s="186">
        <v>8</v>
      </c>
      <c r="I282" s="187"/>
      <c r="J282" s="188">
        <f>ROUND(I282*H282,2)</f>
        <v>0</v>
      </c>
      <c r="K282" s="184" t="s">
        <v>126</v>
      </c>
      <c r="L282" s="189"/>
      <c r="M282" s="190" t="s">
        <v>3</v>
      </c>
      <c r="N282" s="191" t="s">
        <v>41</v>
      </c>
      <c r="O282" s="55"/>
      <c r="P282" s="149">
        <f>O282*H282</f>
        <v>0</v>
      </c>
      <c r="Q282" s="149">
        <v>6.1000000000000004E-3</v>
      </c>
      <c r="R282" s="149">
        <f>Q282*H282</f>
        <v>4.8800000000000003E-2</v>
      </c>
      <c r="S282" s="149">
        <v>0</v>
      </c>
      <c r="T282" s="150">
        <f>S282*H282</f>
        <v>0</v>
      </c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R282" s="151" t="s">
        <v>175</v>
      </c>
      <c r="AT282" s="151" t="s">
        <v>202</v>
      </c>
      <c r="AU282" s="151" t="s">
        <v>80</v>
      </c>
      <c r="AY282" s="19" t="s">
        <v>120</v>
      </c>
      <c r="BE282" s="152">
        <f>IF(N282="základní",J282,0)</f>
        <v>0</v>
      </c>
      <c r="BF282" s="152">
        <f>IF(N282="snížená",J282,0)</f>
        <v>0</v>
      </c>
      <c r="BG282" s="152">
        <f>IF(N282="zákl. přenesená",J282,0)</f>
        <v>0</v>
      </c>
      <c r="BH282" s="152">
        <f>IF(N282="sníž. přenesená",J282,0)</f>
        <v>0</v>
      </c>
      <c r="BI282" s="152">
        <f>IF(N282="nulová",J282,0)</f>
        <v>0</v>
      </c>
      <c r="BJ282" s="19" t="s">
        <v>78</v>
      </c>
      <c r="BK282" s="152">
        <f>ROUND(I282*H282,2)</f>
        <v>0</v>
      </c>
      <c r="BL282" s="19" t="s">
        <v>127</v>
      </c>
      <c r="BM282" s="151" t="s">
        <v>428</v>
      </c>
    </row>
    <row r="283" spans="1:65" s="2" customFormat="1" ht="16.5" customHeight="1">
      <c r="A283" s="34"/>
      <c r="B283" s="139"/>
      <c r="C283" s="182" t="s">
        <v>429</v>
      </c>
      <c r="D283" s="182" t="s">
        <v>202</v>
      </c>
      <c r="E283" s="183" t="s">
        <v>430</v>
      </c>
      <c r="F283" s="184" t="s">
        <v>431</v>
      </c>
      <c r="G283" s="185" t="s">
        <v>397</v>
      </c>
      <c r="H283" s="186">
        <v>8</v>
      </c>
      <c r="I283" s="187"/>
      <c r="J283" s="188">
        <f>ROUND(I283*H283,2)</f>
        <v>0</v>
      </c>
      <c r="K283" s="184" t="s">
        <v>126</v>
      </c>
      <c r="L283" s="189"/>
      <c r="M283" s="190" t="s">
        <v>3</v>
      </c>
      <c r="N283" s="191" t="s">
        <v>41</v>
      </c>
      <c r="O283" s="55"/>
      <c r="P283" s="149">
        <f>O283*H283</f>
        <v>0</v>
      </c>
      <c r="Q283" s="149">
        <v>3.0000000000000001E-3</v>
      </c>
      <c r="R283" s="149">
        <f>Q283*H283</f>
        <v>2.4E-2</v>
      </c>
      <c r="S283" s="149">
        <v>0</v>
      </c>
      <c r="T283" s="150">
        <f>S283*H283</f>
        <v>0</v>
      </c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R283" s="151" t="s">
        <v>175</v>
      </c>
      <c r="AT283" s="151" t="s">
        <v>202</v>
      </c>
      <c r="AU283" s="151" t="s">
        <v>80</v>
      </c>
      <c r="AY283" s="19" t="s">
        <v>120</v>
      </c>
      <c r="BE283" s="152">
        <f>IF(N283="základní",J283,0)</f>
        <v>0</v>
      </c>
      <c r="BF283" s="152">
        <f>IF(N283="snížená",J283,0)</f>
        <v>0</v>
      </c>
      <c r="BG283" s="152">
        <f>IF(N283="zákl. přenesená",J283,0)</f>
        <v>0</v>
      </c>
      <c r="BH283" s="152">
        <f>IF(N283="sníž. přenesená",J283,0)</f>
        <v>0</v>
      </c>
      <c r="BI283" s="152">
        <f>IF(N283="nulová",J283,0)</f>
        <v>0</v>
      </c>
      <c r="BJ283" s="19" t="s">
        <v>78</v>
      </c>
      <c r="BK283" s="152">
        <f>ROUND(I283*H283,2)</f>
        <v>0</v>
      </c>
      <c r="BL283" s="19" t="s">
        <v>127</v>
      </c>
      <c r="BM283" s="151" t="s">
        <v>432</v>
      </c>
    </row>
    <row r="284" spans="1:65" s="2" customFormat="1" ht="16.5" customHeight="1">
      <c r="A284" s="34"/>
      <c r="B284" s="139"/>
      <c r="C284" s="182" t="s">
        <v>433</v>
      </c>
      <c r="D284" s="182" t="s">
        <v>202</v>
      </c>
      <c r="E284" s="183" t="s">
        <v>434</v>
      </c>
      <c r="F284" s="184" t="s">
        <v>435</v>
      </c>
      <c r="G284" s="185" t="s">
        <v>397</v>
      </c>
      <c r="H284" s="186">
        <v>8</v>
      </c>
      <c r="I284" s="187"/>
      <c r="J284" s="188">
        <f>ROUND(I284*H284,2)</f>
        <v>0</v>
      </c>
      <c r="K284" s="184" t="s">
        <v>126</v>
      </c>
      <c r="L284" s="189"/>
      <c r="M284" s="190" t="s">
        <v>3</v>
      </c>
      <c r="N284" s="191" t="s">
        <v>41</v>
      </c>
      <c r="O284" s="55"/>
      <c r="P284" s="149">
        <f>O284*H284</f>
        <v>0</v>
      </c>
      <c r="Q284" s="149">
        <v>1E-4</v>
      </c>
      <c r="R284" s="149">
        <f>Q284*H284</f>
        <v>8.0000000000000004E-4</v>
      </c>
      <c r="S284" s="149">
        <v>0</v>
      </c>
      <c r="T284" s="150">
        <f>S284*H284</f>
        <v>0</v>
      </c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R284" s="151" t="s">
        <v>175</v>
      </c>
      <c r="AT284" s="151" t="s">
        <v>202</v>
      </c>
      <c r="AU284" s="151" t="s">
        <v>80</v>
      </c>
      <c r="AY284" s="19" t="s">
        <v>120</v>
      </c>
      <c r="BE284" s="152">
        <f>IF(N284="základní",J284,0)</f>
        <v>0</v>
      </c>
      <c r="BF284" s="152">
        <f>IF(N284="snížená",J284,0)</f>
        <v>0</v>
      </c>
      <c r="BG284" s="152">
        <f>IF(N284="zákl. přenesená",J284,0)</f>
        <v>0</v>
      </c>
      <c r="BH284" s="152">
        <f>IF(N284="sníž. přenesená",J284,0)</f>
        <v>0</v>
      </c>
      <c r="BI284" s="152">
        <f>IF(N284="nulová",J284,0)</f>
        <v>0</v>
      </c>
      <c r="BJ284" s="19" t="s">
        <v>78</v>
      </c>
      <c r="BK284" s="152">
        <f>ROUND(I284*H284,2)</f>
        <v>0</v>
      </c>
      <c r="BL284" s="19" t="s">
        <v>127</v>
      </c>
      <c r="BM284" s="151" t="s">
        <v>436</v>
      </c>
    </row>
    <row r="285" spans="1:65" s="2" customFormat="1" ht="66.75" customHeight="1">
      <c r="A285" s="34"/>
      <c r="B285" s="139"/>
      <c r="C285" s="140" t="s">
        <v>437</v>
      </c>
      <c r="D285" s="140" t="s">
        <v>122</v>
      </c>
      <c r="E285" s="141" t="s">
        <v>438</v>
      </c>
      <c r="F285" s="142" t="s">
        <v>439</v>
      </c>
      <c r="G285" s="143" t="s">
        <v>234</v>
      </c>
      <c r="H285" s="144">
        <v>12</v>
      </c>
      <c r="I285" s="145"/>
      <c r="J285" s="146">
        <f>ROUND(I285*H285,2)</f>
        <v>0</v>
      </c>
      <c r="K285" s="142" t="s">
        <v>126</v>
      </c>
      <c r="L285" s="35"/>
      <c r="M285" s="147" t="s">
        <v>3</v>
      </c>
      <c r="N285" s="148" t="s">
        <v>41</v>
      </c>
      <c r="O285" s="55"/>
      <c r="P285" s="149">
        <f>O285*H285</f>
        <v>0</v>
      </c>
      <c r="Q285" s="149">
        <v>8.0879999999999994E-2</v>
      </c>
      <c r="R285" s="149">
        <f>Q285*H285</f>
        <v>0.97055999999999987</v>
      </c>
      <c r="S285" s="149">
        <v>0</v>
      </c>
      <c r="T285" s="150">
        <f>S285*H285</f>
        <v>0</v>
      </c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R285" s="151" t="s">
        <v>127</v>
      </c>
      <c r="AT285" s="151" t="s">
        <v>122</v>
      </c>
      <c r="AU285" s="151" t="s">
        <v>80</v>
      </c>
      <c r="AY285" s="19" t="s">
        <v>120</v>
      </c>
      <c r="BE285" s="152">
        <f>IF(N285="základní",J285,0)</f>
        <v>0</v>
      </c>
      <c r="BF285" s="152">
        <f>IF(N285="snížená",J285,0)</f>
        <v>0</v>
      </c>
      <c r="BG285" s="152">
        <f>IF(N285="zákl. přenesená",J285,0)</f>
        <v>0</v>
      </c>
      <c r="BH285" s="152">
        <f>IF(N285="sníž. přenesená",J285,0)</f>
        <v>0</v>
      </c>
      <c r="BI285" s="152">
        <f>IF(N285="nulová",J285,0)</f>
        <v>0</v>
      </c>
      <c r="BJ285" s="19" t="s">
        <v>78</v>
      </c>
      <c r="BK285" s="152">
        <f>ROUND(I285*H285,2)</f>
        <v>0</v>
      </c>
      <c r="BL285" s="19" t="s">
        <v>127</v>
      </c>
      <c r="BM285" s="151" t="s">
        <v>440</v>
      </c>
    </row>
    <row r="286" spans="1:65" s="2" customFormat="1" ht="11.25">
      <c r="A286" s="34"/>
      <c r="B286" s="35"/>
      <c r="C286" s="34"/>
      <c r="D286" s="153" t="s">
        <v>129</v>
      </c>
      <c r="E286" s="34"/>
      <c r="F286" s="154" t="s">
        <v>441</v>
      </c>
      <c r="G286" s="34"/>
      <c r="H286" s="34"/>
      <c r="I286" s="155"/>
      <c r="J286" s="34"/>
      <c r="K286" s="34"/>
      <c r="L286" s="35"/>
      <c r="M286" s="156"/>
      <c r="N286" s="157"/>
      <c r="O286" s="55"/>
      <c r="P286" s="55"/>
      <c r="Q286" s="55"/>
      <c r="R286" s="55"/>
      <c r="S286" s="55"/>
      <c r="T286" s="56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T286" s="19" t="s">
        <v>129</v>
      </c>
      <c r="AU286" s="19" t="s">
        <v>80</v>
      </c>
    </row>
    <row r="287" spans="1:65" s="13" customFormat="1" ht="11.25">
      <c r="B287" s="158"/>
      <c r="D287" s="159" t="s">
        <v>131</v>
      </c>
      <c r="E287" s="160" t="s">
        <v>3</v>
      </c>
      <c r="F287" s="161" t="s">
        <v>442</v>
      </c>
      <c r="H287" s="160" t="s">
        <v>3</v>
      </c>
      <c r="I287" s="162"/>
      <c r="L287" s="158"/>
      <c r="M287" s="163"/>
      <c r="N287" s="164"/>
      <c r="O287" s="164"/>
      <c r="P287" s="164"/>
      <c r="Q287" s="164"/>
      <c r="R287" s="164"/>
      <c r="S287" s="164"/>
      <c r="T287" s="165"/>
      <c r="AT287" s="160" t="s">
        <v>131</v>
      </c>
      <c r="AU287" s="160" t="s">
        <v>80</v>
      </c>
      <c r="AV287" s="13" t="s">
        <v>78</v>
      </c>
      <c r="AW287" s="13" t="s">
        <v>32</v>
      </c>
      <c r="AX287" s="13" t="s">
        <v>70</v>
      </c>
      <c r="AY287" s="160" t="s">
        <v>120</v>
      </c>
    </row>
    <row r="288" spans="1:65" s="14" customFormat="1" ht="11.25">
      <c r="B288" s="166"/>
      <c r="D288" s="159" t="s">
        <v>131</v>
      </c>
      <c r="E288" s="167" t="s">
        <v>3</v>
      </c>
      <c r="F288" s="168" t="s">
        <v>9</v>
      </c>
      <c r="H288" s="169">
        <v>12</v>
      </c>
      <c r="I288" s="170"/>
      <c r="L288" s="166"/>
      <c r="M288" s="171"/>
      <c r="N288" s="172"/>
      <c r="O288" s="172"/>
      <c r="P288" s="172"/>
      <c r="Q288" s="172"/>
      <c r="R288" s="172"/>
      <c r="S288" s="172"/>
      <c r="T288" s="173"/>
      <c r="AT288" s="167" t="s">
        <v>131</v>
      </c>
      <c r="AU288" s="167" t="s">
        <v>80</v>
      </c>
      <c r="AV288" s="14" t="s">
        <v>80</v>
      </c>
      <c r="AW288" s="14" t="s">
        <v>32</v>
      </c>
      <c r="AX288" s="14" t="s">
        <v>70</v>
      </c>
      <c r="AY288" s="167" t="s">
        <v>120</v>
      </c>
    </row>
    <row r="289" spans="1:65" s="15" customFormat="1" ht="11.25">
      <c r="B289" s="174"/>
      <c r="D289" s="159" t="s">
        <v>131</v>
      </c>
      <c r="E289" s="175" t="s">
        <v>3</v>
      </c>
      <c r="F289" s="176" t="s">
        <v>134</v>
      </c>
      <c r="H289" s="177">
        <v>12</v>
      </c>
      <c r="I289" s="178"/>
      <c r="L289" s="174"/>
      <c r="M289" s="179"/>
      <c r="N289" s="180"/>
      <c r="O289" s="180"/>
      <c r="P289" s="180"/>
      <c r="Q289" s="180"/>
      <c r="R289" s="180"/>
      <c r="S289" s="180"/>
      <c r="T289" s="181"/>
      <c r="AT289" s="175" t="s">
        <v>131</v>
      </c>
      <c r="AU289" s="175" t="s">
        <v>80</v>
      </c>
      <c r="AV289" s="15" t="s">
        <v>127</v>
      </c>
      <c r="AW289" s="15" t="s">
        <v>32</v>
      </c>
      <c r="AX289" s="15" t="s">
        <v>78</v>
      </c>
      <c r="AY289" s="175" t="s">
        <v>120</v>
      </c>
    </row>
    <row r="290" spans="1:65" s="2" customFormat="1" ht="16.5" customHeight="1">
      <c r="A290" s="34"/>
      <c r="B290" s="139"/>
      <c r="C290" s="182" t="s">
        <v>443</v>
      </c>
      <c r="D290" s="182" t="s">
        <v>202</v>
      </c>
      <c r="E290" s="183" t="s">
        <v>444</v>
      </c>
      <c r="F290" s="184" t="s">
        <v>445</v>
      </c>
      <c r="G290" s="185" t="s">
        <v>234</v>
      </c>
      <c r="H290" s="186">
        <v>12.24</v>
      </c>
      <c r="I290" s="187"/>
      <c r="J290" s="188">
        <f>ROUND(I290*H290,2)</f>
        <v>0</v>
      </c>
      <c r="K290" s="184" t="s">
        <v>126</v>
      </c>
      <c r="L290" s="189"/>
      <c r="M290" s="190" t="s">
        <v>3</v>
      </c>
      <c r="N290" s="191" t="s">
        <v>41</v>
      </c>
      <c r="O290" s="55"/>
      <c r="P290" s="149">
        <f>O290*H290</f>
        <v>0</v>
      </c>
      <c r="Q290" s="149">
        <v>5.6000000000000001E-2</v>
      </c>
      <c r="R290" s="149">
        <f>Q290*H290</f>
        <v>0.68544000000000005</v>
      </c>
      <c r="S290" s="149">
        <v>0</v>
      </c>
      <c r="T290" s="150">
        <f>S290*H290</f>
        <v>0</v>
      </c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R290" s="151" t="s">
        <v>175</v>
      </c>
      <c r="AT290" s="151" t="s">
        <v>202</v>
      </c>
      <c r="AU290" s="151" t="s">
        <v>80</v>
      </c>
      <c r="AY290" s="19" t="s">
        <v>120</v>
      </c>
      <c r="BE290" s="152">
        <f>IF(N290="základní",J290,0)</f>
        <v>0</v>
      </c>
      <c r="BF290" s="152">
        <f>IF(N290="snížená",J290,0)</f>
        <v>0</v>
      </c>
      <c r="BG290" s="152">
        <f>IF(N290="zákl. přenesená",J290,0)</f>
        <v>0</v>
      </c>
      <c r="BH290" s="152">
        <f>IF(N290="sníž. přenesená",J290,0)</f>
        <v>0</v>
      </c>
      <c r="BI290" s="152">
        <f>IF(N290="nulová",J290,0)</f>
        <v>0</v>
      </c>
      <c r="BJ290" s="19" t="s">
        <v>78</v>
      </c>
      <c r="BK290" s="152">
        <f>ROUND(I290*H290,2)</f>
        <v>0</v>
      </c>
      <c r="BL290" s="19" t="s">
        <v>127</v>
      </c>
      <c r="BM290" s="151" t="s">
        <v>446</v>
      </c>
    </row>
    <row r="291" spans="1:65" s="14" customFormat="1" ht="11.25">
      <c r="B291" s="166"/>
      <c r="D291" s="159" t="s">
        <v>131</v>
      </c>
      <c r="F291" s="168" t="s">
        <v>447</v>
      </c>
      <c r="H291" s="169">
        <v>12.24</v>
      </c>
      <c r="I291" s="170"/>
      <c r="L291" s="166"/>
      <c r="M291" s="171"/>
      <c r="N291" s="172"/>
      <c r="O291" s="172"/>
      <c r="P291" s="172"/>
      <c r="Q291" s="172"/>
      <c r="R291" s="172"/>
      <c r="S291" s="172"/>
      <c r="T291" s="173"/>
      <c r="AT291" s="167" t="s">
        <v>131</v>
      </c>
      <c r="AU291" s="167" t="s">
        <v>80</v>
      </c>
      <c r="AV291" s="14" t="s">
        <v>80</v>
      </c>
      <c r="AW291" s="14" t="s">
        <v>4</v>
      </c>
      <c r="AX291" s="14" t="s">
        <v>78</v>
      </c>
      <c r="AY291" s="167" t="s">
        <v>120</v>
      </c>
    </row>
    <row r="292" spans="1:65" s="2" customFormat="1" ht="37.9" customHeight="1">
      <c r="A292" s="34"/>
      <c r="B292" s="139"/>
      <c r="C292" s="140" t="s">
        <v>448</v>
      </c>
      <c r="D292" s="140" t="s">
        <v>122</v>
      </c>
      <c r="E292" s="141" t="s">
        <v>449</v>
      </c>
      <c r="F292" s="142" t="s">
        <v>450</v>
      </c>
      <c r="G292" s="143" t="s">
        <v>234</v>
      </c>
      <c r="H292" s="144">
        <v>50</v>
      </c>
      <c r="I292" s="145"/>
      <c r="J292" s="146">
        <f>ROUND(I292*H292,2)</f>
        <v>0</v>
      </c>
      <c r="K292" s="142" t="s">
        <v>126</v>
      </c>
      <c r="L292" s="35"/>
      <c r="M292" s="147" t="s">
        <v>3</v>
      </c>
      <c r="N292" s="148" t="s">
        <v>41</v>
      </c>
      <c r="O292" s="55"/>
      <c r="P292" s="149">
        <f>O292*H292</f>
        <v>0</v>
      </c>
      <c r="Q292" s="149">
        <v>0</v>
      </c>
      <c r="R292" s="149">
        <f>Q292*H292</f>
        <v>0</v>
      </c>
      <c r="S292" s="149">
        <v>0</v>
      </c>
      <c r="T292" s="150">
        <f>S292*H292</f>
        <v>0</v>
      </c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R292" s="151" t="s">
        <v>127</v>
      </c>
      <c r="AT292" s="151" t="s">
        <v>122</v>
      </c>
      <c r="AU292" s="151" t="s">
        <v>80</v>
      </c>
      <c r="AY292" s="19" t="s">
        <v>120</v>
      </c>
      <c r="BE292" s="152">
        <f>IF(N292="základní",J292,0)</f>
        <v>0</v>
      </c>
      <c r="BF292" s="152">
        <f>IF(N292="snížená",J292,0)</f>
        <v>0</v>
      </c>
      <c r="BG292" s="152">
        <f>IF(N292="zákl. přenesená",J292,0)</f>
        <v>0</v>
      </c>
      <c r="BH292" s="152">
        <f>IF(N292="sníž. přenesená",J292,0)</f>
        <v>0</v>
      </c>
      <c r="BI292" s="152">
        <f>IF(N292="nulová",J292,0)</f>
        <v>0</v>
      </c>
      <c r="BJ292" s="19" t="s">
        <v>78</v>
      </c>
      <c r="BK292" s="152">
        <f>ROUND(I292*H292,2)</f>
        <v>0</v>
      </c>
      <c r="BL292" s="19" t="s">
        <v>127</v>
      </c>
      <c r="BM292" s="151" t="s">
        <v>451</v>
      </c>
    </row>
    <row r="293" spans="1:65" s="2" customFormat="1" ht="11.25">
      <c r="A293" s="34"/>
      <c r="B293" s="35"/>
      <c r="C293" s="34"/>
      <c r="D293" s="153" t="s">
        <v>129</v>
      </c>
      <c r="E293" s="34"/>
      <c r="F293" s="154" t="s">
        <v>452</v>
      </c>
      <c r="G293" s="34"/>
      <c r="H293" s="34"/>
      <c r="I293" s="155"/>
      <c r="J293" s="34"/>
      <c r="K293" s="34"/>
      <c r="L293" s="35"/>
      <c r="M293" s="156"/>
      <c r="N293" s="157"/>
      <c r="O293" s="55"/>
      <c r="P293" s="55"/>
      <c r="Q293" s="55"/>
      <c r="R293" s="55"/>
      <c r="S293" s="55"/>
      <c r="T293" s="56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T293" s="19" t="s">
        <v>129</v>
      </c>
      <c r="AU293" s="19" t="s">
        <v>80</v>
      </c>
    </row>
    <row r="294" spans="1:65" s="13" customFormat="1" ht="11.25">
      <c r="B294" s="158"/>
      <c r="D294" s="159" t="s">
        <v>131</v>
      </c>
      <c r="E294" s="160" t="s">
        <v>3</v>
      </c>
      <c r="F294" s="161" t="s">
        <v>453</v>
      </c>
      <c r="H294" s="160" t="s">
        <v>3</v>
      </c>
      <c r="I294" s="162"/>
      <c r="L294" s="158"/>
      <c r="M294" s="163"/>
      <c r="N294" s="164"/>
      <c r="O294" s="164"/>
      <c r="P294" s="164"/>
      <c r="Q294" s="164"/>
      <c r="R294" s="164"/>
      <c r="S294" s="164"/>
      <c r="T294" s="165"/>
      <c r="AT294" s="160" t="s">
        <v>131</v>
      </c>
      <c r="AU294" s="160" t="s">
        <v>80</v>
      </c>
      <c r="AV294" s="13" t="s">
        <v>78</v>
      </c>
      <c r="AW294" s="13" t="s">
        <v>32</v>
      </c>
      <c r="AX294" s="13" t="s">
        <v>70</v>
      </c>
      <c r="AY294" s="160" t="s">
        <v>120</v>
      </c>
    </row>
    <row r="295" spans="1:65" s="14" customFormat="1" ht="11.25">
      <c r="B295" s="166"/>
      <c r="D295" s="159" t="s">
        <v>131</v>
      </c>
      <c r="E295" s="167" t="s">
        <v>3</v>
      </c>
      <c r="F295" s="168" t="s">
        <v>404</v>
      </c>
      <c r="H295" s="169">
        <v>50</v>
      </c>
      <c r="I295" s="170"/>
      <c r="L295" s="166"/>
      <c r="M295" s="171"/>
      <c r="N295" s="172"/>
      <c r="O295" s="172"/>
      <c r="P295" s="172"/>
      <c r="Q295" s="172"/>
      <c r="R295" s="172"/>
      <c r="S295" s="172"/>
      <c r="T295" s="173"/>
      <c r="AT295" s="167" t="s">
        <v>131</v>
      </c>
      <c r="AU295" s="167" t="s">
        <v>80</v>
      </c>
      <c r="AV295" s="14" t="s">
        <v>80</v>
      </c>
      <c r="AW295" s="14" t="s">
        <v>32</v>
      </c>
      <c r="AX295" s="14" t="s">
        <v>70</v>
      </c>
      <c r="AY295" s="167" t="s">
        <v>120</v>
      </c>
    </row>
    <row r="296" spans="1:65" s="15" customFormat="1" ht="11.25">
      <c r="B296" s="174"/>
      <c r="D296" s="159" t="s">
        <v>131</v>
      </c>
      <c r="E296" s="175" t="s">
        <v>3</v>
      </c>
      <c r="F296" s="176" t="s">
        <v>134</v>
      </c>
      <c r="H296" s="177">
        <v>50</v>
      </c>
      <c r="I296" s="178"/>
      <c r="L296" s="174"/>
      <c r="M296" s="179"/>
      <c r="N296" s="180"/>
      <c r="O296" s="180"/>
      <c r="P296" s="180"/>
      <c r="Q296" s="180"/>
      <c r="R296" s="180"/>
      <c r="S296" s="180"/>
      <c r="T296" s="181"/>
      <c r="AT296" s="175" t="s">
        <v>131</v>
      </c>
      <c r="AU296" s="175" t="s">
        <v>80</v>
      </c>
      <c r="AV296" s="15" t="s">
        <v>127</v>
      </c>
      <c r="AW296" s="15" t="s">
        <v>32</v>
      </c>
      <c r="AX296" s="15" t="s">
        <v>78</v>
      </c>
      <c r="AY296" s="175" t="s">
        <v>120</v>
      </c>
    </row>
    <row r="297" spans="1:65" s="2" customFormat="1" ht="24.2" customHeight="1">
      <c r="A297" s="34"/>
      <c r="B297" s="139"/>
      <c r="C297" s="140" t="s">
        <v>454</v>
      </c>
      <c r="D297" s="140" t="s">
        <v>122</v>
      </c>
      <c r="E297" s="141" t="s">
        <v>455</v>
      </c>
      <c r="F297" s="142" t="s">
        <v>456</v>
      </c>
      <c r="G297" s="143" t="s">
        <v>234</v>
      </c>
      <c r="H297" s="144">
        <v>50</v>
      </c>
      <c r="I297" s="145"/>
      <c r="J297" s="146">
        <f>ROUND(I297*H297,2)</f>
        <v>0</v>
      </c>
      <c r="K297" s="142" t="s">
        <v>126</v>
      </c>
      <c r="L297" s="35"/>
      <c r="M297" s="147" t="s">
        <v>3</v>
      </c>
      <c r="N297" s="148" t="s">
        <v>41</v>
      </c>
      <c r="O297" s="55"/>
      <c r="P297" s="149">
        <f>O297*H297</f>
        <v>0</v>
      </c>
      <c r="Q297" s="149">
        <v>5.0000000000000002E-5</v>
      </c>
      <c r="R297" s="149">
        <f>Q297*H297</f>
        <v>2.5000000000000001E-3</v>
      </c>
      <c r="S297" s="149">
        <v>0</v>
      </c>
      <c r="T297" s="150">
        <f>S297*H297</f>
        <v>0</v>
      </c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R297" s="151" t="s">
        <v>127</v>
      </c>
      <c r="AT297" s="151" t="s">
        <v>122</v>
      </c>
      <c r="AU297" s="151" t="s">
        <v>80</v>
      </c>
      <c r="AY297" s="19" t="s">
        <v>120</v>
      </c>
      <c r="BE297" s="152">
        <f>IF(N297="základní",J297,0)</f>
        <v>0</v>
      </c>
      <c r="BF297" s="152">
        <f>IF(N297="snížená",J297,0)</f>
        <v>0</v>
      </c>
      <c r="BG297" s="152">
        <f>IF(N297="zákl. přenesená",J297,0)</f>
        <v>0</v>
      </c>
      <c r="BH297" s="152">
        <f>IF(N297="sníž. přenesená",J297,0)</f>
        <v>0</v>
      </c>
      <c r="BI297" s="152">
        <f>IF(N297="nulová",J297,0)</f>
        <v>0</v>
      </c>
      <c r="BJ297" s="19" t="s">
        <v>78</v>
      </c>
      <c r="BK297" s="152">
        <f>ROUND(I297*H297,2)</f>
        <v>0</v>
      </c>
      <c r="BL297" s="19" t="s">
        <v>127</v>
      </c>
      <c r="BM297" s="151" t="s">
        <v>457</v>
      </c>
    </row>
    <row r="298" spans="1:65" s="2" customFormat="1" ht="11.25">
      <c r="A298" s="34"/>
      <c r="B298" s="35"/>
      <c r="C298" s="34"/>
      <c r="D298" s="153" t="s">
        <v>129</v>
      </c>
      <c r="E298" s="34"/>
      <c r="F298" s="154" t="s">
        <v>458</v>
      </c>
      <c r="G298" s="34"/>
      <c r="H298" s="34"/>
      <c r="I298" s="155"/>
      <c r="J298" s="34"/>
      <c r="K298" s="34"/>
      <c r="L298" s="35"/>
      <c r="M298" s="156"/>
      <c r="N298" s="157"/>
      <c r="O298" s="55"/>
      <c r="P298" s="55"/>
      <c r="Q298" s="55"/>
      <c r="R298" s="55"/>
      <c r="S298" s="55"/>
      <c r="T298" s="56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T298" s="19" t="s">
        <v>129</v>
      </c>
      <c r="AU298" s="19" t="s">
        <v>80</v>
      </c>
    </row>
    <row r="299" spans="1:65" s="2" customFormat="1" ht="37.9" customHeight="1">
      <c r="A299" s="34"/>
      <c r="B299" s="139"/>
      <c r="C299" s="140" t="s">
        <v>459</v>
      </c>
      <c r="D299" s="140" t="s">
        <v>122</v>
      </c>
      <c r="E299" s="141" t="s">
        <v>460</v>
      </c>
      <c r="F299" s="142" t="s">
        <v>461</v>
      </c>
      <c r="G299" s="143" t="s">
        <v>146</v>
      </c>
      <c r="H299" s="144">
        <v>5</v>
      </c>
      <c r="I299" s="145"/>
      <c r="J299" s="146">
        <f>ROUND(I299*H299,2)</f>
        <v>0</v>
      </c>
      <c r="K299" s="142" t="s">
        <v>126</v>
      </c>
      <c r="L299" s="35"/>
      <c r="M299" s="147" t="s">
        <v>3</v>
      </c>
      <c r="N299" s="148" t="s">
        <v>41</v>
      </c>
      <c r="O299" s="55"/>
      <c r="P299" s="149">
        <f>O299*H299</f>
        <v>0</v>
      </c>
      <c r="Q299" s="149">
        <v>1.0000000000000001E-5</v>
      </c>
      <c r="R299" s="149">
        <f>Q299*H299</f>
        <v>5.0000000000000002E-5</v>
      </c>
      <c r="S299" s="149">
        <v>0</v>
      </c>
      <c r="T299" s="150">
        <f>S299*H299</f>
        <v>0</v>
      </c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R299" s="151" t="s">
        <v>127</v>
      </c>
      <c r="AT299" s="151" t="s">
        <v>122</v>
      </c>
      <c r="AU299" s="151" t="s">
        <v>80</v>
      </c>
      <c r="AY299" s="19" t="s">
        <v>120</v>
      </c>
      <c r="BE299" s="152">
        <f>IF(N299="základní",J299,0)</f>
        <v>0</v>
      </c>
      <c r="BF299" s="152">
        <f>IF(N299="snížená",J299,0)</f>
        <v>0</v>
      </c>
      <c r="BG299" s="152">
        <f>IF(N299="zákl. přenesená",J299,0)</f>
        <v>0</v>
      </c>
      <c r="BH299" s="152">
        <f>IF(N299="sníž. přenesená",J299,0)</f>
        <v>0</v>
      </c>
      <c r="BI299" s="152">
        <f>IF(N299="nulová",J299,0)</f>
        <v>0</v>
      </c>
      <c r="BJ299" s="19" t="s">
        <v>78</v>
      </c>
      <c r="BK299" s="152">
        <f>ROUND(I299*H299,2)</f>
        <v>0</v>
      </c>
      <c r="BL299" s="19" t="s">
        <v>127</v>
      </c>
      <c r="BM299" s="151" t="s">
        <v>462</v>
      </c>
    </row>
    <row r="300" spans="1:65" s="2" customFormat="1" ht="11.25">
      <c r="A300" s="34"/>
      <c r="B300" s="35"/>
      <c r="C300" s="34"/>
      <c r="D300" s="153" t="s">
        <v>129</v>
      </c>
      <c r="E300" s="34"/>
      <c r="F300" s="154" t="s">
        <v>463</v>
      </c>
      <c r="G300" s="34"/>
      <c r="H300" s="34"/>
      <c r="I300" s="155"/>
      <c r="J300" s="34"/>
      <c r="K300" s="34"/>
      <c r="L300" s="35"/>
      <c r="M300" s="156"/>
      <c r="N300" s="157"/>
      <c r="O300" s="55"/>
      <c r="P300" s="55"/>
      <c r="Q300" s="55"/>
      <c r="R300" s="55"/>
      <c r="S300" s="55"/>
      <c r="T300" s="56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T300" s="19" t="s">
        <v>129</v>
      </c>
      <c r="AU300" s="19" t="s">
        <v>80</v>
      </c>
    </row>
    <row r="301" spans="1:65" s="13" customFormat="1" ht="11.25">
      <c r="B301" s="158"/>
      <c r="D301" s="159" t="s">
        <v>131</v>
      </c>
      <c r="E301" s="160" t="s">
        <v>3</v>
      </c>
      <c r="F301" s="161" t="s">
        <v>464</v>
      </c>
      <c r="H301" s="160" t="s">
        <v>3</v>
      </c>
      <c r="I301" s="162"/>
      <c r="L301" s="158"/>
      <c r="M301" s="163"/>
      <c r="N301" s="164"/>
      <c r="O301" s="164"/>
      <c r="P301" s="164"/>
      <c r="Q301" s="164"/>
      <c r="R301" s="164"/>
      <c r="S301" s="164"/>
      <c r="T301" s="165"/>
      <c r="AT301" s="160" t="s">
        <v>131</v>
      </c>
      <c r="AU301" s="160" t="s">
        <v>80</v>
      </c>
      <c r="AV301" s="13" t="s">
        <v>78</v>
      </c>
      <c r="AW301" s="13" t="s">
        <v>32</v>
      </c>
      <c r="AX301" s="13" t="s">
        <v>70</v>
      </c>
      <c r="AY301" s="160" t="s">
        <v>120</v>
      </c>
    </row>
    <row r="302" spans="1:65" s="14" customFormat="1" ht="11.25">
      <c r="B302" s="166"/>
      <c r="D302" s="159" t="s">
        <v>131</v>
      </c>
      <c r="E302" s="167" t="s">
        <v>3</v>
      </c>
      <c r="F302" s="168" t="s">
        <v>155</v>
      </c>
      <c r="H302" s="169">
        <v>5</v>
      </c>
      <c r="I302" s="170"/>
      <c r="L302" s="166"/>
      <c r="M302" s="171"/>
      <c r="N302" s="172"/>
      <c r="O302" s="172"/>
      <c r="P302" s="172"/>
      <c r="Q302" s="172"/>
      <c r="R302" s="172"/>
      <c r="S302" s="172"/>
      <c r="T302" s="173"/>
      <c r="AT302" s="167" t="s">
        <v>131</v>
      </c>
      <c r="AU302" s="167" t="s">
        <v>80</v>
      </c>
      <c r="AV302" s="14" t="s">
        <v>80</v>
      </c>
      <c r="AW302" s="14" t="s">
        <v>32</v>
      </c>
      <c r="AX302" s="14" t="s">
        <v>70</v>
      </c>
      <c r="AY302" s="167" t="s">
        <v>120</v>
      </c>
    </row>
    <row r="303" spans="1:65" s="15" customFormat="1" ht="11.25">
      <c r="B303" s="174"/>
      <c r="D303" s="159" t="s">
        <v>131</v>
      </c>
      <c r="E303" s="175" t="s">
        <v>3</v>
      </c>
      <c r="F303" s="176" t="s">
        <v>134</v>
      </c>
      <c r="H303" s="177">
        <v>5</v>
      </c>
      <c r="I303" s="178"/>
      <c r="L303" s="174"/>
      <c r="M303" s="179"/>
      <c r="N303" s="180"/>
      <c r="O303" s="180"/>
      <c r="P303" s="180"/>
      <c r="Q303" s="180"/>
      <c r="R303" s="180"/>
      <c r="S303" s="180"/>
      <c r="T303" s="181"/>
      <c r="AT303" s="175" t="s">
        <v>131</v>
      </c>
      <c r="AU303" s="175" t="s">
        <v>80</v>
      </c>
      <c r="AV303" s="15" t="s">
        <v>127</v>
      </c>
      <c r="AW303" s="15" t="s">
        <v>32</v>
      </c>
      <c r="AX303" s="15" t="s">
        <v>78</v>
      </c>
      <c r="AY303" s="175" t="s">
        <v>120</v>
      </c>
    </row>
    <row r="304" spans="1:65" s="2" customFormat="1" ht="24.2" customHeight="1">
      <c r="A304" s="34"/>
      <c r="B304" s="139"/>
      <c r="C304" s="140" t="s">
        <v>465</v>
      </c>
      <c r="D304" s="140" t="s">
        <v>122</v>
      </c>
      <c r="E304" s="141" t="s">
        <v>466</v>
      </c>
      <c r="F304" s="142" t="s">
        <v>467</v>
      </c>
      <c r="G304" s="143" t="s">
        <v>146</v>
      </c>
      <c r="H304" s="144">
        <v>5</v>
      </c>
      <c r="I304" s="145"/>
      <c r="J304" s="146">
        <f>ROUND(I304*H304,2)</f>
        <v>0</v>
      </c>
      <c r="K304" s="142" t="s">
        <v>126</v>
      </c>
      <c r="L304" s="35"/>
      <c r="M304" s="147" t="s">
        <v>3</v>
      </c>
      <c r="N304" s="148" t="s">
        <v>41</v>
      </c>
      <c r="O304" s="55"/>
      <c r="P304" s="149">
        <f>O304*H304</f>
        <v>0</v>
      </c>
      <c r="Q304" s="149">
        <v>6.9999999999999994E-5</v>
      </c>
      <c r="R304" s="149">
        <f>Q304*H304</f>
        <v>3.4999999999999994E-4</v>
      </c>
      <c r="S304" s="149">
        <v>0</v>
      </c>
      <c r="T304" s="150">
        <f>S304*H304</f>
        <v>0</v>
      </c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R304" s="151" t="s">
        <v>127</v>
      </c>
      <c r="AT304" s="151" t="s">
        <v>122</v>
      </c>
      <c r="AU304" s="151" t="s">
        <v>80</v>
      </c>
      <c r="AY304" s="19" t="s">
        <v>120</v>
      </c>
      <c r="BE304" s="152">
        <f>IF(N304="základní",J304,0)</f>
        <v>0</v>
      </c>
      <c r="BF304" s="152">
        <f>IF(N304="snížená",J304,0)</f>
        <v>0</v>
      </c>
      <c r="BG304" s="152">
        <f>IF(N304="zákl. přenesená",J304,0)</f>
        <v>0</v>
      </c>
      <c r="BH304" s="152">
        <f>IF(N304="sníž. přenesená",J304,0)</f>
        <v>0</v>
      </c>
      <c r="BI304" s="152">
        <f>IF(N304="nulová",J304,0)</f>
        <v>0</v>
      </c>
      <c r="BJ304" s="19" t="s">
        <v>78</v>
      </c>
      <c r="BK304" s="152">
        <f>ROUND(I304*H304,2)</f>
        <v>0</v>
      </c>
      <c r="BL304" s="19" t="s">
        <v>127</v>
      </c>
      <c r="BM304" s="151" t="s">
        <v>468</v>
      </c>
    </row>
    <row r="305" spans="1:65" s="2" customFormat="1" ht="11.25">
      <c r="A305" s="34"/>
      <c r="B305" s="35"/>
      <c r="C305" s="34"/>
      <c r="D305" s="153" t="s">
        <v>129</v>
      </c>
      <c r="E305" s="34"/>
      <c r="F305" s="154" t="s">
        <v>469</v>
      </c>
      <c r="G305" s="34"/>
      <c r="H305" s="34"/>
      <c r="I305" s="155"/>
      <c r="J305" s="34"/>
      <c r="K305" s="34"/>
      <c r="L305" s="35"/>
      <c r="M305" s="156"/>
      <c r="N305" s="157"/>
      <c r="O305" s="55"/>
      <c r="P305" s="55"/>
      <c r="Q305" s="55"/>
      <c r="R305" s="55"/>
      <c r="S305" s="55"/>
      <c r="T305" s="56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T305" s="19" t="s">
        <v>129</v>
      </c>
      <c r="AU305" s="19" t="s">
        <v>80</v>
      </c>
    </row>
    <row r="306" spans="1:65" s="2" customFormat="1" ht="49.15" customHeight="1">
      <c r="A306" s="34"/>
      <c r="B306" s="139"/>
      <c r="C306" s="140" t="s">
        <v>470</v>
      </c>
      <c r="D306" s="140" t="s">
        <v>122</v>
      </c>
      <c r="E306" s="141" t="s">
        <v>471</v>
      </c>
      <c r="F306" s="142" t="s">
        <v>472</v>
      </c>
      <c r="G306" s="143" t="s">
        <v>234</v>
      </c>
      <c r="H306" s="144">
        <v>40</v>
      </c>
      <c r="I306" s="145"/>
      <c r="J306" s="146">
        <f>ROUND(I306*H306,2)</f>
        <v>0</v>
      </c>
      <c r="K306" s="142" t="s">
        <v>126</v>
      </c>
      <c r="L306" s="35"/>
      <c r="M306" s="147" t="s">
        <v>3</v>
      </c>
      <c r="N306" s="148" t="s">
        <v>41</v>
      </c>
      <c r="O306" s="55"/>
      <c r="P306" s="149">
        <f>O306*H306</f>
        <v>0</v>
      </c>
      <c r="Q306" s="149">
        <v>0.15540000000000001</v>
      </c>
      <c r="R306" s="149">
        <f>Q306*H306</f>
        <v>6.2160000000000002</v>
      </c>
      <c r="S306" s="149">
        <v>0</v>
      </c>
      <c r="T306" s="150">
        <f>S306*H306</f>
        <v>0</v>
      </c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R306" s="151" t="s">
        <v>127</v>
      </c>
      <c r="AT306" s="151" t="s">
        <v>122</v>
      </c>
      <c r="AU306" s="151" t="s">
        <v>80</v>
      </c>
      <c r="AY306" s="19" t="s">
        <v>120</v>
      </c>
      <c r="BE306" s="152">
        <f>IF(N306="základní",J306,0)</f>
        <v>0</v>
      </c>
      <c r="BF306" s="152">
        <f>IF(N306="snížená",J306,0)</f>
        <v>0</v>
      </c>
      <c r="BG306" s="152">
        <f>IF(N306="zákl. přenesená",J306,0)</f>
        <v>0</v>
      </c>
      <c r="BH306" s="152">
        <f>IF(N306="sníž. přenesená",J306,0)</f>
        <v>0</v>
      </c>
      <c r="BI306" s="152">
        <f>IF(N306="nulová",J306,0)</f>
        <v>0</v>
      </c>
      <c r="BJ306" s="19" t="s">
        <v>78</v>
      </c>
      <c r="BK306" s="152">
        <f>ROUND(I306*H306,2)</f>
        <v>0</v>
      </c>
      <c r="BL306" s="19" t="s">
        <v>127</v>
      </c>
      <c r="BM306" s="151" t="s">
        <v>473</v>
      </c>
    </row>
    <row r="307" spans="1:65" s="2" customFormat="1" ht="11.25">
      <c r="A307" s="34"/>
      <c r="B307" s="35"/>
      <c r="C307" s="34"/>
      <c r="D307" s="153" t="s">
        <v>129</v>
      </c>
      <c r="E307" s="34"/>
      <c r="F307" s="154" t="s">
        <v>474</v>
      </c>
      <c r="G307" s="34"/>
      <c r="H307" s="34"/>
      <c r="I307" s="155"/>
      <c r="J307" s="34"/>
      <c r="K307" s="34"/>
      <c r="L307" s="35"/>
      <c r="M307" s="156"/>
      <c r="N307" s="157"/>
      <c r="O307" s="55"/>
      <c r="P307" s="55"/>
      <c r="Q307" s="55"/>
      <c r="R307" s="55"/>
      <c r="S307" s="55"/>
      <c r="T307" s="56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T307" s="19" t="s">
        <v>129</v>
      </c>
      <c r="AU307" s="19" t="s">
        <v>80</v>
      </c>
    </row>
    <row r="308" spans="1:65" s="2" customFormat="1" ht="16.5" customHeight="1">
      <c r="A308" s="34"/>
      <c r="B308" s="139"/>
      <c r="C308" s="182" t="s">
        <v>475</v>
      </c>
      <c r="D308" s="182" t="s">
        <v>202</v>
      </c>
      <c r="E308" s="183" t="s">
        <v>476</v>
      </c>
      <c r="F308" s="184" t="s">
        <v>477</v>
      </c>
      <c r="G308" s="185" t="s">
        <v>234</v>
      </c>
      <c r="H308" s="186">
        <v>30.6</v>
      </c>
      <c r="I308" s="187"/>
      <c r="J308" s="188">
        <f>ROUND(I308*H308,2)</f>
        <v>0</v>
      </c>
      <c r="K308" s="184" t="s">
        <v>126</v>
      </c>
      <c r="L308" s="189"/>
      <c r="M308" s="190" t="s">
        <v>3</v>
      </c>
      <c r="N308" s="191" t="s">
        <v>41</v>
      </c>
      <c r="O308" s="55"/>
      <c r="P308" s="149">
        <f>O308*H308</f>
        <v>0</v>
      </c>
      <c r="Q308" s="149">
        <v>0.10199999999999999</v>
      </c>
      <c r="R308" s="149">
        <f>Q308*H308</f>
        <v>3.1212</v>
      </c>
      <c r="S308" s="149">
        <v>0</v>
      </c>
      <c r="T308" s="150">
        <f>S308*H308</f>
        <v>0</v>
      </c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R308" s="151" t="s">
        <v>175</v>
      </c>
      <c r="AT308" s="151" t="s">
        <v>202</v>
      </c>
      <c r="AU308" s="151" t="s">
        <v>80</v>
      </c>
      <c r="AY308" s="19" t="s">
        <v>120</v>
      </c>
      <c r="BE308" s="152">
        <f>IF(N308="základní",J308,0)</f>
        <v>0</v>
      </c>
      <c r="BF308" s="152">
        <f>IF(N308="snížená",J308,0)</f>
        <v>0</v>
      </c>
      <c r="BG308" s="152">
        <f>IF(N308="zákl. přenesená",J308,0)</f>
        <v>0</v>
      </c>
      <c r="BH308" s="152">
        <f>IF(N308="sníž. přenesená",J308,0)</f>
        <v>0</v>
      </c>
      <c r="BI308" s="152">
        <f>IF(N308="nulová",J308,0)</f>
        <v>0</v>
      </c>
      <c r="BJ308" s="19" t="s">
        <v>78</v>
      </c>
      <c r="BK308" s="152">
        <f>ROUND(I308*H308,2)</f>
        <v>0</v>
      </c>
      <c r="BL308" s="19" t="s">
        <v>127</v>
      </c>
      <c r="BM308" s="151" t="s">
        <v>478</v>
      </c>
    </row>
    <row r="309" spans="1:65" s="13" customFormat="1" ht="11.25">
      <c r="B309" s="158"/>
      <c r="D309" s="159" t="s">
        <v>131</v>
      </c>
      <c r="E309" s="160" t="s">
        <v>3</v>
      </c>
      <c r="F309" s="161" t="s">
        <v>479</v>
      </c>
      <c r="H309" s="160" t="s">
        <v>3</v>
      </c>
      <c r="I309" s="162"/>
      <c r="L309" s="158"/>
      <c r="M309" s="163"/>
      <c r="N309" s="164"/>
      <c r="O309" s="164"/>
      <c r="P309" s="164"/>
      <c r="Q309" s="164"/>
      <c r="R309" s="164"/>
      <c r="S309" s="164"/>
      <c r="T309" s="165"/>
      <c r="AT309" s="160" t="s">
        <v>131</v>
      </c>
      <c r="AU309" s="160" t="s">
        <v>80</v>
      </c>
      <c r="AV309" s="13" t="s">
        <v>78</v>
      </c>
      <c r="AW309" s="13" t="s">
        <v>32</v>
      </c>
      <c r="AX309" s="13" t="s">
        <v>70</v>
      </c>
      <c r="AY309" s="160" t="s">
        <v>120</v>
      </c>
    </row>
    <row r="310" spans="1:65" s="14" customFormat="1" ht="11.25">
      <c r="B310" s="166"/>
      <c r="D310" s="159" t="s">
        <v>131</v>
      </c>
      <c r="E310" s="167" t="s">
        <v>3</v>
      </c>
      <c r="F310" s="168" t="s">
        <v>293</v>
      </c>
      <c r="H310" s="169">
        <v>30</v>
      </c>
      <c r="I310" s="170"/>
      <c r="L310" s="166"/>
      <c r="M310" s="171"/>
      <c r="N310" s="172"/>
      <c r="O310" s="172"/>
      <c r="P310" s="172"/>
      <c r="Q310" s="172"/>
      <c r="R310" s="172"/>
      <c r="S310" s="172"/>
      <c r="T310" s="173"/>
      <c r="AT310" s="167" t="s">
        <v>131</v>
      </c>
      <c r="AU310" s="167" t="s">
        <v>80</v>
      </c>
      <c r="AV310" s="14" t="s">
        <v>80</v>
      </c>
      <c r="AW310" s="14" t="s">
        <v>32</v>
      </c>
      <c r="AX310" s="14" t="s">
        <v>70</v>
      </c>
      <c r="AY310" s="167" t="s">
        <v>120</v>
      </c>
    </row>
    <row r="311" spans="1:65" s="15" customFormat="1" ht="11.25">
      <c r="B311" s="174"/>
      <c r="D311" s="159" t="s">
        <v>131</v>
      </c>
      <c r="E311" s="175" t="s">
        <v>3</v>
      </c>
      <c r="F311" s="176" t="s">
        <v>134</v>
      </c>
      <c r="H311" s="177">
        <v>30</v>
      </c>
      <c r="I311" s="178"/>
      <c r="L311" s="174"/>
      <c r="M311" s="179"/>
      <c r="N311" s="180"/>
      <c r="O311" s="180"/>
      <c r="P311" s="180"/>
      <c r="Q311" s="180"/>
      <c r="R311" s="180"/>
      <c r="S311" s="180"/>
      <c r="T311" s="181"/>
      <c r="AT311" s="175" t="s">
        <v>131</v>
      </c>
      <c r="AU311" s="175" t="s">
        <v>80</v>
      </c>
      <c r="AV311" s="15" t="s">
        <v>127</v>
      </c>
      <c r="AW311" s="15" t="s">
        <v>32</v>
      </c>
      <c r="AX311" s="15" t="s">
        <v>78</v>
      </c>
      <c r="AY311" s="175" t="s">
        <v>120</v>
      </c>
    </row>
    <row r="312" spans="1:65" s="14" customFormat="1" ht="11.25">
      <c r="B312" s="166"/>
      <c r="D312" s="159" t="s">
        <v>131</v>
      </c>
      <c r="F312" s="168" t="s">
        <v>480</v>
      </c>
      <c r="H312" s="169">
        <v>30.6</v>
      </c>
      <c r="I312" s="170"/>
      <c r="L312" s="166"/>
      <c r="M312" s="171"/>
      <c r="N312" s="172"/>
      <c r="O312" s="172"/>
      <c r="P312" s="172"/>
      <c r="Q312" s="172"/>
      <c r="R312" s="172"/>
      <c r="S312" s="172"/>
      <c r="T312" s="173"/>
      <c r="AT312" s="167" t="s">
        <v>131</v>
      </c>
      <c r="AU312" s="167" t="s">
        <v>80</v>
      </c>
      <c r="AV312" s="14" t="s">
        <v>80</v>
      </c>
      <c r="AW312" s="14" t="s">
        <v>4</v>
      </c>
      <c r="AX312" s="14" t="s">
        <v>78</v>
      </c>
      <c r="AY312" s="167" t="s">
        <v>120</v>
      </c>
    </row>
    <row r="313" spans="1:65" s="2" customFormat="1" ht="24.2" customHeight="1">
      <c r="A313" s="34"/>
      <c r="B313" s="139"/>
      <c r="C313" s="182" t="s">
        <v>481</v>
      </c>
      <c r="D313" s="182" t="s">
        <v>202</v>
      </c>
      <c r="E313" s="183" t="s">
        <v>482</v>
      </c>
      <c r="F313" s="184" t="s">
        <v>483</v>
      </c>
      <c r="G313" s="185" t="s">
        <v>234</v>
      </c>
      <c r="H313" s="186">
        <v>8.16</v>
      </c>
      <c r="I313" s="187"/>
      <c r="J313" s="188">
        <f>ROUND(I313*H313,2)</f>
        <v>0</v>
      </c>
      <c r="K313" s="184" t="s">
        <v>126</v>
      </c>
      <c r="L313" s="189"/>
      <c r="M313" s="190" t="s">
        <v>3</v>
      </c>
      <c r="N313" s="191" t="s">
        <v>41</v>
      </c>
      <c r="O313" s="55"/>
      <c r="P313" s="149">
        <f>O313*H313</f>
        <v>0</v>
      </c>
      <c r="Q313" s="149">
        <v>4.8300000000000003E-2</v>
      </c>
      <c r="R313" s="149">
        <f>Q313*H313</f>
        <v>0.39412800000000003</v>
      </c>
      <c r="S313" s="149">
        <v>0</v>
      </c>
      <c r="T313" s="150">
        <f>S313*H313</f>
        <v>0</v>
      </c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R313" s="151" t="s">
        <v>175</v>
      </c>
      <c r="AT313" s="151" t="s">
        <v>202</v>
      </c>
      <c r="AU313" s="151" t="s">
        <v>80</v>
      </c>
      <c r="AY313" s="19" t="s">
        <v>120</v>
      </c>
      <c r="BE313" s="152">
        <f>IF(N313="základní",J313,0)</f>
        <v>0</v>
      </c>
      <c r="BF313" s="152">
        <f>IF(N313="snížená",J313,0)</f>
        <v>0</v>
      </c>
      <c r="BG313" s="152">
        <f>IF(N313="zákl. přenesená",J313,0)</f>
        <v>0</v>
      </c>
      <c r="BH313" s="152">
        <f>IF(N313="sníž. přenesená",J313,0)</f>
        <v>0</v>
      </c>
      <c r="BI313" s="152">
        <f>IF(N313="nulová",J313,0)</f>
        <v>0</v>
      </c>
      <c r="BJ313" s="19" t="s">
        <v>78</v>
      </c>
      <c r="BK313" s="152">
        <f>ROUND(I313*H313,2)</f>
        <v>0</v>
      </c>
      <c r="BL313" s="19" t="s">
        <v>127</v>
      </c>
      <c r="BM313" s="151" t="s">
        <v>484</v>
      </c>
    </row>
    <row r="314" spans="1:65" s="13" customFormat="1" ht="11.25">
      <c r="B314" s="158"/>
      <c r="D314" s="159" t="s">
        <v>131</v>
      </c>
      <c r="E314" s="160" t="s">
        <v>3</v>
      </c>
      <c r="F314" s="161" t="s">
        <v>485</v>
      </c>
      <c r="H314" s="160" t="s">
        <v>3</v>
      </c>
      <c r="I314" s="162"/>
      <c r="L314" s="158"/>
      <c r="M314" s="163"/>
      <c r="N314" s="164"/>
      <c r="O314" s="164"/>
      <c r="P314" s="164"/>
      <c r="Q314" s="164"/>
      <c r="R314" s="164"/>
      <c r="S314" s="164"/>
      <c r="T314" s="165"/>
      <c r="AT314" s="160" t="s">
        <v>131</v>
      </c>
      <c r="AU314" s="160" t="s">
        <v>80</v>
      </c>
      <c r="AV314" s="13" t="s">
        <v>78</v>
      </c>
      <c r="AW314" s="13" t="s">
        <v>32</v>
      </c>
      <c r="AX314" s="13" t="s">
        <v>70</v>
      </c>
      <c r="AY314" s="160" t="s">
        <v>120</v>
      </c>
    </row>
    <row r="315" spans="1:65" s="14" customFormat="1" ht="11.25">
      <c r="B315" s="166"/>
      <c r="D315" s="159" t="s">
        <v>131</v>
      </c>
      <c r="E315" s="167" t="s">
        <v>3</v>
      </c>
      <c r="F315" s="168" t="s">
        <v>175</v>
      </c>
      <c r="H315" s="169">
        <v>8</v>
      </c>
      <c r="I315" s="170"/>
      <c r="L315" s="166"/>
      <c r="M315" s="171"/>
      <c r="N315" s="172"/>
      <c r="O315" s="172"/>
      <c r="P315" s="172"/>
      <c r="Q315" s="172"/>
      <c r="R315" s="172"/>
      <c r="S315" s="172"/>
      <c r="T315" s="173"/>
      <c r="AT315" s="167" t="s">
        <v>131</v>
      </c>
      <c r="AU315" s="167" t="s">
        <v>80</v>
      </c>
      <c r="AV315" s="14" t="s">
        <v>80</v>
      </c>
      <c r="AW315" s="14" t="s">
        <v>32</v>
      </c>
      <c r="AX315" s="14" t="s">
        <v>70</v>
      </c>
      <c r="AY315" s="167" t="s">
        <v>120</v>
      </c>
    </row>
    <row r="316" spans="1:65" s="15" customFormat="1" ht="11.25">
      <c r="B316" s="174"/>
      <c r="D316" s="159" t="s">
        <v>131</v>
      </c>
      <c r="E316" s="175" t="s">
        <v>3</v>
      </c>
      <c r="F316" s="176" t="s">
        <v>134</v>
      </c>
      <c r="H316" s="177">
        <v>8</v>
      </c>
      <c r="I316" s="178"/>
      <c r="L316" s="174"/>
      <c r="M316" s="179"/>
      <c r="N316" s="180"/>
      <c r="O316" s="180"/>
      <c r="P316" s="180"/>
      <c r="Q316" s="180"/>
      <c r="R316" s="180"/>
      <c r="S316" s="180"/>
      <c r="T316" s="181"/>
      <c r="AT316" s="175" t="s">
        <v>131</v>
      </c>
      <c r="AU316" s="175" t="s">
        <v>80</v>
      </c>
      <c r="AV316" s="15" t="s">
        <v>127</v>
      </c>
      <c r="AW316" s="15" t="s">
        <v>32</v>
      </c>
      <c r="AX316" s="15" t="s">
        <v>78</v>
      </c>
      <c r="AY316" s="175" t="s">
        <v>120</v>
      </c>
    </row>
    <row r="317" spans="1:65" s="14" customFormat="1" ht="11.25">
      <c r="B317" s="166"/>
      <c r="D317" s="159" t="s">
        <v>131</v>
      </c>
      <c r="F317" s="168" t="s">
        <v>486</v>
      </c>
      <c r="H317" s="169">
        <v>8.16</v>
      </c>
      <c r="I317" s="170"/>
      <c r="L317" s="166"/>
      <c r="M317" s="171"/>
      <c r="N317" s="172"/>
      <c r="O317" s="172"/>
      <c r="P317" s="172"/>
      <c r="Q317" s="172"/>
      <c r="R317" s="172"/>
      <c r="S317" s="172"/>
      <c r="T317" s="173"/>
      <c r="AT317" s="167" t="s">
        <v>131</v>
      </c>
      <c r="AU317" s="167" t="s">
        <v>80</v>
      </c>
      <c r="AV317" s="14" t="s">
        <v>80</v>
      </c>
      <c r="AW317" s="14" t="s">
        <v>4</v>
      </c>
      <c r="AX317" s="14" t="s">
        <v>78</v>
      </c>
      <c r="AY317" s="167" t="s">
        <v>120</v>
      </c>
    </row>
    <row r="318" spans="1:65" s="2" customFormat="1" ht="24.2" customHeight="1">
      <c r="A318" s="34"/>
      <c r="B318" s="139"/>
      <c r="C318" s="182" t="s">
        <v>487</v>
      </c>
      <c r="D318" s="182" t="s">
        <v>202</v>
      </c>
      <c r="E318" s="183" t="s">
        <v>488</v>
      </c>
      <c r="F318" s="184" t="s">
        <v>489</v>
      </c>
      <c r="G318" s="185" t="s">
        <v>234</v>
      </c>
      <c r="H318" s="186">
        <v>2.04</v>
      </c>
      <c r="I318" s="187"/>
      <c r="J318" s="188">
        <f>ROUND(I318*H318,2)</f>
        <v>0</v>
      </c>
      <c r="K318" s="184" t="s">
        <v>126</v>
      </c>
      <c r="L318" s="189"/>
      <c r="M318" s="190" t="s">
        <v>3</v>
      </c>
      <c r="N318" s="191" t="s">
        <v>41</v>
      </c>
      <c r="O318" s="55"/>
      <c r="P318" s="149">
        <f>O318*H318</f>
        <v>0</v>
      </c>
      <c r="Q318" s="149">
        <v>6.5670000000000006E-2</v>
      </c>
      <c r="R318" s="149">
        <f>Q318*H318</f>
        <v>0.13396680000000002</v>
      </c>
      <c r="S318" s="149">
        <v>0</v>
      </c>
      <c r="T318" s="150">
        <f>S318*H318</f>
        <v>0</v>
      </c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R318" s="151" t="s">
        <v>175</v>
      </c>
      <c r="AT318" s="151" t="s">
        <v>202</v>
      </c>
      <c r="AU318" s="151" t="s">
        <v>80</v>
      </c>
      <c r="AY318" s="19" t="s">
        <v>120</v>
      </c>
      <c r="BE318" s="152">
        <f>IF(N318="základní",J318,0)</f>
        <v>0</v>
      </c>
      <c r="BF318" s="152">
        <f>IF(N318="snížená",J318,0)</f>
        <v>0</v>
      </c>
      <c r="BG318" s="152">
        <f>IF(N318="zákl. přenesená",J318,0)</f>
        <v>0</v>
      </c>
      <c r="BH318" s="152">
        <f>IF(N318="sníž. přenesená",J318,0)</f>
        <v>0</v>
      </c>
      <c r="BI318" s="152">
        <f>IF(N318="nulová",J318,0)</f>
        <v>0</v>
      </c>
      <c r="BJ318" s="19" t="s">
        <v>78</v>
      </c>
      <c r="BK318" s="152">
        <f>ROUND(I318*H318,2)</f>
        <v>0</v>
      </c>
      <c r="BL318" s="19" t="s">
        <v>127</v>
      </c>
      <c r="BM318" s="151" t="s">
        <v>490</v>
      </c>
    </row>
    <row r="319" spans="1:65" s="13" customFormat="1" ht="11.25">
      <c r="B319" s="158"/>
      <c r="D319" s="159" t="s">
        <v>131</v>
      </c>
      <c r="E319" s="160" t="s">
        <v>3</v>
      </c>
      <c r="F319" s="161" t="s">
        <v>491</v>
      </c>
      <c r="H319" s="160" t="s">
        <v>3</v>
      </c>
      <c r="I319" s="162"/>
      <c r="L319" s="158"/>
      <c r="M319" s="163"/>
      <c r="N319" s="164"/>
      <c r="O319" s="164"/>
      <c r="P319" s="164"/>
      <c r="Q319" s="164"/>
      <c r="R319" s="164"/>
      <c r="S319" s="164"/>
      <c r="T319" s="165"/>
      <c r="AT319" s="160" t="s">
        <v>131</v>
      </c>
      <c r="AU319" s="160" t="s">
        <v>80</v>
      </c>
      <c r="AV319" s="13" t="s">
        <v>78</v>
      </c>
      <c r="AW319" s="13" t="s">
        <v>32</v>
      </c>
      <c r="AX319" s="13" t="s">
        <v>70</v>
      </c>
      <c r="AY319" s="160" t="s">
        <v>120</v>
      </c>
    </row>
    <row r="320" spans="1:65" s="14" customFormat="1" ht="11.25">
      <c r="B320" s="166"/>
      <c r="D320" s="159" t="s">
        <v>131</v>
      </c>
      <c r="E320" s="167" t="s">
        <v>3</v>
      </c>
      <c r="F320" s="168" t="s">
        <v>80</v>
      </c>
      <c r="H320" s="169">
        <v>2</v>
      </c>
      <c r="I320" s="170"/>
      <c r="L320" s="166"/>
      <c r="M320" s="171"/>
      <c r="N320" s="172"/>
      <c r="O320" s="172"/>
      <c r="P320" s="172"/>
      <c r="Q320" s="172"/>
      <c r="R320" s="172"/>
      <c r="S320" s="172"/>
      <c r="T320" s="173"/>
      <c r="AT320" s="167" t="s">
        <v>131</v>
      </c>
      <c r="AU320" s="167" t="s">
        <v>80</v>
      </c>
      <c r="AV320" s="14" t="s">
        <v>80</v>
      </c>
      <c r="AW320" s="14" t="s">
        <v>32</v>
      </c>
      <c r="AX320" s="14" t="s">
        <v>70</v>
      </c>
      <c r="AY320" s="167" t="s">
        <v>120</v>
      </c>
    </row>
    <row r="321" spans="1:65" s="15" customFormat="1" ht="11.25">
      <c r="B321" s="174"/>
      <c r="D321" s="159" t="s">
        <v>131</v>
      </c>
      <c r="E321" s="175" t="s">
        <v>3</v>
      </c>
      <c r="F321" s="176" t="s">
        <v>134</v>
      </c>
      <c r="H321" s="177">
        <v>2</v>
      </c>
      <c r="I321" s="178"/>
      <c r="L321" s="174"/>
      <c r="M321" s="179"/>
      <c r="N321" s="180"/>
      <c r="O321" s="180"/>
      <c r="P321" s="180"/>
      <c r="Q321" s="180"/>
      <c r="R321" s="180"/>
      <c r="S321" s="180"/>
      <c r="T321" s="181"/>
      <c r="AT321" s="175" t="s">
        <v>131</v>
      </c>
      <c r="AU321" s="175" t="s">
        <v>80</v>
      </c>
      <c r="AV321" s="15" t="s">
        <v>127</v>
      </c>
      <c r="AW321" s="15" t="s">
        <v>32</v>
      </c>
      <c r="AX321" s="15" t="s">
        <v>78</v>
      </c>
      <c r="AY321" s="175" t="s">
        <v>120</v>
      </c>
    </row>
    <row r="322" spans="1:65" s="14" customFormat="1" ht="11.25">
      <c r="B322" s="166"/>
      <c r="D322" s="159" t="s">
        <v>131</v>
      </c>
      <c r="F322" s="168" t="s">
        <v>492</v>
      </c>
      <c r="H322" s="169">
        <v>2.04</v>
      </c>
      <c r="I322" s="170"/>
      <c r="L322" s="166"/>
      <c r="M322" s="171"/>
      <c r="N322" s="172"/>
      <c r="O322" s="172"/>
      <c r="P322" s="172"/>
      <c r="Q322" s="172"/>
      <c r="R322" s="172"/>
      <c r="S322" s="172"/>
      <c r="T322" s="173"/>
      <c r="AT322" s="167" t="s">
        <v>131</v>
      </c>
      <c r="AU322" s="167" t="s">
        <v>80</v>
      </c>
      <c r="AV322" s="14" t="s">
        <v>80</v>
      </c>
      <c r="AW322" s="14" t="s">
        <v>4</v>
      </c>
      <c r="AX322" s="14" t="s">
        <v>78</v>
      </c>
      <c r="AY322" s="167" t="s">
        <v>120</v>
      </c>
    </row>
    <row r="323" spans="1:65" s="2" customFormat="1" ht="49.15" customHeight="1">
      <c r="A323" s="34"/>
      <c r="B323" s="139"/>
      <c r="C323" s="140" t="s">
        <v>493</v>
      </c>
      <c r="D323" s="140" t="s">
        <v>122</v>
      </c>
      <c r="E323" s="141" t="s">
        <v>494</v>
      </c>
      <c r="F323" s="142" t="s">
        <v>495</v>
      </c>
      <c r="G323" s="143" t="s">
        <v>234</v>
      </c>
      <c r="H323" s="144">
        <v>20</v>
      </c>
      <c r="I323" s="145"/>
      <c r="J323" s="146">
        <f>ROUND(I323*H323,2)</f>
        <v>0</v>
      </c>
      <c r="K323" s="142" t="s">
        <v>126</v>
      </c>
      <c r="L323" s="35"/>
      <c r="M323" s="147" t="s">
        <v>3</v>
      </c>
      <c r="N323" s="148" t="s">
        <v>41</v>
      </c>
      <c r="O323" s="55"/>
      <c r="P323" s="149">
        <f>O323*H323</f>
        <v>0</v>
      </c>
      <c r="Q323" s="149">
        <v>0.1295</v>
      </c>
      <c r="R323" s="149">
        <f>Q323*H323</f>
        <v>2.59</v>
      </c>
      <c r="S323" s="149">
        <v>0</v>
      </c>
      <c r="T323" s="150">
        <f>S323*H323</f>
        <v>0</v>
      </c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R323" s="151" t="s">
        <v>127</v>
      </c>
      <c r="AT323" s="151" t="s">
        <v>122</v>
      </c>
      <c r="AU323" s="151" t="s">
        <v>80</v>
      </c>
      <c r="AY323" s="19" t="s">
        <v>120</v>
      </c>
      <c r="BE323" s="152">
        <f>IF(N323="základní",J323,0)</f>
        <v>0</v>
      </c>
      <c r="BF323" s="152">
        <f>IF(N323="snížená",J323,0)</f>
        <v>0</v>
      </c>
      <c r="BG323" s="152">
        <f>IF(N323="zákl. přenesená",J323,0)</f>
        <v>0</v>
      </c>
      <c r="BH323" s="152">
        <f>IF(N323="sníž. přenesená",J323,0)</f>
        <v>0</v>
      </c>
      <c r="BI323" s="152">
        <f>IF(N323="nulová",J323,0)</f>
        <v>0</v>
      </c>
      <c r="BJ323" s="19" t="s">
        <v>78</v>
      </c>
      <c r="BK323" s="152">
        <f>ROUND(I323*H323,2)</f>
        <v>0</v>
      </c>
      <c r="BL323" s="19" t="s">
        <v>127</v>
      </c>
      <c r="BM323" s="151" t="s">
        <v>496</v>
      </c>
    </row>
    <row r="324" spans="1:65" s="2" customFormat="1" ht="11.25">
      <c r="A324" s="34"/>
      <c r="B324" s="35"/>
      <c r="C324" s="34"/>
      <c r="D324" s="153" t="s">
        <v>129</v>
      </c>
      <c r="E324" s="34"/>
      <c r="F324" s="154" t="s">
        <v>497</v>
      </c>
      <c r="G324" s="34"/>
      <c r="H324" s="34"/>
      <c r="I324" s="155"/>
      <c r="J324" s="34"/>
      <c r="K324" s="34"/>
      <c r="L324" s="35"/>
      <c r="M324" s="156"/>
      <c r="N324" s="157"/>
      <c r="O324" s="55"/>
      <c r="P324" s="55"/>
      <c r="Q324" s="55"/>
      <c r="R324" s="55"/>
      <c r="S324" s="55"/>
      <c r="T324" s="56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T324" s="19" t="s">
        <v>129</v>
      </c>
      <c r="AU324" s="19" t="s">
        <v>80</v>
      </c>
    </row>
    <row r="325" spans="1:65" s="13" customFormat="1" ht="11.25">
      <c r="B325" s="158"/>
      <c r="D325" s="159" t="s">
        <v>131</v>
      </c>
      <c r="E325" s="160" t="s">
        <v>3</v>
      </c>
      <c r="F325" s="161" t="s">
        <v>498</v>
      </c>
      <c r="H325" s="160" t="s">
        <v>3</v>
      </c>
      <c r="I325" s="162"/>
      <c r="L325" s="158"/>
      <c r="M325" s="163"/>
      <c r="N325" s="164"/>
      <c r="O325" s="164"/>
      <c r="P325" s="164"/>
      <c r="Q325" s="164"/>
      <c r="R325" s="164"/>
      <c r="S325" s="164"/>
      <c r="T325" s="165"/>
      <c r="AT325" s="160" t="s">
        <v>131</v>
      </c>
      <c r="AU325" s="160" t="s">
        <v>80</v>
      </c>
      <c r="AV325" s="13" t="s">
        <v>78</v>
      </c>
      <c r="AW325" s="13" t="s">
        <v>32</v>
      </c>
      <c r="AX325" s="13" t="s">
        <v>70</v>
      </c>
      <c r="AY325" s="160" t="s">
        <v>120</v>
      </c>
    </row>
    <row r="326" spans="1:65" s="14" customFormat="1" ht="11.25">
      <c r="B326" s="166"/>
      <c r="D326" s="159" t="s">
        <v>131</v>
      </c>
      <c r="E326" s="167" t="s">
        <v>3</v>
      </c>
      <c r="F326" s="168" t="s">
        <v>243</v>
      </c>
      <c r="H326" s="169">
        <v>20</v>
      </c>
      <c r="I326" s="170"/>
      <c r="L326" s="166"/>
      <c r="M326" s="171"/>
      <c r="N326" s="172"/>
      <c r="O326" s="172"/>
      <c r="P326" s="172"/>
      <c r="Q326" s="172"/>
      <c r="R326" s="172"/>
      <c r="S326" s="172"/>
      <c r="T326" s="173"/>
      <c r="AT326" s="167" t="s">
        <v>131</v>
      </c>
      <c r="AU326" s="167" t="s">
        <v>80</v>
      </c>
      <c r="AV326" s="14" t="s">
        <v>80</v>
      </c>
      <c r="AW326" s="14" t="s">
        <v>32</v>
      </c>
      <c r="AX326" s="14" t="s">
        <v>70</v>
      </c>
      <c r="AY326" s="167" t="s">
        <v>120</v>
      </c>
    </row>
    <row r="327" spans="1:65" s="15" customFormat="1" ht="11.25">
      <c r="B327" s="174"/>
      <c r="D327" s="159" t="s">
        <v>131</v>
      </c>
      <c r="E327" s="175" t="s">
        <v>3</v>
      </c>
      <c r="F327" s="176" t="s">
        <v>134</v>
      </c>
      <c r="H327" s="177">
        <v>20</v>
      </c>
      <c r="I327" s="178"/>
      <c r="L327" s="174"/>
      <c r="M327" s="179"/>
      <c r="N327" s="180"/>
      <c r="O327" s="180"/>
      <c r="P327" s="180"/>
      <c r="Q327" s="180"/>
      <c r="R327" s="180"/>
      <c r="S327" s="180"/>
      <c r="T327" s="181"/>
      <c r="AT327" s="175" t="s">
        <v>131</v>
      </c>
      <c r="AU327" s="175" t="s">
        <v>80</v>
      </c>
      <c r="AV327" s="15" t="s">
        <v>127</v>
      </c>
      <c r="AW327" s="15" t="s">
        <v>32</v>
      </c>
      <c r="AX327" s="15" t="s">
        <v>78</v>
      </c>
      <c r="AY327" s="175" t="s">
        <v>120</v>
      </c>
    </row>
    <row r="328" spans="1:65" s="2" customFormat="1" ht="16.5" customHeight="1">
      <c r="A328" s="34"/>
      <c r="B328" s="139"/>
      <c r="C328" s="182" t="s">
        <v>499</v>
      </c>
      <c r="D328" s="182" t="s">
        <v>202</v>
      </c>
      <c r="E328" s="183" t="s">
        <v>500</v>
      </c>
      <c r="F328" s="184" t="s">
        <v>501</v>
      </c>
      <c r="G328" s="185" t="s">
        <v>234</v>
      </c>
      <c r="H328" s="186">
        <v>20.399999999999999</v>
      </c>
      <c r="I328" s="187"/>
      <c r="J328" s="188">
        <f>ROUND(I328*H328,2)</f>
        <v>0</v>
      </c>
      <c r="K328" s="184" t="s">
        <v>126</v>
      </c>
      <c r="L328" s="189"/>
      <c r="M328" s="190" t="s">
        <v>3</v>
      </c>
      <c r="N328" s="191" t="s">
        <v>41</v>
      </c>
      <c r="O328" s="55"/>
      <c r="P328" s="149">
        <f>O328*H328</f>
        <v>0</v>
      </c>
      <c r="Q328" s="149">
        <v>5.6120000000000003E-2</v>
      </c>
      <c r="R328" s="149">
        <f>Q328*H328</f>
        <v>1.1448480000000001</v>
      </c>
      <c r="S328" s="149">
        <v>0</v>
      </c>
      <c r="T328" s="150">
        <f>S328*H328</f>
        <v>0</v>
      </c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R328" s="151" t="s">
        <v>175</v>
      </c>
      <c r="AT328" s="151" t="s">
        <v>202</v>
      </c>
      <c r="AU328" s="151" t="s">
        <v>80</v>
      </c>
      <c r="AY328" s="19" t="s">
        <v>120</v>
      </c>
      <c r="BE328" s="152">
        <f>IF(N328="základní",J328,0)</f>
        <v>0</v>
      </c>
      <c r="BF328" s="152">
        <f>IF(N328="snížená",J328,0)</f>
        <v>0</v>
      </c>
      <c r="BG328" s="152">
        <f>IF(N328="zákl. přenesená",J328,0)</f>
        <v>0</v>
      </c>
      <c r="BH328" s="152">
        <f>IF(N328="sníž. přenesená",J328,0)</f>
        <v>0</v>
      </c>
      <c r="BI328" s="152">
        <f>IF(N328="nulová",J328,0)</f>
        <v>0</v>
      </c>
      <c r="BJ328" s="19" t="s">
        <v>78</v>
      </c>
      <c r="BK328" s="152">
        <f>ROUND(I328*H328,2)</f>
        <v>0</v>
      </c>
      <c r="BL328" s="19" t="s">
        <v>127</v>
      </c>
      <c r="BM328" s="151" t="s">
        <v>502</v>
      </c>
    </row>
    <row r="329" spans="1:65" s="14" customFormat="1" ht="11.25">
      <c r="B329" s="166"/>
      <c r="D329" s="159" t="s">
        <v>131</v>
      </c>
      <c r="F329" s="168" t="s">
        <v>503</v>
      </c>
      <c r="H329" s="169">
        <v>20.399999999999999</v>
      </c>
      <c r="I329" s="170"/>
      <c r="L329" s="166"/>
      <c r="M329" s="171"/>
      <c r="N329" s="172"/>
      <c r="O329" s="172"/>
      <c r="P329" s="172"/>
      <c r="Q329" s="172"/>
      <c r="R329" s="172"/>
      <c r="S329" s="172"/>
      <c r="T329" s="173"/>
      <c r="AT329" s="167" t="s">
        <v>131</v>
      </c>
      <c r="AU329" s="167" t="s">
        <v>80</v>
      </c>
      <c r="AV329" s="14" t="s">
        <v>80</v>
      </c>
      <c r="AW329" s="14" t="s">
        <v>4</v>
      </c>
      <c r="AX329" s="14" t="s">
        <v>78</v>
      </c>
      <c r="AY329" s="167" t="s">
        <v>120</v>
      </c>
    </row>
    <row r="330" spans="1:65" s="2" customFormat="1" ht="55.5" customHeight="1">
      <c r="A330" s="34"/>
      <c r="B330" s="139"/>
      <c r="C330" s="140" t="s">
        <v>504</v>
      </c>
      <c r="D330" s="140" t="s">
        <v>122</v>
      </c>
      <c r="E330" s="141" t="s">
        <v>505</v>
      </c>
      <c r="F330" s="142" t="s">
        <v>506</v>
      </c>
      <c r="G330" s="143" t="s">
        <v>234</v>
      </c>
      <c r="H330" s="144">
        <v>10</v>
      </c>
      <c r="I330" s="145"/>
      <c r="J330" s="146">
        <f>ROUND(I330*H330,2)</f>
        <v>0</v>
      </c>
      <c r="K330" s="142" t="s">
        <v>126</v>
      </c>
      <c r="L330" s="35"/>
      <c r="M330" s="147" t="s">
        <v>3</v>
      </c>
      <c r="N330" s="148" t="s">
        <v>41</v>
      </c>
      <c r="O330" s="55"/>
      <c r="P330" s="149">
        <f>O330*H330</f>
        <v>0</v>
      </c>
      <c r="Q330" s="149">
        <v>0</v>
      </c>
      <c r="R330" s="149">
        <f>Q330*H330</f>
        <v>0</v>
      </c>
      <c r="S330" s="149">
        <v>0</v>
      </c>
      <c r="T330" s="150">
        <f>S330*H330</f>
        <v>0</v>
      </c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R330" s="151" t="s">
        <v>127</v>
      </c>
      <c r="AT330" s="151" t="s">
        <v>122</v>
      </c>
      <c r="AU330" s="151" t="s">
        <v>80</v>
      </c>
      <c r="AY330" s="19" t="s">
        <v>120</v>
      </c>
      <c r="BE330" s="152">
        <f>IF(N330="základní",J330,0)</f>
        <v>0</v>
      </c>
      <c r="BF330" s="152">
        <f>IF(N330="snížená",J330,0)</f>
        <v>0</v>
      </c>
      <c r="BG330" s="152">
        <f>IF(N330="zákl. přenesená",J330,0)</f>
        <v>0</v>
      </c>
      <c r="BH330" s="152">
        <f>IF(N330="sníž. přenesená",J330,0)</f>
        <v>0</v>
      </c>
      <c r="BI330" s="152">
        <f>IF(N330="nulová",J330,0)</f>
        <v>0</v>
      </c>
      <c r="BJ330" s="19" t="s">
        <v>78</v>
      </c>
      <c r="BK330" s="152">
        <f>ROUND(I330*H330,2)</f>
        <v>0</v>
      </c>
      <c r="BL330" s="19" t="s">
        <v>127</v>
      </c>
      <c r="BM330" s="151" t="s">
        <v>507</v>
      </c>
    </row>
    <row r="331" spans="1:65" s="2" customFormat="1" ht="11.25">
      <c r="A331" s="34"/>
      <c r="B331" s="35"/>
      <c r="C331" s="34"/>
      <c r="D331" s="153" t="s">
        <v>129</v>
      </c>
      <c r="E331" s="34"/>
      <c r="F331" s="154" t="s">
        <v>508</v>
      </c>
      <c r="G331" s="34"/>
      <c r="H331" s="34"/>
      <c r="I331" s="155"/>
      <c r="J331" s="34"/>
      <c r="K331" s="34"/>
      <c r="L331" s="35"/>
      <c r="M331" s="156"/>
      <c r="N331" s="157"/>
      <c r="O331" s="55"/>
      <c r="P331" s="55"/>
      <c r="Q331" s="55"/>
      <c r="R331" s="55"/>
      <c r="S331" s="55"/>
      <c r="T331" s="56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T331" s="19" t="s">
        <v>129</v>
      </c>
      <c r="AU331" s="19" t="s">
        <v>80</v>
      </c>
    </row>
    <row r="332" spans="1:65" s="2" customFormat="1" ht="55.5" customHeight="1">
      <c r="A332" s="34"/>
      <c r="B332" s="139"/>
      <c r="C332" s="140" t="s">
        <v>509</v>
      </c>
      <c r="D332" s="140" t="s">
        <v>122</v>
      </c>
      <c r="E332" s="141" t="s">
        <v>510</v>
      </c>
      <c r="F332" s="142" t="s">
        <v>511</v>
      </c>
      <c r="G332" s="143" t="s">
        <v>234</v>
      </c>
      <c r="H332" s="144">
        <v>10</v>
      </c>
      <c r="I332" s="145"/>
      <c r="J332" s="146">
        <f>ROUND(I332*H332,2)</f>
        <v>0</v>
      </c>
      <c r="K332" s="142" t="s">
        <v>126</v>
      </c>
      <c r="L332" s="35"/>
      <c r="M332" s="147" t="s">
        <v>3</v>
      </c>
      <c r="N332" s="148" t="s">
        <v>41</v>
      </c>
      <c r="O332" s="55"/>
      <c r="P332" s="149">
        <f>O332*H332</f>
        <v>0</v>
      </c>
      <c r="Q332" s="149">
        <v>0</v>
      </c>
      <c r="R332" s="149">
        <f>Q332*H332</f>
        <v>0</v>
      </c>
      <c r="S332" s="149">
        <v>0</v>
      </c>
      <c r="T332" s="150">
        <f>S332*H332</f>
        <v>0</v>
      </c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R332" s="151" t="s">
        <v>127</v>
      </c>
      <c r="AT332" s="151" t="s">
        <v>122</v>
      </c>
      <c r="AU332" s="151" t="s">
        <v>80</v>
      </c>
      <c r="AY332" s="19" t="s">
        <v>120</v>
      </c>
      <c r="BE332" s="152">
        <f>IF(N332="základní",J332,0)</f>
        <v>0</v>
      </c>
      <c r="BF332" s="152">
        <f>IF(N332="snížená",J332,0)</f>
        <v>0</v>
      </c>
      <c r="BG332" s="152">
        <f>IF(N332="zákl. přenesená",J332,0)</f>
        <v>0</v>
      </c>
      <c r="BH332" s="152">
        <f>IF(N332="sníž. přenesená",J332,0)</f>
        <v>0</v>
      </c>
      <c r="BI332" s="152">
        <f>IF(N332="nulová",J332,0)</f>
        <v>0</v>
      </c>
      <c r="BJ332" s="19" t="s">
        <v>78</v>
      </c>
      <c r="BK332" s="152">
        <f>ROUND(I332*H332,2)</f>
        <v>0</v>
      </c>
      <c r="BL332" s="19" t="s">
        <v>127</v>
      </c>
      <c r="BM332" s="151" t="s">
        <v>512</v>
      </c>
    </row>
    <row r="333" spans="1:65" s="2" customFormat="1" ht="11.25">
      <c r="A333" s="34"/>
      <c r="B333" s="35"/>
      <c r="C333" s="34"/>
      <c r="D333" s="153" t="s">
        <v>129</v>
      </c>
      <c r="E333" s="34"/>
      <c r="F333" s="154" t="s">
        <v>513</v>
      </c>
      <c r="G333" s="34"/>
      <c r="H333" s="34"/>
      <c r="I333" s="155"/>
      <c r="J333" s="34"/>
      <c r="K333" s="34"/>
      <c r="L333" s="35"/>
      <c r="M333" s="156"/>
      <c r="N333" s="157"/>
      <c r="O333" s="55"/>
      <c r="P333" s="55"/>
      <c r="Q333" s="55"/>
      <c r="R333" s="55"/>
      <c r="S333" s="55"/>
      <c r="T333" s="56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T333" s="19" t="s">
        <v>129</v>
      </c>
      <c r="AU333" s="19" t="s">
        <v>80</v>
      </c>
    </row>
    <row r="334" spans="1:65" s="2" customFormat="1" ht="37.9" customHeight="1">
      <c r="A334" s="34"/>
      <c r="B334" s="139"/>
      <c r="C334" s="140" t="s">
        <v>514</v>
      </c>
      <c r="D334" s="140" t="s">
        <v>122</v>
      </c>
      <c r="E334" s="141" t="s">
        <v>515</v>
      </c>
      <c r="F334" s="142" t="s">
        <v>516</v>
      </c>
      <c r="G334" s="143" t="s">
        <v>234</v>
      </c>
      <c r="H334" s="144">
        <v>14</v>
      </c>
      <c r="I334" s="145"/>
      <c r="J334" s="146">
        <f>ROUND(I334*H334,2)</f>
        <v>0</v>
      </c>
      <c r="K334" s="142" t="s">
        <v>126</v>
      </c>
      <c r="L334" s="35"/>
      <c r="M334" s="147" t="s">
        <v>3</v>
      </c>
      <c r="N334" s="148" t="s">
        <v>41</v>
      </c>
      <c r="O334" s="55"/>
      <c r="P334" s="149">
        <f>O334*H334</f>
        <v>0</v>
      </c>
      <c r="Q334" s="149">
        <v>0.34612999999999999</v>
      </c>
      <c r="R334" s="149">
        <f>Q334*H334</f>
        <v>4.8458199999999998</v>
      </c>
      <c r="S334" s="149">
        <v>0</v>
      </c>
      <c r="T334" s="150">
        <f>S334*H334</f>
        <v>0</v>
      </c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R334" s="151" t="s">
        <v>127</v>
      </c>
      <c r="AT334" s="151" t="s">
        <v>122</v>
      </c>
      <c r="AU334" s="151" t="s">
        <v>80</v>
      </c>
      <c r="AY334" s="19" t="s">
        <v>120</v>
      </c>
      <c r="BE334" s="152">
        <f>IF(N334="základní",J334,0)</f>
        <v>0</v>
      </c>
      <c r="BF334" s="152">
        <f>IF(N334="snížená",J334,0)</f>
        <v>0</v>
      </c>
      <c r="BG334" s="152">
        <f>IF(N334="zákl. přenesená",J334,0)</f>
        <v>0</v>
      </c>
      <c r="BH334" s="152">
        <f>IF(N334="sníž. přenesená",J334,0)</f>
        <v>0</v>
      </c>
      <c r="BI334" s="152">
        <f>IF(N334="nulová",J334,0)</f>
        <v>0</v>
      </c>
      <c r="BJ334" s="19" t="s">
        <v>78</v>
      </c>
      <c r="BK334" s="152">
        <f>ROUND(I334*H334,2)</f>
        <v>0</v>
      </c>
      <c r="BL334" s="19" t="s">
        <v>127</v>
      </c>
      <c r="BM334" s="151" t="s">
        <v>517</v>
      </c>
    </row>
    <row r="335" spans="1:65" s="2" customFormat="1" ht="11.25">
      <c r="A335" s="34"/>
      <c r="B335" s="35"/>
      <c r="C335" s="34"/>
      <c r="D335" s="153" t="s">
        <v>129</v>
      </c>
      <c r="E335" s="34"/>
      <c r="F335" s="154" t="s">
        <v>518</v>
      </c>
      <c r="G335" s="34"/>
      <c r="H335" s="34"/>
      <c r="I335" s="155"/>
      <c r="J335" s="34"/>
      <c r="K335" s="34"/>
      <c r="L335" s="35"/>
      <c r="M335" s="156"/>
      <c r="N335" s="157"/>
      <c r="O335" s="55"/>
      <c r="P335" s="55"/>
      <c r="Q335" s="55"/>
      <c r="R335" s="55"/>
      <c r="S335" s="55"/>
      <c r="T335" s="56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T335" s="19" t="s">
        <v>129</v>
      </c>
      <c r="AU335" s="19" t="s">
        <v>80</v>
      </c>
    </row>
    <row r="336" spans="1:65" s="2" customFormat="1" ht="16.5" customHeight="1">
      <c r="A336" s="34"/>
      <c r="B336" s="139"/>
      <c r="C336" s="182" t="s">
        <v>519</v>
      </c>
      <c r="D336" s="182" t="s">
        <v>202</v>
      </c>
      <c r="E336" s="183" t="s">
        <v>520</v>
      </c>
      <c r="F336" s="184" t="s">
        <v>521</v>
      </c>
      <c r="G336" s="185" t="s">
        <v>234</v>
      </c>
      <c r="H336" s="186">
        <v>10</v>
      </c>
      <c r="I336" s="187"/>
      <c r="J336" s="188">
        <f>ROUND(I336*H336,2)</f>
        <v>0</v>
      </c>
      <c r="K336" s="184" t="s">
        <v>126</v>
      </c>
      <c r="L336" s="189"/>
      <c r="M336" s="190" t="s">
        <v>3</v>
      </c>
      <c r="N336" s="191" t="s">
        <v>41</v>
      </c>
      <c r="O336" s="55"/>
      <c r="P336" s="149">
        <f>O336*H336</f>
        <v>0</v>
      </c>
      <c r="Q336" s="149">
        <v>0.22500000000000001</v>
      </c>
      <c r="R336" s="149">
        <f>Q336*H336</f>
        <v>2.25</v>
      </c>
      <c r="S336" s="149">
        <v>0</v>
      </c>
      <c r="T336" s="150">
        <f>S336*H336</f>
        <v>0</v>
      </c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R336" s="151" t="s">
        <v>175</v>
      </c>
      <c r="AT336" s="151" t="s">
        <v>202</v>
      </c>
      <c r="AU336" s="151" t="s">
        <v>80</v>
      </c>
      <c r="AY336" s="19" t="s">
        <v>120</v>
      </c>
      <c r="BE336" s="152">
        <f>IF(N336="základní",J336,0)</f>
        <v>0</v>
      </c>
      <c r="BF336" s="152">
        <f>IF(N336="snížená",J336,0)</f>
        <v>0</v>
      </c>
      <c r="BG336" s="152">
        <f>IF(N336="zákl. přenesená",J336,0)</f>
        <v>0</v>
      </c>
      <c r="BH336" s="152">
        <f>IF(N336="sníž. přenesená",J336,0)</f>
        <v>0</v>
      </c>
      <c r="BI336" s="152">
        <f>IF(N336="nulová",J336,0)</f>
        <v>0</v>
      </c>
      <c r="BJ336" s="19" t="s">
        <v>78</v>
      </c>
      <c r="BK336" s="152">
        <f>ROUND(I336*H336,2)</f>
        <v>0</v>
      </c>
      <c r="BL336" s="19" t="s">
        <v>127</v>
      </c>
      <c r="BM336" s="151" t="s">
        <v>522</v>
      </c>
    </row>
    <row r="337" spans="1:65" s="2" customFormat="1" ht="107.25">
      <c r="A337" s="34"/>
      <c r="B337" s="35"/>
      <c r="C337" s="34"/>
      <c r="D337" s="159" t="s">
        <v>523</v>
      </c>
      <c r="E337" s="34"/>
      <c r="F337" s="192" t="s">
        <v>524</v>
      </c>
      <c r="G337" s="34"/>
      <c r="H337" s="34"/>
      <c r="I337" s="155"/>
      <c r="J337" s="34"/>
      <c r="K337" s="34"/>
      <c r="L337" s="35"/>
      <c r="M337" s="156"/>
      <c r="N337" s="157"/>
      <c r="O337" s="55"/>
      <c r="P337" s="55"/>
      <c r="Q337" s="55"/>
      <c r="R337" s="55"/>
      <c r="S337" s="55"/>
      <c r="T337" s="56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T337" s="19" t="s">
        <v>523</v>
      </c>
      <c r="AU337" s="19" t="s">
        <v>80</v>
      </c>
    </row>
    <row r="338" spans="1:65" s="2" customFormat="1" ht="16.5" customHeight="1">
      <c r="A338" s="34"/>
      <c r="B338" s="139"/>
      <c r="C338" s="182" t="s">
        <v>525</v>
      </c>
      <c r="D338" s="182" t="s">
        <v>202</v>
      </c>
      <c r="E338" s="183" t="s">
        <v>526</v>
      </c>
      <c r="F338" s="184" t="s">
        <v>527</v>
      </c>
      <c r="G338" s="185" t="s">
        <v>234</v>
      </c>
      <c r="H338" s="186">
        <v>4</v>
      </c>
      <c r="I338" s="187"/>
      <c r="J338" s="188">
        <f>ROUND(I338*H338,2)</f>
        <v>0</v>
      </c>
      <c r="K338" s="184" t="s">
        <v>126</v>
      </c>
      <c r="L338" s="189"/>
      <c r="M338" s="190" t="s">
        <v>3</v>
      </c>
      <c r="N338" s="191" t="s">
        <v>41</v>
      </c>
      <c r="O338" s="55"/>
      <c r="P338" s="149">
        <f>O338*H338</f>
        <v>0</v>
      </c>
      <c r="Q338" s="149">
        <v>0.15</v>
      </c>
      <c r="R338" s="149">
        <f>Q338*H338</f>
        <v>0.6</v>
      </c>
      <c r="S338" s="149">
        <v>0</v>
      </c>
      <c r="T338" s="150">
        <f>S338*H338</f>
        <v>0</v>
      </c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R338" s="151" t="s">
        <v>175</v>
      </c>
      <c r="AT338" s="151" t="s">
        <v>202</v>
      </c>
      <c r="AU338" s="151" t="s">
        <v>80</v>
      </c>
      <c r="AY338" s="19" t="s">
        <v>120</v>
      </c>
      <c r="BE338" s="152">
        <f>IF(N338="základní",J338,0)</f>
        <v>0</v>
      </c>
      <c r="BF338" s="152">
        <f>IF(N338="snížená",J338,0)</f>
        <v>0</v>
      </c>
      <c r="BG338" s="152">
        <f>IF(N338="zákl. přenesená",J338,0)</f>
        <v>0</v>
      </c>
      <c r="BH338" s="152">
        <f>IF(N338="sníž. přenesená",J338,0)</f>
        <v>0</v>
      </c>
      <c r="BI338" s="152">
        <f>IF(N338="nulová",J338,0)</f>
        <v>0</v>
      </c>
      <c r="BJ338" s="19" t="s">
        <v>78</v>
      </c>
      <c r="BK338" s="152">
        <f>ROUND(I338*H338,2)</f>
        <v>0</v>
      </c>
      <c r="BL338" s="19" t="s">
        <v>127</v>
      </c>
      <c r="BM338" s="151" t="s">
        <v>528</v>
      </c>
    </row>
    <row r="339" spans="1:65" s="2" customFormat="1" ht="107.25">
      <c r="A339" s="34"/>
      <c r="B339" s="35"/>
      <c r="C339" s="34"/>
      <c r="D339" s="159" t="s">
        <v>523</v>
      </c>
      <c r="E339" s="34"/>
      <c r="F339" s="192" t="s">
        <v>524</v>
      </c>
      <c r="G339" s="34"/>
      <c r="H339" s="34"/>
      <c r="I339" s="155"/>
      <c r="J339" s="34"/>
      <c r="K339" s="34"/>
      <c r="L339" s="35"/>
      <c r="M339" s="156"/>
      <c r="N339" s="157"/>
      <c r="O339" s="55"/>
      <c r="P339" s="55"/>
      <c r="Q339" s="55"/>
      <c r="R339" s="55"/>
      <c r="S339" s="55"/>
      <c r="T339" s="56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T339" s="19" t="s">
        <v>523</v>
      </c>
      <c r="AU339" s="19" t="s">
        <v>80</v>
      </c>
    </row>
    <row r="340" spans="1:65" s="2" customFormat="1" ht="24.2" customHeight="1">
      <c r="A340" s="34"/>
      <c r="B340" s="139"/>
      <c r="C340" s="140" t="s">
        <v>529</v>
      </c>
      <c r="D340" s="140" t="s">
        <v>122</v>
      </c>
      <c r="E340" s="141" t="s">
        <v>530</v>
      </c>
      <c r="F340" s="142" t="s">
        <v>531</v>
      </c>
      <c r="G340" s="143" t="s">
        <v>125</v>
      </c>
      <c r="H340" s="144">
        <v>7.9</v>
      </c>
      <c r="I340" s="145"/>
      <c r="J340" s="146">
        <f>ROUND(I340*H340,2)</f>
        <v>0</v>
      </c>
      <c r="K340" s="142" t="s">
        <v>126</v>
      </c>
      <c r="L340" s="35"/>
      <c r="M340" s="147" t="s">
        <v>3</v>
      </c>
      <c r="N340" s="148" t="s">
        <v>41</v>
      </c>
      <c r="O340" s="55"/>
      <c r="P340" s="149">
        <f>O340*H340</f>
        <v>0</v>
      </c>
      <c r="Q340" s="149">
        <v>2.2563399999999998</v>
      </c>
      <c r="R340" s="149">
        <f>Q340*H340</f>
        <v>17.825085999999999</v>
      </c>
      <c r="S340" s="149">
        <v>0</v>
      </c>
      <c r="T340" s="150">
        <f>S340*H340</f>
        <v>0</v>
      </c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R340" s="151" t="s">
        <v>127</v>
      </c>
      <c r="AT340" s="151" t="s">
        <v>122</v>
      </c>
      <c r="AU340" s="151" t="s">
        <v>80</v>
      </c>
      <c r="AY340" s="19" t="s">
        <v>120</v>
      </c>
      <c r="BE340" s="152">
        <f>IF(N340="základní",J340,0)</f>
        <v>0</v>
      </c>
      <c r="BF340" s="152">
        <f>IF(N340="snížená",J340,0)</f>
        <v>0</v>
      </c>
      <c r="BG340" s="152">
        <f>IF(N340="zákl. přenesená",J340,0)</f>
        <v>0</v>
      </c>
      <c r="BH340" s="152">
        <f>IF(N340="sníž. přenesená",J340,0)</f>
        <v>0</v>
      </c>
      <c r="BI340" s="152">
        <f>IF(N340="nulová",J340,0)</f>
        <v>0</v>
      </c>
      <c r="BJ340" s="19" t="s">
        <v>78</v>
      </c>
      <c r="BK340" s="152">
        <f>ROUND(I340*H340,2)</f>
        <v>0</v>
      </c>
      <c r="BL340" s="19" t="s">
        <v>127</v>
      </c>
      <c r="BM340" s="151" t="s">
        <v>532</v>
      </c>
    </row>
    <row r="341" spans="1:65" s="2" customFormat="1" ht="11.25">
      <c r="A341" s="34"/>
      <c r="B341" s="35"/>
      <c r="C341" s="34"/>
      <c r="D341" s="153" t="s">
        <v>129</v>
      </c>
      <c r="E341" s="34"/>
      <c r="F341" s="154" t="s">
        <v>533</v>
      </c>
      <c r="G341" s="34"/>
      <c r="H341" s="34"/>
      <c r="I341" s="155"/>
      <c r="J341" s="34"/>
      <c r="K341" s="34"/>
      <c r="L341" s="35"/>
      <c r="M341" s="156"/>
      <c r="N341" s="157"/>
      <c r="O341" s="55"/>
      <c r="P341" s="55"/>
      <c r="Q341" s="55"/>
      <c r="R341" s="55"/>
      <c r="S341" s="55"/>
      <c r="T341" s="56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T341" s="19" t="s">
        <v>129</v>
      </c>
      <c r="AU341" s="19" t="s">
        <v>80</v>
      </c>
    </row>
    <row r="342" spans="1:65" s="13" customFormat="1" ht="11.25">
      <c r="B342" s="158"/>
      <c r="D342" s="159" t="s">
        <v>131</v>
      </c>
      <c r="E342" s="160" t="s">
        <v>3</v>
      </c>
      <c r="F342" s="161" t="s">
        <v>479</v>
      </c>
      <c r="H342" s="160" t="s">
        <v>3</v>
      </c>
      <c r="I342" s="162"/>
      <c r="L342" s="158"/>
      <c r="M342" s="163"/>
      <c r="N342" s="164"/>
      <c r="O342" s="164"/>
      <c r="P342" s="164"/>
      <c r="Q342" s="164"/>
      <c r="R342" s="164"/>
      <c r="S342" s="164"/>
      <c r="T342" s="165"/>
      <c r="AT342" s="160" t="s">
        <v>131</v>
      </c>
      <c r="AU342" s="160" t="s">
        <v>80</v>
      </c>
      <c r="AV342" s="13" t="s">
        <v>78</v>
      </c>
      <c r="AW342" s="13" t="s">
        <v>32</v>
      </c>
      <c r="AX342" s="13" t="s">
        <v>70</v>
      </c>
      <c r="AY342" s="160" t="s">
        <v>120</v>
      </c>
    </row>
    <row r="343" spans="1:65" s="14" customFormat="1" ht="11.25">
      <c r="B343" s="166"/>
      <c r="D343" s="159" t="s">
        <v>131</v>
      </c>
      <c r="E343" s="167" t="s">
        <v>3</v>
      </c>
      <c r="F343" s="168" t="s">
        <v>534</v>
      </c>
      <c r="H343" s="169">
        <v>0.9</v>
      </c>
      <c r="I343" s="170"/>
      <c r="L343" s="166"/>
      <c r="M343" s="171"/>
      <c r="N343" s="172"/>
      <c r="O343" s="172"/>
      <c r="P343" s="172"/>
      <c r="Q343" s="172"/>
      <c r="R343" s="172"/>
      <c r="S343" s="172"/>
      <c r="T343" s="173"/>
      <c r="AT343" s="167" t="s">
        <v>131</v>
      </c>
      <c r="AU343" s="167" t="s">
        <v>80</v>
      </c>
      <c r="AV343" s="14" t="s">
        <v>80</v>
      </c>
      <c r="AW343" s="14" t="s">
        <v>32</v>
      </c>
      <c r="AX343" s="14" t="s">
        <v>70</v>
      </c>
      <c r="AY343" s="167" t="s">
        <v>120</v>
      </c>
    </row>
    <row r="344" spans="1:65" s="13" customFormat="1" ht="11.25">
      <c r="B344" s="158"/>
      <c r="D344" s="159" t="s">
        <v>131</v>
      </c>
      <c r="E344" s="160" t="s">
        <v>3</v>
      </c>
      <c r="F344" s="161" t="s">
        <v>485</v>
      </c>
      <c r="H344" s="160" t="s">
        <v>3</v>
      </c>
      <c r="I344" s="162"/>
      <c r="L344" s="158"/>
      <c r="M344" s="163"/>
      <c r="N344" s="164"/>
      <c r="O344" s="164"/>
      <c r="P344" s="164"/>
      <c r="Q344" s="164"/>
      <c r="R344" s="164"/>
      <c r="S344" s="164"/>
      <c r="T344" s="165"/>
      <c r="AT344" s="160" t="s">
        <v>131</v>
      </c>
      <c r="AU344" s="160" t="s">
        <v>80</v>
      </c>
      <c r="AV344" s="13" t="s">
        <v>78</v>
      </c>
      <c r="AW344" s="13" t="s">
        <v>32</v>
      </c>
      <c r="AX344" s="13" t="s">
        <v>70</v>
      </c>
      <c r="AY344" s="160" t="s">
        <v>120</v>
      </c>
    </row>
    <row r="345" spans="1:65" s="14" customFormat="1" ht="11.25">
      <c r="B345" s="166"/>
      <c r="D345" s="159" t="s">
        <v>131</v>
      </c>
      <c r="E345" s="167" t="s">
        <v>3</v>
      </c>
      <c r="F345" s="168" t="s">
        <v>535</v>
      </c>
      <c r="H345" s="169">
        <v>0.24</v>
      </c>
      <c r="I345" s="170"/>
      <c r="L345" s="166"/>
      <c r="M345" s="171"/>
      <c r="N345" s="172"/>
      <c r="O345" s="172"/>
      <c r="P345" s="172"/>
      <c r="Q345" s="172"/>
      <c r="R345" s="172"/>
      <c r="S345" s="172"/>
      <c r="T345" s="173"/>
      <c r="AT345" s="167" t="s">
        <v>131</v>
      </c>
      <c r="AU345" s="167" t="s">
        <v>80</v>
      </c>
      <c r="AV345" s="14" t="s">
        <v>80</v>
      </c>
      <c r="AW345" s="14" t="s">
        <v>32</v>
      </c>
      <c r="AX345" s="14" t="s">
        <v>70</v>
      </c>
      <c r="AY345" s="167" t="s">
        <v>120</v>
      </c>
    </row>
    <row r="346" spans="1:65" s="13" customFormat="1" ht="11.25">
      <c r="B346" s="158"/>
      <c r="D346" s="159" t="s">
        <v>131</v>
      </c>
      <c r="E346" s="160" t="s">
        <v>3</v>
      </c>
      <c r="F346" s="161" t="s">
        <v>491</v>
      </c>
      <c r="H346" s="160" t="s">
        <v>3</v>
      </c>
      <c r="I346" s="162"/>
      <c r="L346" s="158"/>
      <c r="M346" s="163"/>
      <c r="N346" s="164"/>
      <c r="O346" s="164"/>
      <c r="P346" s="164"/>
      <c r="Q346" s="164"/>
      <c r="R346" s="164"/>
      <c r="S346" s="164"/>
      <c r="T346" s="165"/>
      <c r="AT346" s="160" t="s">
        <v>131</v>
      </c>
      <c r="AU346" s="160" t="s">
        <v>80</v>
      </c>
      <c r="AV346" s="13" t="s">
        <v>78</v>
      </c>
      <c r="AW346" s="13" t="s">
        <v>32</v>
      </c>
      <c r="AX346" s="13" t="s">
        <v>70</v>
      </c>
      <c r="AY346" s="160" t="s">
        <v>120</v>
      </c>
    </row>
    <row r="347" spans="1:65" s="14" customFormat="1" ht="11.25">
      <c r="B347" s="166"/>
      <c r="D347" s="159" t="s">
        <v>131</v>
      </c>
      <c r="E347" s="167" t="s">
        <v>3</v>
      </c>
      <c r="F347" s="168" t="s">
        <v>536</v>
      </c>
      <c r="H347" s="169">
        <v>0.06</v>
      </c>
      <c r="I347" s="170"/>
      <c r="L347" s="166"/>
      <c r="M347" s="171"/>
      <c r="N347" s="172"/>
      <c r="O347" s="172"/>
      <c r="P347" s="172"/>
      <c r="Q347" s="172"/>
      <c r="R347" s="172"/>
      <c r="S347" s="172"/>
      <c r="T347" s="173"/>
      <c r="AT347" s="167" t="s">
        <v>131</v>
      </c>
      <c r="AU347" s="167" t="s">
        <v>80</v>
      </c>
      <c r="AV347" s="14" t="s">
        <v>80</v>
      </c>
      <c r="AW347" s="14" t="s">
        <v>32</v>
      </c>
      <c r="AX347" s="14" t="s">
        <v>70</v>
      </c>
      <c r="AY347" s="167" t="s">
        <v>120</v>
      </c>
    </row>
    <row r="348" spans="1:65" s="13" customFormat="1" ht="11.25">
      <c r="B348" s="158"/>
      <c r="D348" s="159" t="s">
        <v>131</v>
      </c>
      <c r="E348" s="160" t="s">
        <v>3</v>
      </c>
      <c r="F348" s="161" t="s">
        <v>498</v>
      </c>
      <c r="H348" s="160" t="s">
        <v>3</v>
      </c>
      <c r="I348" s="162"/>
      <c r="L348" s="158"/>
      <c r="M348" s="163"/>
      <c r="N348" s="164"/>
      <c r="O348" s="164"/>
      <c r="P348" s="164"/>
      <c r="Q348" s="164"/>
      <c r="R348" s="164"/>
      <c r="S348" s="164"/>
      <c r="T348" s="165"/>
      <c r="AT348" s="160" t="s">
        <v>131</v>
      </c>
      <c r="AU348" s="160" t="s">
        <v>80</v>
      </c>
      <c r="AV348" s="13" t="s">
        <v>78</v>
      </c>
      <c r="AW348" s="13" t="s">
        <v>32</v>
      </c>
      <c r="AX348" s="13" t="s">
        <v>70</v>
      </c>
      <c r="AY348" s="160" t="s">
        <v>120</v>
      </c>
    </row>
    <row r="349" spans="1:65" s="14" customFormat="1" ht="11.25">
      <c r="B349" s="166"/>
      <c r="D349" s="159" t="s">
        <v>131</v>
      </c>
      <c r="E349" s="167" t="s">
        <v>3</v>
      </c>
      <c r="F349" s="168" t="s">
        <v>537</v>
      </c>
      <c r="H349" s="169">
        <v>4.6500000000000004</v>
      </c>
      <c r="I349" s="170"/>
      <c r="L349" s="166"/>
      <c r="M349" s="171"/>
      <c r="N349" s="172"/>
      <c r="O349" s="172"/>
      <c r="P349" s="172"/>
      <c r="Q349" s="172"/>
      <c r="R349" s="172"/>
      <c r="S349" s="172"/>
      <c r="T349" s="173"/>
      <c r="AT349" s="167" t="s">
        <v>131</v>
      </c>
      <c r="AU349" s="167" t="s">
        <v>80</v>
      </c>
      <c r="AV349" s="14" t="s">
        <v>80</v>
      </c>
      <c r="AW349" s="14" t="s">
        <v>32</v>
      </c>
      <c r="AX349" s="14" t="s">
        <v>70</v>
      </c>
      <c r="AY349" s="167" t="s">
        <v>120</v>
      </c>
    </row>
    <row r="350" spans="1:65" s="13" customFormat="1" ht="11.25">
      <c r="B350" s="158"/>
      <c r="D350" s="159" t="s">
        <v>131</v>
      </c>
      <c r="E350" s="160" t="s">
        <v>3</v>
      </c>
      <c r="F350" s="161" t="s">
        <v>538</v>
      </c>
      <c r="H350" s="160" t="s">
        <v>3</v>
      </c>
      <c r="I350" s="162"/>
      <c r="L350" s="158"/>
      <c r="M350" s="163"/>
      <c r="N350" s="164"/>
      <c r="O350" s="164"/>
      <c r="P350" s="164"/>
      <c r="Q350" s="164"/>
      <c r="R350" s="164"/>
      <c r="S350" s="164"/>
      <c r="T350" s="165"/>
      <c r="AT350" s="160" t="s">
        <v>131</v>
      </c>
      <c r="AU350" s="160" t="s">
        <v>80</v>
      </c>
      <c r="AV350" s="13" t="s">
        <v>78</v>
      </c>
      <c r="AW350" s="13" t="s">
        <v>32</v>
      </c>
      <c r="AX350" s="13" t="s">
        <v>70</v>
      </c>
      <c r="AY350" s="160" t="s">
        <v>120</v>
      </c>
    </row>
    <row r="351" spans="1:65" s="14" customFormat="1" ht="11.25">
      <c r="B351" s="166"/>
      <c r="D351" s="159" t="s">
        <v>131</v>
      </c>
      <c r="E351" s="167" t="s">
        <v>3</v>
      </c>
      <c r="F351" s="168" t="s">
        <v>539</v>
      </c>
      <c r="H351" s="169">
        <v>0.7</v>
      </c>
      <c r="I351" s="170"/>
      <c r="L351" s="166"/>
      <c r="M351" s="171"/>
      <c r="N351" s="172"/>
      <c r="O351" s="172"/>
      <c r="P351" s="172"/>
      <c r="Q351" s="172"/>
      <c r="R351" s="172"/>
      <c r="S351" s="172"/>
      <c r="T351" s="173"/>
      <c r="AT351" s="167" t="s">
        <v>131</v>
      </c>
      <c r="AU351" s="167" t="s">
        <v>80</v>
      </c>
      <c r="AV351" s="14" t="s">
        <v>80</v>
      </c>
      <c r="AW351" s="14" t="s">
        <v>32</v>
      </c>
      <c r="AX351" s="14" t="s">
        <v>70</v>
      </c>
      <c r="AY351" s="167" t="s">
        <v>120</v>
      </c>
    </row>
    <row r="352" spans="1:65" s="13" customFormat="1" ht="11.25">
      <c r="B352" s="158"/>
      <c r="D352" s="159" t="s">
        <v>131</v>
      </c>
      <c r="E352" s="160" t="s">
        <v>3</v>
      </c>
      <c r="F352" s="161" t="s">
        <v>378</v>
      </c>
      <c r="H352" s="160" t="s">
        <v>3</v>
      </c>
      <c r="I352" s="162"/>
      <c r="L352" s="158"/>
      <c r="M352" s="163"/>
      <c r="N352" s="164"/>
      <c r="O352" s="164"/>
      <c r="P352" s="164"/>
      <c r="Q352" s="164"/>
      <c r="R352" s="164"/>
      <c r="S352" s="164"/>
      <c r="T352" s="165"/>
      <c r="AT352" s="160" t="s">
        <v>131</v>
      </c>
      <c r="AU352" s="160" t="s">
        <v>80</v>
      </c>
      <c r="AV352" s="13" t="s">
        <v>78</v>
      </c>
      <c r="AW352" s="13" t="s">
        <v>32</v>
      </c>
      <c r="AX352" s="13" t="s">
        <v>70</v>
      </c>
      <c r="AY352" s="160" t="s">
        <v>120</v>
      </c>
    </row>
    <row r="353" spans="1:65" s="14" customFormat="1" ht="11.25">
      <c r="B353" s="166"/>
      <c r="D353" s="159" t="s">
        <v>131</v>
      </c>
      <c r="E353" s="167" t="s">
        <v>3</v>
      </c>
      <c r="F353" s="168" t="s">
        <v>540</v>
      </c>
      <c r="H353" s="169">
        <v>0.45</v>
      </c>
      <c r="I353" s="170"/>
      <c r="L353" s="166"/>
      <c r="M353" s="171"/>
      <c r="N353" s="172"/>
      <c r="O353" s="172"/>
      <c r="P353" s="172"/>
      <c r="Q353" s="172"/>
      <c r="R353" s="172"/>
      <c r="S353" s="172"/>
      <c r="T353" s="173"/>
      <c r="AT353" s="167" t="s">
        <v>131</v>
      </c>
      <c r="AU353" s="167" t="s">
        <v>80</v>
      </c>
      <c r="AV353" s="14" t="s">
        <v>80</v>
      </c>
      <c r="AW353" s="14" t="s">
        <v>32</v>
      </c>
      <c r="AX353" s="14" t="s">
        <v>70</v>
      </c>
      <c r="AY353" s="167" t="s">
        <v>120</v>
      </c>
    </row>
    <row r="354" spans="1:65" s="13" customFormat="1" ht="11.25">
      <c r="B354" s="158"/>
      <c r="D354" s="159" t="s">
        <v>131</v>
      </c>
      <c r="E354" s="160" t="s">
        <v>3</v>
      </c>
      <c r="F354" s="161" t="s">
        <v>380</v>
      </c>
      <c r="H354" s="160" t="s">
        <v>3</v>
      </c>
      <c r="I354" s="162"/>
      <c r="L354" s="158"/>
      <c r="M354" s="163"/>
      <c r="N354" s="164"/>
      <c r="O354" s="164"/>
      <c r="P354" s="164"/>
      <c r="Q354" s="164"/>
      <c r="R354" s="164"/>
      <c r="S354" s="164"/>
      <c r="T354" s="165"/>
      <c r="AT354" s="160" t="s">
        <v>131</v>
      </c>
      <c r="AU354" s="160" t="s">
        <v>80</v>
      </c>
      <c r="AV354" s="13" t="s">
        <v>78</v>
      </c>
      <c r="AW354" s="13" t="s">
        <v>32</v>
      </c>
      <c r="AX354" s="13" t="s">
        <v>70</v>
      </c>
      <c r="AY354" s="160" t="s">
        <v>120</v>
      </c>
    </row>
    <row r="355" spans="1:65" s="14" customFormat="1" ht="11.25">
      <c r="B355" s="166"/>
      <c r="D355" s="159" t="s">
        <v>131</v>
      </c>
      <c r="E355" s="167" t="s">
        <v>3</v>
      </c>
      <c r="F355" s="168" t="s">
        <v>541</v>
      </c>
      <c r="H355" s="169">
        <v>0.9</v>
      </c>
      <c r="I355" s="170"/>
      <c r="L355" s="166"/>
      <c r="M355" s="171"/>
      <c r="N355" s="172"/>
      <c r="O355" s="172"/>
      <c r="P355" s="172"/>
      <c r="Q355" s="172"/>
      <c r="R355" s="172"/>
      <c r="S355" s="172"/>
      <c r="T355" s="173"/>
      <c r="AT355" s="167" t="s">
        <v>131</v>
      </c>
      <c r="AU355" s="167" t="s">
        <v>80</v>
      </c>
      <c r="AV355" s="14" t="s">
        <v>80</v>
      </c>
      <c r="AW355" s="14" t="s">
        <v>32</v>
      </c>
      <c r="AX355" s="14" t="s">
        <v>70</v>
      </c>
      <c r="AY355" s="167" t="s">
        <v>120</v>
      </c>
    </row>
    <row r="356" spans="1:65" s="15" customFormat="1" ht="11.25">
      <c r="B356" s="174"/>
      <c r="D356" s="159" t="s">
        <v>131</v>
      </c>
      <c r="E356" s="175" t="s">
        <v>3</v>
      </c>
      <c r="F356" s="176" t="s">
        <v>134</v>
      </c>
      <c r="H356" s="177">
        <v>7.9000000000000012</v>
      </c>
      <c r="I356" s="178"/>
      <c r="L356" s="174"/>
      <c r="M356" s="179"/>
      <c r="N356" s="180"/>
      <c r="O356" s="180"/>
      <c r="P356" s="180"/>
      <c r="Q356" s="180"/>
      <c r="R356" s="180"/>
      <c r="S356" s="180"/>
      <c r="T356" s="181"/>
      <c r="AT356" s="175" t="s">
        <v>131</v>
      </c>
      <c r="AU356" s="175" t="s">
        <v>80</v>
      </c>
      <c r="AV356" s="15" t="s">
        <v>127</v>
      </c>
      <c r="AW356" s="15" t="s">
        <v>32</v>
      </c>
      <c r="AX356" s="15" t="s">
        <v>78</v>
      </c>
      <c r="AY356" s="175" t="s">
        <v>120</v>
      </c>
    </row>
    <row r="357" spans="1:65" s="2" customFormat="1" ht="33" customHeight="1">
      <c r="A357" s="34"/>
      <c r="B357" s="139"/>
      <c r="C357" s="140" t="s">
        <v>542</v>
      </c>
      <c r="D357" s="140" t="s">
        <v>122</v>
      </c>
      <c r="E357" s="141" t="s">
        <v>543</v>
      </c>
      <c r="F357" s="142" t="s">
        <v>544</v>
      </c>
      <c r="G357" s="143" t="s">
        <v>234</v>
      </c>
      <c r="H357" s="144">
        <v>28</v>
      </c>
      <c r="I357" s="145"/>
      <c r="J357" s="146">
        <f>ROUND(I357*H357,2)</f>
        <v>0</v>
      </c>
      <c r="K357" s="142" t="s">
        <v>126</v>
      </c>
      <c r="L357" s="35"/>
      <c r="M357" s="147" t="s">
        <v>3</v>
      </c>
      <c r="N357" s="148" t="s">
        <v>41</v>
      </c>
      <c r="O357" s="55"/>
      <c r="P357" s="149">
        <f>O357*H357</f>
        <v>0</v>
      </c>
      <c r="Q357" s="149">
        <v>0</v>
      </c>
      <c r="R357" s="149">
        <f>Q357*H357</f>
        <v>0</v>
      </c>
      <c r="S357" s="149">
        <v>0</v>
      </c>
      <c r="T357" s="150">
        <f>S357*H357</f>
        <v>0</v>
      </c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R357" s="151" t="s">
        <v>127</v>
      </c>
      <c r="AT357" s="151" t="s">
        <v>122</v>
      </c>
      <c r="AU357" s="151" t="s">
        <v>80</v>
      </c>
      <c r="AY357" s="19" t="s">
        <v>120</v>
      </c>
      <c r="BE357" s="152">
        <f>IF(N357="základní",J357,0)</f>
        <v>0</v>
      </c>
      <c r="BF357" s="152">
        <f>IF(N357="snížená",J357,0)</f>
        <v>0</v>
      </c>
      <c r="BG357" s="152">
        <f>IF(N357="zákl. přenesená",J357,0)</f>
        <v>0</v>
      </c>
      <c r="BH357" s="152">
        <f>IF(N357="sníž. přenesená",J357,0)</f>
        <v>0</v>
      </c>
      <c r="BI357" s="152">
        <f>IF(N357="nulová",J357,0)</f>
        <v>0</v>
      </c>
      <c r="BJ357" s="19" t="s">
        <v>78</v>
      </c>
      <c r="BK357" s="152">
        <f>ROUND(I357*H357,2)</f>
        <v>0</v>
      </c>
      <c r="BL357" s="19" t="s">
        <v>127</v>
      </c>
      <c r="BM357" s="151" t="s">
        <v>545</v>
      </c>
    </row>
    <row r="358" spans="1:65" s="2" customFormat="1" ht="11.25">
      <c r="A358" s="34"/>
      <c r="B358" s="35"/>
      <c r="C358" s="34"/>
      <c r="D358" s="153" t="s">
        <v>129</v>
      </c>
      <c r="E358" s="34"/>
      <c r="F358" s="154" t="s">
        <v>546</v>
      </c>
      <c r="G358" s="34"/>
      <c r="H358" s="34"/>
      <c r="I358" s="155"/>
      <c r="J358" s="34"/>
      <c r="K358" s="34"/>
      <c r="L358" s="35"/>
      <c r="M358" s="156"/>
      <c r="N358" s="157"/>
      <c r="O358" s="55"/>
      <c r="P358" s="55"/>
      <c r="Q358" s="55"/>
      <c r="R358" s="55"/>
      <c r="S358" s="55"/>
      <c r="T358" s="56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T358" s="19" t="s">
        <v>129</v>
      </c>
      <c r="AU358" s="19" t="s">
        <v>80</v>
      </c>
    </row>
    <row r="359" spans="1:65" s="2" customFormat="1" ht="24.2" customHeight="1">
      <c r="A359" s="34"/>
      <c r="B359" s="139"/>
      <c r="C359" s="182" t="s">
        <v>547</v>
      </c>
      <c r="D359" s="182" t="s">
        <v>202</v>
      </c>
      <c r="E359" s="183" t="s">
        <v>548</v>
      </c>
      <c r="F359" s="184" t="s">
        <v>549</v>
      </c>
      <c r="G359" s="185" t="s">
        <v>234</v>
      </c>
      <c r="H359" s="186">
        <v>29.4</v>
      </c>
      <c r="I359" s="187"/>
      <c r="J359" s="188">
        <f>ROUND(I359*H359,2)</f>
        <v>0</v>
      </c>
      <c r="K359" s="184" t="s">
        <v>126</v>
      </c>
      <c r="L359" s="189"/>
      <c r="M359" s="190" t="s">
        <v>3</v>
      </c>
      <c r="N359" s="191" t="s">
        <v>41</v>
      </c>
      <c r="O359" s="55"/>
      <c r="P359" s="149">
        <f>O359*H359</f>
        <v>0</v>
      </c>
      <c r="Q359" s="149">
        <v>8.1899999999999994E-3</v>
      </c>
      <c r="R359" s="149">
        <f>Q359*H359</f>
        <v>0.24078599999999997</v>
      </c>
      <c r="S359" s="149">
        <v>0</v>
      </c>
      <c r="T359" s="150">
        <f>S359*H359</f>
        <v>0</v>
      </c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R359" s="151" t="s">
        <v>175</v>
      </c>
      <c r="AT359" s="151" t="s">
        <v>202</v>
      </c>
      <c r="AU359" s="151" t="s">
        <v>80</v>
      </c>
      <c r="AY359" s="19" t="s">
        <v>120</v>
      </c>
      <c r="BE359" s="152">
        <f>IF(N359="základní",J359,0)</f>
        <v>0</v>
      </c>
      <c r="BF359" s="152">
        <f>IF(N359="snížená",J359,0)</f>
        <v>0</v>
      </c>
      <c r="BG359" s="152">
        <f>IF(N359="zákl. přenesená",J359,0)</f>
        <v>0</v>
      </c>
      <c r="BH359" s="152">
        <f>IF(N359="sníž. přenesená",J359,0)</f>
        <v>0</v>
      </c>
      <c r="BI359" s="152">
        <f>IF(N359="nulová",J359,0)</f>
        <v>0</v>
      </c>
      <c r="BJ359" s="19" t="s">
        <v>78</v>
      </c>
      <c r="BK359" s="152">
        <f>ROUND(I359*H359,2)</f>
        <v>0</v>
      </c>
      <c r="BL359" s="19" t="s">
        <v>127</v>
      </c>
      <c r="BM359" s="151" t="s">
        <v>550</v>
      </c>
    </row>
    <row r="360" spans="1:65" s="14" customFormat="1" ht="11.25">
      <c r="B360" s="166"/>
      <c r="D360" s="159" t="s">
        <v>131</v>
      </c>
      <c r="F360" s="168" t="s">
        <v>551</v>
      </c>
      <c r="H360" s="169">
        <v>29.4</v>
      </c>
      <c r="I360" s="170"/>
      <c r="L360" s="166"/>
      <c r="M360" s="171"/>
      <c r="N360" s="172"/>
      <c r="O360" s="172"/>
      <c r="P360" s="172"/>
      <c r="Q360" s="172"/>
      <c r="R360" s="172"/>
      <c r="S360" s="172"/>
      <c r="T360" s="173"/>
      <c r="AT360" s="167" t="s">
        <v>131</v>
      </c>
      <c r="AU360" s="167" t="s">
        <v>80</v>
      </c>
      <c r="AV360" s="14" t="s">
        <v>80</v>
      </c>
      <c r="AW360" s="14" t="s">
        <v>4</v>
      </c>
      <c r="AX360" s="14" t="s">
        <v>78</v>
      </c>
      <c r="AY360" s="167" t="s">
        <v>120</v>
      </c>
    </row>
    <row r="361" spans="1:65" s="2" customFormat="1" ht="24.2" customHeight="1">
      <c r="A361" s="34"/>
      <c r="B361" s="139"/>
      <c r="C361" s="140" t="s">
        <v>552</v>
      </c>
      <c r="D361" s="140" t="s">
        <v>122</v>
      </c>
      <c r="E361" s="141" t="s">
        <v>553</v>
      </c>
      <c r="F361" s="142" t="s">
        <v>554</v>
      </c>
      <c r="G361" s="143" t="s">
        <v>125</v>
      </c>
      <c r="H361" s="144">
        <v>18.882999999999999</v>
      </c>
      <c r="I361" s="145"/>
      <c r="J361" s="146">
        <f>ROUND(I361*H361,2)</f>
        <v>0</v>
      </c>
      <c r="K361" s="142" t="s">
        <v>126</v>
      </c>
      <c r="L361" s="35"/>
      <c r="M361" s="147" t="s">
        <v>3</v>
      </c>
      <c r="N361" s="148" t="s">
        <v>41</v>
      </c>
      <c r="O361" s="55"/>
      <c r="P361" s="149">
        <f>O361*H361</f>
        <v>0</v>
      </c>
      <c r="Q361" s="149">
        <v>2.3113999999999999</v>
      </c>
      <c r="R361" s="149">
        <f>Q361*H361</f>
        <v>43.646166199999996</v>
      </c>
      <c r="S361" s="149">
        <v>0</v>
      </c>
      <c r="T361" s="150">
        <f>S361*H361</f>
        <v>0</v>
      </c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R361" s="151" t="s">
        <v>127</v>
      </c>
      <c r="AT361" s="151" t="s">
        <v>122</v>
      </c>
      <c r="AU361" s="151" t="s">
        <v>80</v>
      </c>
      <c r="AY361" s="19" t="s">
        <v>120</v>
      </c>
      <c r="BE361" s="152">
        <f>IF(N361="základní",J361,0)</f>
        <v>0</v>
      </c>
      <c r="BF361" s="152">
        <f>IF(N361="snížená",J361,0)</f>
        <v>0</v>
      </c>
      <c r="BG361" s="152">
        <f>IF(N361="zákl. přenesená",J361,0)</f>
        <v>0</v>
      </c>
      <c r="BH361" s="152">
        <f>IF(N361="sníž. přenesená",J361,0)</f>
        <v>0</v>
      </c>
      <c r="BI361" s="152">
        <f>IF(N361="nulová",J361,0)</f>
        <v>0</v>
      </c>
      <c r="BJ361" s="19" t="s">
        <v>78</v>
      </c>
      <c r="BK361" s="152">
        <f>ROUND(I361*H361,2)</f>
        <v>0</v>
      </c>
      <c r="BL361" s="19" t="s">
        <v>127</v>
      </c>
      <c r="BM361" s="151" t="s">
        <v>555</v>
      </c>
    </row>
    <row r="362" spans="1:65" s="2" customFormat="1" ht="11.25">
      <c r="A362" s="34"/>
      <c r="B362" s="35"/>
      <c r="C362" s="34"/>
      <c r="D362" s="153" t="s">
        <v>129</v>
      </c>
      <c r="E362" s="34"/>
      <c r="F362" s="154" t="s">
        <v>556</v>
      </c>
      <c r="G362" s="34"/>
      <c r="H362" s="34"/>
      <c r="I362" s="155"/>
      <c r="J362" s="34"/>
      <c r="K362" s="34"/>
      <c r="L362" s="35"/>
      <c r="M362" s="156"/>
      <c r="N362" s="157"/>
      <c r="O362" s="55"/>
      <c r="P362" s="55"/>
      <c r="Q362" s="55"/>
      <c r="R362" s="55"/>
      <c r="S362" s="55"/>
      <c r="T362" s="56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T362" s="19" t="s">
        <v>129</v>
      </c>
      <c r="AU362" s="19" t="s">
        <v>80</v>
      </c>
    </row>
    <row r="363" spans="1:65" s="13" customFormat="1" ht="11.25">
      <c r="B363" s="158"/>
      <c r="D363" s="159" t="s">
        <v>131</v>
      </c>
      <c r="E363" s="160" t="s">
        <v>3</v>
      </c>
      <c r="F363" s="161" t="s">
        <v>180</v>
      </c>
      <c r="H363" s="160" t="s">
        <v>3</v>
      </c>
      <c r="I363" s="162"/>
      <c r="L363" s="158"/>
      <c r="M363" s="163"/>
      <c r="N363" s="164"/>
      <c r="O363" s="164"/>
      <c r="P363" s="164"/>
      <c r="Q363" s="164"/>
      <c r="R363" s="164"/>
      <c r="S363" s="164"/>
      <c r="T363" s="165"/>
      <c r="AT363" s="160" t="s">
        <v>131</v>
      </c>
      <c r="AU363" s="160" t="s">
        <v>80</v>
      </c>
      <c r="AV363" s="13" t="s">
        <v>78</v>
      </c>
      <c r="AW363" s="13" t="s">
        <v>32</v>
      </c>
      <c r="AX363" s="13" t="s">
        <v>70</v>
      </c>
      <c r="AY363" s="160" t="s">
        <v>120</v>
      </c>
    </row>
    <row r="364" spans="1:65" s="14" customFormat="1" ht="11.25">
      <c r="B364" s="166"/>
      <c r="D364" s="159" t="s">
        <v>131</v>
      </c>
      <c r="E364" s="167" t="s">
        <v>3</v>
      </c>
      <c r="F364" s="168" t="s">
        <v>181</v>
      </c>
      <c r="H364" s="169">
        <v>22.4</v>
      </c>
      <c r="I364" s="170"/>
      <c r="L364" s="166"/>
      <c r="M364" s="171"/>
      <c r="N364" s="172"/>
      <c r="O364" s="172"/>
      <c r="P364" s="172"/>
      <c r="Q364" s="172"/>
      <c r="R364" s="172"/>
      <c r="S364" s="172"/>
      <c r="T364" s="173"/>
      <c r="AT364" s="167" t="s">
        <v>131</v>
      </c>
      <c r="AU364" s="167" t="s">
        <v>80</v>
      </c>
      <c r="AV364" s="14" t="s">
        <v>80</v>
      </c>
      <c r="AW364" s="14" t="s">
        <v>32</v>
      </c>
      <c r="AX364" s="14" t="s">
        <v>70</v>
      </c>
      <c r="AY364" s="167" t="s">
        <v>120</v>
      </c>
    </row>
    <row r="365" spans="1:65" s="14" customFormat="1" ht="11.25">
      <c r="B365" s="166"/>
      <c r="D365" s="159" t="s">
        <v>131</v>
      </c>
      <c r="E365" s="167" t="s">
        <v>3</v>
      </c>
      <c r="F365" s="168" t="s">
        <v>557</v>
      </c>
      <c r="H365" s="169">
        <v>-3.5169999999999999</v>
      </c>
      <c r="I365" s="170"/>
      <c r="L365" s="166"/>
      <c r="M365" s="171"/>
      <c r="N365" s="172"/>
      <c r="O365" s="172"/>
      <c r="P365" s="172"/>
      <c r="Q365" s="172"/>
      <c r="R365" s="172"/>
      <c r="S365" s="172"/>
      <c r="T365" s="173"/>
      <c r="AT365" s="167" t="s">
        <v>131</v>
      </c>
      <c r="AU365" s="167" t="s">
        <v>80</v>
      </c>
      <c r="AV365" s="14" t="s">
        <v>80</v>
      </c>
      <c r="AW365" s="14" t="s">
        <v>32</v>
      </c>
      <c r="AX365" s="14" t="s">
        <v>70</v>
      </c>
      <c r="AY365" s="167" t="s">
        <v>120</v>
      </c>
    </row>
    <row r="366" spans="1:65" s="15" customFormat="1" ht="11.25">
      <c r="B366" s="174"/>
      <c r="D366" s="159" t="s">
        <v>131</v>
      </c>
      <c r="E366" s="175" t="s">
        <v>3</v>
      </c>
      <c r="F366" s="176" t="s">
        <v>134</v>
      </c>
      <c r="H366" s="177">
        <v>18.882999999999999</v>
      </c>
      <c r="I366" s="178"/>
      <c r="L366" s="174"/>
      <c r="M366" s="179"/>
      <c r="N366" s="180"/>
      <c r="O366" s="180"/>
      <c r="P366" s="180"/>
      <c r="Q366" s="180"/>
      <c r="R366" s="180"/>
      <c r="S366" s="180"/>
      <c r="T366" s="181"/>
      <c r="AT366" s="175" t="s">
        <v>131</v>
      </c>
      <c r="AU366" s="175" t="s">
        <v>80</v>
      </c>
      <c r="AV366" s="15" t="s">
        <v>127</v>
      </c>
      <c r="AW366" s="15" t="s">
        <v>32</v>
      </c>
      <c r="AX366" s="15" t="s">
        <v>78</v>
      </c>
      <c r="AY366" s="175" t="s">
        <v>120</v>
      </c>
    </row>
    <row r="367" spans="1:65" s="2" customFormat="1" ht="33" customHeight="1">
      <c r="A367" s="34"/>
      <c r="B367" s="139"/>
      <c r="C367" s="140" t="s">
        <v>558</v>
      </c>
      <c r="D367" s="140" t="s">
        <v>122</v>
      </c>
      <c r="E367" s="141" t="s">
        <v>559</v>
      </c>
      <c r="F367" s="142" t="s">
        <v>560</v>
      </c>
      <c r="G367" s="143" t="s">
        <v>397</v>
      </c>
      <c r="H367" s="144">
        <v>4</v>
      </c>
      <c r="I367" s="145"/>
      <c r="J367" s="146">
        <f>ROUND(I367*H367,2)</f>
        <v>0</v>
      </c>
      <c r="K367" s="142" t="s">
        <v>126</v>
      </c>
      <c r="L367" s="35"/>
      <c r="M367" s="147" t="s">
        <v>3</v>
      </c>
      <c r="N367" s="148" t="s">
        <v>41</v>
      </c>
      <c r="O367" s="55"/>
      <c r="P367" s="149">
        <f>O367*H367</f>
        <v>0</v>
      </c>
      <c r="Q367" s="149">
        <v>7.0056599999999998</v>
      </c>
      <c r="R367" s="149">
        <f>Q367*H367</f>
        <v>28.022639999999999</v>
      </c>
      <c r="S367" s="149">
        <v>0</v>
      </c>
      <c r="T367" s="150">
        <f>S367*H367</f>
        <v>0</v>
      </c>
      <c r="U367" s="34"/>
      <c r="V367" s="34"/>
      <c r="W367" s="34"/>
      <c r="X367" s="34"/>
      <c r="Y367" s="34"/>
      <c r="Z367" s="34"/>
      <c r="AA367" s="34"/>
      <c r="AB367" s="34"/>
      <c r="AC367" s="34"/>
      <c r="AD367" s="34"/>
      <c r="AE367" s="34"/>
      <c r="AR367" s="151" t="s">
        <v>127</v>
      </c>
      <c r="AT367" s="151" t="s">
        <v>122</v>
      </c>
      <c r="AU367" s="151" t="s">
        <v>80</v>
      </c>
      <c r="AY367" s="19" t="s">
        <v>120</v>
      </c>
      <c r="BE367" s="152">
        <f>IF(N367="základní",J367,0)</f>
        <v>0</v>
      </c>
      <c r="BF367" s="152">
        <f>IF(N367="snížená",J367,0)</f>
        <v>0</v>
      </c>
      <c r="BG367" s="152">
        <f>IF(N367="zákl. přenesená",J367,0)</f>
        <v>0</v>
      </c>
      <c r="BH367" s="152">
        <f>IF(N367="sníž. přenesená",J367,0)</f>
        <v>0</v>
      </c>
      <c r="BI367" s="152">
        <f>IF(N367="nulová",J367,0)</f>
        <v>0</v>
      </c>
      <c r="BJ367" s="19" t="s">
        <v>78</v>
      </c>
      <c r="BK367" s="152">
        <f>ROUND(I367*H367,2)</f>
        <v>0</v>
      </c>
      <c r="BL367" s="19" t="s">
        <v>127</v>
      </c>
      <c r="BM367" s="151" t="s">
        <v>561</v>
      </c>
    </row>
    <row r="368" spans="1:65" s="2" customFormat="1" ht="11.25">
      <c r="A368" s="34"/>
      <c r="B368" s="35"/>
      <c r="C368" s="34"/>
      <c r="D368" s="153" t="s">
        <v>129</v>
      </c>
      <c r="E368" s="34"/>
      <c r="F368" s="154" t="s">
        <v>562</v>
      </c>
      <c r="G368" s="34"/>
      <c r="H368" s="34"/>
      <c r="I368" s="155"/>
      <c r="J368" s="34"/>
      <c r="K368" s="34"/>
      <c r="L368" s="35"/>
      <c r="M368" s="156"/>
      <c r="N368" s="157"/>
      <c r="O368" s="55"/>
      <c r="P368" s="55"/>
      <c r="Q368" s="55"/>
      <c r="R368" s="55"/>
      <c r="S368" s="55"/>
      <c r="T368" s="56"/>
      <c r="U368" s="34"/>
      <c r="V368" s="34"/>
      <c r="W368" s="34"/>
      <c r="X368" s="34"/>
      <c r="Y368" s="34"/>
      <c r="Z368" s="34"/>
      <c r="AA368" s="34"/>
      <c r="AB368" s="34"/>
      <c r="AC368" s="34"/>
      <c r="AD368" s="34"/>
      <c r="AE368" s="34"/>
      <c r="AT368" s="19" t="s">
        <v>129</v>
      </c>
      <c r="AU368" s="19" t="s">
        <v>80</v>
      </c>
    </row>
    <row r="369" spans="1:65" s="2" customFormat="1" ht="44.25" customHeight="1">
      <c r="A369" s="34"/>
      <c r="B369" s="139"/>
      <c r="C369" s="140" t="s">
        <v>563</v>
      </c>
      <c r="D369" s="140" t="s">
        <v>122</v>
      </c>
      <c r="E369" s="141" t="s">
        <v>564</v>
      </c>
      <c r="F369" s="142" t="s">
        <v>565</v>
      </c>
      <c r="G369" s="143" t="s">
        <v>234</v>
      </c>
      <c r="H369" s="144">
        <v>16</v>
      </c>
      <c r="I369" s="145"/>
      <c r="J369" s="146">
        <f>ROUND(I369*H369,2)</f>
        <v>0</v>
      </c>
      <c r="K369" s="142" t="s">
        <v>126</v>
      </c>
      <c r="L369" s="35"/>
      <c r="M369" s="147" t="s">
        <v>3</v>
      </c>
      <c r="N369" s="148" t="s">
        <v>41</v>
      </c>
      <c r="O369" s="55"/>
      <c r="P369" s="149">
        <f>O369*H369</f>
        <v>0</v>
      </c>
      <c r="Q369" s="149">
        <v>0.24567</v>
      </c>
      <c r="R369" s="149">
        <f>Q369*H369</f>
        <v>3.93072</v>
      </c>
      <c r="S369" s="149">
        <v>0</v>
      </c>
      <c r="T369" s="150">
        <f>S369*H369</f>
        <v>0</v>
      </c>
      <c r="U369" s="34"/>
      <c r="V369" s="34"/>
      <c r="W369" s="34"/>
      <c r="X369" s="34"/>
      <c r="Y369" s="34"/>
      <c r="Z369" s="34"/>
      <c r="AA369" s="34"/>
      <c r="AB369" s="34"/>
      <c r="AC369" s="34"/>
      <c r="AD369" s="34"/>
      <c r="AE369" s="34"/>
      <c r="AR369" s="151" t="s">
        <v>127</v>
      </c>
      <c r="AT369" s="151" t="s">
        <v>122</v>
      </c>
      <c r="AU369" s="151" t="s">
        <v>80</v>
      </c>
      <c r="AY369" s="19" t="s">
        <v>120</v>
      </c>
      <c r="BE369" s="152">
        <f>IF(N369="základní",J369,0)</f>
        <v>0</v>
      </c>
      <c r="BF369" s="152">
        <f>IF(N369="snížená",J369,0)</f>
        <v>0</v>
      </c>
      <c r="BG369" s="152">
        <f>IF(N369="zákl. přenesená",J369,0)</f>
        <v>0</v>
      </c>
      <c r="BH369" s="152">
        <f>IF(N369="sníž. přenesená",J369,0)</f>
        <v>0</v>
      </c>
      <c r="BI369" s="152">
        <f>IF(N369="nulová",J369,0)</f>
        <v>0</v>
      </c>
      <c r="BJ369" s="19" t="s">
        <v>78</v>
      </c>
      <c r="BK369" s="152">
        <f>ROUND(I369*H369,2)</f>
        <v>0</v>
      </c>
      <c r="BL369" s="19" t="s">
        <v>127</v>
      </c>
      <c r="BM369" s="151" t="s">
        <v>566</v>
      </c>
    </row>
    <row r="370" spans="1:65" s="2" customFormat="1" ht="11.25">
      <c r="A370" s="34"/>
      <c r="B370" s="35"/>
      <c r="C370" s="34"/>
      <c r="D370" s="153" t="s">
        <v>129</v>
      </c>
      <c r="E370" s="34"/>
      <c r="F370" s="154" t="s">
        <v>567</v>
      </c>
      <c r="G370" s="34"/>
      <c r="H370" s="34"/>
      <c r="I370" s="155"/>
      <c r="J370" s="34"/>
      <c r="K370" s="34"/>
      <c r="L370" s="35"/>
      <c r="M370" s="156"/>
      <c r="N370" s="157"/>
      <c r="O370" s="55"/>
      <c r="P370" s="55"/>
      <c r="Q370" s="55"/>
      <c r="R370" s="55"/>
      <c r="S370" s="55"/>
      <c r="T370" s="56"/>
      <c r="U370" s="34"/>
      <c r="V370" s="34"/>
      <c r="W370" s="34"/>
      <c r="X370" s="34"/>
      <c r="Y370" s="34"/>
      <c r="Z370" s="34"/>
      <c r="AA370" s="34"/>
      <c r="AB370" s="34"/>
      <c r="AC370" s="34"/>
      <c r="AD370" s="34"/>
      <c r="AE370" s="34"/>
      <c r="AT370" s="19" t="s">
        <v>129</v>
      </c>
      <c r="AU370" s="19" t="s">
        <v>80</v>
      </c>
    </row>
    <row r="371" spans="1:65" s="2" customFormat="1" ht="24.2" customHeight="1">
      <c r="A371" s="34"/>
      <c r="B371" s="139"/>
      <c r="C371" s="140" t="s">
        <v>568</v>
      </c>
      <c r="D371" s="140" t="s">
        <v>122</v>
      </c>
      <c r="E371" s="141" t="s">
        <v>569</v>
      </c>
      <c r="F371" s="142" t="s">
        <v>570</v>
      </c>
      <c r="G371" s="143" t="s">
        <v>234</v>
      </c>
      <c r="H371" s="144">
        <v>50</v>
      </c>
      <c r="I371" s="145"/>
      <c r="J371" s="146">
        <f>ROUND(I371*H371,2)</f>
        <v>0</v>
      </c>
      <c r="K371" s="142" t="s">
        <v>126</v>
      </c>
      <c r="L371" s="35"/>
      <c r="M371" s="147" t="s">
        <v>3</v>
      </c>
      <c r="N371" s="148" t="s">
        <v>41</v>
      </c>
      <c r="O371" s="55"/>
      <c r="P371" s="149">
        <f>O371*H371</f>
        <v>0</v>
      </c>
      <c r="Q371" s="149">
        <v>0</v>
      </c>
      <c r="R371" s="149">
        <f>Q371*H371</f>
        <v>0</v>
      </c>
      <c r="S371" s="149">
        <v>0</v>
      </c>
      <c r="T371" s="150">
        <f>S371*H371</f>
        <v>0</v>
      </c>
      <c r="U371" s="34"/>
      <c r="V371" s="34"/>
      <c r="W371" s="34"/>
      <c r="X371" s="34"/>
      <c r="Y371" s="34"/>
      <c r="Z371" s="34"/>
      <c r="AA371" s="34"/>
      <c r="AB371" s="34"/>
      <c r="AC371" s="34"/>
      <c r="AD371" s="34"/>
      <c r="AE371" s="34"/>
      <c r="AR371" s="151" t="s">
        <v>127</v>
      </c>
      <c r="AT371" s="151" t="s">
        <v>122</v>
      </c>
      <c r="AU371" s="151" t="s">
        <v>80</v>
      </c>
      <c r="AY371" s="19" t="s">
        <v>120</v>
      </c>
      <c r="BE371" s="152">
        <f>IF(N371="základní",J371,0)</f>
        <v>0</v>
      </c>
      <c r="BF371" s="152">
        <f>IF(N371="snížená",J371,0)</f>
        <v>0</v>
      </c>
      <c r="BG371" s="152">
        <f>IF(N371="zákl. přenesená",J371,0)</f>
        <v>0</v>
      </c>
      <c r="BH371" s="152">
        <f>IF(N371="sníž. přenesená",J371,0)</f>
        <v>0</v>
      </c>
      <c r="BI371" s="152">
        <f>IF(N371="nulová",J371,0)</f>
        <v>0</v>
      </c>
      <c r="BJ371" s="19" t="s">
        <v>78</v>
      </c>
      <c r="BK371" s="152">
        <f>ROUND(I371*H371,2)</f>
        <v>0</v>
      </c>
      <c r="BL371" s="19" t="s">
        <v>127</v>
      </c>
      <c r="BM371" s="151" t="s">
        <v>571</v>
      </c>
    </row>
    <row r="372" spans="1:65" s="2" customFormat="1" ht="11.25">
      <c r="A372" s="34"/>
      <c r="B372" s="35"/>
      <c r="C372" s="34"/>
      <c r="D372" s="153" t="s">
        <v>129</v>
      </c>
      <c r="E372" s="34"/>
      <c r="F372" s="154" t="s">
        <v>572</v>
      </c>
      <c r="G372" s="34"/>
      <c r="H372" s="34"/>
      <c r="I372" s="155"/>
      <c r="J372" s="34"/>
      <c r="K372" s="34"/>
      <c r="L372" s="35"/>
      <c r="M372" s="156"/>
      <c r="N372" s="157"/>
      <c r="O372" s="55"/>
      <c r="P372" s="55"/>
      <c r="Q372" s="55"/>
      <c r="R372" s="55"/>
      <c r="S372" s="55"/>
      <c r="T372" s="56"/>
      <c r="U372" s="34"/>
      <c r="V372" s="34"/>
      <c r="W372" s="34"/>
      <c r="X372" s="34"/>
      <c r="Y372" s="34"/>
      <c r="Z372" s="34"/>
      <c r="AA372" s="34"/>
      <c r="AB372" s="34"/>
      <c r="AC372" s="34"/>
      <c r="AD372" s="34"/>
      <c r="AE372" s="34"/>
      <c r="AT372" s="19" t="s">
        <v>129</v>
      </c>
      <c r="AU372" s="19" t="s">
        <v>80</v>
      </c>
    </row>
    <row r="373" spans="1:65" s="2" customFormat="1" ht="62.65" customHeight="1">
      <c r="A373" s="34"/>
      <c r="B373" s="139"/>
      <c r="C373" s="140" t="s">
        <v>573</v>
      </c>
      <c r="D373" s="140" t="s">
        <v>122</v>
      </c>
      <c r="E373" s="141" t="s">
        <v>574</v>
      </c>
      <c r="F373" s="142" t="s">
        <v>575</v>
      </c>
      <c r="G373" s="143" t="s">
        <v>234</v>
      </c>
      <c r="H373" s="144">
        <v>50</v>
      </c>
      <c r="I373" s="145"/>
      <c r="J373" s="146">
        <f>ROUND(I373*H373,2)</f>
        <v>0</v>
      </c>
      <c r="K373" s="142" t="s">
        <v>126</v>
      </c>
      <c r="L373" s="35"/>
      <c r="M373" s="147" t="s">
        <v>3</v>
      </c>
      <c r="N373" s="148" t="s">
        <v>41</v>
      </c>
      <c r="O373" s="55"/>
      <c r="P373" s="149">
        <f>O373*H373</f>
        <v>0</v>
      </c>
      <c r="Q373" s="149">
        <v>6.0999999999999997E-4</v>
      </c>
      <c r="R373" s="149">
        <f>Q373*H373</f>
        <v>3.0499999999999999E-2</v>
      </c>
      <c r="S373" s="149">
        <v>0</v>
      </c>
      <c r="T373" s="150">
        <f>S373*H373</f>
        <v>0</v>
      </c>
      <c r="U373" s="34"/>
      <c r="V373" s="34"/>
      <c r="W373" s="34"/>
      <c r="X373" s="34"/>
      <c r="Y373" s="34"/>
      <c r="Z373" s="34"/>
      <c r="AA373" s="34"/>
      <c r="AB373" s="34"/>
      <c r="AC373" s="34"/>
      <c r="AD373" s="34"/>
      <c r="AE373" s="34"/>
      <c r="AR373" s="151" t="s">
        <v>127</v>
      </c>
      <c r="AT373" s="151" t="s">
        <v>122</v>
      </c>
      <c r="AU373" s="151" t="s">
        <v>80</v>
      </c>
      <c r="AY373" s="19" t="s">
        <v>120</v>
      </c>
      <c r="BE373" s="152">
        <f>IF(N373="základní",J373,0)</f>
        <v>0</v>
      </c>
      <c r="BF373" s="152">
        <f>IF(N373="snížená",J373,0)</f>
        <v>0</v>
      </c>
      <c r="BG373" s="152">
        <f>IF(N373="zákl. přenesená",J373,0)</f>
        <v>0</v>
      </c>
      <c r="BH373" s="152">
        <f>IF(N373="sníž. přenesená",J373,0)</f>
        <v>0</v>
      </c>
      <c r="BI373" s="152">
        <f>IF(N373="nulová",J373,0)</f>
        <v>0</v>
      </c>
      <c r="BJ373" s="19" t="s">
        <v>78</v>
      </c>
      <c r="BK373" s="152">
        <f>ROUND(I373*H373,2)</f>
        <v>0</v>
      </c>
      <c r="BL373" s="19" t="s">
        <v>127</v>
      </c>
      <c r="BM373" s="151" t="s">
        <v>576</v>
      </c>
    </row>
    <row r="374" spans="1:65" s="2" customFormat="1" ht="11.25">
      <c r="A374" s="34"/>
      <c r="B374" s="35"/>
      <c r="C374" s="34"/>
      <c r="D374" s="153" t="s">
        <v>129</v>
      </c>
      <c r="E374" s="34"/>
      <c r="F374" s="154" t="s">
        <v>577</v>
      </c>
      <c r="G374" s="34"/>
      <c r="H374" s="34"/>
      <c r="I374" s="155"/>
      <c r="J374" s="34"/>
      <c r="K374" s="34"/>
      <c r="L374" s="35"/>
      <c r="M374" s="156"/>
      <c r="N374" s="157"/>
      <c r="O374" s="55"/>
      <c r="P374" s="55"/>
      <c r="Q374" s="55"/>
      <c r="R374" s="55"/>
      <c r="S374" s="55"/>
      <c r="T374" s="56"/>
      <c r="U374" s="34"/>
      <c r="V374" s="34"/>
      <c r="W374" s="34"/>
      <c r="X374" s="34"/>
      <c r="Y374" s="34"/>
      <c r="Z374" s="34"/>
      <c r="AA374" s="34"/>
      <c r="AB374" s="34"/>
      <c r="AC374" s="34"/>
      <c r="AD374" s="34"/>
      <c r="AE374" s="34"/>
      <c r="AT374" s="19" t="s">
        <v>129</v>
      </c>
      <c r="AU374" s="19" t="s">
        <v>80</v>
      </c>
    </row>
    <row r="375" spans="1:65" s="2" customFormat="1" ht="66.75" customHeight="1">
      <c r="A375" s="34"/>
      <c r="B375" s="139"/>
      <c r="C375" s="140" t="s">
        <v>578</v>
      </c>
      <c r="D375" s="140" t="s">
        <v>122</v>
      </c>
      <c r="E375" s="141" t="s">
        <v>579</v>
      </c>
      <c r="F375" s="142" t="s">
        <v>580</v>
      </c>
      <c r="G375" s="143" t="s">
        <v>234</v>
      </c>
      <c r="H375" s="144">
        <v>10</v>
      </c>
      <c r="I375" s="145"/>
      <c r="J375" s="146">
        <f>ROUND(I375*H375,2)</f>
        <v>0</v>
      </c>
      <c r="K375" s="142" t="s">
        <v>126</v>
      </c>
      <c r="L375" s="35"/>
      <c r="M375" s="147" t="s">
        <v>3</v>
      </c>
      <c r="N375" s="148" t="s">
        <v>41</v>
      </c>
      <c r="O375" s="55"/>
      <c r="P375" s="149">
        <f>O375*H375</f>
        <v>0</v>
      </c>
      <c r="Q375" s="149">
        <v>0</v>
      </c>
      <c r="R375" s="149">
        <f>Q375*H375</f>
        <v>0</v>
      </c>
      <c r="S375" s="149">
        <v>0.19400000000000001</v>
      </c>
      <c r="T375" s="150">
        <f>S375*H375</f>
        <v>1.94</v>
      </c>
      <c r="U375" s="34"/>
      <c r="V375" s="34"/>
      <c r="W375" s="34"/>
      <c r="X375" s="34"/>
      <c r="Y375" s="34"/>
      <c r="Z375" s="34"/>
      <c r="AA375" s="34"/>
      <c r="AB375" s="34"/>
      <c r="AC375" s="34"/>
      <c r="AD375" s="34"/>
      <c r="AE375" s="34"/>
      <c r="AR375" s="151" t="s">
        <v>127</v>
      </c>
      <c r="AT375" s="151" t="s">
        <v>122</v>
      </c>
      <c r="AU375" s="151" t="s">
        <v>80</v>
      </c>
      <c r="AY375" s="19" t="s">
        <v>120</v>
      </c>
      <c r="BE375" s="152">
        <f>IF(N375="základní",J375,0)</f>
        <v>0</v>
      </c>
      <c r="BF375" s="152">
        <f>IF(N375="snížená",J375,0)</f>
        <v>0</v>
      </c>
      <c r="BG375" s="152">
        <f>IF(N375="zákl. přenesená",J375,0)</f>
        <v>0</v>
      </c>
      <c r="BH375" s="152">
        <f>IF(N375="sníž. přenesená",J375,0)</f>
        <v>0</v>
      </c>
      <c r="BI375" s="152">
        <f>IF(N375="nulová",J375,0)</f>
        <v>0</v>
      </c>
      <c r="BJ375" s="19" t="s">
        <v>78</v>
      </c>
      <c r="BK375" s="152">
        <f>ROUND(I375*H375,2)</f>
        <v>0</v>
      </c>
      <c r="BL375" s="19" t="s">
        <v>127</v>
      </c>
      <c r="BM375" s="151" t="s">
        <v>581</v>
      </c>
    </row>
    <row r="376" spans="1:65" s="2" customFormat="1" ht="11.25">
      <c r="A376" s="34"/>
      <c r="B376" s="35"/>
      <c r="C376" s="34"/>
      <c r="D376" s="153" t="s">
        <v>129</v>
      </c>
      <c r="E376" s="34"/>
      <c r="F376" s="154" t="s">
        <v>582</v>
      </c>
      <c r="G376" s="34"/>
      <c r="H376" s="34"/>
      <c r="I376" s="155"/>
      <c r="J376" s="34"/>
      <c r="K376" s="34"/>
      <c r="L376" s="35"/>
      <c r="M376" s="156"/>
      <c r="N376" s="157"/>
      <c r="O376" s="55"/>
      <c r="P376" s="55"/>
      <c r="Q376" s="55"/>
      <c r="R376" s="55"/>
      <c r="S376" s="55"/>
      <c r="T376" s="56"/>
      <c r="U376" s="34"/>
      <c r="V376" s="34"/>
      <c r="W376" s="34"/>
      <c r="X376" s="34"/>
      <c r="Y376" s="34"/>
      <c r="Z376" s="34"/>
      <c r="AA376" s="34"/>
      <c r="AB376" s="34"/>
      <c r="AC376" s="34"/>
      <c r="AD376" s="34"/>
      <c r="AE376" s="34"/>
      <c r="AT376" s="19" t="s">
        <v>129</v>
      </c>
      <c r="AU376" s="19" t="s">
        <v>80</v>
      </c>
    </row>
    <row r="377" spans="1:65" s="12" customFormat="1" ht="22.9" customHeight="1">
      <c r="B377" s="126"/>
      <c r="D377" s="127" t="s">
        <v>69</v>
      </c>
      <c r="E377" s="137" t="s">
        <v>583</v>
      </c>
      <c r="F377" s="137" t="s">
        <v>584</v>
      </c>
      <c r="I377" s="129"/>
      <c r="J377" s="138">
        <f>BK377</f>
        <v>0</v>
      </c>
      <c r="L377" s="126"/>
      <c r="M377" s="131"/>
      <c r="N377" s="132"/>
      <c r="O377" s="132"/>
      <c r="P377" s="133">
        <f>SUM(P378:P379)</f>
        <v>0</v>
      </c>
      <c r="Q377" s="132"/>
      <c r="R377" s="133">
        <f>SUM(R378:R379)</f>
        <v>0</v>
      </c>
      <c r="S377" s="132"/>
      <c r="T377" s="134">
        <f>SUM(T378:T379)</f>
        <v>0</v>
      </c>
      <c r="AR377" s="127" t="s">
        <v>78</v>
      </c>
      <c r="AT377" s="135" t="s">
        <v>69</v>
      </c>
      <c r="AU377" s="135" t="s">
        <v>78</v>
      </c>
      <c r="AY377" s="127" t="s">
        <v>120</v>
      </c>
      <c r="BK377" s="136">
        <f>SUM(BK378:BK379)</f>
        <v>0</v>
      </c>
    </row>
    <row r="378" spans="1:65" s="2" customFormat="1" ht="44.25" customHeight="1">
      <c r="A378" s="34"/>
      <c r="B378" s="139"/>
      <c r="C378" s="140" t="s">
        <v>585</v>
      </c>
      <c r="D378" s="140" t="s">
        <v>122</v>
      </c>
      <c r="E378" s="141" t="s">
        <v>294</v>
      </c>
      <c r="F378" s="142" t="s">
        <v>295</v>
      </c>
      <c r="G378" s="143" t="s">
        <v>205</v>
      </c>
      <c r="H378" s="144">
        <v>1782.3489999999999</v>
      </c>
      <c r="I378" s="145"/>
      <c r="J378" s="146">
        <f>ROUND(I378*H378,2)</f>
        <v>0</v>
      </c>
      <c r="K378" s="142" t="s">
        <v>126</v>
      </c>
      <c r="L378" s="35"/>
      <c r="M378" s="147" t="s">
        <v>3</v>
      </c>
      <c r="N378" s="148" t="s">
        <v>41</v>
      </c>
      <c r="O378" s="55"/>
      <c r="P378" s="149">
        <f>O378*H378</f>
        <v>0</v>
      </c>
      <c r="Q378" s="149">
        <v>0</v>
      </c>
      <c r="R378" s="149">
        <f>Q378*H378</f>
        <v>0</v>
      </c>
      <c r="S378" s="149">
        <v>0</v>
      </c>
      <c r="T378" s="150">
        <f>S378*H378</f>
        <v>0</v>
      </c>
      <c r="U378" s="34"/>
      <c r="V378" s="34"/>
      <c r="W378" s="34"/>
      <c r="X378" s="34"/>
      <c r="Y378" s="34"/>
      <c r="Z378" s="34"/>
      <c r="AA378" s="34"/>
      <c r="AB378" s="34"/>
      <c r="AC378" s="34"/>
      <c r="AD378" s="34"/>
      <c r="AE378" s="34"/>
      <c r="AR378" s="151" t="s">
        <v>127</v>
      </c>
      <c r="AT378" s="151" t="s">
        <v>122</v>
      </c>
      <c r="AU378" s="151" t="s">
        <v>80</v>
      </c>
      <c r="AY378" s="19" t="s">
        <v>120</v>
      </c>
      <c r="BE378" s="152">
        <f>IF(N378="základní",J378,0)</f>
        <v>0</v>
      </c>
      <c r="BF378" s="152">
        <f>IF(N378="snížená",J378,0)</f>
        <v>0</v>
      </c>
      <c r="BG378" s="152">
        <f>IF(N378="zákl. přenesená",J378,0)</f>
        <v>0</v>
      </c>
      <c r="BH378" s="152">
        <f>IF(N378="sníž. přenesená",J378,0)</f>
        <v>0</v>
      </c>
      <c r="BI378" s="152">
        <f>IF(N378="nulová",J378,0)</f>
        <v>0</v>
      </c>
      <c r="BJ378" s="19" t="s">
        <v>78</v>
      </c>
      <c r="BK378" s="152">
        <f>ROUND(I378*H378,2)</f>
        <v>0</v>
      </c>
      <c r="BL378" s="19" t="s">
        <v>127</v>
      </c>
      <c r="BM378" s="151" t="s">
        <v>586</v>
      </c>
    </row>
    <row r="379" spans="1:65" s="2" customFormat="1" ht="11.25">
      <c r="A379" s="34"/>
      <c r="B379" s="35"/>
      <c r="C379" s="34"/>
      <c r="D379" s="153" t="s">
        <v>129</v>
      </c>
      <c r="E379" s="34"/>
      <c r="F379" s="154" t="s">
        <v>297</v>
      </c>
      <c r="G379" s="34"/>
      <c r="H379" s="34"/>
      <c r="I379" s="155"/>
      <c r="J379" s="34"/>
      <c r="K379" s="34"/>
      <c r="L379" s="35"/>
      <c r="M379" s="156"/>
      <c r="N379" s="157"/>
      <c r="O379" s="55"/>
      <c r="P379" s="55"/>
      <c r="Q379" s="55"/>
      <c r="R379" s="55"/>
      <c r="S379" s="55"/>
      <c r="T379" s="56"/>
      <c r="U379" s="34"/>
      <c r="V379" s="34"/>
      <c r="W379" s="34"/>
      <c r="X379" s="34"/>
      <c r="Y379" s="34"/>
      <c r="Z379" s="34"/>
      <c r="AA379" s="34"/>
      <c r="AB379" s="34"/>
      <c r="AC379" s="34"/>
      <c r="AD379" s="34"/>
      <c r="AE379" s="34"/>
      <c r="AT379" s="19" t="s">
        <v>129</v>
      </c>
      <c r="AU379" s="19" t="s">
        <v>80</v>
      </c>
    </row>
    <row r="380" spans="1:65" s="12" customFormat="1" ht="25.9" customHeight="1">
      <c r="B380" s="126"/>
      <c r="D380" s="127" t="s">
        <v>69</v>
      </c>
      <c r="E380" s="128" t="s">
        <v>587</v>
      </c>
      <c r="F380" s="128" t="s">
        <v>588</v>
      </c>
      <c r="I380" s="129"/>
      <c r="J380" s="130">
        <f>BK380</f>
        <v>0</v>
      </c>
      <c r="L380" s="126"/>
      <c r="M380" s="131"/>
      <c r="N380" s="132"/>
      <c r="O380" s="132"/>
      <c r="P380" s="133">
        <f>SUM(P381:P385)</f>
        <v>0</v>
      </c>
      <c r="Q380" s="132"/>
      <c r="R380" s="133">
        <f>SUM(R381:R385)</f>
        <v>0</v>
      </c>
      <c r="S380" s="132"/>
      <c r="T380" s="134">
        <f>SUM(T381:T385)</f>
        <v>0</v>
      </c>
      <c r="AR380" s="127" t="s">
        <v>127</v>
      </c>
      <c r="AT380" s="135" t="s">
        <v>69</v>
      </c>
      <c r="AU380" s="135" t="s">
        <v>70</v>
      </c>
      <c r="AY380" s="127" t="s">
        <v>120</v>
      </c>
      <c r="BK380" s="136">
        <f>SUM(BK381:BK385)</f>
        <v>0</v>
      </c>
    </row>
    <row r="381" spans="1:65" s="2" customFormat="1" ht="16.5" customHeight="1">
      <c r="A381" s="34"/>
      <c r="B381" s="139"/>
      <c r="C381" s="140" t="s">
        <v>589</v>
      </c>
      <c r="D381" s="140" t="s">
        <v>122</v>
      </c>
      <c r="E381" s="141" t="s">
        <v>590</v>
      </c>
      <c r="F381" s="142" t="s">
        <v>591</v>
      </c>
      <c r="G381" s="143" t="s">
        <v>592</v>
      </c>
      <c r="H381" s="144">
        <v>4</v>
      </c>
      <c r="I381" s="145"/>
      <c r="J381" s="146">
        <f>ROUND(I381*H381,2)</f>
        <v>0</v>
      </c>
      <c r="K381" s="142" t="s">
        <v>3</v>
      </c>
      <c r="L381" s="35"/>
      <c r="M381" s="147" t="s">
        <v>3</v>
      </c>
      <c r="N381" s="148" t="s">
        <v>41</v>
      </c>
      <c r="O381" s="55"/>
      <c r="P381" s="149">
        <f>O381*H381</f>
        <v>0</v>
      </c>
      <c r="Q381" s="149">
        <v>0</v>
      </c>
      <c r="R381" s="149">
        <f>Q381*H381</f>
        <v>0</v>
      </c>
      <c r="S381" s="149">
        <v>0</v>
      </c>
      <c r="T381" s="150">
        <f>S381*H381</f>
        <v>0</v>
      </c>
      <c r="U381" s="34"/>
      <c r="V381" s="34"/>
      <c r="W381" s="34"/>
      <c r="X381" s="34"/>
      <c r="Y381" s="34"/>
      <c r="Z381" s="34"/>
      <c r="AA381" s="34"/>
      <c r="AB381" s="34"/>
      <c r="AC381" s="34"/>
      <c r="AD381" s="34"/>
      <c r="AE381" s="34"/>
      <c r="AR381" s="151" t="s">
        <v>593</v>
      </c>
      <c r="AT381" s="151" t="s">
        <v>122</v>
      </c>
      <c r="AU381" s="151" t="s">
        <v>78</v>
      </c>
      <c r="AY381" s="19" t="s">
        <v>120</v>
      </c>
      <c r="BE381" s="152">
        <f>IF(N381="základní",J381,0)</f>
        <v>0</v>
      </c>
      <c r="BF381" s="152">
        <f>IF(N381="snížená",J381,0)</f>
        <v>0</v>
      </c>
      <c r="BG381" s="152">
        <f>IF(N381="zákl. přenesená",J381,0)</f>
        <v>0</v>
      </c>
      <c r="BH381" s="152">
        <f>IF(N381="sníž. přenesená",J381,0)</f>
        <v>0</v>
      </c>
      <c r="BI381" s="152">
        <f>IF(N381="nulová",J381,0)</f>
        <v>0</v>
      </c>
      <c r="BJ381" s="19" t="s">
        <v>78</v>
      </c>
      <c r="BK381" s="152">
        <f>ROUND(I381*H381,2)</f>
        <v>0</v>
      </c>
      <c r="BL381" s="19" t="s">
        <v>593</v>
      </c>
      <c r="BM381" s="151" t="s">
        <v>594</v>
      </c>
    </row>
    <row r="382" spans="1:65" s="2" customFormat="1" ht="16.5" customHeight="1">
      <c r="A382" s="34"/>
      <c r="B382" s="139"/>
      <c r="C382" s="140" t="s">
        <v>595</v>
      </c>
      <c r="D382" s="140" t="s">
        <v>122</v>
      </c>
      <c r="E382" s="141" t="s">
        <v>596</v>
      </c>
      <c r="F382" s="142" t="s">
        <v>597</v>
      </c>
      <c r="G382" s="143" t="s">
        <v>592</v>
      </c>
      <c r="H382" s="144">
        <v>4</v>
      </c>
      <c r="I382" s="145"/>
      <c r="J382" s="146">
        <f>ROUND(I382*H382,2)</f>
        <v>0</v>
      </c>
      <c r="K382" s="142" t="s">
        <v>3</v>
      </c>
      <c r="L382" s="35"/>
      <c r="M382" s="147" t="s">
        <v>3</v>
      </c>
      <c r="N382" s="148" t="s">
        <v>41</v>
      </c>
      <c r="O382" s="55"/>
      <c r="P382" s="149">
        <f>O382*H382</f>
        <v>0</v>
      </c>
      <c r="Q382" s="149">
        <v>0</v>
      </c>
      <c r="R382" s="149">
        <f>Q382*H382</f>
        <v>0</v>
      </c>
      <c r="S382" s="149">
        <v>0</v>
      </c>
      <c r="T382" s="150">
        <f>S382*H382</f>
        <v>0</v>
      </c>
      <c r="U382" s="34"/>
      <c r="V382" s="34"/>
      <c r="W382" s="34"/>
      <c r="X382" s="34"/>
      <c r="Y382" s="34"/>
      <c r="Z382" s="34"/>
      <c r="AA382" s="34"/>
      <c r="AB382" s="34"/>
      <c r="AC382" s="34"/>
      <c r="AD382" s="34"/>
      <c r="AE382" s="34"/>
      <c r="AR382" s="151" t="s">
        <v>593</v>
      </c>
      <c r="AT382" s="151" t="s">
        <v>122</v>
      </c>
      <c r="AU382" s="151" t="s">
        <v>78</v>
      </c>
      <c r="AY382" s="19" t="s">
        <v>120</v>
      </c>
      <c r="BE382" s="152">
        <f>IF(N382="základní",J382,0)</f>
        <v>0</v>
      </c>
      <c r="BF382" s="152">
        <f>IF(N382="snížená",J382,0)</f>
        <v>0</v>
      </c>
      <c r="BG382" s="152">
        <f>IF(N382="zákl. přenesená",J382,0)</f>
        <v>0</v>
      </c>
      <c r="BH382" s="152">
        <f>IF(N382="sníž. přenesená",J382,0)</f>
        <v>0</v>
      </c>
      <c r="BI382" s="152">
        <f>IF(N382="nulová",J382,0)</f>
        <v>0</v>
      </c>
      <c r="BJ382" s="19" t="s">
        <v>78</v>
      </c>
      <c r="BK382" s="152">
        <f>ROUND(I382*H382,2)</f>
        <v>0</v>
      </c>
      <c r="BL382" s="19" t="s">
        <v>593</v>
      </c>
      <c r="BM382" s="151" t="s">
        <v>598</v>
      </c>
    </row>
    <row r="383" spans="1:65" s="2" customFormat="1" ht="16.5" customHeight="1">
      <c r="A383" s="34"/>
      <c r="B383" s="139"/>
      <c r="C383" s="140" t="s">
        <v>599</v>
      </c>
      <c r="D383" s="140" t="s">
        <v>122</v>
      </c>
      <c r="E383" s="141" t="s">
        <v>600</v>
      </c>
      <c r="F383" s="142"/>
      <c r="G383" s="143" t="s">
        <v>592</v>
      </c>
      <c r="H383" s="144">
        <v>0</v>
      </c>
      <c r="I383" s="145"/>
      <c r="J383" s="146">
        <f>ROUND(I383*H383,2)</f>
        <v>0</v>
      </c>
      <c r="K383" s="142" t="s">
        <v>3</v>
      </c>
      <c r="L383" s="35"/>
      <c r="M383" s="147" t="s">
        <v>3</v>
      </c>
      <c r="N383" s="148" t="s">
        <v>41</v>
      </c>
      <c r="O383" s="55"/>
      <c r="P383" s="149">
        <f>O383*H383</f>
        <v>0</v>
      </c>
      <c r="Q383" s="149">
        <v>0</v>
      </c>
      <c r="R383" s="149">
        <f>Q383*H383</f>
        <v>0</v>
      </c>
      <c r="S383" s="149">
        <v>0</v>
      </c>
      <c r="T383" s="150">
        <f>S383*H383</f>
        <v>0</v>
      </c>
      <c r="U383" s="34"/>
      <c r="V383" s="34"/>
      <c r="W383" s="34"/>
      <c r="X383" s="34"/>
      <c r="Y383" s="34"/>
      <c r="Z383" s="34"/>
      <c r="AA383" s="34"/>
      <c r="AB383" s="34"/>
      <c r="AC383" s="34"/>
      <c r="AD383" s="34"/>
      <c r="AE383" s="34"/>
      <c r="AR383" s="151" t="s">
        <v>593</v>
      </c>
      <c r="AT383" s="151" t="s">
        <v>122</v>
      </c>
      <c r="AU383" s="151" t="s">
        <v>78</v>
      </c>
      <c r="AY383" s="19" t="s">
        <v>120</v>
      </c>
      <c r="BE383" s="152">
        <f>IF(N383="základní",J383,0)</f>
        <v>0</v>
      </c>
      <c r="BF383" s="152">
        <f>IF(N383="snížená",J383,0)</f>
        <v>0</v>
      </c>
      <c r="BG383" s="152">
        <f>IF(N383="zákl. přenesená",J383,0)</f>
        <v>0</v>
      </c>
      <c r="BH383" s="152">
        <f>IF(N383="sníž. přenesená",J383,0)</f>
        <v>0</v>
      </c>
      <c r="BI383" s="152">
        <f>IF(N383="nulová",J383,0)</f>
        <v>0</v>
      </c>
      <c r="BJ383" s="19" t="s">
        <v>78</v>
      </c>
      <c r="BK383" s="152">
        <f>ROUND(I383*H383,2)</f>
        <v>0</v>
      </c>
      <c r="BL383" s="19" t="s">
        <v>593</v>
      </c>
      <c r="BM383" s="151" t="s">
        <v>602</v>
      </c>
    </row>
    <row r="384" spans="1:65" s="2" customFormat="1" ht="16.5" customHeight="1">
      <c r="A384" s="34"/>
      <c r="B384" s="139"/>
      <c r="C384" s="140" t="s">
        <v>603</v>
      </c>
      <c r="D384" s="140" t="s">
        <v>122</v>
      </c>
      <c r="E384" s="141" t="s">
        <v>604</v>
      </c>
      <c r="F384" s="142" t="s">
        <v>3</v>
      </c>
      <c r="G384" s="143" t="s">
        <v>592</v>
      </c>
      <c r="H384" s="144">
        <v>0</v>
      </c>
      <c r="I384" s="145"/>
      <c r="J384" s="146">
        <f>ROUND(I384*H384,2)</f>
        <v>0</v>
      </c>
      <c r="K384" s="142" t="s">
        <v>3</v>
      </c>
      <c r="L384" s="35"/>
      <c r="M384" s="147" t="s">
        <v>3</v>
      </c>
      <c r="N384" s="148" t="s">
        <v>41</v>
      </c>
      <c r="O384" s="55"/>
      <c r="P384" s="149">
        <f>O384*H384</f>
        <v>0</v>
      </c>
      <c r="Q384" s="149">
        <v>0</v>
      </c>
      <c r="R384" s="149">
        <f>Q384*H384</f>
        <v>0</v>
      </c>
      <c r="S384" s="149">
        <v>0</v>
      </c>
      <c r="T384" s="150">
        <f>S384*H384</f>
        <v>0</v>
      </c>
      <c r="U384" s="34"/>
      <c r="V384" s="34"/>
      <c r="W384" s="34"/>
      <c r="X384" s="34"/>
      <c r="Y384" s="34"/>
      <c r="Z384" s="34"/>
      <c r="AA384" s="34"/>
      <c r="AB384" s="34"/>
      <c r="AC384" s="34"/>
      <c r="AD384" s="34"/>
      <c r="AE384" s="34"/>
      <c r="AR384" s="151" t="s">
        <v>593</v>
      </c>
      <c r="AT384" s="151" t="s">
        <v>122</v>
      </c>
      <c r="AU384" s="151" t="s">
        <v>78</v>
      </c>
      <c r="AY384" s="19" t="s">
        <v>120</v>
      </c>
      <c r="BE384" s="152">
        <f>IF(N384="základní",J384,0)</f>
        <v>0</v>
      </c>
      <c r="BF384" s="152">
        <f>IF(N384="snížená",J384,0)</f>
        <v>0</v>
      </c>
      <c r="BG384" s="152">
        <f>IF(N384="zákl. přenesená",J384,0)</f>
        <v>0</v>
      </c>
      <c r="BH384" s="152">
        <f>IF(N384="sníž. přenesená",J384,0)</f>
        <v>0</v>
      </c>
      <c r="BI384" s="152">
        <f>IF(N384="nulová",J384,0)</f>
        <v>0</v>
      </c>
      <c r="BJ384" s="19" t="s">
        <v>78</v>
      </c>
      <c r="BK384" s="152">
        <f>ROUND(I384*H384,2)</f>
        <v>0</v>
      </c>
      <c r="BL384" s="19" t="s">
        <v>593</v>
      </c>
      <c r="BM384" s="151" t="s">
        <v>605</v>
      </c>
    </row>
    <row r="385" spans="1:65" s="2" customFormat="1" ht="16.5" customHeight="1">
      <c r="A385" s="34"/>
      <c r="B385" s="139"/>
      <c r="C385" s="140" t="s">
        <v>606</v>
      </c>
      <c r="D385" s="140" t="s">
        <v>122</v>
      </c>
      <c r="E385" s="141" t="s">
        <v>607</v>
      </c>
      <c r="F385" s="142" t="s">
        <v>3</v>
      </c>
      <c r="G385" s="143" t="s">
        <v>592</v>
      </c>
      <c r="H385" s="144">
        <v>0</v>
      </c>
      <c r="I385" s="145"/>
      <c r="J385" s="146">
        <f>ROUND(I385*H385,2)</f>
        <v>0</v>
      </c>
      <c r="K385" s="142" t="s">
        <v>3</v>
      </c>
      <c r="L385" s="35"/>
      <c r="M385" s="193" t="s">
        <v>3</v>
      </c>
      <c r="N385" s="194" t="s">
        <v>41</v>
      </c>
      <c r="O385" s="195"/>
      <c r="P385" s="196">
        <f>O385*H385</f>
        <v>0</v>
      </c>
      <c r="Q385" s="196">
        <v>0</v>
      </c>
      <c r="R385" s="196">
        <f>Q385*H385</f>
        <v>0</v>
      </c>
      <c r="S385" s="196">
        <v>0</v>
      </c>
      <c r="T385" s="197">
        <f>S385*H385</f>
        <v>0</v>
      </c>
      <c r="U385" s="34"/>
      <c r="V385" s="34"/>
      <c r="W385" s="34"/>
      <c r="X385" s="34"/>
      <c r="Y385" s="34"/>
      <c r="Z385" s="34"/>
      <c r="AA385" s="34"/>
      <c r="AB385" s="34"/>
      <c r="AC385" s="34"/>
      <c r="AD385" s="34"/>
      <c r="AE385" s="34"/>
      <c r="AR385" s="151" t="s">
        <v>593</v>
      </c>
      <c r="AT385" s="151" t="s">
        <v>122</v>
      </c>
      <c r="AU385" s="151" t="s">
        <v>78</v>
      </c>
      <c r="AY385" s="19" t="s">
        <v>120</v>
      </c>
      <c r="BE385" s="152">
        <f>IF(N385="základní",J385,0)</f>
        <v>0</v>
      </c>
      <c r="BF385" s="152">
        <f>IF(N385="snížená",J385,0)</f>
        <v>0</v>
      </c>
      <c r="BG385" s="152">
        <f>IF(N385="zákl. přenesená",J385,0)</f>
        <v>0</v>
      </c>
      <c r="BH385" s="152">
        <f>IF(N385="sníž. přenesená",J385,0)</f>
        <v>0</v>
      </c>
      <c r="BI385" s="152">
        <f>IF(N385="nulová",J385,0)</f>
        <v>0</v>
      </c>
      <c r="BJ385" s="19" t="s">
        <v>78</v>
      </c>
      <c r="BK385" s="152">
        <f>ROUND(I385*H385,2)</f>
        <v>0</v>
      </c>
      <c r="BL385" s="19" t="s">
        <v>593</v>
      </c>
      <c r="BM385" s="151" t="s">
        <v>608</v>
      </c>
    </row>
    <row r="386" spans="1:65" s="2" customFormat="1" ht="6.95" customHeight="1">
      <c r="A386" s="34"/>
      <c r="B386" s="44"/>
      <c r="C386" s="45"/>
      <c r="D386" s="45"/>
      <c r="E386" s="45"/>
      <c r="F386" s="45"/>
      <c r="G386" s="45"/>
      <c r="H386" s="45"/>
      <c r="I386" s="45"/>
      <c r="J386" s="45"/>
      <c r="K386" s="45"/>
      <c r="L386" s="35"/>
      <c r="M386" s="34"/>
      <c r="O386" s="34"/>
      <c r="P386" s="34"/>
      <c r="Q386" s="34"/>
      <c r="R386" s="34"/>
      <c r="S386" s="34"/>
      <c r="T386" s="34"/>
      <c r="U386" s="34"/>
      <c r="V386" s="34"/>
      <c r="W386" s="34"/>
      <c r="X386" s="34"/>
      <c r="Y386" s="34"/>
      <c r="Z386" s="34"/>
      <c r="AA386" s="34"/>
      <c r="AB386" s="34"/>
      <c r="AC386" s="34"/>
      <c r="AD386" s="34"/>
      <c r="AE386" s="34"/>
    </row>
  </sheetData>
  <autoFilter ref="C86:K385" xr:uid="{00000000-0009-0000-0000-000001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 xr:uid="{00000000-0004-0000-0100-000000000000}"/>
    <hyperlink ref="F96" r:id="rId2" xr:uid="{00000000-0004-0000-0100-000001000000}"/>
    <hyperlink ref="F98" r:id="rId3" xr:uid="{00000000-0004-0000-0100-000002000000}"/>
    <hyperlink ref="F100" r:id="rId4" xr:uid="{00000000-0004-0000-0100-000003000000}"/>
    <hyperlink ref="F109" r:id="rId5" xr:uid="{00000000-0004-0000-0100-000004000000}"/>
    <hyperlink ref="F112" r:id="rId6" xr:uid="{00000000-0004-0000-0100-000005000000}"/>
    <hyperlink ref="F115" r:id="rId7" xr:uid="{00000000-0004-0000-0100-000006000000}"/>
    <hyperlink ref="F128" r:id="rId8" xr:uid="{00000000-0004-0000-0100-000007000000}"/>
    <hyperlink ref="F133" r:id="rId9" xr:uid="{00000000-0004-0000-0100-000008000000}"/>
    <hyperlink ref="F138" r:id="rId10" xr:uid="{00000000-0004-0000-0100-000009000000}"/>
    <hyperlink ref="F140" r:id="rId11" xr:uid="{00000000-0004-0000-0100-00000A000000}"/>
    <hyperlink ref="F145" r:id="rId12" xr:uid="{00000000-0004-0000-0100-00000B000000}"/>
    <hyperlink ref="F152" r:id="rId13" xr:uid="{00000000-0004-0000-0100-00000C000000}"/>
    <hyperlink ref="F157" r:id="rId14" xr:uid="{00000000-0004-0000-0100-00000D000000}"/>
    <hyperlink ref="F164" r:id="rId15" xr:uid="{00000000-0004-0000-0100-00000E000000}"/>
    <hyperlink ref="F171" r:id="rId16" xr:uid="{00000000-0004-0000-0100-00000F000000}"/>
    <hyperlink ref="F179" r:id="rId17" xr:uid="{00000000-0004-0000-0100-000010000000}"/>
    <hyperlink ref="F186" r:id="rId18" xr:uid="{00000000-0004-0000-0100-000011000000}"/>
    <hyperlink ref="F188" r:id="rId19" xr:uid="{00000000-0004-0000-0100-000012000000}"/>
    <hyperlink ref="F190" r:id="rId20" xr:uid="{00000000-0004-0000-0100-000013000000}"/>
    <hyperlink ref="F199" r:id="rId21" xr:uid="{00000000-0004-0000-0100-000014000000}"/>
    <hyperlink ref="F206" r:id="rId22" xr:uid="{00000000-0004-0000-0100-000015000000}"/>
    <hyperlink ref="F210" r:id="rId23" xr:uid="{00000000-0004-0000-0100-000016000000}"/>
    <hyperlink ref="F213" r:id="rId24" xr:uid="{00000000-0004-0000-0100-000017000000}"/>
    <hyperlink ref="F216" r:id="rId25" xr:uid="{00000000-0004-0000-0100-000018000000}"/>
    <hyperlink ref="F219" r:id="rId26" xr:uid="{00000000-0004-0000-0100-000019000000}"/>
    <hyperlink ref="F226" r:id="rId27" xr:uid="{00000000-0004-0000-0100-00001A000000}"/>
    <hyperlink ref="F229" r:id="rId28" xr:uid="{00000000-0004-0000-0100-00001B000000}"/>
    <hyperlink ref="F238" r:id="rId29" xr:uid="{00000000-0004-0000-0100-00001C000000}"/>
    <hyperlink ref="F241" r:id="rId30" xr:uid="{00000000-0004-0000-0100-00001D000000}"/>
    <hyperlink ref="F244" r:id="rId31" xr:uid="{00000000-0004-0000-0100-00001E000000}"/>
    <hyperlink ref="F247" r:id="rId32" xr:uid="{00000000-0004-0000-0100-00001F000000}"/>
    <hyperlink ref="F250" r:id="rId33" xr:uid="{00000000-0004-0000-0100-000020000000}"/>
    <hyperlink ref="F253" r:id="rId34" xr:uid="{00000000-0004-0000-0100-000021000000}"/>
    <hyperlink ref="F258" r:id="rId35" xr:uid="{00000000-0004-0000-0100-000022000000}"/>
    <hyperlink ref="F265" r:id="rId36" xr:uid="{00000000-0004-0000-0100-000023000000}"/>
    <hyperlink ref="F268" r:id="rId37" xr:uid="{00000000-0004-0000-0100-000024000000}"/>
    <hyperlink ref="F274" r:id="rId38" xr:uid="{00000000-0004-0000-0100-000025000000}"/>
    <hyperlink ref="F281" r:id="rId39" xr:uid="{00000000-0004-0000-0100-000026000000}"/>
    <hyperlink ref="F286" r:id="rId40" xr:uid="{00000000-0004-0000-0100-000027000000}"/>
    <hyperlink ref="F293" r:id="rId41" xr:uid="{00000000-0004-0000-0100-000028000000}"/>
    <hyperlink ref="F298" r:id="rId42" xr:uid="{00000000-0004-0000-0100-000029000000}"/>
    <hyperlink ref="F300" r:id="rId43" xr:uid="{00000000-0004-0000-0100-00002A000000}"/>
    <hyperlink ref="F305" r:id="rId44" xr:uid="{00000000-0004-0000-0100-00002B000000}"/>
    <hyperlink ref="F307" r:id="rId45" xr:uid="{00000000-0004-0000-0100-00002C000000}"/>
    <hyperlink ref="F324" r:id="rId46" xr:uid="{00000000-0004-0000-0100-00002D000000}"/>
    <hyperlink ref="F331" r:id="rId47" xr:uid="{00000000-0004-0000-0100-00002E000000}"/>
    <hyperlink ref="F333" r:id="rId48" xr:uid="{00000000-0004-0000-0100-00002F000000}"/>
    <hyperlink ref="F335" r:id="rId49" xr:uid="{00000000-0004-0000-0100-000030000000}"/>
    <hyperlink ref="F341" r:id="rId50" xr:uid="{00000000-0004-0000-0100-000031000000}"/>
    <hyperlink ref="F358" r:id="rId51" xr:uid="{00000000-0004-0000-0100-000032000000}"/>
    <hyperlink ref="F362" r:id="rId52" xr:uid="{00000000-0004-0000-0100-000033000000}"/>
    <hyperlink ref="F368" r:id="rId53" xr:uid="{00000000-0004-0000-0100-000034000000}"/>
    <hyperlink ref="F370" r:id="rId54" xr:uid="{00000000-0004-0000-0100-000035000000}"/>
    <hyperlink ref="F372" r:id="rId55" xr:uid="{00000000-0004-0000-0100-000036000000}"/>
    <hyperlink ref="F374" r:id="rId56" xr:uid="{00000000-0004-0000-0100-000037000000}"/>
    <hyperlink ref="F376" r:id="rId57" xr:uid="{00000000-0004-0000-0100-000038000000}"/>
    <hyperlink ref="F379" r:id="rId58" xr:uid="{00000000-0004-0000-0100-00003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5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BM247"/>
  <sheetViews>
    <sheetView showGridLines="0" topLeftCell="A227" workbookViewId="0">
      <selection activeCell="H245" sqref="H245"/>
    </sheetView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2" t="s">
        <v>6</v>
      </c>
      <c r="M2" s="307"/>
      <c r="N2" s="307"/>
      <c r="O2" s="307"/>
      <c r="P2" s="307"/>
      <c r="Q2" s="307"/>
      <c r="R2" s="307"/>
      <c r="S2" s="307"/>
      <c r="T2" s="307"/>
      <c r="U2" s="307"/>
      <c r="V2" s="307"/>
      <c r="AT2" s="19" t="s">
        <v>83</v>
      </c>
    </row>
    <row r="3" spans="1:46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80</v>
      </c>
    </row>
    <row r="4" spans="1:46" s="1" customFormat="1" ht="24.95" customHeight="1">
      <c r="B4" s="22"/>
      <c r="D4" s="23" t="s">
        <v>90</v>
      </c>
      <c r="L4" s="22"/>
      <c r="M4" s="90" t="s">
        <v>11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29" t="s">
        <v>17</v>
      </c>
      <c r="L6" s="22"/>
    </row>
    <row r="7" spans="1:46" s="1" customFormat="1" ht="16.5" customHeight="1">
      <c r="B7" s="22"/>
      <c r="E7" s="323" t="str">
        <f>'Rekapitulace stavby'!K6</f>
        <v>Dostavba komunikace C20 v Nové Vsi</v>
      </c>
      <c r="F7" s="324"/>
      <c r="G7" s="324"/>
      <c r="H7" s="324"/>
      <c r="L7" s="22"/>
    </row>
    <row r="8" spans="1:46" s="2" customFormat="1" ht="12" customHeight="1">
      <c r="A8" s="34"/>
      <c r="B8" s="35"/>
      <c r="C8" s="34"/>
      <c r="D8" s="29" t="s">
        <v>91</v>
      </c>
      <c r="E8" s="34"/>
      <c r="F8" s="34"/>
      <c r="G8" s="34"/>
      <c r="H8" s="34"/>
      <c r="I8" s="34"/>
      <c r="J8" s="34"/>
      <c r="K8" s="34"/>
      <c r="L8" s="9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30" customHeight="1">
      <c r="A9" s="34"/>
      <c r="B9" s="35"/>
      <c r="C9" s="34"/>
      <c r="D9" s="34"/>
      <c r="E9" s="285" t="s">
        <v>609</v>
      </c>
      <c r="F9" s="325"/>
      <c r="G9" s="325"/>
      <c r="H9" s="325"/>
      <c r="I9" s="34"/>
      <c r="J9" s="34"/>
      <c r="K9" s="34"/>
      <c r="L9" s="9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9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5"/>
      <c r="C11" s="34"/>
      <c r="D11" s="29" t="s">
        <v>19</v>
      </c>
      <c r="E11" s="34"/>
      <c r="F11" s="27" t="s">
        <v>3</v>
      </c>
      <c r="G11" s="34"/>
      <c r="H11" s="34"/>
      <c r="I11" s="29" t="s">
        <v>20</v>
      </c>
      <c r="J11" s="27" t="s">
        <v>3</v>
      </c>
      <c r="K11" s="34"/>
      <c r="L11" s="9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5"/>
      <c r="C12" s="34"/>
      <c r="D12" s="29" t="s">
        <v>21</v>
      </c>
      <c r="E12" s="34"/>
      <c r="F12" s="27" t="s">
        <v>22</v>
      </c>
      <c r="G12" s="34"/>
      <c r="H12" s="34"/>
      <c r="I12" s="29" t="s">
        <v>23</v>
      </c>
      <c r="J12" s="52" t="str">
        <f>'Rekapitulace stavby'!AN8</f>
        <v>4. 1. 2024</v>
      </c>
      <c r="K12" s="34"/>
      <c r="L12" s="9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9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5"/>
      <c r="C14" s="34"/>
      <c r="D14" s="29" t="s">
        <v>25</v>
      </c>
      <c r="E14" s="34"/>
      <c r="F14" s="34"/>
      <c r="G14" s="34"/>
      <c r="H14" s="34"/>
      <c r="I14" s="29" t="s">
        <v>26</v>
      </c>
      <c r="J14" s="27" t="s">
        <v>3</v>
      </c>
      <c r="K14" s="34"/>
      <c r="L14" s="9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5"/>
      <c r="C15" s="34"/>
      <c r="D15" s="34"/>
      <c r="E15" s="27" t="s">
        <v>27</v>
      </c>
      <c r="F15" s="34"/>
      <c r="G15" s="34"/>
      <c r="H15" s="34"/>
      <c r="I15" s="29" t="s">
        <v>28</v>
      </c>
      <c r="J15" s="27" t="s">
        <v>3</v>
      </c>
      <c r="K15" s="34"/>
      <c r="L15" s="9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9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5"/>
      <c r="C17" s="34"/>
      <c r="D17" s="29" t="s">
        <v>29</v>
      </c>
      <c r="E17" s="34"/>
      <c r="F17" s="34"/>
      <c r="G17" s="34"/>
      <c r="H17" s="34"/>
      <c r="I17" s="29" t="s">
        <v>26</v>
      </c>
      <c r="J17" s="30" t="str">
        <f>'Rekapitulace stavby'!AN13</f>
        <v>Vyplň údaj</v>
      </c>
      <c r="K17" s="34"/>
      <c r="L17" s="9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5"/>
      <c r="C18" s="34"/>
      <c r="D18" s="34"/>
      <c r="E18" s="326" t="str">
        <f>'Rekapitulace stavby'!E14</f>
        <v>Vyplň údaj</v>
      </c>
      <c r="F18" s="306"/>
      <c r="G18" s="306"/>
      <c r="H18" s="306"/>
      <c r="I18" s="29" t="s">
        <v>28</v>
      </c>
      <c r="J18" s="30" t="str">
        <f>'Rekapitulace stavby'!AN14</f>
        <v>Vyplň údaj</v>
      </c>
      <c r="K18" s="34"/>
      <c r="L18" s="9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9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5"/>
      <c r="C20" s="34"/>
      <c r="D20" s="29" t="s">
        <v>31</v>
      </c>
      <c r="E20" s="34"/>
      <c r="F20" s="34"/>
      <c r="G20" s="34"/>
      <c r="H20" s="34"/>
      <c r="I20" s="29" t="s">
        <v>26</v>
      </c>
      <c r="J20" s="27" t="str">
        <f>IF('Rekapitulace stavby'!AN16="","",'Rekapitulace stavby'!AN16)</f>
        <v/>
      </c>
      <c r="K20" s="34"/>
      <c r="L20" s="9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5"/>
      <c r="C21" s="34"/>
      <c r="D21" s="34"/>
      <c r="E21" s="27" t="str">
        <f>IF('Rekapitulace stavby'!E17="","",'Rekapitulace stavby'!E17)</f>
        <v xml:space="preserve"> </v>
      </c>
      <c r="F21" s="34"/>
      <c r="G21" s="34"/>
      <c r="H21" s="34"/>
      <c r="I21" s="29" t="s">
        <v>28</v>
      </c>
      <c r="J21" s="27" t="str">
        <f>IF('Rekapitulace stavby'!AN17="","",'Rekapitulace stavby'!AN17)</f>
        <v/>
      </c>
      <c r="K21" s="34"/>
      <c r="L21" s="9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9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5"/>
      <c r="C23" s="34"/>
      <c r="D23" s="29" t="s">
        <v>33</v>
      </c>
      <c r="E23" s="34"/>
      <c r="F23" s="34"/>
      <c r="G23" s="34"/>
      <c r="H23" s="34"/>
      <c r="I23" s="29" t="s">
        <v>26</v>
      </c>
      <c r="J23" s="27" t="str">
        <f>IF('Rekapitulace stavby'!AN19="","",'Rekapitulace stavby'!AN19)</f>
        <v/>
      </c>
      <c r="K23" s="34"/>
      <c r="L23" s="9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5"/>
      <c r="C24" s="34"/>
      <c r="D24" s="34"/>
      <c r="E24" s="27" t="str">
        <f>IF('Rekapitulace stavby'!E20="","",'Rekapitulace stavby'!E20)</f>
        <v xml:space="preserve"> </v>
      </c>
      <c r="F24" s="34"/>
      <c r="G24" s="34"/>
      <c r="H24" s="34"/>
      <c r="I24" s="29" t="s">
        <v>28</v>
      </c>
      <c r="J24" s="27" t="str">
        <f>IF('Rekapitulace stavby'!AN20="","",'Rekapitulace stavby'!AN20)</f>
        <v/>
      </c>
      <c r="K24" s="34"/>
      <c r="L24" s="9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9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5"/>
      <c r="C26" s="34"/>
      <c r="D26" s="29" t="s">
        <v>34</v>
      </c>
      <c r="E26" s="34"/>
      <c r="F26" s="34"/>
      <c r="G26" s="34"/>
      <c r="H26" s="34"/>
      <c r="I26" s="34"/>
      <c r="J26" s="34"/>
      <c r="K26" s="34"/>
      <c r="L26" s="9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92"/>
      <c r="B27" s="93"/>
      <c r="C27" s="92"/>
      <c r="D27" s="92"/>
      <c r="E27" s="311" t="s">
        <v>3</v>
      </c>
      <c r="F27" s="311"/>
      <c r="G27" s="311"/>
      <c r="H27" s="311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9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5"/>
      <c r="C29" s="34"/>
      <c r="D29" s="63"/>
      <c r="E29" s="63"/>
      <c r="F29" s="63"/>
      <c r="G29" s="63"/>
      <c r="H29" s="63"/>
      <c r="I29" s="63"/>
      <c r="J29" s="63"/>
      <c r="K29" s="63"/>
      <c r="L29" s="9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5"/>
      <c r="C30" s="34"/>
      <c r="D30" s="95" t="s">
        <v>36</v>
      </c>
      <c r="E30" s="34"/>
      <c r="F30" s="34"/>
      <c r="G30" s="34"/>
      <c r="H30" s="34"/>
      <c r="I30" s="34"/>
      <c r="J30" s="68">
        <f>ROUND(J88, 2)</f>
        <v>0</v>
      </c>
      <c r="K30" s="34"/>
      <c r="L30" s="9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5"/>
      <c r="C31" s="34"/>
      <c r="D31" s="63"/>
      <c r="E31" s="63"/>
      <c r="F31" s="63"/>
      <c r="G31" s="63"/>
      <c r="H31" s="63"/>
      <c r="I31" s="63"/>
      <c r="J31" s="63"/>
      <c r="K31" s="63"/>
      <c r="L31" s="9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5"/>
      <c r="C32" s="34"/>
      <c r="D32" s="34"/>
      <c r="E32" s="34"/>
      <c r="F32" s="38" t="s">
        <v>38</v>
      </c>
      <c r="G32" s="34"/>
      <c r="H32" s="34"/>
      <c r="I32" s="38" t="s">
        <v>37</v>
      </c>
      <c r="J32" s="38" t="s">
        <v>39</v>
      </c>
      <c r="K32" s="34"/>
      <c r="L32" s="9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5"/>
      <c r="C33" s="34"/>
      <c r="D33" s="96" t="s">
        <v>40</v>
      </c>
      <c r="E33" s="29" t="s">
        <v>41</v>
      </c>
      <c r="F33" s="97">
        <f>ROUND((SUM(BE88:BE246)),  2)</f>
        <v>0</v>
      </c>
      <c r="G33" s="34"/>
      <c r="H33" s="34"/>
      <c r="I33" s="98">
        <v>0.21</v>
      </c>
      <c r="J33" s="97">
        <f>ROUND(((SUM(BE88:BE246))*I33),  2)</f>
        <v>0</v>
      </c>
      <c r="K33" s="34"/>
      <c r="L33" s="9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5"/>
      <c r="C34" s="34"/>
      <c r="D34" s="34"/>
      <c r="E34" s="29" t="s">
        <v>42</v>
      </c>
      <c r="F34" s="97">
        <f>ROUND((SUM(BF88:BF246)),  2)</f>
        <v>0</v>
      </c>
      <c r="G34" s="34"/>
      <c r="H34" s="34"/>
      <c r="I34" s="98">
        <v>0.12</v>
      </c>
      <c r="J34" s="97">
        <f>ROUND(((SUM(BF88:BF246))*I34),  2)</f>
        <v>0</v>
      </c>
      <c r="K34" s="34"/>
      <c r="L34" s="9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5"/>
      <c r="C35" s="34"/>
      <c r="D35" s="34"/>
      <c r="E35" s="29" t="s">
        <v>43</v>
      </c>
      <c r="F35" s="97">
        <f>ROUND((SUM(BG88:BG246)),  2)</f>
        <v>0</v>
      </c>
      <c r="G35" s="34"/>
      <c r="H35" s="34"/>
      <c r="I35" s="98">
        <v>0.21</v>
      </c>
      <c r="J35" s="97">
        <f>0</f>
        <v>0</v>
      </c>
      <c r="K35" s="34"/>
      <c r="L35" s="9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5"/>
      <c r="C36" s="34"/>
      <c r="D36" s="34"/>
      <c r="E36" s="29" t="s">
        <v>44</v>
      </c>
      <c r="F36" s="97">
        <f>ROUND((SUM(BH88:BH246)),  2)</f>
        <v>0</v>
      </c>
      <c r="G36" s="34"/>
      <c r="H36" s="34"/>
      <c r="I36" s="98">
        <v>0.12</v>
      </c>
      <c r="J36" s="97">
        <f>0</f>
        <v>0</v>
      </c>
      <c r="K36" s="34"/>
      <c r="L36" s="9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5"/>
      <c r="C37" s="34"/>
      <c r="D37" s="34"/>
      <c r="E37" s="29" t="s">
        <v>45</v>
      </c>
      <c r="F37" s="97">
        <f>ROUND((SUM(BI88:BI246)),  2)</f>
        <v>0</v>
      </c>
      <c r="G37" s="34"/>
      <c r="H37" s="34"/>
      <c r="I37" s="98">
        <v>0</v>
      </c>
      <c r="J37" s="97">
        <f>0</f>
        <v>0</v>
      </c>
      <c r="K37" s="34"/>
      <c r="L37" s="9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9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5"/>
      <c r="C39" s="99"/>
      <c r="D39" s="100" t="s">
        <v>46</v>
      </c>
      <c r="E39" s="57"/>
      <c r="F39" s="57"/>
      <c r="G39" s="101" t="s">
        <v>47</v>
      </c>
      <c r="H39" s="102" t="s">
        <v>48</v>
      </c>
      <c r="I39" s="57"/>
      <c r="J39" s="103">
        <f>SUM(J30:J37)</f>
        <v>0</v>
      </c>
      <c r="K39" s="104"/>
      <c r="L39" s="9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44"/>
      <c r="C40" s="45"/>
      <c r="D40" s="45"/>
      <c r="E40" s="45"/>
      <c r="F40" s="45"/>
      <c r="G40" s="45"/>
      <c r="H40" s="45"/>
      <c r="I40" s="45"/>
      <c r="J40" s="45"/>
      <c r="K40" s="45"/>
      <c r="L40" s="9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46"/>
      <c r="C44" s="47"/>
      <c r="D44" s="47"/>
      <c r="E44" s="47"/>
      <c r="F44" s="47"/>
      <c r="G44" s="47"/>
      <c r="H44" s="47"/>
      <c r="I44" s="47"/>
      <c r="J44" s="47"/>
      <c r="K44" s="47"/>
      <c r="L44" s="9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93</v>
      </c>
      <c r="D45" s="34"/>
      <c r="E45" s="34"/>
      <c r="F45" s="34"/>
      <c r="G45" s="34"/>
      <c r="H45" s="34"/>
      <c r="I45" s="34"/>
      <c r="J45" s="34"/>
      <c r="K45" s="34"/>
      <c r="L45" s="91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4"/>
      <c r="D46" s="34"/>
      <c r="E46" s="34"/>
      <c r="F46" s="34"/>
      <c r="G46" s="34"/>
      <c r="H46" s="34"/>
      <c r="I46" s="34"/>
      <c r="J46" s="34"/>
      <c r="K46" s="34"/>
      <c r="L46" s="91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17</v>
      </c>
      <c r="D47" s="34"/>
      <c r="E47" s="34"/>
      <c r="F47" s="34"/>
      <c r="G47" s="34"/>
      <c r="H47" s="34"/>
      <c r="I47" s="34"/>
      <c r="J47" s="34"/>
      <c r="K47" s="34"/>
      <c r="L47" s="91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4"/>
      <c r="D48" s="34"/>
      <c r="E48" s="323" t="str">
        <f>E7</f>
        <v>Dostavba komunikace C20 v Nové Vsi</v>
      </c>
      <c r="F48" s="324"/>
      <c r="G48" s="324"/>
      <c r="H48" s="324"/>
      <c r="I48" s="34"/>
      <c r="J48" s="34"/>
      <c r="K48" s="34"/>
      <c r="L48" s="91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91</v>
      </c>
      <c r="D49" s="34"/>
      <c r="E49" s="34"/>
      <c r="F49" s="34"/>
      <c r="G49" s="34"/>
      <c r="H49" s="34"/>
      <c r="I49" s="34"/>
      <c r="J49" s="34"/>
      <c r="K49" s="34"/>
      <c r="L49" s="91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30" customHeight="1">
      <c r="A50" s="34"/>
      <c r="B50" s="35"/>
      <c r="C50" s="34"/>
      <c r="D50" s="34"/>
      <c r="E50" s="285" t="str">
        <f>E9</f>
        <v>SO02 - Spojka okolo technického zázemí čp.155 (cca 110x6m) - 660+50 m2 (710 m2)</v>
      </c>
      <c r="F50" s="325"/>
      <c r="G50" s="325"/>
      <c r="H50" s="325"/>
      <c r="I50" s="34"/>
      <c r="J50" s="34"/>
      <c r="K50" s="34"/>
      <c r="L50" s="91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91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4"/>
      <c r="E52" s="34"/>
      <c r="F52" s="27" t="str">
        <f>F12</f>
        <v xml:space="preserve"> </v>
      </c>
      <c r="G52" s="34"/>
      <c r="H52" s="34"/>
      <c r="I52" s="29" t="s">
        <v>23</v>
      </c>
      <c r="J52" s="52" t="str">
        <f>IF(J12="","",J12)</f>
        <v>4. 1. 2024</v>
      </c>
      <c r="K52" s="34"/>
      <c r="L52" s="91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91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2" customHeight="1">
      <c r="A54" s="34"/>
      <c r="B54" s="35"/>
      <c r="C54" s="29" t="s">
        <v>25</v>
      </c>
      <c r="D54" s="34"/>
      <c r="E54" s="34"/>
      <c r="F54" s="27" t="str">
        <f>E15</f>
        <v>Obec Hradec-Nová Ves</v>
      </c>
      <c r="G54" s="34"/>
      <c r="H54" s="34"/>
      <c r="I54" s="29" t="s">
        <v>31</v>
      </c>
      <c r="J54" s="32" t="str">
        <f>E21</f>
        <v xml:space="preserve"> </v>
      </c>
      <c r="K54" s="34"/>
      <c r="L54" s="91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29</v>
      </c>
      <c r="D55" s="34"/>
      <c r="E55" s="34"/>
      <c r="F55" s="27" t="str">
        <f>IF(E18="","",E18)</f>
        <v>Vyplň údaj</v>
      </c>
      <c r="G55" s="34"/>
      <c r="H55" s="34"/>
      <c r="I55" s="29" t="s">
        <v>33</v>
      </c>
      <c r="J55" s="32" t="str">
        <f>E24</f>
        <v xml:space="preserve"> </v>
      </c>
      <c r="K55" s="34"/>
      <c r="L55" s="91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4"/>
      <c r="D56" s="34"/>
      <c r="E56" s="34"/>
      <c r="F56" s="34"/>
      <c r="G56" s="34"/>
      <c r="H56" s="34"/>
      <c r="I56" s="34"/>
      <c r="J56" s="34"/>
      <c r="K56" s="34"/>
      <c r="L56" s="91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05" t="s">
        <v>94</v>
      </c>
      <c r="D57" s="99"/>
      <c r="E57" s="99"/>
      <c r="F57" s="99"/>
      <c r="G57" s="99"/>
      <c r="H57" s="99"/>
      <c r="I57" s="99"/>
      <c r="J57" s="106" t="s">
        <v>95</v>
      </c>
      <c r="K57" s="99"/>
      <c r="L57" s="91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4"/>
      <c r="D58" s="34"/>
      <c r="E58" s="34"/>
      <c r="F58" s="34"/>
      <c r="G58" s="34"/>
      <c r="H58" s="34"/>
      <c r="I58" s="34"/>
      <c r="J58" s="34"/>
      <c r="K58" s="34"/>
      <c r="L58" s="91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07" t="s">
        <v>68</v>
      </c>
      <c r="D59" s="34"/>
      <c r="E59" s="34"/>
      <c r="F59" s="34"/>
      <c r="G59" s="34"/>
      <c r="H59" s="34"/>
      <c r="I59" s="34"/>
      <c r="J59" s="68">
        <f>J88</f>
        <v>0</v>
      </c>
      <c r="K59" s="34"/>
      <c r="L59" s="91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9" t="s">
        <v>96</v>
      </c>
    </row>
    <row r="60" spans="1:47" s="9" customFormat="1" ht="24.95" customHeight="1">
      <c r="B60" s="108"/>
      <c r="D60" s="109" t="s">
        <v>97</v>
      </c>
      <c r="E60" s="110"/>
      <c r="F60" s="110"/>
      <c r="G60" s="110"/>
      <c r="H60" s="110"/>
      <c r="I60" s="110"/>
      <c r="J60" s="111">
        <f>J89</f>
        <v>0</v>
      </c>
      <c r="L60" s="108"/>
    </row>
    <row r="61" spans="1:47" s="10" customFormat="1" ht="19.899999999999999" customHeight="1">
      <c r="B61" s="112"/>
      <c r="D61" s="113" t="s">
        <v>98</v>
      </c>
      <c r="E61" s="114"/>
      <c r="F61" s="114"/>
      <c r="G61" s="114"/>
      <c r="H61" s="114"/>
      <c r="I61" s="114"/>
      <c r="J61" s="115">
        <f>J90</f>
        <v>0</v>
      </c>
      <c r="L61" s="112"/>
    </row>
    <row r="62" spans="1:47" s="10" customFormat="1" ht="19.899999999999999" customHeight="1">
      <c r="B62" s="112"/>
      <c r="D62" s="113" t="s">
        <v>99</v>
      </c>
      <c r="E62" s="114"/>
      <c r="F62" s="114"/>
      <c r="G62" s="114"/>
      <c r="H62" s="114"/>
      <c r="I62" s="114"/>
      <c r="J62" s="115">
        <f>J139</f>
        <v>0</v>
      </c>
      <c r="L62" s="112"/>
    </row>
    <row r="63" spans="1:47" s="10" customFormat="1" ht="19.899999999999999" customHeight="1">
      <c r="B63" s="112"/>
      <c r="D63" s="113" t="s">
        <v>100</v>
      </c>
      <c r="E63" s="114"/>
      <c r="F63" s="114"/>
      <c r="G63" s="114"/>
      <c r="H63" s="114"/>
      <c r="I63" s="114"/>
      <c r="J63" s="115">
        <f>J161</f>
        <v>0</v>
      </c>
      <c r="L63" s="112"/>
    </row>
    <row r="64" spans="1:47" s="10" customFormat="1" ht="19.899999999999999" customHeight="1">
      <c r="B64" s="112"/>
      <c r="D64" s="113" t="s">
        <v>101</v>
      </c>
      <c r="E64" s="114"/>
      <c r="F64" s="114"/>
      <c r="G64" s="114"/>
      <c r="H64" s="114"/>
      <c r="I64" s="114"/>
      <c r="J64" s="115">
        <f>J189</f>
        <v>0</v>
      </c>
      <c r="L64" s="112"/>
    </row>
    <row r="65" spans="1:31" s="10" customFormat="1" ht="19.899999999999999" customHeight="1">
      <c r="B65" s="112"/>
      <c r="D65" s="113" t="s">
        <v>610</v>
      </c>
      <c r="E65" s="114"/>
      <c r="F65" s="114"/>
      <c r="G65" s="114"/>
      <c r="H65" s="114"/>
      <c r="I65" s="114"/>
      <c r="J65" s="115">
        <f>J225</f>
        <v>0</v>
      </c>
      <c r="L65" s="112"/>
    </row>
    <row r="66" spans="1:31" s="10" customFormat="1" ht="19.899999999999999" customHeight="1">
      <c r="B66" s="112"/>
      <c r="D66" s="113" t="s">
        <v>102</v>
      </c>
      <c r="E66" s="114"/>
      <c r="F66" s="114"/>
      <c r="G66" s="114"/>
      <c r="H66" s="114"/>
      <c r="I66" s="114"/>
      <c r="J66" s="115">
        <f>J228</f>
        <v>0</v>
      </c>
      <c r="L66" s="112"/>
    </row>
    <row r="67" spans="1:31" s="10" customFormat="1" ht="19.899999999999999" customHeight="1">
      <c r="B67" s="112"/>
      <c r="D67" s="113" t="s">
        <v>103</v>
      </c>
      <c r="E67" s="114"/>
      <c r="F67" s="114"/>
      <c r="G67" s="114"/>
      <c r="H67" s="114"/>
      <c r="I67" s="114"/>
      <c r="J67" s="115">
        <f>J238</f>
        <v>0</v>
      </c>
      <c r="L67" s="112"/>
    </row>
    <row r="68" spans="1:31" s="9" customFormat="1" ht="24.95" customHeight="1">
      <c r="B68" s="108"/>
      <c r="D68" s="109" t="s">
        <v>104</v>
      </c>
      <c r="E68" s="110"/>
      <c r="F68" s="110"/>
      <c r="G68" s="110"/>
      <c r="H68" s="110"/>
      <c r="I68" s="110"/>
      <c r="J68" s="111">
        <f>J241</f>
        <v>0</v>
      </c>
      <c r="L68" s="108"/>
    </row>
    <row r="69" spans="1:31" s="2" customFormat="1" ht="21.75" customHeight="1">
      <c r="A69" s="34"/>
      <c r="B69" s="35"/>
      <c r="C69" s="34"/>
      <c r="D69" s="34"/>
      <c r="E69" s="34"/>
      <c r="F69" s="34"/>
      <c r="G69" s="34"/>
      <c r="H69" s="34"/>
      <c r="I69" s="34"/>
      <c r="J69" s="34"/>
      <c r="K69" s="34"/>
      <c r="L69" s="91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31" s="2" customFormat="1" ht="6.95" customHeight="1">
      <c r="A70" s="34"/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91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4" spans="1:31" s="2" customFormat="1" ht="6.95" customHeight="1">
      <c r="A74" s="34"/>
      <c r="B74" s="46"/>
      <c r="C74" s="47"/>
      <c r="D74" s="47"/>
      <c r="E74" s="47"/>
      <c r="F74" s="47"/>
      <c r="G74" s="47"/>
      <c r="H74" s="47"/>
      <c r="I74" s="47"/>
      <c r="J74" s="47"/>
      <c r="K74" s="47"/>
      <c r="L74" s="91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24.95" customHeight="1">
      <c r="A75" s="34"/>
      <c r="B75" s="35"/>
      <c r="C75" s="23" t="s">
        <v>105</v>
      </c>
      <c r="D75" s="34"/>
      <c r="E75" s="34"/>
      <c r="F75" s="34"/>
      <c r="G75" s="34"/>
      <c r="H75" s="34"/>
      <c r="I75" s="34"/>
      <c r="J75" s="34"/>
      <c r="K75" s="34"/>
      <c r="L75" s="91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6.95" customHeight="1">
      <c r="A76" s="34"/>
      <c r="B76" s="35"/>
      <c r="C76" s="34"/>
      <c r="D76" s="34"/>
      <c r="E76" s="34"/>
      <c r="F76" s="34"/>
      <c r="G76" s="34"/>
      <c r="H76" s="34"/>
      <c r="I76" s="34"/>
      <c r="J76" s="34"/>
      <c r="K76" s="34"/>
      <c r="L76" s="9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17</v>
      </c>
      <c r="D77" s="34"/>
      <c r="E77" s="34"/>
      <c r="F77" s="34"/>
      <c r="G77" s="34"/>
      <c r="H77" s="34"/>
      <c r="I77" s="34"/>
      <c r="J77" s="34"/>
      <c r="K77" s="34"/>
      <c r="L77" s="9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6.5" customHeight="1">
      <c r="A78" s="34"/>
      <c r="B78" s="35"/>
      <c r="C78" s="34"/>
      <c r="D78" s="34"/>
      <c r="E78" s="323" t="str">
        <f>E7</f>
        <v>Dostavba komunikace C20 v Nové Vsi</v>
      </c>
      <c r="F78" s="324"/>
      <c r="G78" s="324"/>
      <c r="H78" s="324"/>
      <c r="I78" s="34"/>
      <c r="J78" s="34"/>
      <c r="K78" s="34"/>
      <c r="L78" s="91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12" customHeight="1">
      <c r="A79" s="34"/>
      <c r="B79" s="35"/>
      <c r="C79" s="29" t="s">
        <v>91</v>
      </c>
      <c r="D79" s="34"/>
      <c r="E79" s="34"/>
      <c r="F79" s="34"/>
      <c r="G79" s="34"/>
      <c r="H79" s="34"/>
      <c r="I79" s="34"/>
      <c r="J79" s="34"/>
      <c r="K79" s="34"/>
      <c r="L79" s="91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30" customHeight="1">
      <c r="A80" s="34"/>
      <c r="B80" s="35"/>
      <c r="C80" s="34"/>
      <c r="D80" s="34"/>
      <c r="E80" s="285" t="str">
        <f>E9</f>
        <v>SO02 - Spojka okolo technického zázemí čp.155 (cca 110x6m) - 660+50 m2 (710 m2)</v>
      </c>
      <c r="F80" s="325"/>
      <c r="G80" s="325"/>
      <c r="H80" s="325"/>
      <c r="I80" s="34"/>
      <c r="J80" s="34"/>
      <c r="K80" s="34"/>
      <c r="L80" s="91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6.95" customHeight="1">
      <c r="A81" s="34"/>
      <c r="B81" s="35"/>
      <c r="C81" s="34"/>
      <c r="D81" s="34"/>
      <c r="E81" s="34"/>
      <c r="F81" s="34"/>
      <c r="G81" s="34"/>
      <c r="H81" s="34"/>
      <c r="I81" s="34"/>
      <c r="J81" s="34"/>
      <c r="K81" s="34"/>
      <c r="L81" s="9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2" customFormat="1" ht="12" customHeight="1">
      <c r="A82" s="34"/>
      <c r="B82" s="35"/>
      <c r="C82" s="29" t="s">
        <v>21</v>
      </c>
      <c r="D82" s="34"/>
      <c r="E82" s="34"/>
      <c r="F82" s="27" t="str">
        <f>F12</f>
        <v xml:space="preserve"> </v>
      </c>
      <c r="G82" s="34"/>
      <c r="H82" s="34"/>
      <c r="I82" s="29" t="s">
        <v>23</v>
      </c>
      <c r="J82" s="52" t="str">
        <f>IF(J12="","",J12)</f>
        <v>4. 1. 2024</v>
      </c>
      <c r="K82" s="34"/>
      <c r="L82" s="9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65" s="2" customFormat="1" ht="6.95" customHeight="1">
      <c r="A83" s="34"/>
      <c r="B83" s="35"/>
      <c r="C83" s="34"/>
      <c r="D83" s="34"/>
      <c r="E83" s="34"/>
      <c r="F83" s="34"/>
      <c r="G83" s="34"/>
      <c r="H83" s="34"/>
      <c r="I83" s="34"/>
      <c r="J83" s="34"/>
      <c r="K83" s="34"/>
      <c r="L83" s="9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65" s="2" customFormat="1" ht="15.2" customHeight="1">
      <c r="A84" s="34"/>
      <c r="B84" s="35"/>
      <c r="C84" s="29" t="s">
        <v>25</v>
      </c>
      <c r="D84" s="34"/>
      <c r="E84" s="34"/>
      <c r="F84" s="27" t="str">
        <f>E15</f>
        <v>Obec Hradec-Nová Ves</v>
      </c>
      <c r="G84" s="34"/>
      <c r="H84" s="34"/>
      <c r="I84" s="29" t="s">
        <v>31</v>
      </c>
      <c r="J84" s="32" t="str">
        <f>E21</f>
        <v xml:space="preserve"> </v>
      </c>
      <c r="K84" s="34"/>
      <c r="L84" s="9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65" s="2" customFormat="1" ht="15.2" customHeight="1">
      <c r="A85" s="34"/>
      <c r="B85" s="35"/>
      <c r="C85" s="29" t="s">
        <v>29</v>
      </c>
      <c r="D85" s="34"/>
      <c r="E85" s="34"/>
      <c r="F85" s="27" t="str">
        <f>IF(E18="","",E18)</f>
        <v>Vyplň údaj</v>
      </c>
      <c r="G85" s="34"/>
      <c r="H85" s="34"/>
      <c r="I85" s="29" t="s">
        <v>33</v>
      </c>
      <c r="J85" s="32" t="str">
        <f>E24</f>
        <v xml:space="preserve"> </v>
      </c>
      <c r="K85" s="34"/>
      <c r="L85" s="91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</row>
    <row r="86" spans="1:65" s="2" customFormat="1" ht="10.35" customHeight="1">
      <c r="A86" s="34"/>
      <c r="B86" s="35"/>
      <c r="C86" s="34"/>
      <c r="D86" s="34"/>
      <c r="E86" s="34"/>
      <c r="F86" s="34"/>
      <c r="G86" s="34"/>
      <c r="H86" s="34"/>
      <c r="I86" s="34"/>
      <c r="J86" s="34"/>
      <c r="K86" s="34"/>
      <c r="L86" s="91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</row>
    <row r="87" spans="1:65" s="11" customFormat="1" ht="29.25" customHeight="1">
      <c r="A87" s="116"/>
      <c r="B87" s="117"/>
      <c r="C87" s="118" t="s">
        <v>106</v>
      </c>
      <c r="D87" s="119" t="s">
        <v>55</v>
      </c>
      <c r="E87" s="119" t="s">
        <v>51</v>
      </c>
      <c r="F87" s="119" t="s">
        <v>52</v>
      </c>
      <c r="G87" s="119" t="s">
        <v>107</v>
      </c>
      <c r="H87" s="119" t="s">
        <v>108</v>
      </c>
      <c r="I87" s="119" t="s">
        <v>109</v>
      </c>
      <c r="J87" s="119" t="s">
        <v>95</v>
      </c>
      <c r="K87" s="120" t="s">
        <v>110</v>
      </c>
      <c r="L87" s="121"/>
      <c r="M87" s="59" t="s">
        <v>3</v>
      </c>
      <c r="N87" s="60" t="s">
        <v>40</v>
      </c>
      <c r="O87" s="60" t="s">
        <v>111</v>
      </c>
      <c r="P87" s="60" t="s">
        <v>112</v>
      </c>
      <c r="Q87" s="60" t="s">
        <v>113</v>
      </c>
      <c r="R87" s="60" t="s">
        <v>114</v>
      </c>
      <c r="S87" s="60" t="s">
        <v>115</v>
      </c>
      <c r="T87" s="61" t="s">
        <v>116</v>
      </c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</row>
    <row r="88" spans="1:65" s="2" customFormat="1" ht="22.9" customHeight="1">
      <c r="A88" s="34"/>
      <c r="B88" s="35"/>
      <c r="C88" s="66" t="s">
        <v>117</v>
      </c>
      <c r="D88" s="34"/>
      <c r="E88" s="34"/>
      <c r="F88" s="34"/>
      <c r="G88" s="34"/>
      <c r="H88" s="34"/>
      <c r="I88" s="34"/>
      <c r="J88" s="122">
        <f>BK88</f>
        <v>0</v>
      </c>
      <c r="K88" s="34"/>
      <c r="L88" s="35"/>
      <c r="M88" s="62"/>
      <c r="N88" s="53"/>
      <c r="O88" s="63"/>
      <c r="P88" s="123">
        <f>P89+P241</f>
        <v>0</v>
      </c>
      <c r="Q88" s="63"/>
      <c r="R88" s="123">
        <f>R89+R241</f>
        <v>1518.3343460000001</v>
      </c>
      <c r="S88" s="63"/>
      <c r="T88" s="124">
        <f>T89+T241</f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T88" s="19" t="s">
        <v>69</v>
      </c>
      <c r="AU88" s="19" t="s">
        <v>96</v>
      </c>
      <c r="BK88" s="125">
        <f>BK89+BK241</f>
        <v>0</v>
      </c>
    </row>
    <row r="89" spans="1:65" s="12" customFormat="1" ht="25.9" customHeight="1">
      <c r="B89" s="126"/>
      <c r="D89" s="127" t="s">
        <v>69</v>
      </c>
      <c r="E89" s="128" t="s">
        <v>118</v>
      </c>
      <c r="F89" s="128" t="s">
        <v>119</v>
      </c>
      <c r="I89" s="129"/>
      <c r="J89" s="130">
        <f>BK89</f>
        <v>0</v>
      </c>
      <c r="L89" s="126"/>
      <c r="M89" s="131"/>
      <c r="N89" s="132"/>
      <c r="O89" s="132"/>
      <c r="P89" s="133">
        <f>P90+P139+P161+P189+P225+P228+P238</f>
        <v>0</v>
      </c>
      <c r="Q89" s="132"/>
      <c r="R89" s="133">
        <f>R90+R139+R161+R189+R225+R228+R238</f>
        <v>1518.3343460000001</v>
      </c>
      <c r="S89" s="132"/>
      <c r="T89" s="134">
        <f>T90+T139+T161+T189+T225+T228+T238</f>
        <v>0</v>
      </c>
      <c r="AR89" s="127" t="s">
        <v>78</v>
      </c>
      <c r="AT89" s="135" t="s">
        <v>69</v>
      </c>
      <c r="AU89" s="135" t="s">
        <v>70</v>
      </c>
      <c r="AY89" s="127" t="s">
        <v>120</v>
      </c>
      <c r="BK89" s="136">
        <f>BK90+BK139+BK161+BK189+BK225+BK228+BK238</f>
        <v>0</v>
      </c>
    </row>
    <row r="90" spans="1:65" s="12" customFormat="1" ht="22.9" customHeight="1">
      <c r="B90" s="126"/>
      <c r="D90" s="127" t="s">
        <v>69</v>
      </c>
      <c r="E90" s="137" t="s">
        <v>78</v>
      </c>
      <c r="F90" s="137" t="s">
        <v>121</v>
      </c>
      <c r="I90" s="129"/>
      <c r="J90" s="138">
        <f>BK90</f>
        <v>0</v>
      </c>
      <c r="L90" s="126"/>
      <c r="M90" s="131"/>
      <c r="N90" s="132"/>
      <c r="O90" s="132"/>
      <c r="P90" s="133">
        <f>SUM(P91:P138)</f>
        <v>0</v>
      </c>
      <c r="Q90" s="132"/>
      <c r="R90" s="133">
        <f>SUM(R91:R138)</f>
        <v>20.004999999999999</v>
      </c>
      <c r="S90" s="132"/>
      <c r="T90" s="134">
        <f>SUM(T91:T138)</f>
        <v>0</v>
      </c>
      <c r="AR90" s="127" t="s">
        <v>78</v>
      </c>
      <c r="AT90" s="135" t="s">
        <v>69</v>
      </c>
      <c r="AU90" s="135" t="s">
        <v>78</v>
      </c>
      <c r="AY90" s="127" t="s">
        <v>120</v>
      </c>
      <c r="BK90" s="136">
        <f>SUM(BK91:BK138)</f>
        <v>0</v>
      </c>
    </row>
    <row r="91" spans="1:65" s="2" customFormat="1" ht="24.2" customHeight="1">
      <c r="A91" s="34"/>
      <c r="B91" s="139"/>
      <c r="C91" s="140" t="s">
        <v>78</v>
      </c>
      <c r="D91" s="140" t="s">
        <v>122</v>
      </c>
      <c r="E91" s="141" t="s">
        <v>144</v>
      </c>
      <c r="F91" s="142" t="s">
        <v>145</v>
      </c>
      <c r="G91" s="143" t="s">
        <v>146</v>
      </c>
      <c r="H91" s="144">
        <v>792</v>
      </c>
      <c r="I91" s="145"/>
      <c r="J91" s="146">
        <f>ROUND(I91*H91,2)</f>
        <v>0</v>
      </c>
      <c r="K91" s="142" t="s">
        <v>126</v>
      </c>
      <c r="L91" s="35"/>
      <c r="M91" s="147" t="s">
        <v>3</v>
      </c>
      <c r="N91" s="148" t="s">
        <v>41</v>
      </c>
      <c r="O91" s="55"/>
      <c r="P91" s="149">
        <f>O91*H91</f>
        <v>0</v>
      </c>
      <c r="Q91" s="149">
        <v>0</v>
      </c>
      <c r="R91" s="149">
        <f>Q91*H91</f>
        <v>0</v>
      </c>
      <c r="S91" s="149">
        <v>0</v>
      </c>
      <c r="T91" s="150">
        <f>S91*H91</f>
        <v>0</v>
      </c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R91" s="151" t="s">
        <v>127</v>
      </c>
      <c r="AT91" s="151" t="s">
        <v>122</v>
      </c>
      <c r="AU91" s="151" t="s">
        <v>80</v>
      </c>
      <c r="AY91" s="19" t="s">
        <v>120</v>
      </c>
      <c r="BE91" s="152">
        <f>IF(N91="základní",J91,0)</f>
        <v>0</v>
      </c>
      <c r="BF91" s="152">
        <f>IF(N91="snížená",J91,0)</f>
        <v>0</v>
      </c>
      <c r="BG91" s="152">
        <f>IF(N91="zákl. přenesená",J91,0)</f>
        <v>0</v>
      </c>
      <c r="BH91" s="152">
        <f>IF(N91="sníž. přenesená",J91,0)</f>
        <v>0</v>
      </c>
      <c r="BI91" s="152">
        <f>IF(N91="nulová",J91,0)</f>
        <v>0</v>
      </c>
      <c r="BJ91" s="19" t="s">
        <v>78</v>
      </c>
      <c r="BK91" s="152">
        <f>ROUND(I91*H91,2)</f>
        <v>0</v>
      </c>
      <c r="BL91" s="19" t="s">
        <v>127</v>
      </c>
      <c r="BM91" s="151" t="s">
        <v>147</v>
      </c>
    </row>
    <row r="92" spans="1:65" s="2" customFormat="1" ht="11.25">
      <c r="A92" s="34"/>
      <c r="B92" s="35"/>
      <c r="C92" s="34"/>
      <c r="D92" s="153" t="s">
        <v>129</v>
      </c>
      <c r="E92" s="34"/>
      <c r="F92" s="154" t="s">
        <v>148</v>
      </c>
      <c r="G92" s="34"/>
      <c r="H92" s="34"/>
      <c r="I92" s="155"/>
      <c r="J92" s="34"/>
      <c r="K92" s="34"/>
      <c r="L92" s="35"/>
      <c r="M92" s="156"/>
      <c r="N92" s="157"/>
      <c r="O92" s="55"/>
      <c r="P92" s="55"/>
      <c r="Q92" s="55"/>
      <c r="R92" s="55"/>
      <c r="S92" s="55"/>
      <c r="T92" s="56"/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T92" s="19" t="s">
        <v>129</v>
      </c>
      <c r="AU92" s="19" t="s">
        <v>80</v>
      </c>
    </row>
    <row r="93" spans="1:65" s="13" customFormat="1" ht="11.25">
      <c r="B93" s="158"/>
      <c r="D93" s="159" t="s">
        <v>131</v>
      </c>
      <c r="E93" s="160" t="s">
        <v>3</v>
      </c>
      <c r="F93" s="161" t="s">
        <v>151</v>
      </c>
      <c r="H93" s="160" t="s">
        <v>3</v>
      </c>
      <c r="I93" s="162"/>
      <c r="L93" s="158"/>
      <c r="M93" s="163"/>
      <c r="N93" s="164"/>
      <c r="O93" s="164"/>
      <c r="P93" s="164"/>
      <c r="Q93" s="164"/>
      <c r="R93" s="164"/>
      <c r="S93" s="164"/>
      <c r="T93" s="165"/>
      <c r="AT93" s="160" t="s">
        <v>131</v>
      </c>
      <c r="AU93" s="160" t="s">
        <v>80</v>
      </c>
      <c r="AV93" s="13" t="s">
        <v>78</v>
      </c>
      <c r="AW93" s="13" t="s">
        <v>32</v>
      </c>
      <c r="AX93" s="13" t="s">
        <v>70</v>
      </c>
      <c r="AY93" s="160" t="s">
        <v>120</v>
      </c>
    </row>
    <row r="94" spans="1:65" s="14" customFormat="1" ht="11.25">
      <c r="B94" s="166"/>
      <c r="D94" s="159" t="s">
        <v>131</v>
      </c>
      <c r="E94" s="167" t="s">
        <v>3</v>
      </c>
      <c r="F94" s="168" t="s">
        <v>611</v>
      </c>
      <c r="H94" s="169">
        <v>792</v>
      </c>
      <c r="I94" s="170"/>
      <c r="L94" s="166"/>
      <c r="M94" s="171"/>
      <c r="N94" s="172"/>
      <c r="O94" s="172"/>
      <c r="P94" s="172"/>
      <c r="Q94" s="172"/>
      <c r="R94" s="172"/>
      <c r="S94" s="172"/>
      <c r="T94" s="173"/>
      <c r="AT94" s="167" t="s">
        <v>131</v>
      </c>
      <c r="AU94" s="167" t="s">
        <v>80</v>
      </c>
      <c r="AV94" s="14" t="s">
        <v>80</v>
      </c>
      <c r="AW94" s="14" t="s">
        <v>32</v>
      </c>
      <c r="AX94" s="14" t="s">
        <v>70</v>
      </c>
      <c r="AY94" s="167" t="s">
        <v>120</v>
      </c>
    </row>
    <row r="95" spans="1:65" s="15" customFormat="1" ht="11.25">
      <c r="B95" s="174"/>
      <c r="D95" s="159" t="s">
        <v>131</v>
      </c>
      <c r="E95" s="175" t="s">
        <v>3</v>
      </c>
      <c r="F95" s="176" t="s">
        <v>134</v>
      </c>
      <c r="H95" s="177">
        <v>792</v>
      </c>
      <c r="I95" s="178"/>
      <c r="L95" s="174"/>
      <c r="M95" s="179"/>
      <c r="N95" s="180"/>
      <c r="O95" s="180"/>
      <c r="P95" s="180"/>
      <c r="Q95" s="180"/>
      <c r="R95" s="180"/>
      <c r="S95" s="180"/>
      <c r="T95" s="181"/>
      <c r="AT95" s="175" t="s">
        <v>131</v>
      </c>
      <c r="AU95" s="175" t="s">
        <v>80</v>
      </c>
      <c r="AV95" s="15" t="s">
        <v>127</v>
      </c>
      <c r="AW95" s="15" t="s">
        <v>32</v>
      </c>
      <c r="AX95" s="15" t="s">
        <v>78</v>
      </c>
      <c r="AY95" s="175" t="s">
        <v>120</v>
      </c>
    </row>
    <row r="96" spans="1:65" s="2" customFormat="1" ht="62.65" customHeight="1">
      <c r="A96" s="34"/>
      <c r="B96" s="139"/>
      <c r="C96" s="140" t="s">
        <v>80</v>
      </c>
      <c r="D96" s="140" t="s">
        <v>122</v>
      </c>
      <c r="E96" s="141" t="s">
        <v>135</v>
      </c>
      <c r="F96" s="142" t="s">
        <v>136</v>
      </c>
      <c r="G96" s="143" t="s">
        <v>125</v>
      </c>
      <c r="H96" s="144">
        <v>158.4</v>
      </c>
      <c r="I96" s="145"/>
      <c r="J96" s="146">
        <f>ROUND(I96*H96,2)</f>
        <v>0</v>
      </c>
      <c r="K96" s="142" t="s">
        <v>126</v>
      </c>
      <c r="L96" s="35"/>
      <c r="M96" s="147" t="s">
        <v>3</v>
      </c>
      <c r="N96" s="148" t="s">
        <v>41</v>
      </c>
      <c r="O96" s="55"/>
      <c r="P96" s="149">
        <f>O96*H96</f>
        <v>0</v>
      </c>
      <c r="Q96" s="149">
        <v>0</v>
      </c>
      <c r="R96" s="149">
        <f>Q96*H96</f>
        <v>0</v>
      </c>
      <c r="S96" s="149">
        <v>0</v>
      </c>
      <c r="T96" s="150">
        <f>S96*H96</f>
        <v>0</v>
      </c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R96" s="151" t="s">
        <v>127</v>
      </c>
      <c r="AT96" s="151" t="s">
        <v>122</v>
      </c>
      <c r="AU96" s="151" t="s">
        <v>80</v>
      </c>
      <c r="AY96" s="19" t="s">
        <v>120</v>
      </c>
      <c r="BE96" s="152">
        <f>IF(N96="základní",J96,0)</f>
        <v>0</v>
      </c>
      <c r="BF96" s="152">
        <f>IF(N96="snížená",J96,0)</f>
        <v>0</v>
      </c>
      <c r="BG96" s="152">
        <f>IF(N96="zákl. přenesená",J96,0)</f>
        <v>0</v>
      </c>
      <c r="BH96" s="152">
        <f>IF(N96="sníž. přenesená",J96,0)</f>
        <v>0</v>
      </c>
      <c r="BI96" s="152">
        <f>IF(N96="nulová",J96,0)</f>
        <v>0</v>
      </c>
      <c r="BJ96" s="19" t="s">
        <v>78</v>
      </c>
      <c r="BK96" s="152">
        <f>ROUND(I96*H96,2)</f>
        <v>0</v>
      </c>
      <c r="BL96" s="19" t="s">
        <v>127</v>
      </c>
      <c r="BM96" s="151" t="s">
        <v>156</v>
      </c>
    </row>
    <row r="97" spans="1:65" s="2" customFormat="1" ht="11.25">
      <c r="A97" s="34"/>
      <c r="B97" s="35"/>
      <c r="C97" s="34"/>
      <c r="D97" s="153" t="s">
        <v>129</v>
      </c>
      <c r="E97" s="34"/>
      <c r="F97" s="154" t="s">
        <v>138</v>
      </c>
      <c r="G97" s="34"/>
      <c r="H97" s="34"/>
      <c r="I97" s="155"/>
      <c r="J97" s="34"/>
      <c r="K97" s="34"/>
      <c r="L97" s="35"/>
      <c r="M97" s="156"/>
      <c r="N97" s="157"/>
      <c r="O97" s="55"/>
      <c r="P97" s="55"/>
      <c r="Q97" s="55"/>
      <c r="R97" s="55"/>
      <c r="S97" s="55"/>
      <c r="T97" s="56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T97" s="19" t="s">
        <v>129</v>
      </c>
      <c r="AU97" s="19" t="s">
        <v>80</v>
      </c>
    </row>
    <row r="98" spans="1:65" s="14" customFormat="1" ht="11.25">
      <c r="B98" s="166"/>
      <c r="D98" s="159" t="s">
        <v>131</v>
      </c>
      <c r="F98" s="168" t="s">
        <v>157</v>
      </c>
      <c r="H98" s="169">
        <v>158.4</v>
      </c>
      <c r="I98" s="170"/>
      <c r="L98" s="166"/>
      <c r="M98" s="171"/>
      <c r="N98" s="172"/>
      <c r="O98" s="172"/>
      <c r="P98" s="172"/>
      <c r="Q98" s="172"/>
      <c r="R98" s="172"/>
      <c r="S98" s="172"/>
      <c r="T98" s="173"/>
      <c r="AT98" s="167" t="s">
        <v>131</v>
      </c>
      <c r="AU98" s="167" t="s">
        <v>80</v>
      </c>
      <c r="AV98" s="14" t="s">
        <v>80</v>
      </c>
      <c r="AW98" s="14" t="s">
        <v>4</v>
      </c>
      <c r="AX98" s="14" t="s">
        <v>78</v>
      </c>
      <c r="AY98" s="167" t="s">
        <v>120</v>
      </c>
    </row>
    <row r="99" spans="1:65" s="2" customFormat="1" ht="37.9" customHeight="1">
      <c r="A99" s="34"/>
      <c r="B99" s="139"/>
      <c r="C99" s="140" t="s">
        <v>139</v>
      </c>
      <c r="D99" s="140" t="s">
        <v>122</v>
      </c>
      <c r="E99" s="141" t="s">
        <v>159</v>
      </c>
      <c r="F99" s="142" t="s">
        <v>160</v>
      </c>
      <c r="G99" s="143" t="s">
        <v>125</v>
      </c>
      <c r="H99" s="144">
        <v>158.4</v>
      </c>
      <c r="I99" s="145"/>
      <c r="J99" s="146">
        <f>ROUND(I99*H99,2)</f>
        <v>0</v>
      </c>
      <c r="K99" s="142" t="s">
        <v>126</v>
      </c>
      <c r="L99" s="35"/>
      <c r="M99" s="147" t="s">
        <v>3</v>
      </c>
      <c r="N99" s="148" t="s">
        <v>41</v>
      </c>
      <c r="O99" s="55"/>
      <c r="P99" s="149">
        <f>O99*H99</f>
        <v>0</v>
      </c>
      <c r="Q99" s="149">
        <v>0</v>
      </c>
      <c r="R99" s="149">
        <f>Q99*H99</f>
        <v>0</v>
      </c>
      <c r="S99" s="149">
        <v>0</v>
      </c>
      <c r="T99" s="150">
        <f>S99*H99</f>
        <v>0</v>
      </c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R99" s="151" t="s">
        <v>127</v>
      </c>
      <c r="AT99" s="151" t="s">
        <v>122</v>
      </c>
      <c r="AU99" s="151" t="s">
        <v>80</v>
      </c>
      <c r="AY99" s="19" t="s">
        <v>120</v>
      </c>
      <c r="BE99" s="152">
        <f>IF(N99="základní",J99,0)</f>
        <v>0</v>
      </c>
      <c r="BF99" s="152">
        <f>IF(N99="snížená",J99,0)</f>
        <v>0</v>
      </c>
      <c r="BG99" s="152">
        <f>IF(N99="zákl. přenesená",J99,0)</f>
        <v>0</v>
      </c>
      <c r="BH99" s="152">
        <f>IF(N99="sníž. přenesená",J99,0)</f>
        <v>0</v>
      </c>
      <c r="BI99" s="152">
        <f>IF(N99="nulová",J99,0)</f>
        <v>0</v>
      </c>
      <c r="BJ99" s="19" t="s">
        <v>78</v>
      </c>
      <c r="BK99" s="152">
        <f>ROUND(I99*H99,2)</f>
        <v>0</v>
      </c>
      <c r="BL99" s="19" t="s">
        <v>127</v>
      </c>
      <c r="BM99" s="151" t="s">
        <v>161</v>
      </c>
    </row>
    <row r="100" spans="1:65" s="2" customFormat="1" ht="11.25">
      <c r="A100" s="34"/>
      <c r="B100" s="35"/>
      <c r="C100" s="34"/>
      <c r="D100" s="153" t="s">
        <v>129</v>
      </c>
      <c r="E100" s="34"/>
      <c r="F100" s="154" t="s">
        <v>162</v>
      </c>
      <c r="G100" s="34"/>
      <c r="H100" s="34"/>
      <c r="I100" s="155"/>
      <c r="J100" s="34"/>
      <c r="K100" s="34"/>
      <c r="L100" s="35"/>
      <c r="M100" s="156"/>
      <c r="N100" s="157"/>
      <c r="O100" s="55"/>
      <c r="P100" s="55"/>
      <c r="Q100" s="55"/>
      <c r="R100" s="55"/>
      <c r="S100" s="55"/>
      <c r="T100" s="56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T100" s="19" t="s">
        <v>129</v>
      </c>
      <c r="AU100" s="19" t="s">
        <v>80</v>
      </c>
    </row>
    <row r="101" spans="1:65" s="14" customFormat="1" ht="11.25">
      <c r="B101" s="166"/>
      <c r="D101" s="159" t="s">
        <v>131</v>
      </c>
      <c r="F101" s="168" t="s">
        <v>157</v>
      </c>
      <c r="H101" s="169">
        <v>158.4</v>
      </c>
      <c r="I101" s="170"/>
      <c r="L101" s="166"/>
      <c r="M101" s="171"/>
      <c r="N101" s="172"/>
      <c r="O101" s="172"/>
      <c r="P101" s="172"/>
      <c r="Q101" s="172"/>
      <c r="R101" s="172"/>
      <c r="S101" s="172"/>
      <c r="T101" s="173"/>
      <c r="AT101" s="167" t="s">
        <v>131</v>
      </c>
      <c r="AU101" s="167" t="s">
        <v>80</v>
      </c>
      <c r="AV101" s="14" t="s">
        <v>80</v>
      </c>
      <c r="AW101" s="14" t="s">
        <v>4</v>
      </c>
      <c r="AX101" s="14" t="s">
        <v>78</v>
      </c>
      <c r="AY101" s="167" t="s">
        <v>120</v>
      </c>
    </row>
    <row r="102" spans="1:65" s="2" customFormat="1" ht="49.15" customHeight="1">
      <c r="A102" s="34"/>
      <c r="B102" s="139"/>
      <c r="C102" s="140" t="s">
        <v>127</v>
      </c>
      <c r="D102" s="140" t="s">
        <v>122</v>
      </c>
      <c r="E102" s="141" t="s">
        <v>164</v>
      </c>
      <c r="F102" s="142" t="s">
        <v>165</v>
      </c>
      <c r="G102" s="143" t="s">
        <v>125</v>
      </c>
      <c r="H102" s="144">
        <v>245.76</v>
      </c>
      <c r="I102" s="145"/>
      <c r="J102" s="146">
        <f>ROUND(I102*H102,2)</f>
        <v>0</v>
      </c>
      <c r="K102" s="142" t="s">
        <v>126</v>
      </c>
      <c r="L102" s="35"/>
      <c r="M102" s="147" t="s">
        <v>3</v>
      </c>
      <c r="N102" s="148" t="s">
        <v>41</v>
      </c>
      <c r="O102" s="55"/>
      <c r="P102" s="149">
        <f>O102*H102</f>
        <v>0</v>
      </c>
      <c r="Q102" s="149">
        <v>0</v>
      </c>
      <c r="R102" s="149">
        <f>Q102*H102</f>
        <v>0</v>
      </c>
      <c r="S102" s="149">
        <v>0</v>
      </c>
      <c r="T102" s="150">
        <f>S102*H102</f>
        <v>0</v>
      </c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R102" s="151" t="s">
        <v>127</v>
      </c>
      <c r="AT102" s="151" t="s">
        <v>122</v>
      </c>
      <c r="AU102" s="151" t="s">
        <v>80</v>
      </c>
      <c r="AY102" s="19" t="s">
        <v>120</v>
      </c>
      <c r="BE102" s="152">
        <f>IF(N102="základní",J102,0)</f>
        <v>0</v>
      </c>
      <c r="BF102" s="152">
        <f>IF(N102="snížená",J102,0)</f>
        <v>0</v>
      </c>
      <c r="BG102" s="152">
        <f>IF(N102="zákl. přenesená",J102,0)</f>
        <v>0</v>
      </c>
      <c r="BH102" s="152">
        <f>IF(N102="sníž. přenesená",J102,0)</f>
        <v>0</v>
      </c>
      <c r="BI102" s="152">
        <f>IF(N102="nulová",J102,0)</f>
        <v>0</v>
      </c>
      <c r="BJ102" s="19" t="s">
        <v>78</v>
      </c>
      <c r="BK102" s="152">
        <f>ROUND(I102*H102,2)</f>
        <v>0</v>
      </c>
      <c r="BL102" s="19" t="s">
        <v>127</v>
      </c>
      <c r="BM102" s="151" t="s">
        <v>166</v>
      </c>
    </row>
    <row r="103" spans="1:65" s="2" customFormat="1" ht="11.25">
      <c r="A103" s="34"/>
      <c r="B103" s="35"/>
      <c r="C103" s="34"/>
      <c r="D103" s="153" t="s">
        <v>129</v>
      </c>
      <c r="E103" s="34"/>
      <c r="F103" s="154" t="s">
        <v>167</v>
      </c>
      <c r="G103" s="34"/>
      <c r="H103" s="34"/>
      <c r="I103" s="155"/>
      <c r="J103" s="34"/>
      <c r="K103" s="34"/>
      <c r="L103" s="35"/>
      <c r="M103" s="156"/>
      <c r="N103" s="157"/>
      <c r="O103" s="55"/>
      <c r="P103" s="55"/>
      <c r="Q103" s="55"/>
      <c r="R103" s="55"/>
      <c r="S103" s="55"/>
      <c r="T103" s="56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T103" s="19" t="s">
        <v>129</v>
      </c>
      <c r="AU103" s="19" t="s">
        <v>80</v>
      </c>
    </row>
    <row r="104" spans="1:65" s="13" customFormat="1" ht="11.25">
      <c r="B104" s="158"/>
      <c r="D104" s="159" t="s">
        <v>131</v>
      </c>
      <c r="E104" s="160" t="s">
        <v>3</v>
      </c>
      <c r="F104" s="161" t="s">
        <v>151</v>
      </c>
      <c r="H104" s="160" t="s">
        <v>3</v>
      </c>
      <c r="I104" s="162"/>
      <c r="L104" s="158"/>
      <c r="M104" s="163"/>
      <c r="N104" s="164"/>
      <c r="O104" s="164"/>
      <c r="P104" s="164"/>
      <c r="Q104" s="164"/>
      <c r="R104" s="164"/>
      <c r="S104" s="164"/>
      <c r="T104" s="165"/>
      <c r="AT104" s="160" t="s">
        <v>131</v>
      </c>
      <c r="AU104" s="160" t="s">
        <v>80</v>
      </c>
      <c r="AV104" s="13" t="s">
        <v>78</v>
      </c>
      <c r="AW104" s="13" t="s">
        <v>32</v>
      </c>
      <c r="AX104" s="13" t="s">
        <v>70</v>
      </c>
      <c r="AY104" s="160" t="s">
        <v>120</v>
      </c>
    </row>
    <row r="105" spans="1:65" s="14" customFormat="1" ht="11.25">
      <c r="B105" s="166"/>
      <c r="D105" s="159" t="s">
        <v>131</v>
      </c>
      <c r="E105" s="167" t="s">
        <v>3</v>
      </c>
      <c r="F105" s="168" t="s">
        <v>612</v>
      </c>
      <c r="H105" s="169">
        <v>380.16</v>
      </c>
      <c r="I105" s="170"/>
      <c r="L105" s="166"/>
      <c r="M105" s="171"/>
      <c r="N105" s="172"/>
      <c r="O105" s="172"/>
      <c r="P105" s="172"/>
      <c r="Q105" s="172"/>
      <c r="R105" s="172"/>
      <c r="S105" s="172"/>
      <c r="T105" s="173"/>
      <c r="AT105" s="167" t="s">
        <v>131</v>
      </c>
      <c r="AU105" s="167" t="s">
        <v>80</v>
      </c>
      <c r="AV105" s="14" t="s">
        <v>80</v>
      </c>
      <c r="AW105" s="14" t="s">
        <v>32</v>
      </c>
      <c r="AX105" s="14" t="s">
        <v>70</v>
      </c>
      <c r="AY105" s="167" t="s">
        <v>120</v>
      </c>
    </row>
    <row r="106" spans="1:65" s="13" customFormat="1" ht="11.25">
      <c r="B106" s="158"/>
      <c r="D106" s="159" t="s">
        <v>131</v>
      </c>
      <c r="E106" s="160" t="s">
        <v>3</v>
      </c>
      <c r="F106" s="161" t="s">
        <v>171</v>
      </c>
      <c r="H106" s="160" t="s">
        <v>3</v>
      </c>
      <c r="I106" s="162"/>
      <c r="L106" s="158"/>
      <c r="M106" s="163"/>
      <c r="N106" s="164"/>
      <c r="O106" s="164"/>
      <c r="P106" s="164"/>
      <c r="Q106" s="164"/>
      <c r="R106" s="164"/>
      <c r="S106" s="164"/>
      <c r="T106" s="165"/>
      <c r="AT106" s="160" t="s">
        <v>131</v>
      </c>
      <c r="AU106" s="160" t="s">
        <v>80</v>
      </c>
      <c r="AV106" s="13" t="s">
        <v>78</v>
      </c>
      <c r="AW106" s="13" t="s">
        <v>32</v>
      </c>
      <c r="AX106" s="13" t="s">
        <v>70</v>
      </c>
      <c r="AY106" s="160" t="s">
        <v>120</v>
      </c>
    </row>
    <row r="107" spans="1:65" s="14" customFormat="1" ht="11.25">
      <c r="B107" s="166"/>
      <c r="D107" s="159" t="s">
        <v>131</v>
      </c>
      <c r="E107" s="167" t="s">
        <v>3</v>
      </c>
      <c r="F107" s="168" t="s">
        <v>172</v>
      </c>
      <c r="H107" s="169">
        <v>24</v>
      </c>
      <c r="I107" s="170"/>
      <c r="L107" s="166"/>
      <c r="M107" s="171"/>
      <c r="N107" s="172"/>
      <c r="O107" s="172"/>
      <c r="P107" s="172"/>
      <c r="Q107" s="172"/>
      <c r="R107" s="172"/>
      <c r="S107" s="172"/>
      <c r="T107" s="173"/>
      <c r="AT107" s="167" t="s">
        <v>131</v>
      </c>
      <c r="AU107" s="167" t="s">
        <v>80</v>
      </c>
      <c r="AV107" s="14" t="s">
        <v>80</v>
      </c>
      <c r="AW107" s="14" t="s">
        <v>32</v>
      </c>
      <c r="AX107" s="14" t="s">
        <v>70</v>
      </c>
      <c r="AY107" s="167" t="s">
        <v>120</v>
      </c>
    </row>
    <row r="108" spans="1:65" s="13" customFormat="1" ht="11.25">
      <c r="B108" s="158"/>
      <c r="D108" s="159" t="s">
        <v>131</v>
      </c>
      <c r="E108" s="160" t="s">
        <v>3</v>
      </c>
      <c r="F108" s="161" t="s">
        <v>173</v>
      </c>
      <c r="H108" s="160" t="s">
        <v>3</v>
      </c>
      <c r="I108" s="162"/>
      <c r="L108" s="158"/>
      <c r="M108" s="163"/>
      <c r="N108" s="164"/>
      <c r="O108" s="164"/>
      <c r="P108" s="164"/>
      <c r="Q108" s="164"/>
      <c r="R108" s="164"/>
      <c r="S108" s="164"/>
      <c r="T108" s="165"/>
      <c r="AT108" s="160" t="s">
        <v>131</v>
      </c>
      <c r="AU108" s="160" t="s">
        <v>80</v>
      </c>
      <c r="AV108" s="13" t="s">
        <v>78</v>
      </c>
      <c r="AW108" s="13" t="s">
        <v>32</v>
      </c>
      <c r="AX108" s="13" t="s">
        <v>70</v>
      </c>
      <c r="AY108" s="160" t="s">
        <v>120</v>
      </c>
    </row>
    <row r="109" spans="1:65" s="14" customFormat="1" ht="11.25">
      <c r="B109" s="166"/>
      <c r="D109" s="159" t="s">
        <v>131</v>
      </c>
      <c r="E109" s="167" t="s">
        <v>3</v>
      </c>
      <c r="F109" s="168" t="s">
        <v>174</v>
      </c>
      <c r="H109" s="169">
        <v>-158.4</v>
      </c>
      <c r="I109" s="170"/>
      <c r="L109" s="166"/>
      <c r="M109" s="171"/>
      <c r="N109" s="172"/>
      <c r="O109" s="172"/>
      <c r="P109" s="172"/>
      <c r="Q109" s="172"/>
      <c r="R109" s="172"/>
      <c r="S109" s="172"/>
      <c r="T109" s="173"/>
      <c r="AT109" s="167" t="s">
        <v>131</v>
      </c>
      <c r="AU109" s="167" t="s">
        <v>80</v>
      </c>
      <c r="AV109" s="14" t="s">
        <v>80</v>
      </c>
      <c r="AW109" s="14" t="s">
        <v>32</v>
      </c>
      <c r="AX109" s="14" t="s">
        <v>70</v>
      </c>
      <c r="AY109" s="167" t="s">
        <v>120</v>
      </c>
    </row>
    <row r="110" spans="1:65" s="15" customFormat="1" ht="11.25">
      <c r="B110" s="174"/>
      <c r="D110" s="159" t="s">
        <v>131</v>
      </c>
      <c r="E110" s="175" t="s">
        <v>3</v>
      </c>
      <c r="F110" s="176" t="s">
        <v>134</v>
      </c>
      <c r="H110" s="177">
        <v>245.76000000000002</v>
      </c>
      <c r="I110" s="178"/>
      <c r="L110" s="174"/>
      <c r="M110" s="179"/>
      <c r="N110" s="180"/>
      <c r="O110" s="180"/>
      <c r="P110" s="180"/>
      <c r="Q110" s="180"/>
      <c r="R110" s="180"/>
      <c r="S110" s="180"/>
      <c r="T110" s="181"/>
      <c r="AT110" s="175" t="s">
        <v>131</v>
      </c>
      <c r="AU110" s="175" t="s">
        <v>80</v>
      </c>
      <c r="AV110" s="15" t="s">
        <v>127</v>
      </c>
      <c r="AW110" s="15" t="s">
        <v>32</v>
      </c>
      <c r="AX110" s="15" t="s">
        <v>78</v>
      </c>
      <c r="AY110" s="175" t="s">
        <v>120</v>
      </c>
    </row>
    <row r="111" spans="1:65" s="2" customFormat="1" ht="49.15" customHeight="1">
      <c r="A111" s="34"/>
      <c r="B111" s="139"/>
      <c r="C111" s="140" t="s">
        <v>155</v>
      </c>
      <c r="D111" s="140" t="s">
        <v>122</v>
      </c>
      <c r="E111" s="141" t="s">
        <v>176</v>
      </c>
      <c r="F111" s="142" t="s">
        <v>177</v>
      </c>
      <c r="G111" s="143" t="s">
        <v>125</v>
      </c>
      <c r="H111" s="144">
        <v>28.8</v>
      </c>
      <c r="I111" s="145"/>
      <c r="J111" s="146">
        <f>ROUND(I111*H111,2)</f>
        <v>0</v>
      </c>
      <c r="K111" s="142" t="s">
        <v>126</v>
      </c>
      <c r="L111" s="35"/>
      <c r="M111" s="147" t="s">
        <v>3</v>
      </c>
      <c r="N111" s="148" t="s">
        <v>41</v>
      </c>
      <c r="O111" s="55"/>
      <c r="P111" s="149">
        <f>O111*H111</f>
        <v>0</v>
      </c>
      <c r="Q111" s="149">
        <v>0</v>
      </c>
      <c r="R111" s="149">
        <f>Q111*H111</f>
        <v>0</v>
      </c>
      <c r="S111" s="149">
        <v>0</v>
      </c>
      <c r="T111" s="150">
        <f>S111*H111</f>
        <v>0</v>
      </c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R111" s="151" t="s">
        <v>127</v>
      </c>
      <c r="AT111" s="151" t="s">
        <v>122</v>
      </c>
      <c r="AU111" s="151" t="s">
        <v>80</v>
      </c>
      <c r="AY111" s="19" t="s">
        <v>120</v>
      </c>
      <c r="BE111" s="152">
        <f>IF(N111="základní",J111,0)</f>
        <v>0</v>
      </c>
      <c r="BF111" s="152">
        <f>IF(N111="snížená",J111,0)</f>
        <v>0</v>
      </c>
      <c r="BG111" s="152">
        <f>IF(N111="zákl. přenesená",J111,0)</f>
        <v>0</v>
      </c>
      <c r="BH111" s="152">
        <f>IF(N111="sníž. přenesená",J111,0)</f>
        <v>0</v>
      </c>
      <c r="BI111" s="152">
        <f>IF(N111="nulová",J111,0)</f>
        <v>0</v>
      </c>
      <c r="BJ111" s="19" t="s">
        <v>78</v>
      </c>
      <c r="BK111" s="152">
        <f>ROUND(I111*H111,2)</f>
        <v>0</v>
      </c>
      <c r="BL111" s="19" t="s">
        <v>127</v>
      </c>
      <c r="BM111" s="151" t="s">
        <v>613</v>
      </c>
    </row>
    <row r="112" spans="1:65" s="2" customFormat="1" ht="11.25">
      <c r="A112" s="34"/>
      <c r="B112" s="35"/>
      <c r="C112" s="34"/>
      <c r="D112" s="153" t="s">
        <v>129</v>
      </c>
      <c r="E112" s="34"/>
      <c r="F112" s="154" t="s">
        <v>179</v>
      </c>
      <c r="G112" s="34"/>
      <c r="H112" s="34"/>
      <c r="I112" s="155"/>
      <c r="J112" s="34"/>
      <c r="K112" s="34"/>
      <c r="L112" s="35"/>
      <c r="M112" s="156"/>
      <c r="N112" s="157"/>
      <c r="O112" s="55"/>
      <c r="P112" s="55"/>
      <c r="Q112" s="55"/>
      <c r="R112" s="55"/>
      <c r="S112" s="55"/>
      <c r="T112" s="56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T112" s="19" t="s">
        <v>129</v>
      </c>
      <c r="AU112" s="19" t="s">
        <v>80</v>
      </c>
    </row>
    <row r="113" spans="1:65" s="13" customFormat="1" ht="11.25">
      <c r="B113" s="158"/>
      <c r="D113" s="159" t="s">
        <v>131</v>
      </c>
      <c r="E113" s="160" t="s">
        <v>3</v>
      </c>
      <c r="F113" s="161" t="s">
        <v>614</v>
      </c>
      <c r="H113" s="160" t="s">
        <v>3</v>
      </c>
      <c r="I113" s="162"/>
      <c r="L113" s="158"/>
      <c r="M113" s="163"/>
      <c r="N113" s="164"/>
      <c r="O113" s="164"/>
      <c r="P113" s="164"/>
      <c r="Q113" s="164"/>
      <c r="R113" s="164"/>
      <c r="S113" s="164"/>
      <c r="T113" s="165"/>
      <c r="AT113" s="160" t="s">
        <v>131</v>
      </c>
      <c r="AU113" s="160" t="s">
        <v>80</v>
      </c>
      <c r="AV113" s="13" t="s">
        <v>78</v>
      </c>
      <c r="AW113" s="13" t="s">
        <v>32</v>
      </c>
      <c r="AX113" s="13" t="s">
        <v>70</v>
      </c>
      <c r="AY113" s="160" t="s">
        <v>120</v>
      </c>
    </row>
    <row r="114" spans="1:65" s="14" customFormat="1" ht="11.25">
      <c r="B114" s="166"/>
      <c r="D114" s="159" t="s">
        <v>131</v>
      </c>
      <c r="E114" s="167" t="s">
        <v>3</v>
      </c>
      <c r="F114" s="168" t="s">
        <v>615</v>
      </c>
      <c r="H114" s="169">
        <v>28.8</v>
      </c>
      <c r="I114" s="170"/>
      <c r="L114" s="166"/>
      <c r="M114" s="171"/>
      <c r="N114" s="172"/>
      <c r="O114" s="172"/>
      <c r="P114" s="172"/>
      <c r="Q114" s="172"/>
      <c r="R114" s="172"/>
      <c r="S114" s="172"/>
      <c r="T114" s="173"/>
      <c r="AT114" s="167" t="s">
        <v>131</v>
      </c>
      <c r="AU114" s="167" t="s">
        <v>80</v>
      </c>
      <c r="AV114" s="14" t="s">
        <v>80</v>
      </c>
      <c r="AW114" s="14" t="s">
        <v>32</v>
      </c>
      <c r="AX114" s="14" t="s">
        <v>70</v>
      </c>
      <c r="AY114" s="167" t="s">
        <v>120</v>
      </c>
    </row>
    <row r="115" spans="1:65" s="15" customFormat="1" ht="11.25">
      <c r="B115" s="174"/>
      <c r="D115" s="159" t="s">
        <v>131</v>
      </c>
      <c r="E115" s="175" t="s">
        <v>3</v>
      </c>
      <c r="F115" s="176" t="s">
        <v>134</v>
      </c>
      <c r="H115" s="177">
        <v>28.8</v>
      </c>
      <c r="I115" s="178"/>
      <c r="L115" s="174"/>
      <c r="M115" s="179"/>
      <c r="N115" s="180"/>
      <c r="O115" s="180"/>
      <c r="P115" s="180"/>
      <c r="Q115" s="180"/>
      <c r="R115" s="180"/>
      <c r="S115" s="180"/>
      <c r="T115" s="181"/>
      <c r="AT115" s="175" t="s">
        <v>131</v>
      </c>
      <c r="AU115" s="175" t="s">
        <v>80</v>
      </c>
      <c r="AV115" s="15" t="s">
        <v>127</v>
      </c>
      <c r="AW115" s="15" t="s">
        <v>32</v>
      </c>
      <c r="AX115" s="15" t="s">
        <v>78</v>
      </c>
      <c r="AY115" s="175" t="s">
        <v>120</v>
      </c>
    </row>
    <row r="116" spans="1:65" s="2" customFormat="1" ht="62.65" customHeight="1">
      <c r="A116" s="34"/>
      <c r="B116" s="139"/>
      <c r="C116" s="140" t="s">
        <v>158</v>
      </c>
      <c r="D116" s="140" t="s">
        <v>122</v>
      </c>
      <c r="E116" s="141" t="s">
        <v>135</v>
      </c>
      <c r="F116" s="142" t="s">
        <v>136</v>
      </c>
      <c r="G116" s="143" t="s">
        <v>125</v>
      </c>
      <c r="H116" s="144">
        <v>274.56</v>
      </c>
      <c r="I116" s="145"/>
      <c r="J116" s="146">
        <f>ROUND(I116*H116,2)</f>
        <v>0</v>
      </c>
      <c r="K116" s="142" t="s">
        <v>126</v>
      </c>
      <c r="L116" s="35"/>
      <c r="M116" s="147" t="s">
        <v>3</v>
      </c>
      <c r="N116" s="148" t="s">
        <v>41</v>
      </c>
      <c r="O116" s="55"/>
      <c r="P116" s="149">
        <f>O116*H116</f>
        <v>0</v>
      </c>
      <c r="Q116" s="149">
        <v>0</v>
      </c>
      <c r="R116" s="149">
        <f>Q116*H116</f>
        <v>0</v>
      </c>
      <c r="S116" s="149">
        <v>0</v>
      </c>
      <c r="T116" s="150">
        <f>S116*H116</f>
        <v>0</v>
      </c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R116" s="151" t="s">
        <v>127</v>
      </c>
      <c r="AT116" s="151" t="s">
        <v>122</v>
      </c>
      <c r="AU116" s="151" t="s">
        <v>80</v>
      </c>
      <c r="AY116" s="19" t="s">
        <v>120</v>
      </c>
      <c r="BE116" s="152">
        <f>IF(N116="základní",J116,0)</f>
        <v>0</v>
      </c>
      <c r="BF116" s="152">
        <f>IF(N116="snížená",J116,0)</f>
        <v>0</v>
      </c>
      <c r="BG116" s="152">
        <f>IF(N116="zákl. přenesená",J116,0)</f>
        <v>0</v>
      </c>
      <c r="BH116" s="152">
        <f>IF(N116="sníž. přenesená",J116,0)</f>
        <v>0</v>
      </c>
      <c r="BI116" s="152">
        <f>IF(N116="nulová",J116,0)</f>
        <v>0</v>
      </c>
      <c r="BJ116" s="19" t="s">
        <v>78</v>
      </c>
      <c r="BK116" s="152">
        <f>ROUND(I116*H116,2)</f>
        <v>0</v>
      </c>
      <c r="BL116" s="19" t="s">
        <v>127</v>
      </c>
      <c r="BM116" s="151" t="s">
        <v>183</v>
      </c>
    </row>
    <row r="117" spans="1:65" s="2" customFormat="1" ht="11.25">
      <c r="A117" s="34"/>
      <c r="B117" s="35"/>
      <c r="C117" s="34"/>
      <c r="D117" s="153" t="s">
        <v>129</v>
      </c>
      <c r="E117" s="34"/>
      <c r="F117" s="154" t="s">
        <v>138</v>
      </c>
      <c r="G117" s="34"/>
      <c r="H117" s="34"/>
      <c r="I117" s="155"/>
      <c r="J117" s="34"/>
      <c r="K117" s="34"/>
      <c r="L117" s="35"/>
      <c r="M117" s="156"/>
      <c r="N117" s="157"/>
      <c r="O117" s="55"/>
      <c r="P117" s="55"/>
      <c r="Q117" s="55"/>
      <c r="R117" s="55"/>
      <c r="S117" s="55"/>
      <c r="T117" s="56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T117" s="19" t="s">
        <v>129</v>
      </c>
      <c r="AU117" s="19" t="s">
        <v>80</v>
      </c>
    </row>
    <row r="118" spans="1:65" s="13" customFormat="1" ht="11.25">
      <c r="B118" s="158"/>
      <c r="D118" s="159" t="s">
        <v>131</v>
      </c>
      <c r="E118" s="160" t="s">
        <v>3</v>
      </c>
      <c r="F118" s="161" t="s">
        <v>184</v>
      </c>
      <c r="H118" s="160" t="s">
        <v>3</v>
      </c>
      <c r="I118" s="162"/>
      <c r="L118" s="158"/>
      <c r="M118" s="163"/>
      <c r="N118" s="164"/>
      <c r="O118" s="164"/>
      <c r="P118" s="164"/>
      <c r="Q118" s="164"/>
      <c r="R118" s="164"/>
      <c r="S118" s="164"/>
      <c r="T118" s="165"/>
      <c r="AT118" s="160" t="s">
        <v>131</v>
      </c>
      <c r="AU118" s="160" t="s">
        <v>80</v>
      </c>
      <c r="AV118" s="13" t="s">
        <v>78</v>
      </c>
      <c r="AW118" s="13" t="s">
        <v>32</v>
      </c>
      <c r="AX118" s="13" t="s">
        <v>70</v>
      </c>
      <c r="AY118" s="160" t="s">
        <v>120</v>
      </c>
    </row>
    <row r="119" spans="1:65" s="14" customFormat="1" ht="11.25">
      <c r="B119" s="166"/>
      <c r="D119" s="159" t="s">
        <v>131</v>
      </c>
      <c r="E119" s="167" t="s">
        <v>3</v>
      </c>
      <c r="F119" s="168" t="s">
        <v>616</v>
      </c>
      <c r="H119" s="169">
        <v>274.56</v>
      </c>
      <c r="I119" s="170"/>
      <c r="L119" s="166"/>
      <c r="M119" s="171"/>
      <c r="N119" s="172"/>
      <c r="O119" s="172"/>
      <c r="P119" s="172"/>
      <c r="Q119" s="172"/>
      <c r="R119" s="172"/>
      <c r="S119" s="172"/>
      <c r="T119" s="173"/>
      <c r="AT119" s="167" t="s">
        <v>131</v>
      </c>
      <c r="AU119" s="167" t="s">
        <v>80</v>
      </c>
      <c r="AV119" s="14" t="s">
        <v>80</v>
      </c>
      <c r="AW119" s="14" t="s">
        <v>32</v>
      </c>
      <c r="AX119" s="14" t="s">
        <v>70</v>
      </c>
      <c r="AY119" s="167" t="s">
        <v>120</v>
      </c>
    </row>
    <row r="120" spans="1:65" s="15" customFormat="1" ht="11.25">
      <c r="B120" s="174"/>
      <c r="D120" s="159" t="s">
        <v>131</v>
      </c>
      <c r="E120" s="175" t="s">
        <v>3</v>
      </c>
      <c r="F120" s="176" t="s">
        <v>134</v>
      </c>
      <c r="H120" s="177">
        <v>274.56</v>
      </c>
      <c r="I120" s="178"/>
      <c r="L120" s="174"/>
      <c r="M120" s="179"/>
      <c r="N120" s="180"/>
      <c r="O120" s="180"/>
      <c r="P120" s="180"/>
      <c r="Q120" s="180"/>
      <c r="R120" s="180"/>
      <c r="S120" s="180"/>
      <c r="T120" s="181"/>
      <c r="AT120" s="175" t="s">
        <v>131</v>
      </c>
      <c r="AU120" s="175" t="s">
        <v>80</v>
      </c>
      <c r="AV120" s="15" t="s">
        <v>127</v>
      </c>
      <c r="AW120" s="15" t="s">
        <v>32</v>
      </c>
      <c r="AX120" s="15" t="s">
        <v>78</v>
      </c>
      <c r="AY120" s="175" t="s">
        <v>120</v>
      </c>
    </row>
    <row r="121" spans="1:65" s="2" customFormat="1" ht="37.9" customHeight="1">
      <c r="A121" s="34"/>
      <c r="B121" s="139"/>
      <c r="C121" s="140" t="s">
        <v>163</v>
      </c>
      <c r="D121" s="140" t="s">
        <v>122</v>
      </c>
      <c r="E121" s="141" t="s">
        <v>140</v>
      </c>
      <c r="F121" s="142" t="s">
        <v>141</v>
      </c>
      <c r="G121" s="143" t="s">
        <v>125</v>
      </c>
      <c r="H121" s="144">
        <v>274.56</v>
      </c>
      <c r="I121" s="145"/>
      <c r="J121" s="146">
        <f>ROUND(I121*H121,2)</f>
        <v>0</v>
      </c>
      <c r="K121" s="142" t="s">
        <v>126</v>
      </c>
      <c r="L121" s="35"/>
      <c r="M121" s="147" t="s">
        <v>3</v>
      </c>
      <c r="N121" s="148" t="s">
        <v>41</v>
      </c>
      <c r="O121" s="55"/>
      <c r="P121" s="149">
        <f>O121*H121</f>
        <v>0</v>
      </c>
      <c r="Q121" s="149">
        <v>0</v>
      </c>
      <c r="R121" s="149">
        <f>Q121*H121</f>
        <v>0</v>
      </c>
      <c r="S121" s="149">
        <v>0</v>
      </c>
      <c r="T121" s="150">
        <f>S121*H121</f>
        <v>0</v>
      </c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R121" s="151" t="s">
        <v>127</v>
      </c>
      <c r="AT121" s="151" t="s">
        <v>122</v>
      </c>
      <c r="AU121" s="151" t="s">
        <v>80</v>
      </c>
      <c r="AY121" s="19" t="s">
        <v>120</v>
      </c>
      <c r="BE121" s="152">
        <f>IF(N121="základní",J121,0)</f>
        <v>0</v>
      </c>
      <c r="BF121" s="152">
        <f>IF(N121="snížená",J121,0)</f>
        <v>0</v>
      </c>
      <c r="BG121" s="152">
        <f>IF(N121="zákl. přenesená",J121,0)</f>
        <v>0</v>
      </c>
      <c r="BH121" s="152">
        <f>IF(N121="sníž. přenesená",J121,0)</f>
        <v>0</v>
      </c>
      <c r="BI121" s="152">
        <f>IF(N121="nulová",J121,0)</f>
        <v>0</v>
      </c>
      <c r="BJ121" s="19" t="s">
        <v>78</v>
      </c>
      <c r="BK121" s="152">
        <f>ROUND(I121*H121,2)</f>
        <v>0</v>
      </c>
      <c r="BL121" s="19" t="s">
        <v>127</v>
      </c>
      <c r="BM121" s="151" t="s">
        <v>187</v>
      </c>
    </row>
    <row r="122" spans="1:65" s="2" customFormat="1" ht="11.25">
      <c r="A122" s="34"/>
      <c r="B122" s="35"/>
      <c r="C122" s="34"/>
      <c r="D122" s="153" t="s">
        <v>129</v>
      </c>
      <c r="E122" s="34"/>
      <c r="F122" s="154" t="s">
        <v>143</v>
      </c>
      <c r="G122" s="34"/>
      <c r="H122" s="34"/>
      <c r="I122" s="155"/>
      <c r="J122" s="34"/>
      <c r="K122" s="34"/>
      <c r="L122" s="35"/>
      <c r="M122" s="156"/>
      <c r="N122" s="157"/>
      <c r="O122" s="55"/>
      <c r="P122" s="55"/>
      <c r="Q122" s="55"/>
      <c r="R122" s="55"/>
      <c r="S122" s="55"/>
      <c r="T122" s="56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T122" s="19" t="s">
        <v>129</v>
      </c>
      <c r="AU122" s="19" t="s">
        <v>80</v>
      </c>
    </row>
    <row r="123" spans="1:65" s="2" customFormat="1" ht="44.25" customHeight="1">
      <c r="A123" s="34"/>
      <c r="B123" s="139"/>
      <c r="C123" s="140" t="s">
        <v>175</v>
      </c>
      <c r="D123" s="140" t="s">
        <v>122</v>
      </c>
      <c r="E123" s="141" t="s">
        <v>189</v>
      </c>
      <c r="F123" s="142" t="s">
        <v>190</v>
      </c>
      <c r="G123" s="143" t="s">
        <v>125</v>
      </c>
      <c r="H123" s="144">
        <v>40</v>
      </c>
      <c r="I123" s="145"/>
      <c r="J123" s="146">
        <f>ROUND(I123*H123,2)</f>
        <v>0</v>
      </c>
      <c r="K123" s="142" t="s">
        <v>126</v>
      </c>
      <c r="L123" s="35"/>
      <c r="M123" s="147" t="s">
        <v>3</v>
      </c>
      <c r="N123" s="148" t="s">
        <v>41</v>
      </c>
      <c r="O123" s="55"/>
      <c r="P123" s="149">
        <f>O123*H123</f>
        <v>0</v>
      </c>
      <c r="Q123" s="149">
        <v>0</v>
      </c>
      <c r="R123" s="149">
        <f>Q123*H123</f>
        <v>0</v>
      </c>
      <c r="S123" s="149">
        <v>0</v>
      </c>
      <c r="T123" s="150">
        <f>S123*H123</f>
        <v>0</v>
      </c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R123" s="151" t="s">
        <v>127</v>
      </c>
      <c r="AT123" s="151" t="s">
        <v>122</v>
      </c>
      <c r="AU123" s="151" t="s">
        <v>80</v>
      </c>
      <c r="AY123" s="19" t="s">
        <v>120</v>
      </c>
      <c r="BE123" s="152">
        <f>IF(N123="základní",J123,0)</f>
        <v>0</v>
      </c>
      <c r="BF123" s="152">
        <f>IF(N123="snížená",J123,0)</f>
        <v>0</v>
      </c>
      <c r="BG123" s="152">
        <f>IF(N123="zákl. přenesená",J123,0)</f>
        <v>0</v>
      </c>
      <c r="BH123" s="152">
        <f>IF(N123="sníž. přenesená",J123,0)</f>
        <v>0</v>
      </c>
      <c r="BI123" s="152">
        <f>IF(N123="nulová",J123,0)</f>
        <v>0</v>
      </c>
      <c r="BJ123" s="19" t="s">
        <v>78</v>
      </c>
      <c r="BK123" s="152">
        <f>ROUND(I123*H123,2)</f>
        <v>0</v>
      </c>
      <c r="BL123" s="19" t="s">
        <v>127</v>
      </c>
      <c r="BM123" s="151" t="s">
        <v>191</v>
      </c>
    </row>
    <row r="124" spans="1:65" s="2" customFormat="1" ht="11.25">
      <c r="A124" s="34"/>
      <c r="B124" s="35"/>
      <c r="C124" s="34"/>
      <c r="D124" s="153" t="s">
        <v>129</v>
      </c>
      <c r="E124" s="34"/>
      <c r="F124" s="154" t="s">
        <v>192</v>
      </c>
      <c r="G124" s="34"/>
      <c r="H124" s="34"/>
      <c r="I124" s="155"/>
      <c r="J124" s="34"/>
      <c r="K124" s="34"/>
      <c r="L124" s="35"/>
      <c r="M124" s="156"/>
      <c r="N124" s="157"/>
      <c r="O124" s="55"/>
      <c r="P124" s="55"/>
      <c r="Q124" s="55"/>
      <c r="R124" s="55"/>
      <c r="S124" s="55"/>
      <c r="T124" s="56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T124" s="19" t="s">
        <v>129</v>
      </c>
      <c r="AU124" s="19" t="s">
        <v>80</v>
      </c>
    </row>
    <row r="125" spans="1:65" s="13" customFormat="1" ht="11.25">
      <c r="B125" s="158"/>
      <c r="D125" s="159" t="s">
        <v>131</v>
      </c>
      <c r="E125" s="160" t="s">
        <v>3</v>
      </c>
      <c r="F125" s="161" t="s">
        <v>193</v>
      </c>
      <c r="H125" s="160" t="s">
        <v>3</v>
      </c>
      <c r="I125" s="162"/>
      <c r="L125" s="158"/>
      <c r="M125" s="163"/>
      <c r="N125" s="164"/>
      <c r="O125" s="164"/>
      <c r="P125" s="164"/>
      <c r="Q125" s="164"/>
      <c r="R125" s="164"/>
      <c r="S125" s="164"/>
      <c r="T125" s="165"/>
      <c r="AT125" s="160" t="s">
        <v>131</v>
      </c>
      <c r="AU125" s="160" t="s">
        <v>80</v>
      </c>
      <c r="AV125" s="13" t="s">
        <v>78</v>
      </c>
      <c r="AW125" s="13" t="s">
        <v>32</v>
      </c>
      <c r="AX125" s="13" t="s">
        <v>70</v>
      </c>
      <c r="AY125" s="160" t="s">
        <v>120</v>
      </c>
    </row>
    <row r="126" spans="1:65" s="14" customFormat="1" ht="11.25">
      <c r="B126" s="166"/>
      <c r="D126" s="159" t="s">
        <v>131</v>
      </c>
      <c r="E126" s="167" t="s">
        <v>3</v>
      </c>
      <c r="F126" s="168" t="s">
        <v>617</v>
      </c>
      <c r="H126" s="169">
        <v>40</v>
      </c>
      <c r="I126" s="170"/>
      <c r="L126" s="166"/>
      <c r="M126" s="171"/>
      <c r="N126" s="172"/>
      <c r="O126" s="172"/>
      <c r="P126" s="172"/>
      <c r="Q126" s="172"/>
      <c r="R126" s="172"/>
      <c r="S126" s="172"/>
      <c r="T126" s="173"/>
      <c r="AT126" s="167" t="s">
        <v>131</v>
      </c>
      <c r="AU126" s="167" t="s">
        <v>80</v>
      </c>
      <c r="AV126" s="14" t="s">
        <v>80</v>
      </c>
      <c r="AW126" s="14" t="s">
        <v>32</v>
      </c>
      <c r="AX126" s="14" t="s">
        <v>70</v>
      </c>
      <c r="AY126" s="167" t="s">
        <v>120</v>
      </c>
    </row>
    <row r="127" spans="1:65" s="15" customFormat="1" ht="11.25">
      <c r="B127" s="174"/>
      <c r="D127" s="159" t="s">
        <v>131</v>
      </c>
      <c r="E127" s="175" t="s">
        <v>3</v>
      </c>
      <c r="F127" s="176" t="s">
        <v>134</v>
      </c>
      <c r="H127" s="177">
        <v>40</v>
      </c>
      <c r="I127" s="178"/>
      <c r="L127" s="174"/>
      <c r="M127" s="179"/>
      <c r="N127" s="180"/>
      <c r="O127" s="180"/>
      <c r="P127" s="180"/>
      <c r="Q127" s="180"/>
      <c r="R127" s="180"/>
      <c r="S127" s="180"/>
      <c r="T127" s="181"/>
      <c r="AT127" s="175" t="s">
        <v>131</v>
      </c>
      <c r="AU127" s="175" t="s">
        <v>80</v>
      </c>
      <c r="AV127" s="15" t="s">
        <v>127</v>
      </c>
      <c r="AW127" s="15" t="s">
        <v>32</v>
      </c>
      <c r="AX127" s="15" t="s">
        <v>78</v>
      </c>
      <c r="AY127" s="175" t="s">
        <v>120</v>
      </c>
    </row>
    <row r="128" spans="1:65" s="2" customFormat="1" ht="37.9" customHeight="1">
      <c r="A128" s="34"/>
      <c r="B128" s="139"/>
      <c r="C128" s="140" t="s">
        <v>182</v>
      </c>
      <c r="D128" s="140" t="s">
        <v>122</v>
      </c>
      <c r="E128" s="141" t="s">
        <v>195</v>
      </c>
      <c r="F128" s="142" t="s">
        <v>196</v>
      </c>
      <c r="G128" s="143" t="s">
        <v>146</v>
      </c>
      <c r="H128" s="144">
        <v>100</v>
      </c>
      <c r="I128" s="145"/>
      <c r="J128" s="146">
        <f>ROUND(I128*H128,2)</f>
        <v>0</v>
      </c>
      <c r="K128" s="142" t="s">
        <v>126</v>
      </c>
      <c r="L128" s="35"/>
      <c r="M128" s="147" t="s">
        <v>3</v>
      </c>
      <c r="N128" s="148" t="s">
        <v>41</v>
      </c>
      <c r="O128" s="55"/>
      <c r="P128" s="149">
        <f>O128*H128</f>
        <v>0</v>
      </c>
      <c r="Q128" s="149">
        <v>0</v>
      </c>
      <c r="R128" s="149">
        <f>Q128*H128</f>
        <v>0</v>
      </c>
      <c r="S128" s="149">
        <v>0</v>
      </c>
      <c r="T128" s="150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51" t="s">
        <v>127</v>
      </c>
      <c r="AT128" s="151" t="s">
        <v>122</v>
      </c>
      <c r="AU128" s="151" t="s">
        <v>80</v>
      </c>
      <c r="AY128" s="19" t="s">
        <v>120</v>
      </c>
      <c r="BE128" s="152">
        <f>IF(N128="základní",J128,0)</f>
        <v>0</v>
      </c>
      <c r="BF128" s="152">
        <f>IF(N128="snížená",J128,0)</f>
        <v>0</v>
      </c>
      <c r="BG128" s="152">
        <f>IF(N128="zákl. přenesená",J128,0)</f>
        <v>0</v>
      </c>
      <c r="BH128" s="152">
        <f>IF(N128="sníž. přenesená",J128,0)</f>
        <v>0</v>
      </c>
      <c r="BI128" s="152">
        <f>IF(N128="nulová",J128,0)</f>
        <v>0</v>
      </c>
      <c r="BJ128" s="19" t="s">
        <v>78</v>
      </c>
      <c r="BK128" s="152">
        <f>ROUND(I128*H128,2)</f>
        <v>0</v>
      </c>
      <c r="BL128" s="19" t="s">
        <v>127</v>
      </c>
      <c r="BM128" s="151" t="s">
        <v>197</v>
      </c>
    </row>
    <row r="129" spans="1:65" s="2" customFormat="1" ht="11.25">
      <c r="A129" s="34"/>
      <c r="B129" s="35"/>
      <c r="C129" s="34"/>
      <c r="D129" s="153" t="s">
        <v>129</v>
      </c>
      <c r="E129" s="34"/>
      <c r="F129" s="154" t="s">
        <v>198</v>
      </c>
      <c r="G129" s="34"/>
      <c r="H129" s="34"/>
      <c r="I129" s="155"/>
      <c r="J129" s="34"/>
      <c r="K129" s="34"/>
      <c r="L129" s="35"/>
      <c r="M129" s="156"/>
      <c r="N129" s="157"/>
      <c r="O129" s="55"/>
      <c r="P129" s="55"/>
      <c r="Q129" s="55"/>
      <c r="R129" s="55"/>
      <c r="S129" s="55"/>
      <c r="T129" s="56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T129" s="19" t="s">
        <v>129</v>
      </c>
      <c r="AU129" s="19" t="s">
        <v>80</v>
      </c>
    </row>
    <row r="130" spans="1:65" s="13" customFormat="1" ht="11.25">
      <c r="B130" s="158"/>
      <c r="D130" s="159" t="s">
        <v>131</v>
      </c>
      <c r="E130" s="160" t="s">
        <v>3</v>
      </c>
      <c r="F130" s="161" t="s">
        <v>199</v>
      </c>
      <c r="H130" s="160" t="s">
        <v>3</v>
      </c>
      <c r="I130" s="162"/>
      <c r="L130" s="158"/>
      <c r="M130" s="163"/>
      <c r="N130" s="164"/>
      <c r="O130" s="164"/>
      <c r="P130" s="164"/>
      <c r="Q130" s="164"/>
      <c r="R130" s="164"/>
      <c r="S130" s="164"/>
      <c r="T130" s="165"/>
      <c r="AT130" s="160" t="s">
        <v>131</v>
      </c>
      <c r="AU130" s="160" t="s">
        <v>80</v>
      </c>
      <c r="AV130" s="13" t="s">
        <v>78</v>
      </c>
      <c r="AW130" s="13" t="s">
        <v>32</v>
      </c>
      <c r="AX130" s="13" t="s">
        <v>70</v>
      </c>
      <c r="AY130" s="160" t="s">
        <v>120</v>
      </c>
    </row>
    <row r="131" spans="1:65" s="14" customFormat="1" ht="11.25">
      <c r="B131" s="166"/>
      <c r="D131" s="159" t="s">
        <v>131</v>
      </c>
      <c r="E131" s="167" t="s">
        <v>3</v>
      </c>
      <c r="F131" s="168" t="s">
        <v>618</v>
      </c>
      <c r="H131" s="169">
        <v>100</v>
      </c>
      <c r="I131" s="170"/>
      <c r="L131" s="166"/>
      <c r="M131" s="171"/>
      <c r="N131" s="172"/>
      <c r="O131" s="172"/>
      <c r="P131" s="172"/>
      <c r="Q131" s="172"/>
      <c r="R131" s="172"/>
      <c r="S131" s="172"/>
      <c r="T131" s="173"/>
      <c r="AT131" s="167" t="s">
        <v>131</v>
      </c>
      <c r="AU131" s="167" t="s">
        <v>80</v>
      </c>
      <c r="AV131" s="14" t="s">
        <v>80</v>
      </c>
      <c r="AW131" s="14" t="s">
        <v>32</v>
      </c>
      <c r="AX131" s="14" t="s">
        <v>70</v>
      </c>
      <c r="AY131" s="167" t="s">
        <v>120</v>
      </c>
    </row>
    <row r="132" spans="1:65" s="15" customFormat="1" ht="11.25">
      <c r="B132" s="174"/>
      <c r="D132" s="159" t="s">
        <v>131</v>
      </c>
      <c r="E132" s="175" t="s">
        <v>3</v>
      </c>
      <c r="F132" s="176" t="s">
        <v>134</v>
      </c>
      <c r="H132" s="177">
        <v>100</v>
      </c>
      <c r="I132" s="178"/>
      <c r="L132" s="174"/>
      <c r="M132" s="179"/>
      <c r="N132" s="180"/>
      <c r="O132" s="180"/>
      <c r="P132" s="180"/>
      <c r="Q132" s="180"/>
      <c r="R132" s="180"/>
      <c r="S132" s="180"/>
      <c r="T132" s="181"/>
      <c r="AT132" s="175" t="s">
        <v>131</v>
      </c>
      <c r="AU132" s="175" t="s">
        <v>80</v>
      </c>
      <c r="AV132" s="15" t="s">
        <v>127</v>
      </c>
      <c r="AW132" s="15" t="s">
        <v>32</v>
      </c>
      <c r="AX132" s="15" t="s">
        <v>78</v>
      </c>
      <c r="AY132" s="175" t="s">
        <v>120</v>
      </c>
    </row>
    <row r="133" spans="1:65" s="2" customFormat="1" ht="16.5" customHeight="1">
      <c r="A133" s="34"/>
      <c r="B133" s="139"/>
      <c r="C133" s="182" t="s">
        <v>186</v>
      </c>
      <c r="D133" s="182" t="s">
        <v>202</v>
      </c>
      <c r="E133" s="183" t="s">
        <v>203</v>
      </c>
      <c r="F133" s="184" t="s">
        <v>204</v>
      </c>
      <c r="G133" s="185" t="s">
        <v>205</v>
      </c>
      <c r="H133" s="186">
        <v>20</v>
      </c>
      <c r="I133" s="187"/>
      <c r="J133" s="188">
        <f>ROUND(I133*H133,2)</f>
        <v>0</v>
      </c>
      <c r="K133" s="184" t="s">
        <v>126</v>
      </c>
      <c r="L133" s="189"/>
      <c r="M133" s="190" t="s">
        <v>3</v>
      </c>
      <c r="N133" s="191" t="s">
        <v>41</v>
      </c>
      <c r="O133" s="55"/>
      <c r="P133" s="149">
        <f>O133*H133</f>
        <v>0</v>
      </c>
      <c r="Q133" s="149">
        <v>1</v>
      </c>
      <c r="R133" s="149">
        <f>Q133*H133</f>
        <v>20</v>
      </c>
      <c r="S133" s="149">
        <v>0</v>
      </c>
      <c r="T133" s="150">
        <f>S133*H133</f>
        <v>0</v>
      </c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R133" s="151" t="s">
        <v>175</v>
      </c>
      <c r="AT133" s="151" t="s">
        <v>202</v>
      </c>
      <c r="AU133" s="151" t="s">
        <v>80</v>
      </c>
      <c r="AY133" s="19" t="s">
        <v>120</v>
      </c>
      <c r="BE133" s="152">
        <f>IF(N133="základní",J133,0)</f>
        <v>0</v>
      </c>
      <c r="BF133" s="152">
        <f>IF(N133="snížená",J133,0)</f>
        <v>0</v>
      </c>
      <c r="BG133" s="152">
        <f>IF(N133="zákl. přenesená",J133,0)</f>
        <v>0</v>
      </c>
      <c r="BH133" s="152">
        <f>IF(N133="sníž. přenesená",J133,0)</f>
        <v>0</v>
      </c>
      <c r="BI133" s="152">
        <f>IF(N133="nulová",J133,0)</f>
        <v>0</v>
      </c>
      <c r="BJ133" s="19" t="s">
        <v>78</v>
      </c>
      <c r="BK133" s="152">
        <f>ROUND(I133*H133,2)</f>
        <v>0</v>
      </c>
      <c r="BL133" s="19" t="s">
        <v>127</v>
      </c>
      <c r="BM133" s="151" t="s">
        <v>206</v>
      </c>
    </row>
    <row r="134" spans="1:65" s="14" customFormat="1" ht="11.25">
      <c r="B134" s="166"/>
      <c r="D134" s="159" t="s">
        <v>131</v>
      </c>
      <c r="F134" s="168" t="s">
        <v>619</v>
      </c>
      <c r="H134" s="169">
        <v>20</v>
      </c>
      <c r="I134" s="170"/>
      <c r="L134" s="166"/>
      <c r="M134" s="171"/>
      <c r="N134" s="172"/>
      <c r="O134" s="172"/>
      <c r="P134" s="172"/>
      <c r="Q134" s="172"/>
      <c r="R134" s="172"/>
      <c r="S134" s="172"/>
      <c r="T134" s="173"/>
      <c r="AT134" s="167" t="s">
        <v>131</v>
      </c>
      <c r="AU134" s="167" t="s">
        <v>80</v>
      </c>
      <c r="AV134" s="14" t="s">
        <v>80</v>
      </c>
      <c r="AW134" s="14" t="s">
        <v>4</v>
      </c>
      <c r="AX134" s="14" t="s">
        <v>78</v>
      </c>
      <c r="AY134" s="167" t="s">
        <v>120</v>
      </c>
    </row>
    <row r="135" spans="1:65" s="2" customFormat="1" ht="37.9" customHeight="1">
      <c r="A135" s="34"/>
      <c r="B135" s="139"/>
      <c r="C135" s="140" t="s">
        <v>188</v>
      </c>
      <c r="D135" s="140" t="s">
        <v>122</v>
      </c>
      <c r="E135" s="141" t="s">
        <v>209</v>
      </c>
      <c r="F135" s="142" t="s">
        <v>210</v>
      </c>
      <c r="G135" s="143" t="s">
        <v>146</v>
      </c>
      <c r="H135" s="144">
        <v>100</v>
      </c>
      <c r="I135" s="145"/>
      <c r="J135" s="146">
        <f>ROUND(I135*H135,2)</f>
        <v>0</v>
      </c>
      <c r="K135" s="142" t="s">
        <v>126</v>
      </c>
      <c r="L135" s="35"/>
      <c r="M135" s="147" t="s">
        <v>3</v>
      </c>
      <c r="N135" s="148" t="s">
        <v>41</v>
      </c>
      <c r="O135" s="55"/>
      <c r="P135" s="149">
        <f>O135*H135</f>
        <v>0</v>
      </c>
      <c r="Q135" s="149">
        <v>0</v>
      </c>
      <c r="R135" s="149">
        <f>Q135*H135</f>
        <v>0</v>
      </c>
      <c r="S135" s="149">
        <v>0</v>
      </c>
      <c r="T135" s="150">
        <f>S135*H135</f>
        <v>0</v>
      </c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R135" s="151" t="s">
        <v>127</v>
      </c>
      <c r="AT135" s="151" t="s">
        <v>122</v>
      </c>
      <c r="AU135" s="151" t="s">
        <v>80</v>
      </c>
      <c r="AY135" s="19" t="s">
        <v>120</v>
      </c>
      <c r="BE135" s="152">
        <f>IF(N135="základní",J135,0)</f>
        <v>0</v>
      </c>
      <c r="BF135" s="152">
        <f>IF(N135="snížená",J135,0)</f>
        <v>0</v>
      </c>
      <c r="BG135" s="152">
        <f>IF(N135="zákl. přenesená",J135,0)</f>
        <v>0</v>
      </c>
      <c r="BH135" s="152">
        <f>IF(N135="sníž. přenesená",J135,0)</f>
        <v>0</v>
      </c>
      <c r="BI135" s="152">
        <f>IF(N135="nulová",J135,0)</f>
        <v>0</v>
      </c>
      <c r="BJ135" s="19" t="s">
        <v>78</v>
      </c>
      <c r="BK135" s="152">
        <f>ROUND(I135*H135,2)</f>
        <v>0</v>
      </c>
      <c r="BL135" s="19" t="s">
        <v>127</v>
      </c>
      <c r="BM135" s="151" t="s">
        <v>211</v>
      </c>
    </row>
    <row r="136" spans="1:65" s="2" customFormat="1" ht="11.25">
      <c r="A136" s="34"/>
      <c r="B136" s="35"/>
      <c r="C136" s="34"/>
      <c r="D136" s="153" t="s">
        <v>129</v>
      </c>
      <c r="E136" s="34"/>
      <c r="F136" s="154" t="s">
        <v>212</v>
      </c>
      <c r="G136" s="34"/>
      <c r="H136" s="34"/>
      <c r="I136" s="155"/>
      <c r="J136" s="34"/>
      <c r="K136" s="34"/>
      <c r="L136" s="35"/>
      <c r="M136" s="156"/>
      <c r="N136" s="157"/>
      <c r="O136" s="55"/>
      <c r="P136" s="55"/>
      <c r="Q136" s="55"/>
      <c r="R136" s="55"/>
      <c r="S136" s="55"/>
      <c r="T136" s="56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T136" s="19" t="s">
        <v>129</v>
      </c>
      <c r="AU136" s="19" t="s">
        <v>80</v>
      </c>
    </row>
    <row r="137" spans="1:65" s="2" customFormat="1" ht="16.5" customHeight="1">
      <c r="A137" s="34"/>
      <c r="B137" s="139"/>
      <c r="C137" s="182" t="s">
        <v>9</v>
      </c>
      <c r="D137" s="182" t="s">
        <v>202</v>
      </c>
      <c r="E137" s="183" t="s">
        <v>214</v>
      </c>
      <c r="F137" s="184" t="s">
        <v>215</v>
      </c>
      <c r="G137" s="185" t="s">
        <v>216</v>
      </c>
      <c r="H137" s="186">
        <v>5</v>
      </c>
      <c r="I137" s="187"/>
      <c r="J137" s="188">
        <f>ROUND(I137*H137,2)</f>
        <v>0</v>
      </c>
      <c r="K137" s="184" t="s">
        <v>126</v>
      </c>
      <c r="L137" s="189"/>
      <c r="M137" s="190" t="s">
        <v>3</v>
      </c>
      <c r="N137" s="191" t="s">
        <v>41</v>
      </c>
      <c r="O137" s="55"/>
      <c r="P137" s="149">
        <f>O137*H137</f>
        <v>0</v>
      </c>
      <c r="Q137" s="149">
        <v>1E-3</v>
      </c>
      <c r="R137" s="149">
        <f>Q137*H137</f>
        <v>5.0000000000000001E-3</v>
      </c>
      <c r="S137" s="149">
        <v>0</v>
      </c>
      <c r="T137" s="150">
        <f>S137*H137</f>
        <v>0</v>
      </c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R137" s="151" t="s">
        <v>175</v>
      </c>
      <c r="AT137" s="151" t="s">
        <v>202</v>
      </c>
      <c r="AU137" s="151" t="s">
        <v>80</v>
      </c>
      <c r="AY137" s="19" t="s">
        <v>120</v>
      </c>
      <c r="BE137" s="152">
        <f>IF(N137="základní",J137,0)</f>
        <v>0</v>
      </c>
      <c r="BF137" s="152">
        <f>IF(N137="snížená",J137,0)</f>
        <v>0</v>
      </c>
      <c r="BG137" s="152">
        <f>IF(N137="zákl. přenesená",J137,0)</f>
        <v>0</v>
      </c>
      <c r="BH137" s="152">
        <f>IF(N137="sníž. přenesená",J137,0)</f>
        <v>0</v>
      </c>
      <c r="BI137" s="152">
        <f>IF(N137="nulová",J137,0)</f>
        <v>0</v>
      </c>
      <c r="BJ137" s="19" t="s">
        <v>78</v>
      </c>
      <c r="BK137" s="152">
        <f>ROUND(I137*H137,2)</f>
        <v>0</v>
      </c>
      <c r="BL137" s="19" t="s">
        <v>127</v>
      </c>
      <c r="BM137" s="151" t="s">
        <v>217</v>
      </c>
    </row>
    <row r="138" spans="1:65" s="14" customFormat="1" ht="11.25">
      <c r="B138" s="166"/>
      <c r="D138" s="159" t="s">
        <v>131</v>
      </c>
      <c r="F138" s="168" t="s">
        <v>620</v>
      </c>
      <c r="H138" s="169">
        <v>5</v>
      </c>
      <c r="I138" s="170"/>
      <c r="L138" s="166"/>
      <c r="M138" s="171"/>
      <c r="N138" s="172"/>
      <c r="O138" s="172"/>
      <c r="P138" s="172"/>
      <c r="Q138" s="172"/>
      <c r="R138" s="172"/>
      <c r="S138" s="172"/>
      <c r="T138" s="173"/>
      <c r="AT138" s="167" t="s">
        <v>131</v>
      </c>
      <c r="AU138" s="167" t="s">
        <v>80</v>
      </c>
      <c r="AV138" s="14" t="s">
        <v>80</v>
      </c>
      <c r="AW138" s="14" t="s">
        <v>4</v>
      </c>
      <c r="AX138" s="14" t="s">
        <v>78</v>
      </c>
      <c r="AY138" s="167" t="s">
        <v>120</v>
      </c>
    </row>
    <row r="139" spans="1:65" s="12" customFormat="1" ht="22.9" customHeight="1">
      <c r="B139" s="126"/>
      <c r="D139" s="127" t="s">
        <v>69</v>
      </c>
      <c r="E139" s="137" t="s">
        <v>80</v>
      </c>
      <c r="F139" s="137" t="s">
        <v>219</v>
      </c>
      <c r="I139" s="129"/>
      <c r="J139" s="138">
        <f>BK139</f>
        <v>0</v>
      </c>
      <c r="L139" s="126"/>
      <c r="M139" s="131"/>
      <c r="N139" s="132"/>
      <c r="O139" s="132"/>
      <c r="P139" s="133">
        <f>SUM(P140:P160)</f>
        <v>0</v>
      </c>
      <c r="Q139" s="132"/>
      <c r="R139" s="133">
        <f>SUM(R140:R160)</f>
        <v>48.07385</v>
      </c>
      <c r="S139" s="132"/>
      <c r="T139" s="134">
        <f>SUM(T140:T160)</f>
        <v>0</v>
      </c>
      <c r="AR139" s="127" t="s">
        <v>78</v>
      </c>
      <c r="AT139" s="135" t="s">
        <v>69</v>
      </c>
      <c r="AU139" s="135" t="s">
        <v>78</v>
      </c>
      <c r="AY139" s="127" t="s">
        <v>120</v>
      </c>
      <c r="BK139" s="136">
        <f>SUM(BK140:BK160)</f>
        <v>0</v>
      </c>
    </row>
    <row r="140" spans="1:65" s="2" customFormat="1" ht="55.5" customHeight="1">
      <c r="A140" s="34"/>
      <c r="B140" s="139"/>
      <c r="C140" s="140" t="s">
        <v>201</v>
      </c>
      <c r="D140" s="140" t="s">
        <v>122</v>
      </c>
      <c r="E140" s="141" t="s">
        <v>221</v>
      </c>
      <c r="F140" s="142" t="s">
        <v>222</v>
      </c>
      <c r="G140" s="143" t="s">
        <v>146</v>
      </c>
      <c r="H140" s="144">
        <v>68</v>
      </c>
      <c r="I140" s="145"/>
      <c r="J140" s="146">
        <f>ROUND(I140*H140,2)</f>
        <v>0</v>
      </c>
      <c r="K140" s="142" t="s">
        <v>126</v>
      </c>
      <c r="L140" s="35"/>
      <c r="M140" s="147" t="s">
        <v>3</v>
      </c>
      <c r="N140" s="148" t="s">
        <v>41</v>
      </c>
      <c r="O140" s="55"/>
      <c r="P140" s="149">
        <f>O140*H140</f>
        <v>0</v>
      </c>
      <c r="Q140" s="149">
        <v>3.1E-4</v>
      </c>
      <c r="R140" s="149">
        <f>Q140*H140</f>
        <v>2.1080000000000002E-2</v>
      </c>
      <c r="S140" s="149">
        <v>0</v>
      </c>
      <c r="T140" s="150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51" t="s">
        <v>127</v>
      </c>
      <c r="AT140" s="151" t="s">
        <v>122</v>
      </c>
      <c r="AU140" s="151" t="s">
        <v>80</v>
      </c>
      <c r="AY140" s="19" t="s">
        <v>120</v>
      </c>
      <c r="BE140" s="152">
        <f>IF(N140="základní",J140,0)</f>
        <v>0</v>
      </c>
      <c r="BF140" s="152">
        <f>IF(N140="snížená",J140,0)</f>
        <v>0</v>
      </c>
      <c r="BG140" s="152">
        <f>IF(N140="zákl. přenesená",J140,0)</f>
        <v>0</v>
      </c>
      <c r="BH140" s="152">
        <f>IF(N140="sníž. přenesená",J140,0)</f>
        <v>0</v>
      </c>
      <c r="BI140" s="152">
        <f>IF(N140="nulová",J140,0)</f>
        <v>0</v>
      </c>
      <c r="BJ140" s="19" t="s">
        <v>78</v>
      </c>
      <c r="BK140" s="152">
        <f>ROUND(I140*H140,2)</f>
        <v>0</v>
      </c>
      <c r="BL140" s="19" t="s">
        <v>127</v>
      </c>
      <c r="BM140" s="151" t="s">
        <v>223</v>
      </c>
    </row>
    <row r="141" spans="1:65" s="2" customFormat="1" ht="11.25">
      <c r="A141" s="34"/>
      <c r="B141" s="35"/>
      <c r="C141" s="34"/>
      <c r="D141" s="153" t="s">
        <v>129</v>
      </c>
      <c r="E141" s="34"/>
      <c r="F141" s="154" t="s">
        <v>224</v>
      </c>
      <c r="G141" s="34"/>
      <c r="H141" s="34"/>
      <c r="I141" s="155"/>
      <c r="J141" s="34"/>
      <c r="K141" s="34"/>
      <c r="L141" s="35"/>
      <c r="M141" s="156"/>
      <c r="N141" s="157"/>
      <c r="O141" s="55"/>
      <c r="P141" s="55"/>
      <c r="Q141" s="55"/>
      <c r="R141" s="55"/>
      <c r="S141" s="55"/>
      <c r="T141" s="56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9" t="s">
        <v>129</v>
      </c>
      <c r="AU141" s="19" t="s">
        <v>80</v>
      </c>
    </row>
    <row r="142" spans="1:65" s="13" customFormat="1" ht="11.25">
      <c r="B142" s="158"/>
      <c r="D142" s="159" t="s">
        <v>131</v>
      </c>
      <c r="E142" s="160" t="s">
        <v>3</v>
      </c>
      <c r="F142" s="161" t="s">
        <v>171</v>
      </c>
      <c r="H142" s="160" t="s">
        <v>3</v>
      </c>
      <c r="I142" s="162"/>
      <c r="L142" s="158"/>
      <c r="M142" s="163"/>
      <c r="N142" s="164"/>
      <c r="O142" s="164"/>
      <c r="P142" s="164"/>
      <c r="Q142" s="164"/>
      <c r="R142" s="164"/>
      <c r="S142" s="164"/>
      <c r="T142" s="165"/>
      <c r="AT142" s="160" t="s">
        <v>131</v>
      </c>
      <c r="AU142" s="160" t="s">
        <v>80</v>
      </c>
      <c r="AV142" s="13" t="s">
        <v>78</v>
      </c>
      <c r="AW142" s="13" t="s">
        <v>32</v>
      </c>
      <c r="AX142" s="13" t="s">
        <v>70</v>
      </c>
      <c r="AY142" s="160" t="s">
        <v>120</v>
      </c>
    </row>
    <row r="143" spans="1:65" s="14" customFormat="1" ht="11.25">
      <c r="B143" s="166"/>
      <c r="D143" s="159" t="s">
        <v>131</v>
      </c>
      <c r="E143" s="167" t="s">
        <v>3</v>
      </c>
      <c r="F143" s="168" t="s">
        <v>225</v>
      </c>
      <c r="H143" s="169">
        <v>68</v>
      </c>
      <c r="I143" s="170"/>
      <c r="L143" s="166"/>
      <c r="M143" s="171"/>
      <c r="N143" s="172"/>
      <c r="O143" s="172"/>
      <c r="P143" s="172"/>
      <c r="Q143" s="172"/>
      <c r="R143" s="172"/>
      <c r="S143" s="172"/>
      <c r="T143" s="173"/>
      <c r="AT143" s="167" t="s">
        <v>131</v>
      </c>
      <c r="AU143" s="167" t="s">
        <v>80</v>
      </c>
      <c r="AV143" s="14" t="s">
        <v>80</v>
      </c>
      <c r="AW143" s="14" t="s">
        <v>32</v>
      </c>
      <c r="AX143" s="14" t="s">
        <v>70</v>
      </c>
      <c r="AY143" s="167" t="s">
        <v>120</v>
      </c>
    </row>
    <row r="144" spans="1:65" s="15" customFormat="1" ht="11.25">
      <c r="B144" s="174"/>
      <c r="D144" s="159" t="s">
        <v>131</v>
      </c>
      <c r="E144" s="175" t="s">
        <v>3</v>
      </c>
      <c r="F144" s="176" t="s">
        <v>134</v>
      </c>
      <c r="H144" s="177">
        <v>68</v>
      </c>
      <c r="I144" s="178"/>
      <c r="L144" s="174"/>
      <c r="M144" s="179"/>
      <c r="N144" s="180"/>
      <c r="O144" s="180"/>
      <c r="P144" s="180"/>
      <c r="Q144" s="180"/>
      <c r="R144" s="180"/>
      <c r="S144" s="180"/>
      <c r="T144" s="181"/>
      <c r="AT144" s="175" t="s">
        <v>131</v>
      </c>
      <c r="AU144" s="175" t="s">
        <v>80</v>
      </c>
      <c r="AV144" s="15" t="s">
        <v>127</v>
      </c>
      <c r="AW144" s="15" t="s">
        <v>32</v>
      </c>
      <c r="AX144" s="15" t="s">
        <v>78</v>
      </c>
      <c r="AY144" s="175" t="s">
        <v>120</v>
      </c>
    </row>
    <row r="145" spans="1:65" s="2" customFormat="1" ht="24.2" customHeight="1">
      <c r="A145" s="34"/>
      <c r="B145" s="139"/>
      <c r="C145" s="182" t="s">
        <v>208</v>
      </c>
      <c r="D145" s="182" t="s">
        <v>202</v>
      </c>
      <c r="E145" s="183" t="s">
        <v>227</v>
      </c>
      <c r="F145" s="184" t="s">
        <v>228</v>
      </c>
      <c r="G145" s="185" t="s">
        <v>146</v>
      </c>
      <c r="H145" s="186">
        <v>81.599999999999994</v>
      </c>
      <c r="I145" s="187"/>
      <c r="J145" s="188">
        <f>ROUND(I145*H145,2)</f>
        <v>0</v>
      </c>
      <c r="K145" s="184" t="s">
        <v>126</v>
      </c>
      <c r="L145" s="189"/>
      <c r="M145" s="190" t="s">
        <v>3</v>
      </c>
      <c r="N145" s="191" t="s">
        <v>41</v>
      </c>
      <c r="O145" s="55"/>
      <c r="P145" s="149">
        <f>O145*H145</f>
        <v>0</v>
      </c>
      <c r="Q145" s="149">
        <v>5.0000000000000001E-4</v>
      </c>
      <c r="R145" s="149">
        <f>Q145*H145</f>
        <v>4.0799999999999996E-2</v>
      </c>
      <c r="S145" s="149">
        <v>0</v>
      </c>
      <c r="T145" s="150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51" t="s">
        <v>175</v>
      </c>
      <c r="AT145" s="151" t="s">
        <v>202</v>
      </c>
      <c r="AU145" s="151" t="s">
        <v>80</v>
      </c>
      <c r="AY145" s="19" t="s">
        <v>120</v>
      </c>
      <c r="BE145" s="152">
        <f>IF(N145="základní",J145,0)</f>
        <v>0</v>
      </c>
      <c r="BF145" s="152">
        <f>IF(N145="snížená",J145,0)</f>
        <v>0</v>
      </c>
      <c r="BG145" s="152">
        <f>IF(N145="zákl. přenesená",J145,0)</f>
        <v>0</v>
      </c>
      <c r="BH145" s="152">
        <f>IF(N145="sníž. přenesená",J145,0)</f>
        <v>0</v>
      </c>
      <c r="BI145" s="152">
        <f>IF(N145="nulová",J145,0)</f>
        <v>0</v>
      </c>
      <c r="BJ145" s="19" t="s">
        <v>78</v>
      </c>
      <c r="BK145" s="152">
        <f>ROUND(I145*H145,2)</f>
        <v>0</v>
      </c>
      <c r="BL145" s="19" t="s">
        <v>127</v>
      </c>
      <c r="BM145" s="151" t="s">
        <v>229</v>
      </c>
    </row>
    <row r="146" spans="1:65" s="14" customFormat="1" ht="11.25">
      <c r="B146" s="166"/>
      <c r="D146" s="159" t="s">
        <v>131</v>
      </c>
      <c r="F146" s="168" t="s">
        <v>230</v>
      </c>
      <c r="H146" s="169">
        <v>81.599999999999994</v>
      </c>
      <c r="I146" s="170"/>
      <c r="L146" s="166"/>
      <c r="M146" s="171"/>
      <c r="N146" s="172"/>
      <c r="O146" s="172"/>
      <c r="P146" s="172"/>
      <c r="Q146" s="172"/>
      <c r="R146" s="172"/>
      <c r="S146" s="172"/>
      <c r="T146" s="173"/>
      <c r="AT146" s="167" t="s">
        <v>131</v>
      </c>
      <c r="AU146" s="167" t="s">
        <v>80</v>
      </c>
      <c r="AV146" s="14" t="s">
        <v>80</v>
      </c>
      <c r="AW146" s="14" t="s">
        <v>4</v>
      </c>
      <c r="AX146" s="14" t="s">
        <v>78</v>
      </c>
      <c r="AY146" s="167" t="s">
        <v>120</v>
      </c>
    </row>
    <row r="147" spans="1:65" s="2" customFormat="1" ht="37.9" customHeight="1">
      <c r="A147" s="34"/>
      <c r="B147" s="139"/>
      <c r="C147" s="140" t="s">
        <v>213</v>
      </c>
      <c r="D147" s="140" t="s">
        <v>122</v>
      </c>
      <c r="E147" s="141" t="s">
        <v>232</v>
      </c>
      <c r="F147" s="142" t="s">
        <v>233</v>
      </c>
      <c r="G147" s="143" t="s">
        <v>234</v>
      </c>
      <c r="H147" s="144">
        <v>10</v>
      </c>
      <c r="I147" s="145"/>
      <c r="J147" s="146">
        <f>ROUND(I147*H147,2)</f>
        <v>0</v>
      </c>
      <c r="K147" s="142" t="s">
        <v>126</v>
      </c>
      <c r="L147" s="35"/>
      <c r="M147" s="147" t="s">
        <v>3</v>
      </c>
      <c r="N147" s="148" t="s">
        <v>41</v>
      </c>
      <c r="O147" s="55"/>
      <c r="P147" s="149">
        <f>O147*H147</f>
        <v>0</v>
      </c>
      <c r="Q147" s="149">
        <v>0</v>
      </c>
      <c r="R147" s="149">
        <f>Q147*H147</f>
        <v>0</v>
      </c>
      <c r="S147" s="149">
        <v>0</v>
      </c>
      <c r="T147" s="150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51" t="s">
        <v>127</v>
      </c>
      <c r="AT147" s="151" t="s">
        <v>122</v>
      </c>
      <c r="AU147" s="151" t="s">
        <v>80</v>
      </c>
      <c r="AY147" s="19" t="s">
        <v>120</v>
      </c>
      <c r="BE147" s="152">
        <f>IF(N147="základní",J147,0)</f>
        <v>0</v>
      </c>
      <c r="BF147" s="152">
        <f>IF(N147="snížená",J147,0)</f>
        <v>0</v>
      </c>
      <c r="BG147" s="152">
        <f>IF(N147="zákl. přenesená",J147,0)</f>
        <v>0</v>
      </c>
      <c r="BH147" s="152">
        <f>IF(N147="sníž. přenesená",J147,0)</f>
        <v>0</v>
      </c>
      <c r="BI147" s="152">
        <f>IF(N147="nulová",J147,0)</f>
        <v>0</v>
      </c>
      <c r="BJ147" s="19" t="s">
        <v>78</v>
      </c>
      <c r="BK147" s="152">
        <f>ROUND(I147*H147,2)</f>
        <v>0</v>
      </c>
      <c r="BL147" s="19" t="s">
        <v>127</v>
      </c>
      <c r="BM147" s="151" t="s">
        <v>235</v>
      </c>
    </row>
    <row r="148" spans="1:65" s="2" customFormat="1" ht="11.25">
      <c r="A148" s="34"/>
      <c r="B148" s="35"/>
      <c r="C148" s="34"/>
      <c r="D148" s="153" t="s">
        <v>129</v>
      </c>
      <c r="E148" s="34"/>
      <c r="F148" s="154" t="s">
        <v>236</v>
      </c>
      <c r="G148" s="34"/>
      <c r="H148" s="34"/>
      <c r="I148" s="155"/>
      <c r="J148" s="34"/>
      <c r="K148" s="34"/>
      <c r="L148" s="35"/>
      <c r="M148" s="156"/>
      <c r="N148" s="157"/>
      <c r="O148" s="55"/>
      <c r="P148" s="55"/>
      <c r="Q148" s="55"/>
      <c r="R148" s="55"/>
      <c r="S148" s="55"/>
      <c r="T148" s="56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9" t="s">
        <v>129</v>
      </c>
      <c r="AU148" s="19" t="s">
        <v>80</v>
      </c>
    </row>
    <row r="149" spans="1:65" s="13" customFormat="1" ht="11.25">
      <c r="B149" s="158"/>
      <c r="D149" s="159" t="s">
        <v>131</v>
      </c>
      <c r="E149" s="160" t="s">
        <v>3</v>
      </c>
      <c r="F149" s="161" t="s">
        <v>237</v>
      </c>
      <c r="H149" s="160" t="s">
        <v>3</v>
      </c>
      <c r="I149" s="162"/>
      <c r="L149" s="158"/>
      <c r="M149" s="163"/>
      <c r="N149" s="164"/>
      <c r="O149" s="164"/>
      <c r="P149" s="164"/>
      <c r="Q149" s="164"/>
      <c r="R149" s="164"/>
      <c r="S149" s="164"/>
      <c r="T149" s="165"/>
      <c r="AT149" s="160" t="s">
        <v>131</v>
      </c>
      <c r="AU149" s="160" t="s">
        <v>80</v>
      </c>
      <c r="AV149" s="13" t="s">
        <v>78</v>
      </c>
      <c r="AW149" s="13" t="s">
        <v>32</v>
      </c>
      <c r="AX149" s="13" t="s">
        <v>70</v>
      </c>
      <c r="AY149" s="160" t="s">
        <v>120</v>
      </c>
    </row>
    <row r="150" spans="1:65" s="14" customFormat="1" ht="11.25">
      <c r="B150" s="166"/>
      <c r="D150" s="159" t="s">
        <v>131</v>
      </c>
      <c r="E150" s="167" t="s">
        <v>3</v>
      </c>
      <c r="F150" s="168" t="s">
        <v>186</v>
      </c>
      <c r="H150" s="169">
        <v>10</v>
      </c>
      <c r="I150" s="170"/>
      <c r="L150" s="166"/>
      <c r="M150" s="171"/>
      <c r="N150" s="172"/>
      <c r="O150" s="172"/>
      <c r="P150" s="172"/>
      <c r="Q150" s="172"/>
      <c r="R150" s="172"/>
      <c r="S150" s="172"/>
      <c r="T150" s="173"/>
      <c r="AT150" s="167" t="s">
        <v>131</v>
      </c>
      <c r="AU150" s="167" t="s">
        <v>80</v>
      </c>
      <c r="AV150" s="14" t="s">
        <v>80</v>
      </c>
      <c r="AW150" s="14" t="s">
        <v>32</v>
      </c>
      <c r="AX150" s="14" t="s">
        <v>70</v>
      </c>
      <c r="AY150" s="167" t="s">
        <v>120</v>
      </c>
    </row>
    <row r="151" spans="1:65" s="15" customFormat="1" ht="11.25">
      <c r="B151" s="174"/>
      <c r="D151" s="159" t="s">
        <v>131</v>
      </c>
      <c r="E151" s="175" t="s">
        <v>3</v>
      </c>
      <c r="F151" s="176" t="s">
        <v>134</v>
      </c>
      <c r="H151" s="177">
        <v>10</v>
      </c>
      <c r="I151" s="178"/>
      <c r="L151" s="174"/>
      <c r="M151" s="179"/>
      <c r="N151" s="180"/>
      <c r="O151" s="180"/>
      <c r="P151" s="180"/>
      <c r="Q151" s="180"/>
      <c r="R151" s="180"/>
      <c r="S151" s="180"/>
      <c r="T151" s="181"/>
      <c r="AT151" s="175" t="s">
        <v>131</v>
      </c>
      <c r="AU151" s="175" t="s">
        <v>80</v>
      </c>
      <c r="AV151" s="15" t="s">
        <v>127</v>
      </c>
      <c r="AW151" s="15" t="s">
        <v>32</v>
      </c>
      <c r="AX151" s="15" t="s">
        <v>78</v>
      </c>
      <c r="AY151" s="175" t="s">
        <v>120</v>
      </c>
    </row>
    <row r="152" spans="1:65" s="2" customFormat="1" ht="37.9" customHeight="1">
      <c r="A152" s="34"/>
      <c r="B152" s="139"/>
      <c r="C152" s="182" t="s">
        <v>220</v>
      </c>
      <c r="D152" s="182" t="s">
        <v>202</v>
      </c>
      <c r="E152" s="183" t="s">
        <v>239</v>
      </c>
      <c r="F152" s="184" t="s">
        <v>240</v>
      </c>
      <c r="G152" s="185" t="s">
        <v>234</v>
      </c>
      <c r="H152" s="186">
        <v>10.5</v>
      </c>
      <c r="I152" s="187"/>
      <c r="J152" s="188">
        <f>ROUND(I152*H152,2)</f>
        <v>0</v>
      </c>
      <c r="K152" s="184" t="s">
        <v>126</v>
      </c>
      <c r="L152" s="189"/>
      <c r="M152" s="190" t="s">
        <v>3</v>
      </c>
      <c r="N152" s="191" t="s">
        <v>41</v>
      </c>
      <c r="O152" s="55"/>
      <c r="P152" s="149">
        <f>O152*H152</f>
        <v>0</v>
      </c>
      <c r="Q152" s="149">
        <v>1.14E-3</v>
      </c>
      <c r="R152" s="149">
        <f>Q152*H152</f>
        <v>1.197E-2</v>
      </c>
      <c r="S152" s="149">
        <v>0</v>
      </c>
      <c r="T152" s="150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51" t="s">
        <v>175</v>
      </c>
      <c r="AT152" s="151" t="s">
        <v>202</v>
      </c>
      <c r="AU152" s="151" t="s">
        <v>80</v>
      </c>
      <c r="AY152" s="19" t="s">
        <v>120</v>
      </c>
      <c r="BE152" s="152">
        <f>IF(N152="základní",J152,0)</f>
        <v>0</v>
      </c>
      <c r="BF152" s="152">
        <f>IF(N152="snížená",J152,0)</f>
        <v>0</v>
      </c>
      <c r="BG152" s="152">
        <f>IF(N152="zákl. přenesená",J152,0)</f>
        <v>0</v>
      </c>
      <c r="BH152" s="152">
        <f>IF(N152="sníž. přenesená",J152,0)</f>
        <v>0</v>
      </c>
      <c r="BI152" s="152">
        <f>IF(N152="nulová",J152,0)</f>
        <v>0</v>
      </c>
      <c r="BJ152" s="19" t="s">
        <v>78</v>
      </c>
      <c r="BK152" s="152">
        <f>ROUND(I152*H152,2)</f>
        <v>0</v>
      </c>
      <c r="BL152" s="19" t="s">
        <v>127</v>
      </c>
      <c r="BM152" s="151" t="s">
        <v>241</v>
      </c>
    </row>
    <row r="153" spans="1:65" s="14" customFormat="1" ht="11.25">
      <c r="B153" s="166"/>
      <c r="D153" s="159" t="s">
        <v>131</v>
      </c>
      <c r="F153" s="168" t="s">
        <v>242</v>
      </c>
      <c r="H153" s="169">
        <v>10.5</v>
      </c>
      <c r="I153" s="170"/>
      <c r="L153" s="166"/>
      <c r="M153" s="171"/>
      <c r="N153" s="172"/>
      <c r="O153" s="172"/>
      <c r="P153" s="172"/>
      <c r="Q153" s="172"/>
      <c r="R153" s="172"/>
      <c r="S153" s="172"/>
      <c r="T153" s="173"/>
      <c r="AT153" s="167" t="s">
        <v>131</v>
      </c>
      <c r="AU153" s="167" t="s">
        <v>80</v>
      </c>
      <c r="AV153" s="14" t="s">
        <v>80</v>
      </c>
      <c r="AW153" s="14" t="s">
        <v>4</v>
      </c>
      <c r="AX153" s="14" t="s">
        <v>78</v>
      </c>
      <c r="AY153" s="167" t="s">
        <v>120</v>
      </c>
    </row>
    <row r="154" spans="1:65" s="2" customFormat="1" ht="44.25" customHeight="1">
      <c r="A154" s="34"/>
      <c r="B154" s="139"/>
      <c r="C154" s="140" t="s">
        <v>226</v>
      </c>
      <c r="D154" s="140" t="s">
        <v>122</v>
      </c>
      <c r="E154" s="141" t="s">
        <v>189</v>
      </c>
      <c r="F154" s="142" t="s">
        <v>190</v>
      </c>
      <c r="G154" s="143" t="s">
        <v>125</v>
      </c>
      <c r="H154" s="144">
        <v>24</v>
      </c>
      <c r="I154" s="145"/>
      <c r="J154" s="146">
        <f>ROUND(I154*H154,2)</f>
        <v>0</v>
      </c>
      <c r="K154" s="142" t="s">
        <v>126</v>
      </c>
      <c r="L154" s="35"/>
      <c r="M154" s="147" t="s">
        <v>3</v>
      </c>
      <c r="N154" s="148" t="s">
        <v>41</v>
      </c>
      <c r="O154" s="55"/>
      <c r="P154" s="149">
        <f>O154*H154</f>
        <v>0</v>
      </c>
      <c r="Q154" s="149">
        <v>0</v>
      </c>
      <c r="R154" s="149">
        <f>Q154*H154</f>
        <v>0</v>
      </c>
      <c r="S154" s="149">
        <v>0</v>
      </c>
      <c r="T154" s="150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51" t="s">
        <v>127</v>
      </c>
      <c r="AT154" s="151" t="s">
        <v>122</v>
      </c>
      <c r="AU154" s="151" t="s">
        <v>80</v>
      </c>
      <c r="AY154" s="19" t="s">
        <v>120</v>
      </c>
      <c r="BE154" s="152">
        <f>IF(N154="základní",J154,0)</f>
        <v>0</v>
      </c>
      <c r="BF154" s="152">
        <f>IF(N154="snížená",J154,0)</f>
        <v>0</v>
      </c>
      <c r="BG154" s="152">
        <f>IF(N154="zákl. přenesená",J154,0)</f>
        <v>0</v>
      </c>
      <c r="BH154" s="152">
        <f>IF(N154="sníž. přenesená",J154,0)</f>
        <v>0</v>
      </c>
      <c r="BI154" s="152">
        <f>IF(N154="nulová",J154,0)</f>
        <v>0</v>
      </c>
      <c r="BJ154" s="19" t="s">
        <v>78</v>
      </c>
      <c r="BK154" s="152">
        <f>ROUND(I154*H154,2)</f>
        <v>0</v>
      </c>
      <c r="BL154" s="19" t="s">
        <v>127</v>
      </c>
      <c r="BM154" s="151" t="s">
        <v>244</v>
      </c>
    </row>
    <row r="155" spans="1:65" s="2" customFormat="1" ht="11.25">
      <c r="A155" s="34"/>
      <c r="B155" s="35"/>
      <c r="C155" s="34"/>
      <c r="D155" s="153" t="s">
        <v>129</v>
      </c>
      <c r="E155" s="34"/>
      <c r="F155" s="154" t="s">
        <v>192</v>
      </c>
      <c r="G155" s="34"/>
      <c r="H155" s="34"/>
      <c r="I155" s="155"/>
      <c r="J155" s="34"/>
      <c r="K155" s="34"/>
      <c r="L155" s="35"/>
      <c r="M155" s="156"/>
      <c r="N155" s="157"/>
      <c r="O155" s="55"/>
      <c r="P155" s="55"/>
      <c r="Q155" s="55"/>
      <c r="R155" s="55"/>
      <c r="S155" s="55"/>
      <c r="T155" s="56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T155" s="19" t="s">
        <v>129</v>
      </c>
      <c r="AU155" s="19" t="s">
        <v>80</v>
      </c>
    </row>
    <row r="156" spans="1:65" s="13" customFormat="1" ht="11.25">
      <c r="B156" s="158"/>
      <c r="D156" s="159" t="s">
        <v>131</v>
      </c>
      <c r="E156" s="160" t="s">
        <v>3</v>
      </c>
      <c r="F156" s="161" t="s">
        <v>171</v>
      </c>
      <c r="H156" s="160" t="s">
        <v>3</v>
      </c>
      <c r="I156" s="162"/>
      <c r="L156" s="158"/>
      <c r="M156" s="163"/>
      <c r="N156" s="164"/>
      <c r="O156" s="164"/>
      <c r="P156" s="164"/>
      <c r="Q156" s="164"/>
      <c r="R156" s="164"/>
      <c r="S156" s="164"/>
      <c r="T156" s="165"/>
      <c r="AT156" s="160" t="s">
        <v>131</v>
      </c>
      <c r="AU156" s="160" t="s">
        <v>80</v>
      </c>
      <c r="AV156" s="13" t="s">
        <v>78</v>
      </c>
      <c r="AW156" s="13" t="s">
        <v>32</v>
      </c>
      <c r="AX156" s="13" t="s">
        <v>70</v>
      </c>
      <c r="AY156" s="160" t="s">
        <v>120</v>
      </c>
    </row>
    <row r="157" spans="1:65" s="14" customFormat="1" ht="11.25">
      <c r="B157" s="166"/>
      <c r="D157" s="159" t="s">
        <v>131</v>
      </c>
      <c r="E157" s="167" t="s">
        <v>3</v>
      </c>
      <c r="F157" s="168" t="s">
        <v>172</v>
      </c>
      <c r="H157" s="169">
        <v>24</v>
      </c>
      <c r="I157" s="170"/>
      <c r="L157" s="166"/>
      <c r="M157" s="171"/>
      <c r="N157" s="172"/>
      <c r="O157" s="172"/>
      <c r="P157" s="172"/>
      <c r="Q157" s="172"/>
      <c r="R157" s="172"/>
      <c r="S157" s="172"/>
      <c r="T157" s="173"/>
      <c r="AT157" s="167" t="s">
        <v>131</v>
      </c>
      <c r="AU157" s="167" t="s">
        <v>80</v>
      </c>
      <c r="AV157" s="14" t="s">
        <v>80</v>
      </c>
      <c r="AW157" s="14" t="s">
        <v>32</v>
      </c>
      <c r="AX157" s="14" t="s">
        <v>70</v>
      </c>
      <c r="AY157" s="167" t="s">
        <v>120</v>
      </c>
    </row>
    <row r="158" spans="1:65" s="15" customFormat="1" ht="11.25">
      <c r="B158" s="174"/>
      <c r="D158" s="159" t="s">
        <v>131</v>
      </c>
      <c r="E158" s="175" t="s">
        <v>3</v>
      </c>
      <c r="F158" s="176" t="s">
        <v>134</v>
      </c>
      <c r="H158" s="177">
        <v>24</v>
      </c>
      <c r="I158" s="178"/>
      <c r="L158" s="174"/>
      <c r="M158" s="179"/>
      <c r="N158" s="180"/>
      <c r="O158" s="180"/>
      <c r="P158" s="180"/>
      <c r="Q158" s="180"/>
      <c r="R158" s="180"/>
      <c r="S158" s="180"/>
      <c r="T158" s="181"/>
      <c r="AT158" s="175" t="s">
        <v>131</v>
      </c>
      <c r="AU158" s="175" t="s">
        <v>80</v>
      </c>
      <c r="AV158" s="15" t="s">
        <v>127</v>
      </c>
      <c r="AW158" s="15" t="s">
        <v>32</v>
      </c>
      <c r="AX158" s="15" t="s">
        <v>78</v>
      </c>
      <c r="AY158" s="175" t="s">
        <v>120</v>
      </c>
    </row>
    <row r="159" spans="1:65" s="2" customFormat="1" ht="16.5" customHeight="1">
      <c r="A159" s="34"/>
      <c r="B159" s="139"/>
      <c r="C159" s="182" t="s">
        <v>231</v>
      </c>
      <c r="D159" s="182" t="s">
        <v>202</v>
      </c>
      <c r="E159" s="183" t="s">
        <v>245</v>
      </c>
      <c r="F159" s="184" t="s">
        <v>246</v>
      </c>
      <c r="G159" s="185" t="s">
        <v>205</v>
      </c>
      <c r="H159" s="186">
        <v>48</v>
      </c>
      <c r="I159" s="187"/>
      <c r="J159" s="188">
        <f>ROUND(I159*H159,2)</f>
        <v>0</v>
      </c>
      <c r="K159" s="184" t="s">
        <v>126</v>
      </c>
      <c r="L159" s="189"/>
      <c r="M159" s="190" t="s">
        <v>3</v>
      </c>
      <c r="N159" s="191" t="s">
        <v>41</v>
      </c>
      <c r="O159" s="55"/>
      <c r="P159" s="149">
        <f>O159*H159</f>
        <v>0</v>
      </c>
      <c r="Q159" s="149">
        <v>1</v>
      </c>
      <c r="R159" s="149">
        <f>Q159*H159</f>
        <v>48</v>
      </c>
      <c r="S159" s="149">
        <v>0</v>
      </c>
      <c r="T159" s="150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51" t="s">
        <v>175</v>
      </c>
      <c r="AT159" s="151" t="s">
        <v>202</v>
      </c>
      <c r="AU159" s="151" t="s">
        <v>80</v>
      </c>
      <c r="AY159" s="19" t="s">
        <v>120</v>
      </c>
      <c r="BE159" s="152">
        <f>IF(N159="základní",J159,0)</f>
        <v>0</v>
      </c>
      <c r="BF159" s="152">
        <f>IF(N159="snížená",J159,0)</f>
        <v>0</v>
      </c>
      <c r="BG159" s="152">
        <f>IF(N159="zákl. přenesená",J159,0)</f>
        <v>0</v>
      </c>
      <c r="BH159" s="152">
        <f>IF(N159="sníž. přenesená",J159,0)</f>
        <v>0</v>
      </c>
      <c r="BI159" s="152">
        <f>IF(N159="nulová",J159,0)</f>
        <v>0</v>
      </c>
      <c r="BJ159" s="19" t="s">
        <v>78</v>
      </c>
      <c r="BK159" s="152">
        <f>ROUND(I159*H159,2)</f>
        <v>0</v>
      </c>
      <c r="BL159" s="19" t="s">
        <v>127</v>
      </c>
      <c r="BM159" s="151" t="s">
        <v>247</v>
      </c>
    </row>
    <row r="160" spans="1:65" s="14" customFormat="1" ht="11.25">
      <c r="B160" s="166"/>
      <c r="D160" s="159" t="s">
        <v>131</v>
      </c>
      <c r="F160" s="168" t="s">
        <v>248</v>
      </c>
      <c r="H160" s="169">
        <v>48</v>
      </c>
      <c r="I160" s="170"/>
      <c r="L160" s="166"/>
      <c r="M160" s="171"/>
      <c r="N160" s="172"/>
      <c r="O160" s="172"/>
      <c r="P160" s="172"/>
      <c r="Q160" s="172"/>
      <c r="R160" s="172"/>
      <c r="S160" s="172"/>
      <c r="T160" s="173"/>
      <c r="AT160" s="167" t="s">
        <v>131</v>
      </c>
      <c r="AU160" s="167" t="s">
        <v>80</v>
      </c>
      <c r="AV160" s="14" t="s">
        <v>80</v>
      </c>
      <c r="AW160" s="14" t="s">
        <v>4</v>
      </c>
      <c r="AX160" s="14" t="s">
        <v>78</v>
      </c>
      <c r="AY160" s="167" t="s">
        <v>120</v>
      </c>
    </row>
    <row r="161" spans="1:65" s="12" customFormat="1" ht="22.9" customHeight="1">
      <c r="B161" s="126"/>
      <c r="D161" s="127" t="s">
        <v>69</v>
      </c>
      <c r="E161" s="137" t="s">
        <v>8</v>
      </c>
      <c r="F161" s="137" t="s">
        <v>249</v>
      </c>
      <c r="I161" s="129"/>
      <c r="J161" s="138">
        <f>BK161</f>
        <v>0</v>
      </c>
      <c r="L161" s="126"/>
      <c r="M161" s="131"/>
      <c r="N161" s="132"/>
      <c r="O161" s="132"/>
      <c r="P161" s="133">
        <f>SUM(P162:P188)</f>
        <v>0</v>
      </c>
      <c r="Q161" s="132"/>
      <c r="R161" s="133">
        <f>SUM(R162:R188)</f>
        <v>511.59191999999996</v>
      </c>
      <c r="S161" s="132"/>
      <c r="T161" s="134">
        <f>SUM(T162:T188)</f>
        <v>0</v>
      </c>
      <c r="AR161" s="127" t="s">
        <v>78</v>
      </c>
      <c r="AT161" s="135" t="s">
        <v>69</v>
      </c>
      <c r="AU161" s="135" t="s">
        <v>78</v>
      </c>
      <c r="AY161" s="127" t="s">
        <v>120</v>
      </c>
      <c r="BK161" s="136">
        <f>SUM(BK162:BK188)</f>
        <v>0</v>
      </c>
    </row>
    <row r="162" spans="1:65" s="2" customFormat="1" ht="49.15" customHeight="1">
      <c r="A162" s="34"/>
      <c r="B162" s="139"/>
      <c r="C162" s="140" t="s">
        <v>238</v>
      </c>
      <c r="D162" s="140" t="s">
        <v>122</v>
      </c>
      <c r="E162" s="141" t="s">
        <v>164</v>
      </c>
      <c r="F162" s="142" t="s">
        <v>165</v>
      </c>
      <c r="G162" s="143" t="s">
        <v>125</v>
      </c>
      <c r="H162" s="144">
        <v>255.6</v>
      </c>
      <c r="I162" s="145"/>
      <c r="J162" s="146">
        <f>ROUND(I162*H162,2)</f>
        <v>0</v>
      </c>
      <c r="K162" s="142" t="s">
        <v>126</v>
      </c>
      <c r="L162" s="35"/>
      <c r="M162" s="147" t="s">
        <v>3</v>
      </c>
      <c r="N162" s="148" t="s">
        <v>41</v>
      </c>
      <c r="O162" s="55"/>
      <c r="P162" s="149">
        <f>O162*H162</f>
        <v>0</v>
      </c>
      <c r="Q162" s="149">
        <v>0</v>
      </c>
      <c r="R162" s="149">
        <f>Q162*H162</f>
        <v>0</v>
      </c>
      <c r="S162" s="149">
        <v>0</v>
      </c>
      <c r="T162" s="150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51" t="s">
        <v>127</v>
      </c>
      <c r="AT162" s="151" t="s">
        <v>122</v>
      </c>
      <c r="AU162" s="151" t="s">
        <v>80</v>
      </c>
      <c r="AY162" s="19" t="s">
        <v>120</v>
      </c>
      <c r="BE162" s="152">
        <f>IF(N162="základní",J162,0)</f>
        <v>0</v>
      </c>
      <c r="BF162" s="152">
        <f>IF(N162="snížená",J162,0)</f>
        <v>0</v>
      </c>
      <c r="BG162" s="152">
        <f>IF(N162="zákl. přenesená",J162,0)</f>
        <v>0</v>
      </c>
      <c r="BH162" s="152">
        <f>IF(N162="sníž. přenesená",J162,0)</f>
        <v>0</v>
      </c>
      <c r="BI162" s="152">
        <f>IF(N162="nulová",J162,0)</f>
        <v>0</v>
      </c>
      <c r="BJ162" s="19" t="s">
        <v>78</v>
      </c>
      <c r="BK162" s="152">
        <f>ROUND(I162*H162,2)</f>
        <v>0</v>
      </c>
      <c r="BL162" s="19" t="s">
        <v>127</v>
      </c>
      <c r="BM162" s="151" t="s">
        <v>251</v>
      </c>
    </row>
    <row r="163" spans="1:65" s="2" customFormat="1" ht="11.25">
      <c r="A163" s="34"/>
      <c r="B163" s="35"/>
      <c r="C163" s="34"/>
      <c r="D163" s="153" t="s">
        <v>129</v>
      </c>
      <c r="E163" s="34"/>
      <c r="F163" s="154" t="s">
        <v>167</v>
      </c>
      <c r="G163" s="34"/>
      <c r="H163" s="34"/>
      <c r="I163" s="155"/>
      <c r="J163" s="34"/>
      <c r="K163" s="34"/>
      <c r="L163" s="35"/>
      <c r="M163" s="156"/>
      <c r="N163" s="157"/>
      <c r="O163" s="55"/>
      <c r="P163" s="55"/>
      <c r="Q163" s="55"/>
      <c r="R163" s="55"/>
      <c r="S163" s="55"/>
      <c r="T163" s="56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T163" s="19" t="s">
        <v>129</v>
      </c>
      <c r="AU163" s="19" t="s">
        <v>80</v>
      </c>
    </row>
    <row r="164" spans="1:65" s="13" customFormat="1" ht="11.25">
      <c r="B164" s="158"/>
      <c r="D164" s="159" t="s">
        <v>131</v>
      </c>
      <c r="E164" s="160" t="s">
        <v>3</v>
      </c>
      <c r="F164" s="161" t="s">
        <v>252</v>
      </c>
      <c r="H164" s="160" t="s">
        <v>3</v>
      </c>
      <c r="I164" s="162"/>
      <c r="L164" s="158"/>
      <c r="M164" s="163"/>
      <c r="N164" s="164"/>
      <c r="O164" s="164"/>
      <c r="P164" s="164"/>
      <c r="Q164" s="164"/>
      <c r="R164" s="164"/>
      <c r="S164" s="164"/>
      <c r="T164" s="165"/>
      <c r="AT164" s="160" t="s">
        <v>131</v>
      </c>
      <c r="AU164" s="160" t="s">
        <v>80</v>
      </c>
      <c r="AV164" s="13" t="s">
        <v>78</v>
      </c>
      <c r="AW164" s="13" t="s">
        <v>32</v>
      </c>
      <c r="AX164" s="13" t="s">
        <v>70</v>
      </c>
      <c r="AY164" s="160" t="s">
        <v>120</v>
      </c>
    </row>
    <row r="165" spans="1:65" s="14" customFormat="1" ht="11.25">
      <c r="B165" s="166"/>
      <c r="D165" s="159" t="s">
        <v>131</v>
      </c>
      <c r="E165" s="167" t="s">
        <v>3</v>
      </c>
      <c r="F165" s="168" t="s">
        <v>621</v>
      </c>
      <c r="H165" s="169">
        <v>255.6</v>
      </c>
      <c r="I165" s="170"/>
      <c r="L165" s="166"/>
      <c r="M165" s="171"/>
      <c r="N165" s="172"/>
      <c r="O165" s="172"/>
      <c r="P165" s="172"/>
      <c r="Q165" s="172"/>
      <c r="R165" s="172"/>
      <c r="S165" s="172"/>
      <c r="T165" s="173"/>
      <c r="AT165" s="167" t="s">
        <v>131</v>
      </c>
      <c r="AU165" s="167" t="s">
        <v>80</v>
      </c>
      <c r="AV165" s="14" t="s">
        <v>80</v>
      </c>
      <c r="AW165" s="14" t="s">
        <v>32</v>
      </c>
      <c r="AX165" s="14" t="s">
        <v>70</v>
      </c>
      <c r="AY165" s="167" t="s">
        <v>120</v>
      </c>
    </row>
    <row r="166" spans="1:65" s="15" customFormat="1" ht="11.25">
      <c r="B166" s="174"/>
      <c r="D166" s="159" t="s">
        <v>131</v>
      </c>
      <c r="E166" s="175" t="s">
        <v>3</v>
      </c>
      <c r="F166" s="176" t="s">
        <v>134</v>
      </c>
      <c r="H166" s="177">
        <v>255.6</v>
      </c>
      <c r="I166" s="178"/>
      <c r="L166" s="174"/>
      <c r="M166" s="179"/>
      <c r="N166" s="180"/>
      <c r="O166" s="180"/>
      <c r="P166" s="180"/>
      <c r="Q166" s="180"/>
      <c r="R166" s="180"/>
      <c r="S166" s="180"/>
      <c r="T166" s="181"/>
      <c r="AT166" s="175" t="s">
        <v>131</v>
      </c>
      <c r="AU166" s="175" t="s">
        <v>80</v>
      </c>
      <c r="AV166" s="15" t="s">
        <v>127</v>
      </c>
      <c r="AW166" s="15" t="s">
        <v>32</v>
      </c>
      <c r="AX166" s="15" t="s">
        <v>78</v>
      </c>
      <c r="AY166" s="175" t="s">
        <v>120</v>
      </c>
    </row>
    <row r="167" spans="1:65" s="2" customFormat="1" ht="62.65" customHeight="1">
      <c r="A167" s="34"/>
      <c r="B167" s="139"/>
      <c r="C167" s="140" t="s">
        <v>243</v>
      </c>
      <c r="D167" s="140" t="s">
        <v>122</v>
      </c>
      <c r="E167" s="141" t="s">
        <v>257</v>
      </c>
      <c r="F167" s="142" t="s">
        <v>258</v>
      </c>
      <c r="G167" s="143" t="s">
        <v>125</v>
      </c>
      <c r="H167" s="144">
        <v>255.6</v>
      </c>
      <c r="I167" s="145"/>
      <c r="J167" s="146">
        <f>ROUND(I167*H167,2)</f>
        <v>0</v>
      </c>
      <c r="K167" s="142" t="s">
        <v>126</v>
      </c>
      <c r="L167" s="35"/>
      <c r="M167" s="147" t="s">
        <v>3</v>
      </c>
      <c r="N167" s="148" t="s">
        <v>41</v>
      </c>
      <c r="O167" s="55"/>
      <c r="P167" s="149">
        <f>O167*H167</f>
        <v>0</v>
      </c>
      <c r="Q167" s="149">
        <v>0</v>
      </c>
      <c r="R167" s="149">
        <f>Q167*H167</f>
        <v>0</v>
      </c>
      <c r="S167" s="149">
        <v>0</v>
      </c>
      <c r="T167" s="150">
        <f>S167*H167</f>
        <v>0</v>
      </c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R167" s="151" t="s">
        <v>127</v>
      </c>
      <c r="AT167" s="151" t="s">
        <v>122</v>
      </c>
      <c r="AU167" s="151" t="s">
        <v>80</v>
      </c>
      <c r="AY167" s="19" t="s">
        <v>120</v>
      </c>
      <c r="BE167" s="152">
        <f>IF(N167="základní",J167,0)</f>
        <v>0</v>
      </c>
      <c r="BF167" s="152">
        <f>IF(N167="snížená",J167,0)</f>
        <v>0</v>
      </c>
      <c r="BG167" s="152">
        <f>IF(N167="zákl. přenesená",J167,0)</f>
        <v>0</v>
      </c>
      <c r="BH167" s="152">
        <f>IF(N167="sníž. přenesená",J167,0)</f>
        <v>0</v>
      </c>
      <c r="BI167" s="152">
        <f>IF(N167="nulová",J167,0)</f>
        <v>0</v>
      </c>
      <c r="BJ167" s="19" t="s">
        <v>78</v>
      </c>
      <c r="BK167" s="152">
        <f>ROUND(I167*H167,2)</f>
        <v>0</v>
      </c>
      <c r="BL167" s="19" t="s">
        <v>127</v>
      </c>
      <c r="BM167" s="151" t="s">
        <v>259</v>
      </c>
    </row>
    <row r="168" spans="1:65" s="2" customFormat="1" ht="11.25">
      <c r="A168" s="34"/>
      <c r="B168" s="35"/>
      <c r="C168" s="34"/>
      <c r="D168" s="153" t="s">
        <v>129</v>
      </c>
      <c r="E168" s="34"/>
      <c r="F168" s="154" t="s">
        <v>260</v>
      </c>
      <c r="G168" s="34"/>
      <c r="H168" s="34"/>
      <c r="I168" s="155"/>
      <c r="J168" s="34"/>
      <c r="K168" s="34"/>
      <c r="L168" s="35"/>
      <c r="M168" s="156"/>
      <c r="N168" s="157"/>
      <c r="O168" s="55"/>
      <c r="P168" s="55"/>
      <c r="Q168" s="55"/>
      <c r="R168" s="55"/>
      <c r="S168" s="55"/>
      <c r="T168" s="56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T168" s="19" t="s">
        <v>129</v>
      </c>
      <c r="AU168" s="19" t="s">
        <v>80</v>
      </c>
    </row>
    <row r="169" spans="1:65" s="2" customFormat="1" ht="44.25" customHeight="1">
      <c r="A169" s="34"/>
      <c r="B169" s="139"/>
      <c r="C169" s="140" t="s">
        <v>8</v>
      </c>
      <c r="D169" s="140" t="s">
        <v>122</v>
      </c>
      <c r="E169" s="141" t="s">
        <v>262</v>
      </c>
      <c r="F169" s="142" t="s">
        <v>263</v>
      </c>
      <c r="G169" s="143" t="s">
        <v>125</v>
      </c>
      <c r="H169" s="144">
        <v>255.6</v>
      </c>
      <c r="I169" s="145"/>
      <c r="J169" s="146">
        <f>ROUND(I169*H169,2)</f>
        <v>0</v>
      </c>
      <c r="K169" s="142" t="s">
        <v>126</v>
      </c>
      <c r="L169" s="35"/>
      <c r="M169" s="147" t="s">
        <v>3</v>
      </c>
      <c r="N169" s="148" t="s">
        <v>41</v>
      </c>
      <c r="O169" s="55"/>
      <c r="P169" s="149">
        <f>O169*H169</f>
        <v>0</v>
      </c>
      <c r="Q169" s="149">
        <v>0</v>
      </c>
      <c r="R169" s="149">
        <f>Q169*H169</f>
        <v>0</v>
      </c>
      <c r="S169" s="149">
        <v>0</v>
      </c>
      <c r="T169" s="150">
        <f>S169*H169</f>
        <v>0</v>
      </c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R169" s="151" t="s">
        <v>127</v>
      </c>
      <c r="AT169" s="151" t="s">
        <v>122</v>
      </c>
      <c r="AU169" s="151" t="s">
        <v>80</v>
      </c>
      <c r="AY169" s="19" t="s">
        <v>120</v>
      </c>
      <c r="BE169" s="152">
        <f>IF(N169="základní",J169,0)</f>
        <v>0</v>
      </c>
      <c r="BF169" s="152">
        <f>IF(N169="snížená",J169,0)</f>
        <v>0</v>
      </c>
      <c r="BG169" s="152">
        <f>IF(N169="zákl. přenesená",J169,0)</f>
        <v>0</v>
      </c>
      <c r="BH169" s="152">
        <f>IF(N169="sníž. přenesená",J169,0)</f>
        <v>0</v>
      </c>
      <c r="BI169" s="152">
        <f>IF(N169="nulová",J169,0)</f>
        <v>0</v>
      </c>
      <c r="BJ169" s="19" t="s">
        <v>78</v>
      </c>
      <c r="BK169" s="152">
        <f>ROUND(I169*H169,2)</f>
        <v>0</v>
      </c>
      <c r="BL169" s="19" t="s">
        <v>127</v>
      </c>
      <c r="BM169" s="151" t="s">
        <v>264</v>
      </c>
    </row>
    <row r="170" spans="1:65" s="2" customFormat="1" ht="11.25">
      <c r="A170" s="34"/>
      <c r="B170" s="35"/>
      <c r="C170" s="34"/>
      <c r="D170" s="153" t="s">
        <v>129</v>
      </c>
      <c r="E170" s="34"/>
      <c r="F170" s="154" t="s">
        <v>265</v>
      </c>
      <c r="G170" s="34"/>
      <c r="H170" s="34"/>
      <c r="I170" s="155"/>
      <c r="J170" s="34"/>
      <c r="K170" s="34"/>
      <c r="L170" s="35"/>
      <c r="M170" s="156"/>
      <c r="N170" s="157"/>
      <c r="O170" s="55"/>
      <c r="P170" s="55"/>
      <c r="Q170" s="55"/>
      <c r="R170" s="55"/>
      <c r="S170" s="55"/>
      <c r="T170" s="56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T170" s="19" t="s">
        <v>129</v>
      </c>
      <c r="AU170" s="19" t="s">
        <v>80</v>
      </c>
    </row>
    <row r="171" spans="1:65" s="2" customFormat="1" ht="44.25" customHeight="1">
      <c r="A171" s="34"/>
      <c r="B171" s="139"/>
      <c r="C171" s="140" t="s">
        <v>250</v>
      </c>
      <c r="D171" s="140" t="s">
        <v>122</v>
      </c>
      <c r="E171" s="141" t="s">
        <v>267</v>
      </c>
      <c r="F171" s="142" t="s">
        <v>268</v>
      </c>
      <c r="G171" s="143" t="s">
        <v>125</v>
      </c>
      <c r="H171" s="144">
        <v>255.6</v>
      </c>
      <c r="I171" s="145"/>
      <c r="J171" s="146">
        <f>ROUND(I171*H171,2)</f>
        <v>0</v>
      </c>
      <c r="K171" s="142" t="s">
        <v>126</v>
      </c>
      <c r="L171" s="35"/>
      <c r="M171" s="147" t="s">
        <v>3</v>
      </c>
      <c r="N171" s="148" t="s">
        <v>41</v>
      </c>
      <c r="O171" s="55"/>
      <c r="P171" s="149">
        <f>O171*H171</f>
        <v>0</v>
      </c>
      <c r="Q171" s="149">
        <v>0</v>
      </c>
      <c r="R171" s="149">
        <f>Q171*H171</f>
        <v>0</v>
      </c>
      <c r="S171" s="149">
        <v>0</v>
      </c>
      <c r="T171" s="150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51" t="s">
        <v>127</v>
      </c>
      <c r="AT171" s="151" t="s">
        <v>122</v>
      </c>
      <c r="AU171" s="151" t="s">
        <v>80</v>
      </c>
      <c r="AY171" s="19" t="s">
        <v>120</v>
      </c>
      <c r="BE171" s="152">
        <f>IF(N171="základní",J171,0)</f>
        <v>0</v>
      </c>
      <c r="BF171" s="152">
        <f>IF(N171="snížená",J171,0)</f>
        <v>0</v>
      </c>
      <c r="BG171" s="152">
        <f>IF(N171="zákl. přenesená",J171,0)</f>
        <v>0</v>
      </c>
      <c r="BH171" s="152">
        <f>IF(N171="sníž. přenesená",J171,0)</f>
        <v>0</v>
      </c>
      <c r="BI171" s="152">
        <f>IF(N171="nulová",J171,0)</f>
        <v>0</v>
      </c>
      <c r="BJ171" s="19" t="s">
        <v>78</v>
      </c>
      <c r="BK171" s="152">
        <f>ROUND(I171*H171,2)</f>
        <v>0</v>
      </c>
      <c r="BL171" s="19" t="s">
        <v>127</v>
      </c>
      <c r="BM171" s="151" t="s">
        <v>269</v>
      </c>
    </row>
    <row r="172" spans="1:65" s="2" customFormat="1" ht="11.25">
      <c r="A172" s="34"/>
      <c r="B172" s="35"/>
      <c r="C172" s="34"/>
      <c r="D172" s="153" t="s">
        <v>129</v>
      </c>
      <c r="E172" s="34"/>
      <c r="F172" s="154" t="s">
        <v>270</v>
      </c>
      <c r="G172" s="34"/>
      <c r="H172" s="34"/>
      <c r="I172" s="155"/>
      <c r="J172" s="34"/>
      <c r="K172" s="34"/>
      <c r="L172" s="35"/>
      <c r="M172" s="156"/>
      <c r="N172" s="157"/>
      <c r="O172" s="55"/>
      <c r="P172" s="55"/>
      <c r="Q172" s="55"/>
      <c r="R172" s="55"/>
      <c r="S172" s="55"/>
      <c r="T172" s="56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T172" s="19" t="s">
        <v>129</v>
      </c>
      <c r="AU172" s="19" t="s">
        <v>80</v>
      </c>
    </row>
    <row r="173" spans="1:65" s="13" customFormat="1" ht="11.25">
      <c r="B173" s="158"/>
      <c r="D173" s="159" t="s">
        <v>131</v>
      </c>
      <c r="E173" s="160" t="s">
        <v>3</v>
      </c>
      <c r="F173" s="161" t="s">
        <v>252</v>
      </c>
      <c r="H173" s="160" t="s">
        <v>3</v>
      </c>
      <c r="I173" s="162"/>
      <c r="L173" s="158"/>
      <c r="M173" s="163"/>
      <c r="N173" s="164"/>
      <c r="O173" s="164"/>
      <c r="P173" s="164"/>
      <c r="Q173" s="164"/>
      <c r="R173" s="164"/>
      <c r="S173" s="164"/>
      <c r="T173" s="165"/>
      <c r="AT173" s="160" t="s">
        <v>131</v>
      </c>
      <c r="AU173" s="160" t="s">
        <v>80</v>
      </c>
      <c r="AV173" s="13" t="s">
        <v>78</v>
      </c>
      <c r="AW173" s="13" t="s">
        <v>32</v>
      </c>
      <c r="AX173" s="13" t="s">
        <v>70</v>
      </c>
      <c r="AY173" s="160" t="s">
        <v>120</v>
      </c>
    </row>
    <row r="174" spans="1:65" s="14" customFormat="1" ht="11.25">
      <c r="B174" s="166"/>
      <c r="D174" s="159" t="s">
        <v>131</v>
      </c>
      <c r="E174" s="167" t="s">
        <v>3</v>
      </c>
      <c r="F174" s="168" t="s">
        <v>621</v>
      </c>
      <c r="H174" s="169">
        <v>255.6</v>
      </c>
      <c r="I174" s="170"/>
      <c r="L174" s="166"/>
      <c r="M174" s="171"/>
      <c r="N174" s="172"/>
      <c r="O174" s="172"/>
      <c r="P174" s="172"/>
      <c r="Q174" s="172"/>
      <c r="R174" s="172"/>
      <c r="S174" s="172"/>
      <c r="T174" s="173"/>
      <c r="AT174" s="167" t="s">
        <v>131</v>
      </c>
      <c r="AU174" s="167" t="s">
        <v>80</v>
      </c>
      <c r="AV174" s="14" t="s">
        <v>80</v>
      </c>
      <c r="AW174" s="14" t="s">
        <v>32</v>
      </c>
      <c r="AX174" s="14" t="s">
        <v>70</v>
      </c>
      <c r="AY174" s="167" t="s">
        <v>120</v>
      </c>
    </row>
    <row r="175" spans="1:65" s="15" customFormat="1" ht="11.25">
      <c r="B175" s="174"/>
      <c r="D175" s="159" t="s">
        <v>131</v>
      </c>
      <c r="E175" s="175" t="s">
        <v>3</v>
      </c>
      <c r="F175" s="176" t="s">
        <v>134</v>
      </c>
      <c r="H175" s="177">
        <v>255.6</v>
      </c>
      <c r="I175" s="178"/>
      <c r="L175" s="174"/>
      <c r="M175" s="179"/>
      <c r="N175" s="180"/>
      <c r="O175" s="180"/>
      <c r="P175" s="180"/>
      <c r="Q175" s="180"/>
      <c r="R175" s="180"/>
      <c r="S175" s="180"/>
      <c r="T175" s="181"/>
      <c r="AT175" s="175" t="s">
        <v>131</v>
      </c>
      <c r="AU175" s="175" t="s">
        <v>80</v>
      </c>
      <c r="AV175" s="15" t="s">
        <v>127</v>
      </c>
      <c r="AW175" s="15" t="s">
        <v>32</v>
      </c>
      <c r="AX175" s="15" t="s">
        <v>78</v>
      </c>
      <c r="AY175" s="175" t="s">
        <v>120</v>
      </c>
    </row>
    <row r="176" spans="1:65" s="2" customFormat="1" ht="16.5" customHeight="1">
      <c r="A176" s="34"/>
      <c r="B176" s="139"/>
      <c r="C176" s="182" t="s">
        <v>256</v>
      </c>
      <c r="D176" s="182" t="s">
        <v>202</v>
      </c>
      <c r="E176" s="183" t="s">
        <v>272</v>
      </c>
      <c r="F176" s="184" t="s">
        <v>273</v>
      </c>
      <c r="G176" s="185" t="s">
        <v>205</v>
      </c>
      <c r="H176" s="186">
        <v>511.2</v>
      </c>
      <c r="I176" s="187"/>
      <c r="J176" s="188">
        <f>ROUND(I176*H176,2)</f>
        <v>0</v>
      </c>
      <c r="K176" s="184" t="s">
        <v>126</v>
      </c>
      <c r="L176" s="189"/>
      <c r="M176" s="190" t="s">
        <v>3</v>
      </c>
      <c r="N176" s="191" t="s">
        <v>41</v>
      </c>
      <c r="O176" s="55"/>
      <c r="P176" s="149">
        <f>O176*H176</f>
        <v>0</v>
      </c>
      <c r="Q176" s="149">
        <v>1</v>
      </c>
      <c r="R176" s="149">
        <f>Q176*H176</f>
        <v>511.2</v>
      </c>
      <c r="S176" s="149">
        <v>0</v>
      </c>
      <c r="T176" s="150">
        <f>S176*H176</f>
        <v>0</v>
      </c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R176" s="151" t="s">
        <v>175</v>
      </c>
      <c r="AT176" s="151" t="s">
        <v>202</v>
      </c>
      <c r="AU176" s="151" t="s">
        <v>80</v>
      </c>
      <c r="AY176" s="19" t="s">
        <v>120</v>
      </c>
      <c r="BE176" s="152">
        <f>IF(N176="základní",J176,0)</f>
        <v>0</v>
      </c>
      <c r="BF176" s="152">
        <f>IF(N176="snížená",J176,0)</f>
        <v>0</v>
      </c>
      <c r="BG176" s="152">
        <f>IF(N176="zákl. přenesená",J176,0)</f>
        <v>0</v>
      </c>
      <c r="BH176" s="152">
        <f>IF(N176="sníž. přenesená",J176,0)</f>
        <v>0</v>
      </c>
      <c r="BI176" s="152">
        <f>IF(N176="nulová",J176,0)</f>
        <v>0</v>
      </c>
      <c r="BJ176" s="19" t="s">
        <v>78</v>
      </c>
      <c r="BK176" s="152">
        <f>ROUND(I176*H176,2)</f>
        <v>0</v>
      </c>
      <c r="BL176" s="19" t="s">
        <v>127</v>
      </c>
      <c r="BM176" s="151" t="s">
        <v>274</v>
      </c>
    </row>
    <row r="177" spans="1:65" s="14" customFormat="1" ht="11.25">
      <c r="B177" s="166"/>
      <c r="D177" s="159" t="s">
        <v>131</v>
      </c>
      <c r="F177" s="168" t="s">
        <v>622</v>
      </c>
      <c r="H177" s="169">
        <v>511.2</v>
      </c>
      <c r="I177" s="170"/>
      <c r="L177" s="166"/>
      <c r="M177" s="171"/>
      <c r="N177" s="172"/>
      <c r="O177" s="172"/>
      <c r="P177" s="172"/>
      <c r="Q177" s="172"/>
      <c r="R177" s="172"/>
      <c r="S177" s="172"/>
      <c r="T177" s="173"/>
      <c r="AT177" s="167" t="s">
        <v>131</v>
      </c>
      <c r="AU177" s="167" t="s">
        <v>80</v>
      </c>
      <c r="AV177" s="14" t="s">
        <v>80</v>
      </c>
      <c r="AW177" s="14" t="s">
        <v>4</v>
      </c>
      <c r="AX177" s="14" t="s">
        <v>78</v>
      </c>
      <c r="AY177" s="167" t="s">
        <v>120</v>
      </c>
    </row>
    <row r="178" spans="1:65" s="2" customFormat="1" ht="33" customHeight="1">
      <c r="A178" s="34"/>
      <c r="B178" s="139"/>
      <c r="C178" s="140" t="s">
        <v>261</v>
      </c>
      <c r="D178" s="140" t="s">
        <v>122</v>
      </c>
      <c r="E178" s="141" t="s">
        <v>277</v>
      </c>
      <c r="F178" s="142" t="s">
        <v>278</v>
      </c>
      <c r="G178" s="143" t="s">
        <v>146</v>
      </c>
      <c r="H178" s="144">
        <v>852</v>
      </c>
      <c r="I178" s="145"/>
      <c r="J178" s="146">
        <f>ROUND(I178*H178,2)</f>
        <v>0</v>
      </c>
      <c r="K178" s="142" t="s">
        <v>126</v>
      </c>
      <c r="L178" s="35"/>
      <c r="M178" s="147" t="s">
        <v>3</v>
      </c>
      <c r="N178" s="148" t="s">
        <v>41</v>
      </c>
      <c r="O178" s="55"/>
      <c r="P178" s="149">
        <f>O178*H178</f>
        <v>0</v>
      </c>
      <c r="Q178" s="149">
        <v>0</v>
      </c>
      <c r="R178" s="149">
        <f>Q178*H178</f>
        <v>0</v>
      </c>
      <c r="S178" s="149">
        <v>0</v>
      </c>
      <c r="T178" s="150">
        <f>S178*H178</f>
        <v>0</v>
      </c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R178" s="151" t="s">
        <v>127</v>
      </c>
      <c r="AT178" s="151" t="s">
        <v>122</v>
      </c>
      <c r="AU178" s="151" t="s">
        <v>80</v>
      </c>
      <c r="AY178" s="19" t="s">
        <v>120</v>
      </c>
      <c r="BE178" s="152">
        <f>IF(N178="základní",J178,0)</f>
        <v>0</v>
      </c>
      <c r="BF178" s="152">
        <f>IF(N178="snížená",J178,0)</f>
        <v>0</v>
      </c>
      <c r="BG178" s="152">
        <f>IF(N178="zákl. přenesená",J178,0)</f>
        <v>0</v>
      </c>
      <c r="BH178" s="152">
        <f>IF(N178="sníž. přenesená",J178,0)</f>
        <v>0</v>
      </c>
      <c r="BI178" s="152">
        <f>IF(N178="nulová",J178,0)</f>
        <v>0</v>
      </c>
      <c r="BJ178" s="19" t="s">
        <v>78</v>
      </c>
      <c r="BK178" s="152">
        <f>ROUND(I178*H178,2)</f>
        <v>0</v>
      </c>
      <c r="BL178" s="19" t="s">
        <v>127</v>
      </c>
      <c r="BM178" s="151" t="s">
        <v>279</v>
      </c>
    </row>
    <row r="179" spans="1:65" s="2" customFormat="1" ht="11.25">
      <c r="A179" s="34"/>
      <c r="B179" s="35"/>
      <c r="C179" s="34"/>
      <c r="D179" s="153" t="s">
        <v>129</v>
      </c>
      <c r="E179" s="34"/>
      <c r="F179" s="154" t="s">
        <v>280</v>
      </c>
      <c r="G179" s="34"/>
      <c r="H179" s="34"/>
      <c r="I179" s="155"/>
      <c r="J179" s="34"/>
      <c r="K179" s="34"/>
      <c r="L179" s="35"/>
      <c r="M179" s="156"/>
      <c r="N179" s="157"/>
      <c r="O179" s="55"/>
      <c r="P179" s="55"/>
      <c r="Q179" s="55"/>
      <c r="R179" s="55"/>
      <c r="S179" s="55"/>
      <c r="T179" s="56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T179" s="19" t="s">
        <v>129</v>
      </c>
      <c r="AU179" s="19" t="s">
        <v>80</v>
      </c>
    </row>
    <row r="180" spans="1:65" s="13" customFormat="1" ht="11.25">
      <c r="B180" s="158"/>
      <c r="D180" s="159" t="s">
        <v>131</v>
      </c>
      <c r="E180" s="160" t="s">
        <v>3</v>
      </c>
      <c r="F180" s="161" t="s">
        <v>252</v>
      </c>
      <c r="H180" s="160" t="s">
        <v>3</v>
      </c>
      <c r="I180" s="162"/>
      <c r="L180" s="158"/>
      <c r="M180" s="163"/>
      <c r="N180" s="164"/>
      <c r="O180" s="164"/>
      <c r="P180" s="164"/>
      <c r="Q180" s="164"/>
      <c r="R180" s="164"/>
      <c r="S180" s="164"/>
      <c r="T180" s="165"/>
      <c r="AT180" s="160" t="s">
        <v>131</v>
      </c>
      <c r="AU180" s="160" t="s">
        <v>80</v>
      </c>
      <c r="AV180" s="13" t="s">
        <v>78</v>
      </c>
      <c r="AW180" s="13" t="s">
        <v>32</v>
      </c>
      <c r="AX180" s="13" t="s">
        <v>70</v>
      </c>
      <c r="AY180" s="160" t="s">
        <v>120</v>
      </c>
    </row>
    <row r="181" spans="1:65" s="14" customFormat="1" ht="11.25">
      <c r="B181" s="166"/>
      <c r="D181" s="159" t="s">
        <v>131</v>
      </c>
      <c r="E181" s="167" t="s">
        <v>3</v>
      </c>
      <c r="F181" s="168" t="s">
        <v>623</v>
      </c>
      <c r="H181" s="169">
        <v>852</v>
      </c>
      <c r="I181" s="170"/>
      <c r="L181" s="166"/>
      <c r="M181" s="171"/>
      <c r="N181" s="172"/>
      <c r="O181" s="172"/>
      <c r="P181" s="172"/>
      <c r="Q181" s="172"/>
      <c r="R181" s="172"/>
      <c r="S181" s="172"/>
      <c r="T181" s="173"/>
      <c r="AT181" s="167" t="s">
        <v>131</v>
      </c>
      <c r="AU181" s="167" t="s">
        <v>80</v>
      </c>
      <c r="AV181" s="14" t="s">
        <v>80</v>
      </c>
      <c r="AW181" s="14" t="s">
        <v>32</v>
      </c>
      <c r="AX181" s="14" t="s">
        <v>70</v>
      </c>
      <c r="AY181" s="167" t="s">
        <v>120</v>
      </c>
    </row>
    <row r="182" spans="1:65" s="15" customFormat="1" ht="11.25">
      <c r="B182" s="174"/>
      <c r="D182" s="159" t="s">
        <v>131</v>
      </c>
      <c r="E182" s="175" t="s">
        <v>3</v>
      </c>
      <c r="F182" s="176" t="s">
        <v>134</v>
      </c>
      <c r="H182" s="177">
        <v>852</v>
      </c>
      <c r="I182" s="178"/>
      <c r="L182" s="174"/>
      <c r="M182" s="179"/>
      <c r="N182" s="180"/>
      <c r="O182" s="180"/>
      <c r="P182" s="180"/>
      <c r="Q182" s="180"/>
      <c r="R182" s="180"/>
      <c r="S182" s="180"/>
      <c r="T182" s="181"/>
      <c r="AT182" s="175" t="s">
        <v>131</v>
      </c>
      <c r="AU182" s="175" t="s">
        <v>80</v>
      </c>
      <c r="AV182" s="15" t="s">
        <v>127</v>
      </c>
      <c r="AW182" s="15" t="s">
        <v>32</v>
      </c>
      <c r="AX182" s="15" t="s">
        <v>78</v>
      </c>
      <c r="AY182" s="175" t="s">
        <v>120</v>
      </c>
    </row>
    <row r="183" spans="1:65" s="2" customFormat="1" ht="37.9" customHeight="1">
      <c r="A183" s="34"/>
      <c r="B183" s="139"/>
      <c r="C183" s="140" t="s">
        <v>266</v>
      </c>
      <c r="D183" s="140" t="s">
        <v>122</v>
      </c>
      <c r="E183" s="141" t="s">
        <v>284</v>
      </c>
      <c r="F183" s="142" t="s">
        <v>285</v>
      </c>
      <c r="G183" s="143" t="s">
        <v>146</v>
      </c>
      <c r="H183" s="144">
        <v>852</v>
      </c>
      <c r="I183" s="145"/>
      <c r="J183" s="146">
        <f>ROUND(I183*H183,2)</f>
        <v>0</v>
      </c>
      <c r="K183" s="142" t="s">
        <v>126</v>
      </c>
      <c r="L183" s="35"/>
      <c r="M183" s="147" t="s">
        <v>3</v>
      </c>
      <c r="N183" s="148" t="s">
        <v>41</v>
      </c>
      <c r="O183" s="55"/>
      <c r="P183" s="149">
        <f>O183*H183</f>
        <v>0</v>
      </c>
      <c r="Q183" s="149">
        <v>1E-4</v>
      </c>
      <c r="R183" s="149">
        <f>Q183*H183</f>
        <v>8.5199999999999998E-2</v>
      </c>
      <c r="S183" s="149">
        <v>0</v>
      </c>
      <c r="T183" s="150">
        <f>S183*H183</f>
        <v>0</v>
      </c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R183" s="151" t="s">
        <v>127</v>
      </c>
      <c r="AT183" s="151" t="s">
        <v>122</v>
      </c>
      <c r="AU183" s="151" t="s">
        <v>80</v>
      </c>
      <c r="AY183" s="19" t="s">
        <v>120</v>
      </c>
      <c r="BE183" s="152">
        <f>IF(N183="základní",J183,0)</f>
        <v>0</v>
      </c>
      <c r="BF183" s="152">
        <f>IF(N183="snížená",J183,0)</f>
        <v>0</v>
      </c>
      <c r="BG183" s="152">
        <f>IF(N183="zákl. přenesená",J183,0)</f>
        <v>0</v>
      </c>
      <c r="BH183" s="152">
        <f>IF(N183="sníž. přenesená",J183,0)</f>
        <v>0</v>
      </c>
      <c r="BI183" s="152">
        <f>IF(N183="nulová",J183,0)</f>
        <v>0</v>
      </c>
      <c r="BJ183" s="19" t="s">
        <v>78</v>
      </c>
      <c r="BK183" s="152">
        <f>ROUND(I183*H183,2)</f>
        <v>0</v>
      </c>
      <c r="BL183" s="19" t="s">
        <v>127</v>
      </c>
      <c r="BM183" s="151" t="s">
        <v>286</v>
      </c>
    </row>
    <row r="184" spans="1:65" s="2" customFormat="1" ht="11.25">
      <c r="A184" s="34"/>
      <c r="B184" s="35"/>
      <c r="C184" s="34"/>
      <c r="D184" s="153" t="s">
        <v>129</v>
      </c>
      <c r="E184" s="34"/>
      <c r="F184" s="154" t="s">
        <v>287</v>
      </c>
      <c r="G184" s="34"/>
      <c r="H184" s="34"/>
      <c r="I184" s="155"/>
      <c r="J184" s="34"/>
      <c r="K184" s="34"/>
      <c r="L184" s="35"/>
      <c r="M184" s="156"/>
      <c r="N184" s="157"/>
      <c r="O184" s="55"/>
      <c r="P184" s="55"/>
      <c r="Q184" s="55"/>
      <c r="R184" s="55"/>
      <c r="S184" s="55"/>
      <c r="T184" s="56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T184" s="19" t="s">
        <v>129</v>
      </c>
      <c r="AU184" s="19" t="s">
        <v>80</v>
      </c>
    </row>
    <row r="185" spans="1:65" s="2" customFormat="1" ht="24.2" customHeight="1">
      <c r="A185" s="34"/>
      <c r="B185" s="139"/>
      <c r="C185" s="182" t="s">
        <v>271</v>
      </c>
      <c r="D185" s="182" t="s">
        <v>202</v>
      </c>
      <c r="E185" s="183" t="s">
        <v>289</v>
      </c>
      <c r="F185" s="184" t="s">
        <v>290</v>
      </c>
      <c r="G185" s="185" t="s">
        <v>146</v>
      </c>
      <c r="H185" s="186">
        <v>1022.4</v>
      </c>
      <c r="I185" s="187"/>
      <c r="J185" s="188">
        <f>ROUND(I185*H185,2)</f>
        <v>0</v>
      </c>
      <c r="K185" s="184" t="s">
        <v>126</v>
      </c>
      <c r="L185" s="189"/>
      <c r="M185" s="190" t="s">
        <v>3</v>
      </c>
      <c r="N185" s="191" t="s">
        <v>41</v>
      </c>
      <c r="O185" s="55"/>
      <c r="P185" s="149">
        <f>O185*H185</f>
        <v>0</v>
      </c>
      <c r="Q185" s="149">
        <v>2.9999999999999997E-4</v>
      </c>
      <c r="R185" s="149">
        <f>Q185*H185</f>
        <v>0.30671999999999999</v>
      </c>
      <c r="S185" s="149">
        <v>0</v>
      </c>
      <c r="T185" s="150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51" t="s">
        <v>175</v>
      </c>
      <c r="AT185" s="151" t="s">
        <v>202</v>
      </c>
      <c r="AU185" s="151" t="s">
        <v>80</v>
      </c>
      <c r="AY185" s="19" t="s">
        <v>120</v>
      </c>
      <c r="BE185" s="152">
        <f>IF(N185="základní",J185,0)</f>
        <v>0</v>
      </c>
      <c r="BF185" s="152">
        <f>IF(N185="snížená",J185,0)</f>
        <v>0</v>
      </c>
      <c r="BG185" s="152">
        <f>IF(N185="zákl. přenesená",J185,0)</f>
        <v>0</v>
      </c>
      <c r="BH185" s="152">
        <f>IF(N185="sníž. přenesená",J185,0)</f>
        <v>0</v>
      </c>
      <c r="BI185" s="152">
        <f>IF(N185="nulová",J185,0)</f>
        <v>0</v>
      </c>
      <c r="BJ185" s="19" t="s">
        <v>78</v>
      </c>
      <c r="BK185" s="152">
        <f>ROUND(I185*H185,2)</f>
        <v>0</v>
      </c>
      <c r="BL185" s="19" t="s">
        <v>127</v>
      </c>
      <c r="BM185" s="151" t="s">
        <v>291</v>
      </c>
    </row>
    <row r="186" spans="1:65" s="14" customFormat="1" ht="11.25">
      <c r="B186" s="166"/>
      <c r="D186" s="159" t="s">
        <v>131</v>
      </c>
      <c r="F186" s="168" t="s">
        <v>624</v>
      </c>
      <c r="H186" s="169">
        <v>1022.4</v>
      </c>
      <c r="I186" s="170"/>
      <c r="L186" s="166"/>
      <c r="M186" s="171"/>
      <c r="N186" s="172"/>
      <c r="O186" s="172"/>
      <c r="P186" s="172"/>
      <c r="Q186" s="172"/>
      <c r="R186" s="172"/>
      <c r="S186" s="172"/>
      <c r="T186" s="173"/>
      <c r="AT186" s="167" t="s">
        <v>131</v>
      </c>
      <c r="AU186" s="167" t="s">
        <v>80</v>
      </c>
      <c r="AV186" s="14" t="s">
        <v>80</v>
      </c>
      <c r="AW186" s="14" t="s">
        <v>4</v>
      </c>
      <c r="AX186" s="14" t="s">
        <v>78</v>
      </c>
      <c r="AY186" s="167" t="s">
        <v>120</v>
      </c>
    </row>
    <row r="187" spans="1:65" s="2" customFormat="1" ht="44.25" customHeight="1">
      <c r="A187" s="34"/>
      <c r="B187" s="139"/>
      <c r="C187" s="140" t="s">
        <v>276</v>
      </c>
      <c r="D187" s="140" t="s">
        <v>122</v>
      </c>
      <c r="E187" s="141" t="s">
        <v>294</v>
      </c>
      <c r="F187" s="142" t="s">
        <v>295</v>
      </c>
      <c r="G187" s="143" t="s">
        <v>205</v>
      </c>
      <c r="H187" s="144">
        <v>511.59199999999998</v>
      </c>
      <c r="I187" s="145"/>
      <c r="J187" s="146">
        <f>ROUND(I187*H187,2)</f>
        <v>0</v>
      </c>
      <c r="K187" s="142" t="s">
        <v>126</v>
      </c>
      <c r="L187" s="35"/>
      <c r="M187" s="147" t="s">
        <v>3</v>
      </c>
      <c r="N187" s="148" t="s">
        <v>41</v>
      </c>
      <c r="O187" s="55"/>
      <c r="P187" s="149">
        <f>O187*H187</f>
        <v>0</v>
      </c>
      <c r="Q187" s="149">
        <v>0</v>
      </c>
      <c r="R187" s="149">
        <f>Q187*H187</f>
        <v>0</v>
      </c>
      <c r="S187" s="149">
        <v>0</v>
      </c>
      <c r="T187" s="150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51" t="s">
        <v>127</v>
      </c>
      <c r="AT187" s="151" t="s">
        <v>122</v>
      </c>
      <c r="AU187" s="151" t="s">
        <v>80</v>
      </c>
      <c r="AY187" s="19" t="s">
        <v>120</v>
      </c>
      <c r="BE187" s="152">
        <f>IF(N187="základní",J187,0)</f>
        <v>0</v>
      </c>
      <c r="BF187" s="152">
        <f>IF(N187="snížená",J187,0)</f>
        <v>0</v>
      </c>
      <c r="BG187" s="152">
        <f>IF(N187="zákl. přenesená",J187,0)</f>
        <v>0</v>
      </c>
      <c r="BH187" s="152">
        <f>IF(N187="sníž. přenesená",J187,0)</f>
        <v>0</v>
      </c>
      <c r="BI187" s="152">
        <f>IF(N187="nulová",J187,0)</f>
        <v>0</v>
      </c>
      <c r="BJ187" s="19" t="s">
        <v>78</v>
      </c>
      <c r="BK187" s="152">
        <f>ROUND(I187*H187,2)</f>
        <v>0</v>
      </c>
      <c r="BL187" s="19" t="s">
        <v>127</v>
      </c>
      <c r="BM187" s="151" t="s">
        <v>296</v>
      </c>
    </row>
    <row r="188" spans="1:65" s="2" customFormat="1" ht="11.25">
      <c r="A188" s="34"/>
      <c r="B188" s="35"/>
      <c r="C188" s="34"/>
      <c r="D188" s="153" t="s">
        <v>129</v>
      </c>
      <c r="E188" s="34"/>
      <c r="F188" s="154" t="s">
        <v>297</v>
      </c>
      <c r="G188" s="34"/>
      <c r="H188" s="34"/>
      <c r="I188" s="155"/>
      <c r="J188" s="34"/>
      <c r="K188" s="34"/>
      <c r="L188" s="35"/>
      <c r="M188" s="156"/>
      <c r="N188" s="157"/>
      <c r="O188" s="55"/>
      <c r="P188" s="55"/>
      <c r="Q188" s="55"/>
      <c r="R188" s="55"/>
      <c r="S188" s="55"/>
      <c r="T188" s="56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T188" s="19" t="s">
        <v>129</v>
      </c>
      <c r="AU188" s="19" t="s">
        <v>80</v>
      </c>
    </row>
    <row r="189" spans="1:65" s="12" customFormat="1" ht="22.9" customHeight="1">
      <c r="B189" s="126"/>
      <c r="D189" s="127" t="s">
        <v>69</v>
      </c>
      <c r="E189" s="137" t="s">
        <v>155</v>
      </c>
      <c r="F189" s="137" t="s">
        <v>298</v>
      </c>
      <c r="I189" s="129"/>
      <c r="J189" s="138">
        <f>BK189</f>
        <v>0</v>
      </c>
      <c r="L189" s="126"/>
      <c r="M189" s="131"/>
      <c r="N189" s="132"/>
      <c r="O189" s="132"/>
      <c r="P189" s="133">
        <f>SUM(P190:P224)</f>
        <v>0</v>
      </c>
      <c r="Q189" s="132"/>
      <c r="R189" s="133">
        <f>SUM(R190:R224)</f>
        <v>936.35779000000002</v>
      </c>
      <c r="S189" s="132"/>
      <c r="T189" s="134">
        <f>SUM(T190:T224)</f>
        <v>0</v>
      </c>
      <c r="AR189" s="127" t="s">
        <v>78</v>
      </c>
      <c r="AT189" s="135" t="s">
        <v>69</v>
      </c>
      <c r="AU189" s="135" t="s">
        <v>78</v>
      </c>
      <c r="AY189" s="127" t="s">
        <v>120</v>
      </c>
      <c r="BK189" s="136">
        <f>SUM(BK190:BK224)</f>
        <v>0</v>
      </c>
    </row>
    <row r="190" spans="1:65" s="2" customFormat="1" ht="33" customHeight="1">
      <c r="A190" s="34"/>
      <c r="B190" s="139"/>
      <c r="C190" s="140" t="s">
        <v>283</v>
      </c>
      <c r="D190" s="140" t="s">
        <v>122</v>
      </c>
      <c r="E190" s="141" t="s">
        <v>625</v>
      </c>
      <c r="F190" s="142" t="s">
        <v>626</v>
      </c>
      <c r="G190" s="143" t="s">
        <v>146</v>
      </c>
      <c r="H190" s="144">
        <v>852</v>
      </c>
      <c r="I190" s="145"/>
      <c r="J190" s="146">
        <f>ROUND(I190*H190,2)</f>
        <v>0</v>
      </c>
      <c r="K190" s="142" t="s">
        <v>126</v>
      </c>
      <c r="L190" s="35"/>
      <c r="M190" s="147" t="s">
        <v>3</v>
      </c>
      <c r="N190" s="148" t="s">
        <v>41</v>
      </c>
      <c r="O190" s="55"/>
      <c r="P190" s="149">
        <f>O190*H190</f>
        <v>0</v>
      </c>
      <c r="Q190" s="149">
        <v>0.41399999999999998</v>
      </c>
      <c r="R190" s="149">
        <f>Q190*H190</f>
        <v>352.72800000000001</v>
      </c>
      <c r="S190" s="149">
        <v>0</v>
      </c>
      <c r="T190" s="150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51" t="s">
        <v>127</v>
      </c>
      <c r="AT190" s="151" t="s">
        <v>122</v>
      </c>
      <c r="AU190" s="151" t="s">
        <v>80</v>
      </c>
      <c r="AY190" s="19" t="s">
        <v>120</v>
      </c>
      <c r="BE190" s="152">
        <f>IF(N190="základní",J190,0)</f>
        <v>0</v>
      </c>
      <c r="BF190" s="152">
        <f>IF(N190="snížená",J190,0)</f>
        <v>0</v>
      </c>
      <c r="BG190" s="152">
        <f>IF(N190="zákl. přenesená",J190,0)</f>
        <v>0</v>
      </c>
      <c r="BH190" s="152">
        <f>IF(N190="sníž. přenesená",J190,0)</f>
        <v>0</v>
      </c>
      <c r="BI190" s="152">
        <f>IF(N190="nulová",J190,0)</f>
        <v>0</v>
      </c>
      <c r="BJ190" s="19" t="s">
        <v>78</v>
      </c>
      <c r="BK190" s="152">
        <f>ROUND(I190*H190,2)</f>
        <v>0</v>
      </c>
      <c r="BL190" s="19" t="s">
        <v>127</v>
      </c>
      <c r="BM190" s="151" t="s">
        <v>346</v>
      </c>
    </row>
    <row r="191" spans="1:65" s="2" customFormat="1" ht="11.25">
      <c r="A191" s="34"/>
      <c r="B191" s="35"/>
      <c r="C191" s="34"/>
      <c r="D191" s="153" t="s">
        <v>129</v>
      </c>
      <c r="E191" s="34"/>
      <c r="F191" s="154" t="s">
        <v>627</v>
      </c>
      <c r="G191" s="34"/>
      <c r="H191" s="34"/>
      <c r="I191" s="155"/>
      <c r="J191" s="34"/>
      <c r="K191" s="34"/>
      <c r="L191" s="35"/>
      <c r="M191" s="156"/>
      <c r="N191" s="157"/>
      <c r="O191" s="55"/>
      <c r="P191" s="55"/>
      <c r="Q191" s="55"/>
      <c r="R191" s="55"/>
      <c r="S191" s="55"/>
      <c r="T191" s="56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T191" s="19" t="s">
        <v>129</v>
      </c>
      <c r="AU191" s="19" t="s">
        <v>80</v>
      </c>
    </row>
    <row r="192" spans="1:65" s="14" customFormat="1" ht="11.25">
      <c r="B192" s="166"/>
      <c r="D192" s="159" t="s">
        <v>131</v>
      </c>
      <c r="F192" s="168" t="s">
        <v>628</v>
      </c>
      <c r="H192" s="169">
        <v>852</v>
      </c>
      <c r="I192" s="170"/>
      <c r="L192" s="166"/>
      <c r="M192" s="171"/>
      <c r="N192" s="172"/>
      <c r="O192" s="172"/>
      <c r="P192" s="172"/>
      <c r="Q192" s="172"/>
      <c r="R192" s="172"/>
      <c r="S192" s="172"/>
      <c r="T192" s="173"/>
      <c r="AT192" s="167" t="s">
        <v>131</v>
      </c>
      <c r="AU192" s="167" t="s">
        <v>80</v>
      </c>
      <c r="AV192" s="14" t="s">
        <v>80</v>
      </c>
      <c r="AW192" s="14" t="s">
        <v>4</v>
      </c>
      <c r="AX192" s="14" t="s">
        <v>78</v>
      </c>
      <c r="AY192" s="167" t="s">
        <v>120</v>
      </c>
    </row>
    <row r="193" spans="1:65" s="2" customFormat="1" ht="33" customHeight="1">
      <c r="A193" s="34"/>
      <c r="B193" s="139"/>
      <c r="C193" s="140" t="s">
        <v>288</v>
      </c>
      <c r="D193" s="140" t="s">
        <v>122</v>
      </c>
      <c r="E193" s="141" t="s">
        <v>344</v>
      </c>
      <c r="F193" s="142" t="s">
        <v>345</v>
      </c>
      <c r="G193" s="143" t="s">
        <v>146</v>
      </c>
      <c r="H193" s="144">
        <v>781</v>
      </c>
      <c r="I193" s="145"/>
      <c r="J193" s="146">
        <f>ROUND(I193*H193,2)</f>
        <v>0</v>
      </c>
      <c r="K193" s="142" t="s">
        <v>126</v>
      </c>
      <c r="L193" s="35"/>
      <c r="M193" s="147" t="s">
        <v>3</v>
      </c>
      <c r="N193" s="148" t="s">
        <v>41</v>
      </c>
      <c r="O193" s="55"/>
      <c r="P193" s="149">
        <f>O193*H193</f>
        <v>0</v>
      </c>
      <c r="Q193" s="149">
        <v>0.46</v>
      </c>
      <c r="R193" s="149">
        <f>Q193*H193</f>
        <v>359.26</v>
      </c>
      <c r="S193" s="149">
        <v>0</v>
      </c>
      <c r="T193" s="150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51" t="s">
        <v>127</v>
      </c>
      <c r="AT193" s="151" t="s">
        <v>122</v>
      </c>
      <c r="AU193" s="151" t="s">
        <v>80</v>
      </c>
      <c r="AY193" s="19" t="s">
        <v>120</v>
      </c>
      <c r="BE193" s="152">
        <f>IF(N193="základní",J193,0)</f>
        <v>0</v>
      </c>
      <c r="BF193" s="152">
        <f>IF(N193="snížená",J193,0)</f>
        <v>0</v>
      </c>
      <c r="BG193" s="152">
        <f>IF(N193="zákl. přenesená",J193,0)</f>
        <v>0</v>
      </c>
      <c r="BH193" s="152">
        <f>IF(N193="sníž. přenesená",J193,0)</f>
        <v>0</v>
      </c>
      <c r="BI193" s="152">
        <f>IF(N193="nulová",J193,0)</f>
        <v>0</v>
      </c>
      <c r="BJ193" s="19" t="s">
        <v>78</v>
      </c>
      <c r="BK193" s="152">
        <f>ROUND(I193*H193,2)</f>
        <v>0</v>
      </c>
      <c r="BL193" s="19" t="s">
        <v>127</v>
      </c>
      <c r="BM193" s="151" t="s">
        <v>349</v>
      </c>
    </row>
    <row r="194" spans="1:65" s="2" customFormat="1" ht="11.25">
      <c r="A194" s="34"/>
      <c r="B194" s="35"/>
      <c r="C194" s="34"/>
      <c r="D194" s="153" t="s">
        <v>129</v>
      </c>
      <c r="E194" s="34"/>
      <c r="F194" s="154" t="s">
        <v>347</v>
      </c>
      <c r="G194" s="34"/>
      <c r="H194" s="34"/>
      <c r="I194" s="155"/>
      <c r="J194" s="34"/>
      <c r="K194" s="34"/>
      <c r="L194" s="35"/>
      <c r="M194" s="156"/>
      <c r="N194" s="157"/>
      <c r="O194" s="55"/>
      <c r="P194" s="55"/>
      <c r="Q194" s="55"/>
      <c r="R194" s="55"/>
      <c r="S194" s="55"/>
      <c r="T194" s="56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T194" s="19" t="s">
        <v>129</v>
      </c>
      <c r="AU194" s="19" t="s">
        <v>80</v>
      </c>
    </row>
    <row r="195" spans="1:65" s="14" customFormat="1" ht="11.25">
      <c r="B195" s="166"/>
      <c r="D195" s="159" t="s">
        <v>131</v>
      </c>
      <c r="F195" s="168" t="s">
        <v>629</v>
      </c>
      <c r="H195" s="169">
        <v>781</v>
      </c>
      <c r="I195" s="170"/>
      <c r="L195" s="166"/>
      <c r="M195" s="171"/>
      <c r="N195" s="172"/>
      <c r="O195" s="172"/>
      <c r="P195" s="172"/>
      <c r="Q195" s="172"/>
      <c r="R195" s="172"/>
      <c r="S195" s="172"/>
      <c r="T195" s="173"/>
      <c r="AT195" s="167" t="s">
        <v>131</v>
      </c>
      <c r="AU195" s="167" t="s">
        <v>80</v>
      </c>
      <c r="AV195" s="14" t="s">
        <v>80</v>
      </c>
      <c r="AW195" s="14" t="s">
        <v>4</v>
      </c>
      <c r="AX195" s="14" t="s">
        <v>78</v>
      </c>
      <c r="AY195" s="167" t="s">
        <v>120</v>
      </c>
    </row>
    <row r="196" spans="1:65" s="2" customFormat="1" ht="24.2" customHeight="1">
      <c r="A196" s="34"/>
      <c r="B196" s="139"/>
      <c r="C196" s="140" t="s">
        <v>293</v>
      </c>
      <c r="D196" s="140" t="s">
        <v>122</v>
      </c>
      <c r="E196" s="141" t="s">
        <v>352</v>
      </c>
      <c r="F196" s="142" t="s">
        <v>353</v>
      </c>
      <c r="G196" s="143" t="s">
        <v>146</v>
      </c>
      <c r="H196" s="144">
        <v>781</v>
      </c>
      <c r="I196" s="145"/>
      <c r="J196" s="146">
        <f>ROUND(I196*H196,2)</f>
        <v>0</v>
      </c>
      <c r="K196" s="142" t="s">
        <v>126</v>
      </c>
      <c r="L196" s="35"/>
      <c r="M196" s="147" t="s">
        <v>3</v>
      </c>
      <c r="N196" s="148" t="s">
        <v>41</v>
      </c>
      <c r="O196" s="55"/>
      <c r="P196" s="149">
        <f>O196*H196</f>
        <v>0</v>
      </c>
      <c r="Q196" s="149">
        <v>6.5199999999999998E-3</v>
      </c>
      <c r="R196" s="149">
        <f>Q196*H196</f>
        <v>5.0921199999999995</v>
      </c>
      <c r="S196" s="149">
        <v>0</v>
      </c>
      <c r="T196" s="150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51" t="s">
        <v>127</v>
      </c>
      <c r="AT196" s="151" t="s">
        <v>122</v>
      </c>
      <c r="AU196" s="151" t="s">
        <v>80</v>
      </c>
      <c r="AY196" s="19" t="s">
        <v>120</v>
      </c>
      <c r="BE196" s="152">
        <f>IF(N196="základní",J196,0)</f>
        <v>0</v>
      </c>
      <c r="BF196" s="152">
        <f>IF(N196="snížená",J196,0)</f>
        <v>0</v>
      </c>
      <c r="BG196" s="152">
        <f>IF(N196="zákl. přenesená",J196,0)</f>
        <v>0</v>
      </c>
      <c r="BH196" s="152">
        <f>IF(N196="sníž. přenesená",J196,0)</f>
        <v>0</v>
      </c>
      <c r="BI196" s="152">
        <f>IF(N196="nulová",J196,0)</f>
        <v>0</v>
      </c>
      <c r="BJ196" s="19" t="s">
        <v>78</v>
      </c>
      <c r="BK196" s="152">
        <f>ROUND(I196*H196,2)</f>
        <v>0</v>
      </c>
      <c r="BL196" s="19" t="s">
        <v>127</v>
      </c>
      <c r="BM196" s="151" t="s">
        <v>354</v>
      </c>
    </row>
    <row r="197" spans="1:65" s="2" customFormat="1" ht="11.25">
      <c r="A197" s="34"/>
      <c r="B197" s="35"/>
      <c r="C197" s="34"/>
      <c r="D197" s="153" t="s">
        <v>129</v>
      </c>
      <c r="E197" s="34"/>
      <c r="F197" s="154" t="s">
        <v>355</v>
      </c>
      <c r="G197" s="34"/>
      <c r="H197" s="34"/>
      <c r="I197" s="155"/>
      <c r="J197" s="34"/>
      <c r="K197" s="34"/>
      <c r="L197" s="35"/>
      <c r="M197" s="156"/>
      <c r="N197" s="157"/>
      <c r="O197" s="55"/>
      <c r="P197" s="55"/>
      <c r="Q197" s="55"/>
      <c r="R197" s="55"/>
      <c r="S197" s="55"/>
      <c r="T197" s="56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T197" s="19" t="s">
        <v>129</v>
      </c>
      <c r="AU197" s="19" t="s">
        <v>80</v>
      </c>
    </row>
    <row r="198" spans="1:65" s="14" customFormat="1" ht="11.25">
      <c r="B198" s="166"/>
      <c r="D198" s="159" t="s">
        <v>131</v>
      </c>
      <c r="F198" s="168" t="s">
        <v>629</v>
      </c>
      <c r="H198" s="169">
        <v>781</v>
      </c>
      <c r="I198" s="170"/>
      <c r="L198" s="166"/>
      <c r="M198" s="171"/>
      <c r="N198" s="172"/>
      <c r="O198" s="172"/>
      <c r="P198" s="172"/>
      <c r="Q198" s="172"/>
      <c r="R198" s="172"/>
      <c r="S198" s="172"/>
      <c r="T198" s="173"/>
      <c r="AT198" s="167" t="s">
        <v>131</v>
      </c>
      <c r="AU198" s="167" t="s">
        <v>80</v>
      </c>
      <c r="AV198" s="14" t="s">
        <v>80</v>
      </c>
      <c r="AW198" s="14" t="s">
        <v>4</v>
      </c>
      <c r="AX198" s="14" t="s">
        <v>78</v>
      </c>
      <c r="AY198" s="167" t="s">
        <v>120</v>
      </c>
    </row>
    <row r="199" spans="1:65" s="2" customFormat="1" ht="49.15" customHeight="1">
      <c r="A199" s="34"/>
      <c r="B199" s="139"/>
      <c r="C199" s="140" t="s">
        <v>299</v>
      </c>
      <c r="D199" s="140" t="s">
        <v>122</v>
      </c>
      <c r="E199" s="141" t="s">
        <v>630</v>
      </c>
      <c r="F199" s="142" t="s">
        <v>631</v>
      </c>
      <c r="G199" s="143" t="s">
        <v>146</v>
      </c>
      <c r="H199" s="144">
        <v>745.5</v>
      </c>
      <c r="I199" s="145"/>
      <c r="J199" s="146">
        <f>ROUND(I199*H199,2)</f>
        <v>0</v>
      </c>
      <c r="K199" s="142" t="s">
        <v>126</v>
      </c>
      <c r="L199" s="35"/>
      <c r="M199" s="147" t="s">
        <v>3</v>
      </c>
      <c r="N199" s="148" t="s">
        <v>41</v>
      </c>
      <c r="O199" s="55"/>
      <c r="P199" s="149">
        <f>O199*H199</f>
        <v>0</v>
      </c>
      <c r="Q199" s="149">
        <v>0.13188</v>
      </c>
      <c r="R199" s="149">
        <f>Q199*H199</f>
        <v>98.316540000000003</v>
      </c>
      <c r="S199" s="149">
        <v>0</v>
      </c>
      <c r="T199" s="150">
        <f>S199*H199</f>
        <v>0</v>
      </c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R199" s="151" t="s">
        <v>127</v>
      </c>
      <c r="AT199" s="151" t="s">
        <v>122</v>
      </c>
      <c r="AU199" s="151" t="s">
        <v>80</v>
      </c>
      <c r="AY199" s="19" t="s">
        <v>120</v>
      </c>
      <c r="BE199" s="152">
        <f>IF(N199="základní",J199,0)</f>
        <v>0</v>
      </c>
      <c r="BF199" s="152">
        <f>IF(N199="snížená",J199,0)</f>
        <v>0</v>
      </c>
      <c r="BG199" s="152">
        <f>IF(N199="zákl. přenesená",J199,0)</f>
        <v>0</v>
      </c>
      <c r="BH199" s="152">
        <f>IF(N199="sníž. přenesená",J199,0)</f>
        <v>0</v>
      </c>
      <c r="BI199" s="152">
        <f>IF(N199="nulová",J199,0)</f>
        <v>0</v>
      </c>
      <c r="BJ199" s="19" t="s">
        <v>78</v>
      </c>
      <c r="BK199" s="152">
        <f>ROUND(I199*H199,2)</f>
        <v>0</v>
      </c>
      <c r="BL199" s="19" t="s">
        <v>127</v>
      </c>
      <c r="BM199" s="151" t="s">
        <v>359</v>
      </c>
    </row>
    <row r="200" spans="1:65" s="2" customFormat="1" ht="11.25">
      <c r="A200" s="34"/>
      <c r="B200" s="35"/>
      <c r="C200" s="34"/>
      <c r="D200" s="153" t="s">
        <v>129</v>
      </c>
      <c r="E200" s="34"/>
      <c r="F200" s="154" t="s">
        <v>632</v>
      </c>
      <c r="G200" s="34"/>
      <c r="H200" s="34"/>
      <c r="I200" s="155"/>
      <c r="J200" s="34"/>
      <c r="K200" s="34"/>
      <c r="L200" s="35"/>
      <c r="M200" s="156"/>
      <c r="N200" s="157"/>
      <c r="O200" s="55"/>
      <c r="P200" s="55"/>
      <c r="Q200" s="55"/>
      <c r="R200" s="55"/>
      <c r="S200" s="55"/>
      <c r="T200" s="56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T200" s="19" t="s">
        <v>129</v>
      </c>
      <c r="AU200" s="19" t="s">
        <v>80</v>
      </c>
    </row>
    <row r="201" spans="1:65" s="14" customFormat="1" ht="11.25">
      <c r="B201" s="166"/>
      <c r="D201" s="159" t="s">
        <v>131</v>
      </c>
      <c r="F201" s="168" t="s">
        <v>633</v>
      </c>
      <c r="H201" s="169">
        <v>745.5</v>
      </c>
      <c r="I201" s="170"/>
      <c r="L201" s="166"/>
      <c r="M201" s="171"/>
      <c r="N201" s="172"/>
      <c r="O201" s="172"/>
      <c r="P201" s="172"/>
      <c r="Q201" s="172"/>
      <c r="R201" s="172"/>
      <c r="S201" s="172"/>
      <c r="T201" s="173"/>
      <c r="AT201" s="167" t="s">
        <v>131</v>
      </c>
      <c r="AU201" s="167" t="s">
        <v>80</v>
      </c>
      <c r="AV201" s="14" t="s">
        <v>80</v>
      </c>
      <c r="AW201" s="14" t="s">
        <v>4</v>
      </c>
      <c r="AX201" s="14" t="s">
        <v>78</v>
      </c>
      <c r="AY201" s="167" t="s">
        <v>120</v>
      </c>
    </row>
    <row r="202" spans="1:65" s="2" customFormat="1" ht="24.2" customHeight="1">
      <c r="A202" s="34"/>
      <c r="B202" s="139"/>
      <c r="C202" s="140" t="s">
        <v>305</v>
      </c>
      <c r="D202" s="140" t="s">
        <v>122</v>
      </c>
      <c r="E202" s="141" t="s">
        <v>363</v>
      </c>
      <c r="F202" s="142" t="s">
        <v>364</v>
      </c>
      <c r="G202" s="143" t="s">
        <v>146</v>
      </c>
      <c r="H202" s="144">
        <v>745.5</v>
      </c>
      <c r="I202" s="145"/>
      <c r="J202" s="146">
        <f>ROUND(I202*H202,2)</f>
        <v>0</v>
      </c>
      <c r="K202" s="142" t="s">
        <v>126</v>
      </c>
      <c r="L202" s="35"/>
      <c r="M202" s="147" t="s">
        <v>3</v>
      </c>
      <c r="N202" s="148" t="s">
        <v>41</v>
      </c>
      <c r="O202" s="55"/>
      <c r="P202" s="149">
        <f>O202*H202</f>
        <v>0</v>
      </c>
      <c r="Q202" s="149">
        <v>6.0999999999999997E-4</v>
      </c>
      <c r="R202" s="149">
        <f>Q202*H202</f>
        <v>0.45475499999999996</v>
      </c>
      <c r="S202" s="149">
        <v>0</v>
      </c>
      <c r="T202" s="150">
        <f>S202*H202</f>
        <v>0</v>
      </c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R202" s="151" t="s">
        <v>127</v>
      </c>
      <c r="AT202" s="151" t="s">
        <v>122</v>
      </c>
      <c r="AU202" s="151" t="s">
        <v>80</v>
      </c>
      <c r="AY202" s="19" t="s">
        <v>120</v>
      </c>
      <c r="BE202" s="152">
        <f>IF(N202="základní",J202,0)</f>
        <v>0</v>
      </c>
      <c r="BF202" s="152">
        <f>IF(N202="snížená",J202,0)</f>
        <v>0</v>
      </c>
      <c r="BG202" s="152">
        <f>IF(N202="zákl. přenesená",J202,0)</f>
        <v>0</v>
      </c>
      <c r="BH202" s="152">
        <f>IF(N202="sníž. přenesená",J202,0)</f>
        <v>0</v>
      </c>
      <c r="BI202" s="152">
        <f>IF(N202="nulová",J202,0)</f>
        <v>0</v>
      </c>
      <c r="BJ202" s="19" t="s">
        <v>78</v>
      </c>
      <c r="BK202" s="152">
        <f>ROUND(I202*H202,2)</f>
        <v>0</v>
      </c>
      <c r="BL202" s="19" t="s">
        <v>127</v>
      </c>
      <c r="BM202" s="151" t="s">
        <v>365</v>
      </c>
    </row>
    <row r="203" spans="1:65" s="2" customFormat="1" ht="11.25">
      <c r="A203" s="34"/>
      <c r="B203" s="35"/>
      <c r="C203" s="34"/>
      <c r="D203" s="153" t="s">
        <v>129</v>
      </c>
      <c r="E203" s="34"/>
      <c r="F203" s="154" t="s">
        <v>366</v>
      </c>
      <c r="G203" s="34"/>
      <c r="H203" s="34"/>
      <c r="I203" s="155"/>
      <c r="J203" s="34"/>
      <c r="K203" s="34"/>
      <c r="L203" s="35"/>
      <c r="M203" s="156"/>
      <c r="N203" s="157"/>
      <c r="O203" s="55"/>
      <c r="P203" s="55"/>
      <c r="Q203" s="55"/>
      <c r="R203" s="55"/>
      <c r="S203" s="55"/>
      <c r="T203" s="56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T203" s="19" t="s">
        <v>129</v>
      </c>
      <c r="AU203" s="19" t="s">
        <v>80</v>
      </c>
    </row>
    <row r="204" spans="1:65" s="14" customFormat="1" ht="11.25">
      <c r="B204" s="166"/>
      <c r="D204" s="159" t="s">
        <v>131</v>
      </c>
      <c r="F204" s="168" t="s">
        <v>633</v>
      </c>
      <c r="H204" s="169">
        <v>745.5</v>
      </c>
      <c r="I204" s="170"/>
      <c r="L204" s="166"/>
      <c r="M204" s="171"/>
      <c r="N204" s="172"/>
      <c r="O204" s="172"/>
      <c r="P204" s="172"/>
      <c r="Q204" s="172"/>
      <c r="R204" s="172"/>
      <c r="S204" s="172"/>
      <c r="T204" s="173"/>
      <c r="AT204" s="167" t="s">
        <v>131</v>
      </c>
      <c r="AU204" s="167" t="s">
        <v>80</v>
      </c>
      <c r="AV204" s="14" t="s">
        <v>80</v>
      </c>
      <c r="AW204" s="14" t="s">
        <v>4</v>
      </c>
      <c r="AX204" s="14" t="s">
        <v>78</v>
      </c>
      <c r="AY204" s="167" t="s">
        <v>120</v>
      </c>
    </row>
    <row r="205" spans="1:65" s="2" customFormat="1" ht="49.15" customHeight="1">
      <c r="A205" s="34"/>
      <c r="B205" s="139"/>
      <c r="C205" s="140" t="s">
        <v>311</v>
      </c>
      <c r="D205" s="140" t="s">
        <v>122</v>
      </c>
      <c r="E205" s="141" t="s">
        <v>368</v>
      </c>
      <c r="F205" s="142" t="s">
        <v>369</v>
      </c>
      <c r="G205" s="143" t="s">
        <v>146</v>
      </c>
      <c r="H205" s="144">
        <v>710</v>
      </c>
      <c r="I205" s="145"/>
      <c r="J205" s="146">
        <f>ROUND(I205*H205,2)</f>
        <v>0</v>
      </c>
      <c r="K205" s="142" t="s">
        <v>126</v>
      </c>
      <c r="L205" s="35"/>
      <c r="M205" s="147" t="s">
        <v>3</v>
      </c>
      <c r="N205" s="148" t="s">
        <v>41</v>
      </c>
      <c r="O205" s="55"/>
      <c r="P205" s="149">
        <f>O205*H205</f>
        <v>0</v>
      </c>
      <c r="Q205" s="149">
        <v>0.12966</v>
      </c>
      <c r="R205" s="149">
        <f>Q205*H205</f>
        <v>92.058599999999998</v>
      </c>
      <c r="S205" s="149">
        <v>0</v>
      </c>
      <c r="T205" s="150">
        <f>S205*H205</f>
        <v>0</v>
      </c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R205" s="151" t="s">
        <v>127</v>
      </c>
      <c r="AT205" s="151" t="s">
        <v>122</v>
      </c>
      <c r="AU205" s="151" t="s">
        <v>80</v>
      </c>
      <c r="AY205" s="19" t="s">
        <v>120</v>
      </c>
      <c r="BE205" s="152">
        <f>IF(N205="základní",J205,0)</f>
        <v>0</v>
      </c>
      <c r="BF205" s="152">
        <f>IF(N205="snížená",J205,0)</f>
        <v>0</v>
      </c>
      <c r="BG205" s="152">
        <f>IF(N205="zákl. přenesená",J205,0)</f>
        <v>0</v>
      </c>
      <c r="BH205" s="152">
        <f>IF(N205="sníž. přenesená",J205,0)</f>
        <v>0</v>
      </c>
      <c r="BI205" s="152">
        <f>IF(N205="nulová",J205,0)</f>
        <v>0</v>
      </c>
      <c r="BJ205" s="19" t="s">
        <v>78</v>
      </c>
      <c r="BK205" s="152">
        <f>ROUND(I205*H205,2)</f>
        <v>0</v>
      </c>
      <c r="BL205" s="19" t="s">
        <v>127</v>
      </c>
      <c r="BM205" s="151" t="s">
        <v>370</v>
      </c>
    </row>
    <row r="206" spans="1:65" s="2" customFormat="1" ht="11.25">
      <c r="A206" s="34"/>
      <c r="B206" s="35"/>
      <c r="C206" s="34"/>
      <c r="D206" s="153" t="s">
        <v>129</v>
      </c>
      <c r="E206" s="34"/>
      <c r="F206" s="154" t="s">
        <v>371</v>
      </c>
      <c r="G206" s="34"/>
      <c r="H206" s="34"/>
      <c r="I206" s="155"/>
      <c r="J206" s="34"/>
      <c r="K206" s="34"/>
      <c r="L206" s="35"/>
      <c r="M206" s="156"/>
      <c r="N206" s="157"/>
      <c r="O206" s="55"/>
      <c r="P206" s="55"/>
      <c r="Q206" s="55"/>
      <c r="R206" s="55"/>
      <c r="S206" s="55"/>
      <c r="T206" s="56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T206" s="19" t="s">
        <v>129</v>
      </c>
      <c r="AU206" s="19" t="s">
        <v>80</v>
      </c>
    </row>
    <row r="207" spans="1:65" s="13" customFormat="1" ht="11.25">
      <c r="B207" s="158"/>
      <c r="D207" s="159" t="s">
        <v>131</v>
      </c>
      <c r="E207" s="160" t="s">
        <v>3</v>
      </c>
      <c r="F207" s="161" t="s">
        <v>151</v>
      </c>
      <c r="H207" s="160" t="s">
        <v>3</v>
      </c>
      <c r="I207" s="162"/>
      <c r="L207" s="158"/>
      <c r="M207" s="163"/>
      <c r="N207" s="164"/>
      <c r="O207" s="164"/>
      <c r="P207" s="164"/>
      <c r="Q207" s="164"/>
      <c r="R207" s="164"/>
      <c r="S207" s="164"/>
      <c r="T207" s="165"/>
      <c r="AT207" s="160" t="s">
        <v>131</v>
      </c>
      <c r="AU207" s="160" t="s">
        <v>80</v>
      </c>
      <c r="AV207" s="13" t="s">
        <v>78</v>
      </c>
      <c r="AW207" s="13" t="s">
        <v>32</v>
      </c>
      <c r="AX207" s="13" t="s">
        <v>70</v>
      </c>
      <c r="AY207" s="160" t="s">
        <v>120</v>
      </c>
    </row>
    <row r="208" spans="1:65" s="14" customFormat="1" ht="11.25">
      <c r="B208" s="166"/>
      <c r="D208" s="159" t="s">
        <v>131</v>
      </c>
      <c r="E208" s="167" t="s">
        <v>3</v>
      </c>
      <c r="F208" s="168" t="s">
        <v>634</v>
      </c>
      <c r="H208" s="169">
        <v>660</v>
      </c>
      <c r="I208" s="170"/>
      <c r="L208" s="166"/>
      <c r="M208" s="171"/>
      <c r="N208" s="172"/>
      <c r="O208" s="172"/>
      <c r="P208" s="172"/>
      <c r="Q208" s="172"/>
      <c r="R208" s="172"/>
      <c r="S208" s="172"/>
      <c r="T208" s="173"/>
      <c r="AT208" s="167" t="s">
        <v>131</v>
      </c>
      <c r="AU208" s="167" t="s">
        <v>80</v>
      </c>
      <c r="AV208" s="14" t="s">
        <v>80</v>
      </c>
      <c r="AW208" s="14" t="s">
        <v>32</v>
      </c>
      <c r="AX208" s="14" t="s">
        <v>70</v>
      </c>
      <c r="AY208" s="167" t="s">
        <v>120</v>
      </c>
    </row>
    <row r="209" spans="1:65" s="13" customFormat="1" ht="11.25">
      <c r="B209" s="158"/>
      <c r="D209" s="159" t="s">
        <v>131</v>
      </c>
      <c r="E209" s="160" t="s">
        <v>3</v>
      </c>
      <c r="F209" s="161" t="s">
        <v>614</v>
      </c>
      <c r="H209" s="160" t="s">
        <v>3</v>
      </c>
      <c r="I209" s="162"/>
      <c r="L209" s="158"/>
      <c r="M209" s="163"/>
      <c r="N209" s="164"/>
      <c r="O209" s="164"/>
      <c r="P209" s="164"/>
      <c r="Q209" s="164"/>
      <c r="R209" s="164"/>
      <c r="S209" s="164"/>
      <c r="T209" s="165"/>
      <c r="AT209" s="160" t="s">
        <v>131</v>
      </c>
      <c r="AU209" s="160" t="s">
        <v>80</v>
      </c>
      <c r="AV209" s="13" t="s">
        <v>78</v>
      </c>
      <c r="AW209" s="13" t="s">
        <v>32</v>
      </c>
      <c r="AX209" s="13" t="s">
        <v>70</v>
      </c>
      <c r="AY209" s="160" t="s">
        <v>120</v>
      </c>
    </row>
    <row r="210" spans="1:65" s="14" customFormat="1" ht="11.25">
      <c r="B210" s="166"/>
      <c r="D210" s="159" t="s">
        <v>131</v>
      </c>
      <c r="E210" s="167" t="s">
        <v>3</v>
      </c>
      <c r="F210" s="168" t="s">
        <v>404</v>
      </c>
      <c r="H210" s="169">
        <v>50</v>
      </c>
      <c r="I210" s="170"/>
      <c r="L210" s="166"/>
      <c r="M210" s="171"/>
      <c r="N210" s="172"/>
      <c r="O210" s="172"/>
      <c r="P210" s="172"/>
      <c r="Q210" s="172"/>
      <c r="R210" s="172"/>
      <c r="S210" s="172"/>
      <c r="T210" s="173"/>
      <c r="AT210" s="167" t="s">
        <v>131</v>
      </c>
      <c r="AU210" s="167" t="s">
        <v>80</v>
      </c>
      <c r="AV210" s="14" t="s">
        <v>80</v>
      </c>
      <c r="AW210" s="14" t="s">
        <v>32</v>
      </c>
      <c r="AX210" s="14" t="s">
        <v>70</v>
      </c>
      <c r="AY210" s="167" t="s">
        <v>120</v>
      </c>
    </row>
    <row r="211" spans="1:65" s="15" customFormat="1" ht="11.25">
      <c r="B211" s="174"/>
      <c r="D211" s="159" t="s">
        <v>131</v>
      </c>
      <c r="E211" s="175" t="s">
        <v>3</v>
      </c>
      <c r="F211" s="176" t="s">
        <v>134</v>
      </c>
      <c r="H211" s="177">
        <v>710</v>
      </c>
      <c r="I211" s="178"/>
      <c r="L211" s="174"/>
      <c r="M211" s="179"/>
      <c r="N211" s="180"/>
      <c r="O211" s="180"/>
      <c r="P211" s="180"/>
      <c r="Q211" s="180"/>
      <c r="R211" s="180"/>
      <c r="S211" s="180"/>
      <c r="T211" s="181"/>
      <c r="AT211" s="175" t="s">
        <v>131</v>
      </c>
      <c r="AU211" s="175" t="s">
        <v>80</v>
      </c>
      <c r="AV211" s="15" t="s">
        <v>127</v>
      </c>
      <c r="AW211" s="15" t="s">
        <v>32</v>
      </c>
      <c r="AX211" s="15" t="s">
        <v>78</v>
      </c>
      <c r="AY211" s="175" t="s">
        <v>120</v>
      </c>
    </row>
    <row r="212" spans="1:65" s="2" customFormat="1" ht="37.9" customHeight="1">
      <c r="A212" s="34"/>
      <c r="B212" s="139"/>
      <c r="C212" s="140" t="s">
        <v>316</v>
      </c>
      <c r="D212" s="140" t="s">
        <v>122</v>
      </c>
      <c r="E212" s="141" t="s">
        <v>374</v>
      </c>
      <c r="F212" s="142" t="s">
        <v>375</v>
      </c>
      <c r="G212" s="143" t="s">
        <v>146</v>
      </c>
      <c r="H212" s="144">
        <v>7.5</v>
      </c>
      <c r="I212" s="145"/>
      <c r="J212" s="146">
        <f>ROUND(I212*H212,2)</f>
        <v>0</v>
      </c>
      <c r="K212" s="142" t="s">
        <v>126</v>
      </c>
      <c r="L212" s="35"/>
      <c r="M212" s="147" t="s">
        <v>3</v>
      </c>
      <c r="N212" s="148" t="s">
        <v>41</v>
      </c>
      <c r="O212" s="55"/>
      <c r="P212" s="149">
        <f>O212*H212</f>
        <v>0</v>
      </c>
      <c r="Q212" s="149">
        <v>0.50077000000000005</v>
      </c>
      <c r="R212" s="149">
        <f>Q212*H212</f>
        <v>3.7557750000000003</v>
      </c>
      <c r="S212" s="149">
        <v>0</v>
      </c>
      <c r="T212" s="150">
        <f>S212*H212</f>
        <v>0</v>
      </c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R212" s="151" t="s">
        <v>127</v>
      </c>
      <c r="AT212" s="151" t="s">
        <v>122</v>
      </c>
      <c r="AU212" s="151" t="s">
        <v>80</v>
      </c>
      <c r="AY212" s="19" t="s">
        <v>120</v>
      </c>
      <c r="BE212" s="152">
        <f>IF(N212="základní",J212,0)</f>
        <v>0</v>
      </c>
      <c r="BF212" s="152">
        <f>IF(N212="snížená",J212,0)</f>
        <v>0</v>
      </c>
      <c r="BG212" s="152">
        <f>IF(N212="zákl. přenesená",J212,0)</f>
        <v>0</v>
      </c>
      <c r="BH212" s="152">
        <f>IF(N212="sníž. přenesená",J212,0)</f>
        <v>0</v>
      </c>
      <c r="BI212" s="152">
        <f>IF(N212="nulová",J212,0)</f>
        <v>0</v>
      </c>
      <c r="BJ212" s="19" t="s">
        <v>78</v>
      </c>
      <c r="BK212" s="152">
        <f>ROUND(I212*H212,2)</f>
        <v>0</v>
      </c>
      <c r="BL212" s="19" t="s">
        <v>127</v>
      </c>
      <c r="BM212" s="151" t="s">
        <v>376</v>
      </c>
    </row>
    <row r="213" spans="1:65" s="2" customFormat="1" ht="11.25">
      <c r="A213" s="34"/>
      <c r="B213" s="35"/>
      <c r="C213" s="34"/>
      <c r="D213" s="153" t="s">
        <v>129</v>
      </c>
      <c r="E213" s="34"/>
      <c r="F213" s="154" t="s">
        <v>377</v>
      </c>
      <c r="G213" s="34"/>
      <c r="H213" s="34"/>
      <c r="I213" s="155"/>
      <c r="J213" s="34"/>
      <c r="K213" s="34"/>
      <c r="L213" s="35"/>
      <c r="M213" s="156"/>
      <c r="N213" s="157"/>
      <c r="O213" s="55"/>
      <c r="P213" s="55"/>
      <c r="Q213" s="55"/>
      <c r="R213" s="55"/>
      <c r="S213" s="55"/>
      <c r="T213" s="56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T213" s="19" t="s">
        <v>129</v>
      </c>
      <c r="AU213" s="19" t="s">
        <v>80</v>
      </c>
    </row>
    <row r="214" spans="1:65" s="13" customFormat="1" ht="11.25">
      <c r="B214" s="158"/>
      <c r="D214" s="159" t="s">
        <v>131</v>
      </c>
      <c r="E214" s="160" t="s">
        <v>3</v>
      </c>
      <c r="F214" s="161" t="s">
        <v>380</v>
      </c>
      <c r="H214" s="160" t="s">
        <v>3</v>
      </c>
      <c r="I214" s="162"/>
      <c r="L214" s="158"/>
      <c r="M214" s="163"/>
      <c r="N214" s="164"/>
      <c r="O214" s="164"/>
      <c r="P214" s="164"/>
      <c r="Q214" s="164"/>
      <c r="R214" s="164"/>
      <c r="S214" s="164"/>
      <c r="T214" s="165"/>
      <c r="AT214" s="160" t="s">
        <v>131</v>
      </c>
      <c r="AU214" s="160" t="s">
        <v>80</v>
      </c>
      <c r="AV214" s="13" t="s">
        <v>78</v>
      </c>
      <c r="AW214" s="13" t="s">
        <v>32</v>
      </c>
      <c r="AX214" s="13" t="s">
        <v>70</v>
      </c>
      <c r="AY214" s="160" t="s">
        <v>120</v>
      </c>
    </row>
    <row r="215" spans="1:65" s="14" customFormat="1" ht="11.25">
      <c r="B215" s="166"/>
      <c r="D215" s="159" t="s">
        <v>131</v>
      </c>
      <c r="E215" s="167" t="s">
        <v>3</v>
      </c>
      <c r="F215" s="168" t="s">
        <v>381</v>
      </c>
      <c r="H215" s="169">
        <v>7.5</v>
      </c>
      <c r="I215" s="170"/>
      <c r="L215" s="166"/>
      <c r="M215" s="171"/>
      <c r="N215" s="172"/>
      <c r="O215" s="172"/>
      <c r="P215" s="172"/>
      <c r="Q215" s="172"/>
      <c r="R215" s="172"/>
      <c r="S215" s="172"/>
      <c r="T215" s="173"/>
      <c r="AT215" s="167" t="s">
        <v>131</v>
      </c>
      <c r="AU215" s="167" t="s">
        <v>80</v>
      </c>
      <c r="AV215" s="14" t="s">
        <v>80</v>
      </c>
      <c r="AW215" s="14" t="s">
        <v>32</v>
      </c>
      <c r="AX215" s="14" t="s">
        <v>70</v>
      </c>
      <c r="AY215" s="167" t="s">
        <v>120</v>
      </c>
    </row>
    <row r="216" spans="1:65" s="15" customFormat="1" ht="11.25">
      <c r="B216" s="174"/>
      <c r="D216" s="159" t="s">
        <v>131</v>
      </c>
      <c r="E216" s="175" t="s">
        <v>3</v>
      </c>
      <c r="F216" s="176" t="s">
        <v>134</v>
      </c>
      <c r="H216" s="177">
        <v>7.5</v>
      </c>
      <c r="I216" s="178"/>
      <c r="L216" s="174"/>
      <c r="M216" s="179"/>
      <c r="N216" s="180"/>
      <c r="O216" s="180"/>
      <c r="P216" s="180"/>
      <c r="Q216" s="180"/>
      <c r="R216" s="180"/>
      <c r="S216" s="180"/>
      <c r="T216" s="181"/>
      <c r="AT216" s="175" t="s">
        <v>131</v>
      </c>
      <c r="AU216" s="175" t="s">
        <v>80</v>
      </c>
      <c r="AV216" s="15" t="s">
        <v>127</v>
      </c>
      <c r="AW216" s="15" t="s">
        <v>32</v>
      </c>
      <c r="AX216" s="15" t="s">
        <v>78</v>
      </c>
      <c r="AY216" s="175" t="s">
        <v>120</v>
      </c>
    </row>
    <row r="217" spans="1:65" s="2" customFormat="1" ht="33" customHeight="1">
      <c r="A217" s="34"/>
      <c r="B217" s="139"/>
      <c r="C217" s="140" t="s">
        <v>321</v>
      </c>
      <c r="D217" s="140" t="s">
        <v>122</v>
      </c>
      <c r="E217" s="141" t="s">
        <v>383</v>
      </c>
      <c r="F217" s="142" t="s">
        <v>384</v>
      </c>
      <c r="G217" s="143" t="s">
        <v>146</v>
      </c>
      <c r="H217" s="144">
        <v>75</v>
      </c>
      <c r="I217" s="145"/>
      <c r="J217" s="146">
        <f>ROUND(I217*H217,2)</f>
        <v>0</v>
      </c>
      <c r="K217" s="142" t="s">
        <v>126</v>
      </c>
      <c r="L217" s="35"/>
      <c r="M217" s="147" t="s">
        <v>3</v>
      </c>
      <c r="N217" s="148" t="s">
        <v>41</v>
      </c>
      <c r="O217" s="55"/>
      <c r="P217" s="149">
        <f>O217*H217</f>
        <v>0</v>
      </c>
      <c r="Q217" s="149">
        <v>2.256E-2</v>
      </c>
      <c r="R217" s="149">
        <f>Q217*H217</f>
        <v>1.6919999999999999</v>
      </c>
      <c r="S217" s="149">
        <v>0</v>
      </c>
      <c r="T217" s="150">
        <f>S217*H217</f>
        <v>0</v>
      </c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R217" s="151" t="s">
        <v>127</v>
      </c>
      <c r="AT217" s="151" t="s">
        <v>122</v>
      </c>
      <c r="AU217" s="151" t="s">
        <v>80</v>
      </c>
      <c r="AY217" s="19" t="s">
        <v>120</v>
      </c>
      <c r="BE217" s="152">
        <f>IF(N217="základní",J217,0)</f>
        <v>0</v>
      </c>
      <c r="BF217" s="152">
        <f>IF(N217="snížená",J217,0)</f>
        <v>0</v>
      </c>
      <c r="BG217" s="152">
        <f>IF(N217="zákl. přenesená",J217,0)</f>
        <v>0</v>
      </c>
      <c r="BH217" s="152">
        <f>IF(N217="sníž. přenesená",J217,0)</f>
        <v>0</v>
      </c>
      <c r="BI217" s="152">
        <f>IF(N217="nulová",J217,0)</f>
        <v>0</v>
      </c>
      <c r="BJ217" s="19" t="s">
        <v>78</v>
      </c>
      <c r="BK217" s="152">
        <f>ROUND(I217*H217,2)</f>
        <v>0</v>
      </c>
      <c r="BL217" s="19" t="s">
        <v>127</v>
      </c>
      <c r="BM217" s="151" t="s">
        <v>385</v>
      </c>
    </row>
    <row r="218" spans="1:65" s="2" customFormat="1" ht="11.25">
      <c r="A218" s="34"/>
      <c r="B218" s="35"/>
      <c r="C218" s="34"/>
      <c r="D218" s="153" t="s">
        <v>129</v>
      </c>
      <c r="E218" s="34"/>
      <c r="F218" s="154" t="s">
        <v>386</v>
      </c>
      <c r="G218" s="34"/>
      <c r="H218" s="34"/>
      <c r="I218" s="155"/>
      <c r="J218" s="34"/>
      <c r="K218" s="34"/>
      <c r="L218" s="35"/>
      <c r="M218" s="156"/>
      <c r="N218" s="157"/>
      <c r="O218" s="55"/>
      <c r="P218" s="55"/>
      <c r="Q218" s="55"/>
      <c r="R218" s="55"/>
      <c r="S218" s="55"/>
      <c r="T218" s="56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T218" s="19" t="s">
        <v>129</v>
      </c>
      <c r="AU218" s="19" t="s">
        <v>80</v>
      </c>
    </row>
    <row r="219" spans="1:65" s="14" customFormat="1" ht="11.25">
      <c r="B219" s="166"/>
      <c r="D219" s="159" t="s">
        <v>131</v>
      </c>
      <c r="F219" s="168" t="s">
        <v>635</v>
      </c>
      <c r="H219" s="169">
        <v>75</v>
      </c>
      <c r="I219" s="170"/>
      <c r="L219" s="166"/>
      <c r="M219" s="171"/>
      <c r="N219" s="172"/>
      <c r="O219" s="172"/>
      <c r="P219" s="172"/>
      <c r="Q219" s="172"/>
      <c r="R219" s="172"/>
      <c r="S219" s="172"/>
      <c r="T219" s="173"/>
      <c r="AT219" s="167" t="s">
        <v>131</v>
      </c>
      <c r="AU219" s="167" t="s">
        <v>80</v>
      </c>
      <c r="AV219" s="14" t="s">
        <v>80</v>
      </c>
      <c r="AW219" s="14" t="s">
        <v>4</v>
      </c>
      <c r="AX219" s="14" t="s">
        <v>78</v>
      </c>
      <c r="AY219" s="167" t="s">
        <v>120</v>
      </c>
    </row>
    <row r="220" spans="1:65" s="2" customFormat="1" ht="37.9" customHeight="1">
      <c r="A220" s="34"/>
      <c r="B220" s="139"/>
      <c r="C220" s="140" t="s">
        <v>327</v>
      </c>
      <c r="D220" s="140" t="s">
        <v>122</v>
      </c>
      <c r="E220" s="141" t="s">
        <v>389</v>
      </c>
      <c r="F220" s="142" t="s">
        <v>390</v>
      </c>
      <c r="G220" s="143" t="s">
        <v>146</v>
      </c>
      <c r="H220" s="144">
        <v>100</v>
      </c>
      <c r="I220" s="145"/>
      <c r="J220" s="146">
        <f>ROUND(I220*H220,2)</f>
        <v>0</v>
      </c>
      <c r="K220" s="142" t="s">
        <v>126</v>
      </c>
      <c r="L220" s="35"/>
      <c r="M220" s="147" t="s">
        <v>3</v>
      </c>
      <c r="N220" s="148" t="s">
        <v>41</v>
      </c>
      <c r="O220" s="55"/>
      <c r="P220" s="149">
        <f>O220*H220</f>
        <v>0</v>
      </c>
      <c r="Q220" s="149">
        <v>0.23</v>
      </c>
      <c r="R220" s="149">
        <f>Q220*H220</f>
        <v>23</v>
      </c>
      <c r="S220" s="149">
        <v>0</v>
      </c>
      <c r="T220" s="150">
        <f>S220*H220</f>
        <v>0</v>
      </c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R220" s="151" t="s">
        <v>127</v>
      </c>
      <c r="AT220" s="151" t="s">
        <v>122</v>
      </c>
      <c r="AU220" s="151" t="s">
        <v>80</v>
      </c>
      <c r="AY220" s="19" t="s">
        <v>120</v>
      </c>
      <c r="BE220" s="152">
        <f>IF(N220="základní",J220,0)</f>
        <v>0</v>
      </c>
      <c r="BF220" s="152">
        <f>IF(N220="snížená",J220,0)</f>
        <v>0</v>
      </c>
      <c r="BG220" s="152">
        <f>IF(N220="zákl. přenesená",J220,0)</f>
        <v>0</v>
      </c>
      <c r="BH220" s="152">
        <f>IF(N220="sníž. přenesená",J220,0)</f>
        <v>0</v>
      </c>
      <c r="BI220" s="152">
        <f>IF(N220="nulová",J220,0)</f>
        <v>0</v>
      </c>
      <c r="BJ220" s="19" t="s">
        <v>78</v>
      </c>
      <c r="BK220" s="152">
        <f>ROUND(I220*H220,2)</f>
        <v>0</v>
      </c>
      <c r="BL220" s="19" t="s">
        <v>127</v>
      </c>
      <c r="BM220" s="151" t="s">
        <v>391</v>
      </c>
    </row>
    <row r="221" spans="1:65" s="2" customFormat="1" ht="11.25">
      <c r="A221" s="34"/>
      <c r="B221" s="35"/>
      <c r="C221" s="34"/>
      <c r="D221" s="153" t="s">
        <v>129</v>
      </c>
      <c r="E221" s="34"/>
      <c r="F221" s="154" t="s">
        <v>392</v>
      </c>
      <c r="G221" s="34"/>
      <c r="H221" s="34"/>
      <c r="I221" s="155"/>
      <c r="J221" s="34"/>
      <c r="K221" s="34"/>
      <c r="L221" s="35"/>
      <c r="M221" s="156"/>
      <c r="N221" s="157"/>
      <c r="O221" s="55"/>
      <c r="P221" s="55"/>
      <c r="Q221" s="55"/>
      <c r="R221" s="55"/>
      <c r="S221" s="55"/>
      <c r="T221" s="56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T221" s="19" t="s">
        <v>129</v>
      </c>
      <c r="AU221" s="19" t="s">
        <v>80</v>
      </c>
    </row>
    <row r="222" spans="1:65" s="13" customFormat="1" ht="11.25">
      <c r="B222" s="158"/>
      <c r="D222" s="159" t="s">
        <v>131</v>
      </c>
      <c r="E222" s="160" t="s">
        <v>3</v>
      </c>
      <c r="F222" s="161" t="s">
        <v>193</v>
      </c>
      <c r="H222" s="160" t="s">
        <v>3</v>
      </c>
      <c r="I222" s="162"/>
      <c r="L222" s="158"/>
      <c r="M222" s="163"/>
      <c r="N222" s="164"/>
      <c r="O222" s="164"/>
      <c r="P222" s="164"/>
      <c r="Q222" s="164"/>
      <c r="R222" s="164"/>
      <c r="S222" s="164"/>
      <c r="T222" s="165"/>
      <c r="AT222" s="160" t="s">
        <v>131</v>
      </c>
      <c r="AU222" s="160" t="s">
        <v>80</v>
      </c>
      <c r="AV222" s="13" t="s">
        <v>78</v>
      </c>
      <c r="AW222" s="13" t="s">
        <v>32</v>
      </c>
      <c r="AX222" s="13" t="s">
        <v>70</v>
      </c>
      <c r="AY222" s="160" t="s">
        <v>120</v>
      </c>
    </row>
    <row r="223" spans="1:65" s="14" customFormat="1" ht="11.25">
      <c r="B223" s="166"/>
      <c r="D223" s="159" t="s">
        <v>131</v>
      </c>
      <c r="E223" s="167" t="s">
        <v>3</v>
      </c>
      <c r="F223" s="168" t="s">
        <v>618</v>
      </c>
      <c r="H223" s="169">
        <v>100</v>
      </c>
      <c r="I223" s="170"/>
      <c r="L223" s="166"/>
      <c r="M223" s="171"/>
      <c r="N223" s="172"/>
      <c r="O223" s="172"/>
      <c r="P223" s="172"/>
      <c r="Q223" s="172"/>
      <c r="R223" s="172"/>
      <c r="S223" s="172"/>
      <c r="T223" s="173"/>
      <c r="AT223" s="167" t="s">
        <v>131</v>
      </c>
      <c r="AU223" s="167" t="s">
        <v>80</v>
      </c>
      <c r="AV223" s="14" t="s">
        <v>80</v>
      </c>
      <c r="AW223" s="14" t="s">
        <v>32</v>
      </c>
      <c r="AX223" s="14" t="s">
        <v>70</v>
      </c>
      <c r="AY223" s="167" t="s">
        <v>120</v>
      </c>
    </row>
    <row r="224" spans="1:65" s="15" customFormat="1" ht="11.25">
      <c r="B224" s="174"/>
      <c r="D224" s="159" t="s">
        <v>131</v>
      </c>
      <c r="E224" s="175" t="s">
        <v>3</v>
      </c>
      <c r="F224" s="176" t="s">
        <v>134</v>
      </c>
      <c r="H224" s="177">
        <v>100</v>
      </c>
      <c r="I224" s="178"/>
      <c r="L224" s="174"/>
      <c r="M224" s="179"/>
      <c r="N224" s="180"/>
      <c r="O224" s="180"/>
      <c r="P224" s="180"/>
      <c r="Q224" s="180"/>
      <c r="R224" s="180"/>
      <c r="S224" s="180"/>
      <c r="T224" s="181"/>
      <c r="AT224" s="175" t="s">
        <v>131</v>
      </c>
      <c r="AU224" s="175" t="s">
        <v>80</v>
      </c>
      <c r="AV224" s="15" t="s">
        <v>127</v>
      </c>
      <c r="AW224" s="15" t="s">
        <v>32</v>
      </c>
      <c r="AX224" s="15" t="s">
        <v>78</v>
      </c>
      <c r="AY224" s="175" t="s">
        <v>120</v>
      </c>
    </row>
    <row r="225" spans="1:65" s="12" customFormat="1" ht="22.9" customHeight="1">
      <c r="B225" s="126"/>
      <c r="D225" s="127" t="s">
        <v>69</v>
      </c>
      <c r="E225" s="137" t="s">
        <v>175</v>
      </c>
      <c r="F225" s="137" t="s">
        <v>636</v>
      </c>
      <c r="I225" s="129"/>
      <c r="J225" s="138">
        <f>BK225</f>
        <v>0</v>
      </c>
      <c r="L225" s="126"/>
      <c r="M225" s="131"/>
      <c r="N225" s="132"/>
      <c r="O225" s="132"/>
      <c r="P225" s="133">
        <f>SUM(P226:P227)</f>
        <v>0</v>
      </c>
      <c r="Q225" s="132"/>
      <c r="R225" s="133">
        <f>SUM(R226:R227)</f>
        <v>0.24457999999999999</v>
      </c>
      <c r="S225" s="132"/>
      <c r="T225" s="134">
        <f>SUM(T226:T227)</f>
        <v>0</v>
      </c>
      <c r="AR225" s="127" t="s">
        <v>78</v>
      </c>
      <c r="AT225" s="135" t="s">
        <v>69</v>
      </c>
      <c r="AU225" s="135" t="s">
        <v>78</v>
      </c>
      <c r="AY225" s="127" t="s">
        <v>120</v>
      </c>
      <c r="BK225" s="136">
        <f>SUM(BK226:BK227)</f>
        <v>0</v>
      </c>
    </row>
    <row r="226" spans="1:65" s="2" customFormat="1" ht="24.2" customHeight="1">
      <c r="A226" s="34"/>
      <c r="B226" s="139"/>
      <c r="C226" s="140" t="s">
        <v>333</v>
      </c>
      <c r="D226" s="140" t="s">
        <v>122</v>
      </c>
      <c r="E226" s="141" t="s">
        <v>637</v>
      </c>
      <c r="F226" s="142" t="s">
        <v>638</v>
      </c>
      <c r="G226" s="143" t="s">
        <v>397</v>
      </c>
      <c r="H226" s="144">
        <v>1</v>
      </c>
      <c r="I226" s="145"/>
      <c r="J226" s="146">
        <f>ROUND(I226*H226,2)</f>
        <v>0</v>
      </c>
      <c r="K226" s="142" t="s">
        <v>126</v>
      </c>
      <c r="L226" s="35"/>
      <c r="M226" s="147" t="s">
        <v>3</v>
      </c>
      <c r="N226" s="148" t="s">
        <v>41</v>
      </c>
      <c r="O226" s="55"/>
      <c r="P226" s="149">
        <f>O226*H226</f>
        <v>0</v>
      </c>
      <c r="Q226" s="149">
        <v>0.24457999999999999</v>
      </c>
      <c r="R226" s="149">
        <f>Q226*H226</f>
        <v>0.24457999999999999</v>
      </c>
      <c r="S226" s="149">
        <v>0</v>
      </c>
      <c r="T226" s="150">
        <f>S226*H226</f>
        <v>0</v>
      </c>
      <c r="U226" s="34"/>
      <c r="V226" s="34"/>
      <c r="W226" s="34"/>
      <c r="X226" s="34"/>
      <c r="Y226" s="34"/>
      <c r="Z226" s="34"/>
      <c r="AA226" s="34"/>
      <c r="AB226" s="34"/>
      <c r="AC226" s="34"/>
      <c r="AD226" s="34"/>
      <c r="AE226" s="34"/>
      <c r="AR226" s="151" t="s">
        <v>127</v>
      </c>
      <c r="AT226" s="151" t="s">
        <v>122</v>
      </c>
      <c r="AU226" s="151" t="s">
        <v>80</v>
      </c>
      <c r="AY226" s="19" t="s">
        <v>120</v>
      </c>
      <c r="BE226" s="152">
        <f>IF(N226="základní",J226,0)</f>
        <v>0</v>
      </c>
      <c r="BF226" s="152">
        <f>IF(N226="snížená",J226,0)</f>
        <v>0</v>
      </c>
      <c r="BG226" s="152">
        <f>IF(N226="zákl. přenesená",J226,0)</f>
        <v>0</v>
      </c>
      <c r="BH226" s="152">
        <f>IF(N226="sníž. přenesená",J226,0)</f>
        <v>0</v>
      </c>
      <c r="BI226" s="152">
        <f>IF(N226="nulová",J226,0)</f>
        <v>0</v>
      </c>
      <c r="BJ226" s="19" t="s">
        <v>78</v>
      </c>
      <c r="BK226" s="152">
        <f>ROUND(I226*H226,2)</f>
        <v>0</v>
      </c>
      <c r="BL226" s="19" t="s">
        <v>127</v>
      </c>
      <c r="BM226" s="151" t="s">
        <v>639</v>
      </c>
    </row>
    <row r="227" spans="1:65" s="2" customFormat="1" ht="11.25">
      <c r="A227" s="34"/>
      <c r="B227" s="35"/>
      <c r="C227" s="34"/>
      <c r="D227" s="153" t="s">
        <v>129</v>
      </c>
      <c r="E227" s="34"/>
      <c r="F227" s="154" t="s">
        <v>640</v>
      </c>
      <c r="G227" s="34"/>
      <c r="H227" s="34"/>
      <c r="I227" s="155"/>
      <c r="J227" s="34"/>
      <c r="K227" s="34"/>
      <c r="L227" s="35"/>
      <c r="M227" s="156"/>
      <c r="N227" s="157"/>
      <c r="O227" s="55"/>
      <c r="P227" s="55"/>
      <c r="Q227" s="55"/>
      <c r="R227" s="55"/>
      <c r="S227" s="55"/>
      <c r="T227" s="56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T227" s="19" t="s">
        <v>129</v>
      </c>
      <c r="AU227" s="19" t="s">
        <v>80</v>
      </c>
    </row>
    <row r="228" spans="1:65" s="12" customFormat="1" ht="22.9" customHeight="1">
      <c r="B228" s="126"/>
      <c r="D228" s="127" t="s">
        <v>69</v>
      </c>
      <c r="E228" s="137" t="s">
        <v>182</v>
      </c>
      <c r="F228" s="137" t="s">
        <v>393</v>
      </c>
      <c r="I228" s="129"/>
      <c r="J228" s="138">
        <f>BK228</f>
        <v>0</v>
      </c>
      <c r="L228" s="126"/>
      <c r="M228" s="131"/>
      <c r="N228" s="132"/>
      <c r="O228" s="132"/>
      <c r="P228" s="133">
        <f>SUM(P229:P237)</f>
        <v>0</v>
      </c>
      <c r="Q228" s="132"/>
      <c r="R228" s="133">
        <f>SUM(R229:R237)</f>
        <v>2.0612059999999999</v>
      </c>
      <c r="S228" s="132"/>
      <c r="T228" s="134">
        <f>SUM(T229:T237)</f>
        <v>0</v>
      </c>
      <c r="AR228" s="127" t="s">
        <v>78</v>
      </c>
      <c r="AT228" s="135" t="s">
        <v>69</v>
      </c>
      <c r="AU228" s="135" t="s">
        <v>78</v>
      </c>
      <c r="AY228" s="127" t="s">
        <v>120</v>
      </c>
      <c r="BK228" s="136">
        <f>SUM(BK229:BK237)</f>
        <v>0</v>
      </c>
    </row>
    <row r="229" spans="1:65" s="2" customFormat="1" ht="24.2" customHeight="1">
      <c r="A229" s="34"/>
      <c r="B229" s="139"/>
      <c r="C229" s="140" t="s">
        <v>338</v>
      </c>
      <c r="D229" s="140" t="s">
        <v>122</v>
      </c>
      <c r="E229" s="141" t="s">
        <v>530</v>
      </c>
      <c r="F229" s="142" t="s">
        <v>641</v>
      </c>
      <c r="G229" s="143" t="s">
        <v>125</v>
      </c>
      <c r="H229" s="144">
        <v>0.9</v>
      </c>
      <c r="I229" s="145"/>
      <c r="J229" s="146">
        <f>ROUND(I229*H229,2)</f>
        <v>0</v>
      </c>
      <c r="K229" s="142" t="s">
        <v>126</v>
      </c>
      <c r="L229" s="35"/>
      <c r="M229" s="147" t="s">
        <v>3</v>
      </c>
      <c r="N229" s="148" t="s">
        <v>41</v>
      </c>
      <c r="O229" s="55"/>
      <c r="P229" s="149">
        <f>O229*H229</f>
        <v>0</v>
      </c>
      <c r="Q229" s="149">
        <v>2.2563399999999998</v>
      </c>
      <c r="R229" s="149">
        <f>Q229*H229</f>
        <v>2.0307059999999999</v>
      </c>
      <c r="S229" s="149">
        <v>0</v>
      </c>
      <c r="T229" s="150">
        <f>S229*H229</f>
        <v>0</v>
      </c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R229" s="151" t="s">
        <v>127</v>
      </c>
      <c r="AT229" s="151" t="s">
        <v>122</v>
      </c>
      <c r="AU229" s="151" t="s">
        <v>80</v>
      </c>
      <c r="AY229" s="19" t="s">
        <v>120</v>
      </c>
      <c r="BE229" s="152">
        <f>IF(N229="základní",J229,0)</f>
        <v>0</v>
      </c>
      <c r="BF229" s="152">
        <f>IF(N229="snížená",J229,0)</f>
        <v>0</v>
      </c>
      <c r="BG229" s="152">
        <f>IF(N229="zákl. přenesená",J229,0)</f>
        <v>0</v>
      </c>
      <c r="BH229" s="152">
        <f>IF(N229="sníž. přenesená",J229,0)</f>
        <v>0</v>
      </c>
      <c r="BI229" s="152">
        <f>IF(N229="nulová",J229,0)</f>
        <v>0</v>
      </c>
      <c r="BJ229" s="19" t="s">
        <v>78</v>
      </c>
      <c r="BK229" s="152">
        <f>ROUND(I229*H229,2)</f>
        <v>0</v>
      </c>
      <c r="BL229" s="19" t="s">
        <v>127</v>
      </c>
      <c r="BM229" s="151" t="s">
        <v>642</v>
      </c>
    </row>
    <row r="230" spans="1:65" s="2" customFormat="1" ht="11.25">
      <c r="A230" s="34"/>
      <c r="B230" s="35"/>
      <c r="C230" s="34"/>
      <c r="D230" s="153" t="s">
        <v>129</v>
      </c>
      <c r="E230" s="34"/>
      <c r="F230" s="154" t="s">
        <v>533</v>
      </c>
      <c r="G230" s="34"/>
      <c r="H230" s="34"/>
      <c r="I230" s="155"/>
      <c r="J230" s="34"/>
      <c r="K230" s="34"/>
      <c r="L230" s="35"/>
      <c r="M230" s="156"/>
      <c r="N230" s="157"/>
      <c r="O230" s="55"/>
      <c r="P230" s="55"/>
      <c r="Q230" s="55"/>
      <c r="R230" s="55"/>
      <c r="S230" s="55"/>
      <c r="T230" s="56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T230" s="19" t="s">
        <v>129</v>
      </c>
      <c r="AU230" s="19" t="s">
        <v>80</v>
      </c>
    </row>
    <row r="231" spans="1:65" s="13" customFormat="1" ht="11.25">
      <c r="B231" s="158"/>
      <c r="D231" s="159" t="s">
        <v>131</v>
      </c>
      <c r="E231" s="160" t="s">
        <v>3</v>
      </c>
      <c r="F231" s="161" t="s">
        <v>380</v>
      </c>
      <c r="H231" s="160" t="s">
        <v>3</v>
      </c>
      <c r="I231" s="162"/>
      <c r="L231" s="158"/>
      <c r="M231" s="163"/>
      <c r="N231" s="164"/>
      <c r="O231" s="164"/>
      <c r="P231" s="164"/>
      <c r="Q231" s="164"/>
      <c r="R231" s="164"/>
      <c r="S231" s="164"/>
      <c r="T231" s="165"/>
      <c r="AT231" s="160" t="s">
        <v>131</v>
      </c>
      <c r="AU231" s="160" t="s">
        <v>80</v>
      </c>
      <c r="AV231" s="13" t="s">
        <v>78</v>
      </c>
      <c r="AW231" s="13" t="s">
        <v>32</v>
      </c>
      <c r="AX231" s="13" t="s">
        <v>70</v>
      </c>
      <c r="AY231" s="160" t="s">
        <v>120</v>
      </c>
    </row>
    <row r="232" spans="1:65" s="14" customFormat="1" ht="11.25">
      <c r="B232" s="166"/>
      <c r="D232" s="159" t="s">
        <v>131</v>
      </c>
      <c r="E232" s="167" t="s">
        <v>3</v>
      </c>
      <c r="F232" s="168" t="s">
        <v>541</v>
      </c>
      <c r="H232" s="169">
        <v>0.9</v>
      </c>
      <c r="I232" s="170"/>
      <c r="L232" s="166"/>
      <c r="M232" s="171"/>
      <c r="N232" s="172"/>
      <c r="O232" s="172"/>
      <c r="P232" s="172"/>
      <c r="Q232" s="172"/>
      <c r="R232" s="172"/>
      <c r="S232" s="172"/>
      <c r="T232" s="173"/>
      <c r="AT232" s="167" t="s">
        <v>131</v>
      </c>
      <c r="AU232" s="167" t="s">
        <v>80</v>
      </c>
      <c r="AV232" s="14" t="s">
        <v>80</v>
      </c>
      <c r="AW232" s="14" t="s">
        <v>32</v>
      </c>
      <c r="AX232" s="14" t="s">
        <v>70</v>
      </c>
      <c r="AY232" s="167" t="s">
        <v>120</v>
      </c>
    </row>
    <row r="233" spans="1:65" s="15" customFormat="1" ht="11.25">
      <c r="B233" s="174"/>
      <c r="D233" s="159" t="s">
        <v>131</v>
      </c>
      <c r="E233" s="175" t="s">
        <v>3</v>
      </c>
      <c r="F233" s="176" t="s">
        <v>134</v>
      </c>
      <c r="H233" s="177">
        <v>0.9</v>
      </c>
      <c r="I233" s="178"/>
      <c r="L233" s="174"/>
      <c r="M233" s="179"/>
      <c r="N233" s="180"/>
      <c r="O233" s="180"/>
      <c r="P233" s="180"/>
      <c r="Q233" s="180"/>
      <c r="R233" s="180"/>
      <c r="S233" s="180"/>
      <c r="T233" s="181"/>
      <c r="AT233" s="175" t="s">
        <v>131</v>
      </c>
      <c r="AU233" s="175" t="s">
        <v>80</v>
      </c>
      <c r="AV233" s="15" t="s">
        <v>127</v>
      </c>
      <c r="AW233" s="15" t="s">
        <v>32</v>
      </c>
      <c r="AX233" s="15" t="s">
        <v>78</v>
      </c>
      <c r="AY233" s="175" t="s">
        <v>120</v>
      </c>
    </row>
    <row r="234" spans="1:65" s="2" customFormat="1" ht="24.2" customHeight="1">
      <c r="A234" s="34"/>
      <c r="B234" s="139"/>
      <c r="C234" s="140" t="s">
        <v>343</v>
      </c>
      <c r="D234" s="140" t="s">
        <v>122</v>
      </c>
      <c r="E234" s="141" t="s">
        <v>569</v>
      </c>
      <c r="F234" s="142" t="s">
        <v>570</v>
      </c>
      <c r="G234" s="143" t="s">
        <v>234</v>
      </c>
      <c r="H234" s="144">
        <v>50</v>
      </c>
      <c r="I234" s="145"/>
      <c r="J234" s="146">
        <f>ROUND(I234*H234,2)</f>
        <v>0</v>
      </c>
      <c r="K234" s="142" t="s">
        <v>126</v>
      </c>
      <c r="L234" s="35"/>
      <c r="M234" s="147" t="s">
        <v>3</v>
      </c>
      <c r="N234" s="148" t="s">
        <v>41</v>
      </c>
      <c r="O234" s="55"/>
      <c r="P234" s="149">
        <f>O234*H234</f>
        <v>0</v>
      </c>
      <c r="Q234" s="149">
        <v>0</v>
      </c>
      <c r="R234" s="149">
        <f>Q234*H234</f>
        <v>0</v>
      </c>
      <c r="S234" s="149">
        <v>0</v>
      </c>
      <c r="T234" s="150">
        <f>S234*H234</f>
        <v>0</v>
      </c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R234" s="151" t="s">
        <v>127</v>
      </c>
      <c r="AT234" s="151" t="s">
        <v>122</v>
      </c>
      <c r="AU234" s="151" t="s">
        <v>80</v>
      </c>
      <c r="AY234" s="19" t="s">
        <v>120</v>
      </c>
      <c r="BE234" s="152">
        <f>IF(N234="základní",J234,0)</f>
        <v>0</v>
      </c>
      <c r="BF234" s="152">
        <f>IF(N234="snížená",J234,0)</f>
        <v>0</v>
      </c>
      <c r="BG234" s="152">
        <f>IF(N234="zákl. přenesená",J234,0)</f>
        <v>0</v>
      </c>
      <c r="BH234" s="152">
        <f>IF(N234="sníž. přenesená",J234,0)</f>
        <v>0</v>
      </c>
      <c r="BI234" s="152">
        <f>IF(N234="nulová",J234,0)</f>
        <v>0</v>
      </c>
      <c r="BJ234" s="19" t="s">
        <v>78</v>
      </c>
      <c r="BK234" s="152">
        <f>ROUND(I234*H234,2)</f>
        <v>0</v>
      </c>
      <c r="BL234" s="19" t="s">
        <v>127</v>
      </c>
      <c r="BM234" s="151" t="s">
        <v>571</v>
      </c>
    </row>
    <row r="235" spans="1:65" s="2" customFormat="1" ht="11.25">
      <c r="A235" s="34"/>
      <c r="B235" s="35"/>
      <c r="C235" s="34"/>
      <c r="D235" s="153" t="s">
        <v>129</v>
      </c>
      <c r="E235" s="34"/>
      <c r="F235" s="154" t="s">
        <v>572</v>
      </c>
      <c r="G235" s="34"/>
      <c r="H235" s="34"/>
      <c r="I235" s="155"/>
      <c r="J235" s="34"/>
      <c r="K235" s="34"/>
      <c r="L235" s="35"/>
      <c r="M235" s="156"/>
      <c r="N235" s="157"/>
      <c r="O235" s="55"/>
      <c r="P235" s="55"/>
      <c r="Q235" s="55"/>
      <c r="R235" s="55"/>
      <c r="S235" s="55"/>
      <c r="T235" s="56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T235" s="19" t="s">
        <v>129</v>
      </c>
      <c r="AU235" s="19" t="s">
        <v>80</v>
      </c>
    </row>
    <row r="236" spans="1:65" s="2" customFormat="1" ht="62.65" customHeight="1">
      <c r="A236" s="34"/>
      <c r="B236" s="139"/>
      <c r="C236" s="140" t="s">
        <v>332</v>
      </c>
      <c r="D236" s="140" t="s">
        <v>122</v>
      </c>
      <c r="E236" s="141" t="s">
        <v>574</v>
      </c>
      <c r="F236" s="142" t="s">
        <v>575</v>
      </c>
      <c r="G236" s="143" t="s">
        <v>234</v>
      </c>
      <c r="H236" s="144">
        <v>50</v>
      </c>
      <c r="I236" s="145"/>
      <c r="J236" s="146">
        <f>ROUND(I236*H236,2)</f>
        <v>0</v>
      </c>
      <c r="K236" s="142" t="s">
        <v>126</v>
      </c>
      <c r="L236" s="35"/>
      <c r="M236" s="147" t="s">
        <v>3</v>
      </c>
      <c r="N236" s="148" t="s">
        <v>41</v>
      </c>
      <c r="O236" s="55"/>
      <c r="P236" s="149">
        <f>O236*H236</f>
        <v>0</v>
      </c>
      <c r="Q236" s="149">
        <v>6.0999999999999997E-4</v>
      </c>
      <c r="R236" s="149">
        <f>Q236*H236</f>
        <v>3.0499999999999999E-2</v>
      </c>
      <c r="S236" s="149">
        <v>0</v>
      </c>
      <c r="T236" s="150">
        <f>S236*H236</f>
        <v>0</v>
      </c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R236" s="151" t="s">
        <v>127</v>
      </c>
      <c r="AT236" s="151" t="s">
        <v>122</v>
      </c>
      <c r="AU236" s="151" t="s">
        <v>80</v>
      </c>
      <c r="AY236" s="19" t="s">
        <v>120</v>
      </c>
      <c r="BE236" s="152">
        <f>IF(N236="základní",J236,0)</f>
        <v>0</v>
      </c>
      <c r="BF236" s="152">
        <f>IF(N236="snížená",J236,0)</f>
        <v>0</v>
      </c>
      <c r="BG236" s="152">
        <f>IF(N236="zákl. přenesená",J236,0)</f>
        <v>0</v>
      </c>
      <c r="BH236" s="152">
        <f>IF(N236="sníž. přenesená",J236,0)</f>
        <v>0</v>
      </c>
      <c r="BI236" s="152">
        <f>IF(N236="nulová",J236,0)</f>
        <v>0</v>
      </c>
      <c r="BJ236" s="19" t="s">
        <v>78</v>
      </c>
      <c r="BK236" s="152">
        <f>ROUND(I236*H236,2)</f>
        <v>0</v>
      </c>
      <c r="BL236" s="19" t="s">
        <v>127</v>
      </c>
      <c r="BM236" s="151" t="s">
        <v>576</v>
      </c>
    </row>
    <row r="237" spans="1:65" s="2" customFormat="1" ht="11.25">
      <c r="A237" s="34"/>
      <c r="B237" s="35"/>
      <c r="C237" s="34"/>
      <c r="D237" s="153" t="s">
        <v>129</v>
      </c>
      <c r="E237" s="34"/>
      <c r="F237" s="154" t="s">
        <v>577</v>
      </c>
      <c r="G237" s="34"/>
      <c r="H237" s="34"/>
      <c r="I237" s="155"/>
      <c r="J237" s="34"/>
      <c r="K237" s="34"/>
      <c r="L237" s="35"/>
      <c r="M237" s="156"/>
      <c r="N237" s="157"/>
      <c r="O237" s="55"/>
      <c r="P237" s="55"/>
      <c r="Q237" s="55"/>
      <c r="R237" s="55"/>
      <c r="S237" s="55"/>
      <c r="T237" s="56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T237" s="19" t="s">
        <v>129</v>
      </c>
      <c r="AU237" s="19" t="s">
        <v>80</v>
      </c>
    </row>
    <row r="238" spans="1:65" s="12" customFormat="1" ht="22.9" customHeight="1">
      <c r="B238" s="126"/>
      <c r="D238" s="127" t="s">
        <v>69</v>
      </c>
      <c r="E238" s="137" t="s">
        <v>583</v>
      </c>
      <c r="F238" s="137" t="s">
        <v>584</v>
      </c>
      <c r="I238" s="129"/>
      <c r="J238" s="138">
        <f>BK238</f>
        <v>0</v>
      </c>
      <c r="L238" s="126"/>
      <c r="M238" s="131"/>
      <c r="N238" s="132"/>
      <c r="O238" s="132"/>
      <c r="P238" s="133">
        <f>SUM(P239:P240)</f>
        <v>0</v>
      </c>
      <c r="Q238" s="132"/>
      <c r="R238" s="133">
        <f>SUM(R239:R240)</f>
        <v>0</v>
      </c>
      <c r="S238" s="132"/>
      <c r="T238" s="134">
        <f>SUM(T239:T240)</f>
        <v>0</v>
      </c>
      <c r="AR238" s="127" t="s">
        <v>78</v>
      </c>
      <c r="AT238" s="135" t="s">
        <v>69</v>
      </c>
      <c r="AU238" s="135" t="s">
        <v>78</v>
      </c>
      <c r="AY238" s="127" t="s">
        <v>120</v>
      </c>
      <c r="BK238" s="136">
        <f>SUM(BK239:BK240)</f>
        <v>0</v>
      </c>
    </row>
    <row r="239" spans="1:65" s="2" customFormat="1" ht="44.25" customHeight="1">
      <c r="A239" s="34"/>
      <c r="B239" s="139"/>
      <c r="C239" s="140" t="s">
        <v>351</v>
      </c>
      <c r="D239" s="140" t="s">
        <v>122</v>
      </c>
      <c r="E239" s="141" t="s">
        <v>294</v>
      </c>
      <c r="F239" s="142" t="s">
        <v>295</v>
      </c>
      <c r="G239" s="143" t="s">
        <v>205</v>
      </c>
      <c r="H239" s="144">
        <v>1518.3340000000001</v>
      </c>
      <c r="I239" s="145"/>
      <c r="J239" s="146">
        <f>ROUND(I239*H239,2)</f>
        <v>0</v>
      </c>
      <c r="K239" s="142" t="s">
        <v>126</v>
      </c>
      <c r="L239" s="35"/>
      <c r="M239" s="147" t="s">
        <v>3</v>
      </c>
      <c r="N239" s="148" t="s">
        <v>41</v>
      </c>
      <c r="O239" s="55"/>
      <c r="P239" s="149">
        <f>O239*H239</f>
        <v>0</v>
      </c>
      <c r="Q239" s="149">
        <v>0</v>
      </c>
      <c r="R239" s="149">
        <f>Q239*H239</f>
        <v>0</v>
      </c>
      <c r="S239" s="149">
        <v>0</v>
      </c>
      <c r="T239" s="150">
        <f>S239*H239</f>
        <v>0</v>
      </c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R239" s="151" t="s">
        <v>127</v>
      </c>
      <c r="AT239" s="151" t="s">
        <v>122</v>
      </c>
      <c r="AU239" s="151" t="s">
        <v>80</v>
      </c>
      <c r="AY239" s="19" t="s">
        <v>120</v>
      </c>
      <c r="BE239" s="152">
        <f>IF(N239="základní",J239,0)</f>
        <v>0</v>
      </c>
      <c r="BF239" s="152">
        <f>IF(N239="snížená",J239,0)</f>
        <v>0</v>
      </c>
      <c r="BG239" s="152">
        <f>IF(N239="zákl. přenesená",J239,0)</f>
        <v>0</v>
      </c>
      <c r="BH239" s="152">
        <f>IF(N239="sníž. přenesená",J239,0)</f>
        <v>0</v>
      </c>
      <c r="BI239" s="152">
        <f>IF(N239="nulová",J239,0)</f>
        <v>0</v>
      </c>
      <c r="BJ239" s="19" t="s">
        <v>78</v>
      </c>
      <c r="BK239" s="152">
        <f>ROUND(I239*H239,2)</f>
        <v>0</v>
      </c>
      <c r="BL239" s="19" t="s">
        <v>127</v>
      </c>
      <c r="BM239" s="151" t="s">
        <v>586</v>
      </c>
    </row>
    <row r="240" spans="1:65" s="2" customFormat="1" ht="11.25">
      <c r="A240" s="34"/>
      <c r="B240" s="35"/>
      <c r="C240" s="34"/>
      <c r="D240" s="153" t="s">
        <v>129</v>
      </c>
      <c r="E240" s="34"/>
      <c r="F240" s="154" t="s">
        <v>297</v>
      </c>
      <c r="G240" s="34"/>
      <c r="H240" s="34"/>
      <c r="I240" s="155"/>
      <c r="J240" s="34"/>
      <c r="K240" s="34"/>
      <c r="L240" s="35"/>
      <c r="M240" s="156"/>
      <c r="N240" s="157"/>
      <c r="O240" s="55"/>
      <c r="P240" s="55"/>
      <c r="Q240" s="55"/>
      <c r="R240" s="55"/>
      <c r="S240" s="55"/>
      <c r="T240" s="56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T240" s="19" t="s">
        <v>129</v>
      </c>
      <c r="AU240" s="19" t="s">
        <v>80</v>
      </c>
    </row>
    <row r="241" spans="1:65" s="12" customFormat="1" ht="25.9" customHeight="1">
      <c r="B241" s="126"/>
      <c r="D241" s="127" t="s">
        <v>69</v>
      </c>
      <c r="E241" s="128" t="s">
        <v>587</v>
      </c>
      <c r="F241" s="128" t="s">
        <v>588</v>
      </c>
      <c r="I241" s="129"/>
      <c r="J241" s="130">
        <f>BK241</f>
        <v>0</v>
      </c>
      <c r="L241" s="126"/>
      <c r="M241" s="131"/>
      <c r="N241" s="132"/>
      <c r="O241" s="132"/>
      <c r="P241" s="133">
        <f>SUM(P242:P246)</f>
        <v>0</v>
      </c>
      <c r="Q241" s="132"/>
      <c r="R241" s="133">
        <f>SUM(R242:R246)</f>
        <v>0</v>
      </c>
      <c r="S241" s="132"/>
      <c r="T241" s="134">
        <f>SUM(T242:T246)</f>
        <v>0</v>
      </c>
      <c r="AR241" s="127" t="s">
        <v>127</v>
      </c>
      <c r="AT241" s="135" t="s">
        <v>69</v>
      </c>
      <c r="AU241" s="135" t="s">
        <v>70</v>
      </c>
      <c r="AY241" s="127" t="s">
        <v>120</v>
      </c>
      <c r="BK241" s="136">
        <f>SUM(BK242:BK246)</f>
        <v>0</v>
      </c>
    </row>
    <row r="242" spans="1:65" s="2" customFormat="1" ht="16.5" customHeight="1">
      <c r="A242" s="34"/>
      <c r="B242" s="139"/>
      <c r="C242" s="140" t="s">
        <v>356</v>
      </c>
      <c r="D242" s="140" t="s">
        <v>122</v>
      </c>
      <c r="E242" s="141" t="s">
        <v>590</v>
      </c>
      <c r="F242" s="142" t="s">
        <v>591</v>
      </c>
      <c r="G242" s="143" t="s">
        <v>592</v>
      </c>
      <c r="H242" s="144">
        <v>4</v>
      </c>
      <c r="I242" s="145"/>
      <c r="J242" s="146">
        <f>ROUND(I242*H242,2)</f>
        <v>0</v>
      </c>
      <c r="K242" s="142" t="s">
        <v>3</v>
      </c>
      <c r="L242" s="35"/>
      <c r="M242" s="147" t="s">
        <v>3</v>
      </c>
      <c r="N242" s="148" t="s">
        <v>41</v>
      </c>
      <c r="O242" s="55"/>
      <c r="P242" s="149">
        <f>O242*H242</f>
        <v>0</v>
      </c>
      <c r="Q242" s="149">
        <v>0</v>
      </c>
      <c r="R242" s="149">
        <f>Q242*H242</f>
        <v>0</v>
      </c>
      <c r="S242" s="149">
        <v>0</v>
      </c>
      <c r="T242" s="150">
        <f>S242*H242</f>
        <v>0</v>
      </c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R242" s="151" t="s">
        <v>593</v>
      </c>
      <c r="AT242" s="151" t="s">
        <v>122</v>
      </c>
      <c r="AU242" s="151" t="s">
        <v>78</v>
      </c>
      <c r="AY242" s="19" t="s">
        <v>120</v>
      </c>
      <c r="BE242" s="152">
        <f>IF(N242="základní",J242,0)</f>
        <v>0</v>
      </c>
      <c r="BF242" s="152">
        <f>IF(N242="snížená",J242,0)</f>
        <v>0</v>
      </c>
      <c r="BG242" s="152">
        <f>IF(N242="zákl. přenesená",J242,0)</f>
        <v>0</v>
      </c>
      <c r="BH242" s="152">
        <f>IF(N242="sníž. přenesená",J242,0)</f>
        <v>0</v>
      </c>
      <c r="BI242" s="152">
        <f>IF(N242="nulová",J242,0)</f>
        <v>0</v>
      </c>
      <c r="BJ242" s="19" t="s">
        <v>78</v>
      </c>
      <c r="BK242" s="152">
        <f>ROUND(I242*H242,2)</f>
        <v>0</v>
      </c>
      <c r="BL242" s="19" t="s">
        <v>593</v>
      </c>
      <c r="BM242" s="151" t="s">
        <v>594</v>
      </c>
    </row>
    <row r="243" spans="1:65" s="2" customFormat="1" ht="16.5" customHeight="1">
      <c r="A243" s="34"/>
      <c r="B243" s="139"/>
      <c r="C243" s="140" t="s">
        <v>362</v>
      </c>
      <c r="D243" s="140" t="s">
        <v>122</v>
      </c>
      <c r="E243" s="141" t="s">
        <v>596</v>
      </c>
      <c r="F243" s="142" t="s">
        <v>597</v>
      </c>
      <c r="G243" s="143" t="s">
        <v>592</v>
      </c>
      <c r="H243" s="144">
        <v>4</v>
      </c>
      <c r="I243" s="145"/>
      <c r="J243" s="146">
        <f>ROUND(I243*H243,2)</f>
        <v>0</v>
      </c>
      <c r="K243" s="142" t="s">
        <v>3</v>
      </c>
      <c r="L243" s="35"/>
      <c r="M243" s="147" t="s">
        <v>3</v>
      </c>
      <c r="N243" s="148" t="s">
        <v>41</v>
      </c>
      <c r="O243" s="55"/>
      <c r="P243" s="149">
        <f>O243*H243</f>
        <v>0</v>
      </c>
      <c r="Q243" s="149">
        <v>0</v>
      </c>
      <c r="R243" s="149">
        <f>Q243*H243</f>
        <v>0</v>
      </c>
      <c r="S243" s="149">
        <v>0</v>
      </c>
      <c r="T243" s="150">
        <f>S243*H243</f>
        <v>0</v>
      </c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R243" s="151" t="s">
        <v>593</v>
      </c>
      <c r="AT243" s="151" t="s">
        <v>122</v>
      </c>
      <c r="AU243" s="151" t="s">
        <v>78</v>
      </c>
      <c r="AY243" s="19" t="s">
        <v>120</v>
      </c>
      <c r="BE243" s="152">
        <f>IF(N243="základní",J243,0)</f>
        <v>0</v>
      </c>
      <c r="BF243" s="152">
        <f>IF(N243="snížená",J243,0)</f>
        <v>0</v>
      </c>
      <c r="BG243" s="152">
        <f>IF(N243="zákl. přenesená",J243,0)</f>
        <v>0</v>
      </c>
      <c r="BH243" s="152">
        <f>IF(N243="sníž. přenesená",J243,0)</f>
        <v>0</v>
      </c>
      <c r="BI243" s="152">
        <f>IF(N243="nulová",J243,0)</f>
        <v>0</v>
      </c>
      <c r="BJ243" s="19" t="s">
        <v>78</v>
      </c>
      <c r="BK243" s="152">
        <f>ROUND(I243*H243,2)</f>
        <v>0</v>
      </c>
      <c r="BL243" s="19" t="s">
        <v>593</v>
      </c>
      <c r="BM243" s="151" t="s">
        <v>598</v>
      </c>
    </row>
    <row r="244" spans="1:65" s="2" customFormat="1" ht="16.5" customHeight="1">
      <c r="A244" s="34"/>
      <c r="B244" s="139"/>
      <c r="C244" s="140" t="s">
        <v>367</v>
      </c>
      <c r="D244" s="140" t="s">
        <v>122</v>
      </c>
      <c r="E244" s="141" t="s">
        <v>600</v>
      </c>
      <c r="F244" s="142" t="s">
        <v>601</v>
      </c>
      <c r="G244" s="143" t="s">
        <v>592</v>
      </c>
      <c r="H244" s="144">
        <v>2</v>
      </c>
      <c r="I244" s="145"/>
      <c r="J244" s="146">
        <f>ROUND(I244*H244,2)</f>
        <v>0</v>
      </c>
      <c r="K244" s="142" t="s">
        <v>3</v>
      </c>
      <c r="L244" s="35"/>
      <c r="M244" s="147" t="s">
        <v>3</v>
      </c>
      <c r="N244" s="148" t="s">
        <v>41</v>
      </c>
      <c r="O244" s="55"/>
      <c r="P244" s="149">
        <f>O244*H244</f>
        <v>0</v>
      </c>
      <c r="Q244" s="149">
        <v>0</v>
      </c>
      <c r="R244" s="149">
        <f>Q244*H244</f>
        <v>0</v>
      </c>
      <c r="S244" s="149">
        <v>0</v>
      </c>
      <c r="T244" s="150">
        <f>S244*H244</f>
        <v>0</v>
      </c>
      <c r="U244" s="34"/>
      <c r="V244" s="34"/>
      <c r="W244" s="34"/>
      <c r="X244" s="34"/>
      <c r="Y244" s="34"/>
      <c r="Z244" s="34"/>
      <c r="AA244" s="34"/>
      <c r="AB244" s="34"/>
      <c r="AC244" s="34"/>
      <c r="AD244" s="34"/>
      <c r="AE244" s="34"/>
      <c r="AR244" s="151" t="s">
        <v>593</v>
      </c>
      <c r="AT244" s="151" t="s">
        <v>122</v>
      </c>
      <c r="AU244" s="151" t="s">
        <v>78</v>
      </c>
      <c r="AY244" s="19" t="s">
        <v>120</v>
      </c>
      <c r="BE244" s="152">
        <f>IF(N244="základní",J244,0)</f>
        <v>0</v>
      </c>
      <c r="BF244" s="152">
        <f>IF(N244="snížená",J244,0)</f>
        <v>0</v>
      </c>
      <c r="BG244" s="152">
        <f>IF(N244="zákl. přenesená",J244,0)</f>
        <v>0</v>
      </c>
      <c r="BH244" s="152">
        <f>IF(N244="sníž. přenesená",J244,0)</f>
        <v>0</v>
      </c>
      <c r="BI244" s="152">
        <f>IF(N244="nulová",J244,0)</f>
        <v>0</v>
      </c>
      <c r="BJ244" s="19" t="s">
        <v>78</v>
      </c>
      <c r="BK244" s="152">
        <f>ROUND(I244*H244,2)</f>
        <v>0</v>
      </c>
      <c r="BL244" s="19" t="s">
        <v>593</v>
      </c>
      <c r="BM244" s="151" t="s">
        <v>602</v>
      </c>
    </row>
    <row r="245" spans="1:65" s="2" customFormat="1" ht="16.5" customHeight="1">
      <c r="A245" s="34"/>
      <c r="B245" s="139"/>
      <c r="C245" s="140" t="s">
        <v>373</v>
      </c>
      <c r="D245" s="140" t="s">
        <v>122</v>
      </c>
      <c r="E245" s="141" t="s">
        <v>604</v>
      </c>
      <c r="F245" s="142" t="s">
        <v>3</v>
      </c>
      <c r="G245" s="143" t="s">
        <v>592</v>
      </c>
      <c r="H245" s="144">
        <v>0</v>
      </c>
      <c r="I245" s="145"/>
      <c r="J245" s="146">
        <f>ROUND(I245*H245,2)</f>
        <v>0</v>
      </c>
      <c r="K245" s="142" t="s">
        <v>3</v>
      </c>
      <c r="L245" s="35"/>
      <c r="M245" s="147" t="s">
        <v>3</v>
      </c>
      <c r="N245" s="148" t="s">
        <v>41</v>
      </c>
      <c r="O245" s="55"/>
      <c r="P245" s="149">
        <f>O245*H245</f>
        <v>0</v>
      </c>
      <c r="Q245" s="149">
        <v>0</v>
      </c>
      <c r="R245" s="149">
        <f>Q245*H245</f>
        <v>0</v>
      </c>
      <c r="S245" s="149">
        <v>0</v>
      </c>
      <c r="T245" s="150">
        <f>S245*H245</f>
        <v>0</v>
      </c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R245" s="151" t="s">
        <v>593</v>
      </c>
      <c r="AT245" s="151" t="s">
        <v>122</v>
      </c>
      <c r="AU245" s="151" t="s">
        <v>78</v>
      </c>
      <c r="AY245" s="19" t="s">
        <v>120</v>
      </c>
      <c r="BE245" s="152">
        <f>IF(N245="základní",J245,0)</f>
        <v>0</v>
      </c>
      <c r="BF245" s="152">
        <f>IF(N245="snížená",J245,0)</f>
        <v>0</v>
      </c>
      <c r="BG245" s="152">
        <f>IF(N245="zákl. přenesená",J245,0)</f>
        <v>0</v>
      </c>
      <c r="BH245" s="152">
        <f>IF(N245="sníž. přenesená",J245,0)</f>
        <v>0</v>
      </c>
      <c r="BI245" s="152">
        <f>IF(N245="nulová",J245,0)</f>
        <v>0</v>
      </c>
      <c r="BJ245" s="19" t="s">
        <v>78</v>
      </c>
      <c r="BK245" s="152">
        <f>ROUND(I245*H245,2)</f>
        <v>0</v>
      </c>
      <c r="BL245" s="19" t="s">
        <v>593</v>
      </c>
      <c r="BM245" s="151" t="s">
        <v>605</v>
      </c>
    </row>
    <row r="246" spans="1:65" s="2" customFormat="1" ht="16.5" customHeight="1">
      <c r="A246" s="34"/>
      <c r="B246" s="139"/>
      <c r="C246" s="140" t="s">
        <v>382</v>
      </c>
      <c r="D246" s="140" t="s">
        <v>122</v>
      </c>
      <c r="E246" s="141" t="s">
        <v>607</v>
      </c>
      <c r="F246" s="142" t="s">
        <v>3</v>
      </c>
      <c r="G246" s="143" t="s">
        <v>592</v>
      </c>
      <c r="H246" s="144">
        <v>0</v>
      </c>
      <c r="I246" s="145"/>
      <c r="J246" s="146">
        <f>ROUND(I246*H246,2)</f>
        <v>0</v>
      </c>
      <c r="K246" s="142" t="s">
        <v>3</v>
      </c>
      <c r="L246" s="35"/>
      <c r="M246" s="193" t="s">
        <v>3</v>
      </c>
      <c r="N246" s="194" t="s">
        <v>41</v>
      </c>
      <c r="O246" s="195"/>
      <c r="P246" s="196">
        <f>O246*H246</f>
        <v>0</v>
      </c>
      <c r="Q246" s="196">
        <v>0</v>
      </c>
      <c r="R246" s="196">
        <f>Q246*H246</f>
        <v>0</v>
      </c>
      <c r="S246" s="196">
        <v>0</v>
      </c>
      <c r="T246" s="197">
        <f>S246*H246</f>
        <v>0</v>
      </c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R246" s="151" t="s">
        <v>593</v>
      </c>
      <c r="AT246" s="151" t="s">
        <v>122</v>
      </c>
      <c r="AU246" s="151" t="s">
        <v>78</v>
      </c>
      <c r="AY246" s="19" t="s">
        <v>120</v>
      </c>
      <c r="BE246" s="152">
        <f>IF(N246="základní",J246,0)</f>
        <v>0</v>
      </c>
      <c r="BF246" s="152">
        <f>IF(N246="snížená",J246,0)</f>
        <v>0</v>
      </c>
      <c r="BG246" s="152">
        <f>IF(N246="zákl. přenesená",J246,0)</f>
        <v>0</v>
      </c>
      <c r="BH246" s="152">
        <f>IF(N246="sníž. přenesená",J246,0)</f>
        <v>0</v>
      </c>
      <c r="BI246" s="152">
        <f>IF(N246="nulová",J246,0)</f>
        <v>0</v>
      </c>
      <c r="BJ246" s="19" t="s">
        <v>78</v>
      </c>
      <c r="BK246" s="152">
        <f>ROUND(I246*H246,2)</f>
        <v>0</v>
      </c>
      <c r="BL246" s="19" t="s">
        <v>593</v>
      </c>
      <c r="BM246" s="151" t="s">
        <v>608</v>
      </c>
    </row>
    <row r="247" spans="1:65" s="2" customFormat="1" ht="6.95" customHeight="1">
      <c r="A247" s="34"/>
      <c r="B247" s="44"/>
      <c r="C247" s="45"/>
      <c r="D247" s="45"/>
      <c r="E247" s="45"/>
      <c r="F247" s="45"/>
      <c r="G247" s="45"/>
      <c r="H247" s="45"/>
      <c r="I247" s="45"/>
      <c r="J247" s="45"/>
      <c r="K247" s="45"/>
      <c r="L247" s="35"/>
      <c r="M247" s="34"/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</row>
  </sheetData>
  <autoFilter ref="C87:K246" xr:uid="{00000000-0009-0000-0000-000002000000}"/>
  <mergeCells count="9">
    <mergeCell ref="E50:H50"/>
    <mergeCell ref="E78:H78"/>
    <mergeCell ref="E80:H80"/>
    <mergeCell ref="L2:V2"/>
    <mergeCell ref="E7:H7"/>
    <mergeCell ref="E9:H9"/>
    <mergeCell ref="E18:H18"/>
    <mergeCell ref="E27:H27"/>
    <mergeCell ref="E48:H48"/>
  </mergeCells>
  <hyperlinks>
    <hyperlink ref="F92" r:id="rId1" xr:uid="{00000000-0004-0000-0200-000000000000}"/>
    <hyperlink ref="F97" r:id="rId2" xr:uid="{00000000-0004-0000-0200-000001000000}"/>
    <hyperlink ref="F100" r:id="rId3" xr:uid="{00000000-0004-0000-0200-000002000000}"/>
    <hyperlink ref="F103" r:id="rId4" xr:uid="{00000000-0004-0000-0200-000003000000}"/>
    <hyperlink ref="F112" r:id="rId5" xr:uid="{00000000-0004-0000-0200-000004000000}"/>
    <hyperlink ref="F117" r:id="rId6" xr:uid="{00000000-0004-0000-0200-000005000000}"/>
    <hyperlink ref="F122" r:id="rId7" xr:uid="{00000000-0004-0000-0200-000006000000}"/>
    <hyperlink ref="F124" r:id="rId8" xr:uid="{00000000-0004-0000-0200-000007000000}"/>
    <hyperlink ref="F129" r:id="rId9" xr:uid="{00000000-0004-0000-0200-000008000000}"/>
    <hyperlink ref="F136" r:id="rId10" xr:uid="{00000000-0004-0000-0200-000009000000}"/>
    <hyperlink ref="F141" r:id="rId11" xr:uid="{00000000-0004-0000-0200-00000A000000}"/>
    <hyperlink ref="F148" r:id="rId12" xr:uid="{00000000-0004-0000-0200-00000B000000}"/>
    <hyperlink ref="F155" r:id="rId13" xr:uid="{00000000-0004-0000-0200-00000C000000}"/>
    <hyperlink ref="F163" r:id="rId14" xr:uid="{00000000-0004-0000-0200-00000D000000}"/>
    <hyperlink ref="F168" r:id="rId15" xr:uid="{00000000-0004-0000-0200-00000E000000}"/>
    <hyperlink ref="F170" r:id="rId16" xr:uid="{00000000-0004-0000-0200-00000F000000}"/>
    <hyperlink ref="F172" r:id="rId17" xr:uid="{00000000-0004-0000-0200-000010000000}"/>
    <hyperlink ref="F179" r:id="rId18" xr:uid="{00000000-0004-0000-0200-000011000000}"/>
    <hyperlink ref="F184" r:id="rId19" xr:uid="{00000000-0004-0000-0200-000012000000}"/>
    <hyperlink ref="F188" r:id="rId20" xr:uid="{00000000-0004-0000-0200-000013000000}"/>
    <hyperlink ref="F191" r:id="rId21" xr:uid="{00000000-0004-0000-0200-000014000000}"/>
    <hyperlink ref="F194" r:id="rId22" xr:uid="{00000000-0004-0000-0200-000015000000}"/>
    <hyperlink ref="F197" r:id="rId23" xr:uid="{00000000-0004-0000-0200-000016000000}"/>
    <hyperlink ref="F200" r:id="rId24" xr:uid="{00000000-0004-0000-0200-000017000000}"/>
    <hyperlink ref="F203" r:id="rId25" xr:uid="{00000000-0004-0000-0200-000018000000}"/>
    <hyperlink ref="F206" r:id="rId26" xr:uid="{00000000-0004-0000-0200-000019000000}"/>
    <hyperlink ref="F213" r:id="rId27" xr:uid="{00000000-0004-0000-0200-00001A000000}"/>
    <hyperlink ref="F218" r:id="rId28" xr:uid="{00000000-0004-0000-0200-00001B000000}"/>
    <hyperlink ref="F221" r:id="rId29" xr:uid="{00000000-0004-0000-0200-00001C000000}"/>
    <hyperlink ref="F227" r:id="rId30" xr:uid="{00000000-0004-0000-0200-00001D000000}"/>
    <hyperlink ref="F230" r:id="rId31" xr:uid="{00000000-0004-0000-0200-00001E000000}"/>
    <hyperlink ref="F235" r:id="rId32" xr:uid="{00000000-0004-0000-0200-00001F000000}"/>
    <hyperlink ref="F237" r:id="rId33" xr:uid="{00000000-0004-0000-0200-000020000000}"/>
    <hyperlink ref="F240" r:id="rId34" xr:uid="{00000000-0004-0000-0200-000021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3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M198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2" t="s">
        <v>6</v>
      </c>
      <c r="M2" s="307"/>
      <c r="N2" s="307"/>
      <c r="O2" s="307"/>
      <c r="P2" s="307"/>
      <c r="Q2" s="307"/>
      <c r="R2" s="307"/>
      <c r="S2" s="307"/>
      <c r="T2" s="307"/>
      <c r="U2" s="307"/>
      <c r="V2" s="307"/>
      <c r="AT2" s="19" t="s">
        <v>86</v>
      </c>
    </row>
    <row r="3" spans="1:46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80</v>
      </c>
    </row>
    <row r="4" spans="1:46" s="1" customFormat="1" ht="24.95" customHeight="1">
      <c r="B4" s="22"/>
      <c r="D4" s="23" t="s">
        <v>90</v>
      </c>
      <c r="L4" s="22"/>
      <c r="M4" s="90" t="s">
        <v>11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29" t="s">
        <v>17</v>
      </c>
      <c r="L6" s="22"/>
    </row>
    <row r="7" spans="1:46" s="1" customFormat="1" ht="16.5" customHeight="1">
      <c r="B7" s="22"/>
      <c r="E7" s="323" t="str">
        <f>'Rekapitulace stavby'!K6</f>
        <v>Dostavba komunikace C20 v Nové Vsi</v>
      </c>
      <c r="F7" s="324"/>
      <c r="G7" s="324"/>
      <c r="H7" s="324"/>
      <c r="L7" s="22"/>
    </row>
    <row r="8" spans="1:46" s="2" customFormat="1" ht="12" customHeight="1">
      <c r="A8" s="34"/>
      <c r="B8" s="35"/>
      <c r="C8" s="34"/>
      <c r="D8" s="29" t="s">
        <v>91</v>
      </c>
      <c r="E8" s="34"/>
      <c r="F8" s="34"/>
      <c r="G8" s="34"/>
      <c r="H8" s="34"/>
      <c r="I8" s="34"/>
      <c r="J8" s="34"/>
      <c r="K8" s="34"/>
      <c r="L8" s="9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5"/>
      <c r="C9" s="34"/>
      <c r="D9" s="34"/>
      <c r="E9" s="285" t="s">
        <v>643</v>
      </c>
      <c r="F9" s="325"/>
      <c r="G9" s="325"/>
      <c r="H9" s="325"/>
      <c r="I9" s="34"/>
      <c r="J9" s="34"/>
      <c r="K9" s="34"/>
      <c r="L9" s="9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9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5"/>
      <c r="C11" s="34"/>
      <c r="D11" s="29" t="s">
        <v>19</v>
      </c>
      <c r="E11" s="34"/>
      <c r="F11" s="27" t="s">
        <v>3</v>
      </c>
      <c r="G11" s="34"/>
      <c r="H11" s="34"/>
      <c r="I11" s="29" t="s">
        <v>20</v>
      </c>
      <c r="J11" s="27" t="s">
        <v>3</v>
      </c>
      <c r="K11" s="34"/>
      <c r="L11" s="9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5"/>
      <c r="C12" s="34"/>
      <c r="D12" s="29" t="s">
        <v>21</v>
      </c>
      <c r="E12" s="34"/>
      <c r="F12" s="27" t="s">
        <v>22</v>
      </c>
      <c r="G12" s="34"/>
      <c r="H12" s="34"/>
      <c r="I12" s="29" t="s">
        <v>23</v>
      </c>
      <c r="J12" s="52" t="str">
        <f>'Rekapitulace stavby'!AN8</f>
        <v>4. 1. 2024</v>
      </c>
      <c r="K12" s="34"/>
      <c r="L12" s="9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9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5"/>
      <c r="C14" s="34"/>
      <c r="D14" s="29" t="s">
        <v>25</v>
      </c>
      <c r="E14" s="34"/>
      <c r="F14" s="34"/>
      <c r="G14" s="34"/>
      <c r="H14" s="34"/>
      <c r="I14" s="29" t="s">
        <v>26</v>
      </c>
      <c r="J14" s="27" t="s">
        <v>3</v>
      </c>
      <c r="K14" s="34"/>
      <c r="L14" s="9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5"/>
      <c r="C15" s="34"/>
      <c r="D15" s="34"/>
      <c r="E15" s="27" t="s">
        <v>27</v>
      </c>
      <c r="F15" s="34"/>
      <c r="G15" s="34"/>
      <c r="H15" s="34"/>
      <c r="I15" s="29" t="s">
        <v>28</v>
      </c>
      <c r="J15" s="27" t="s">
        <v>3</v>
      </c>
      <c r="K15" s="34"/>
      <c r="L15" s="9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9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5"/>
      <c r="C17" s="34"/>
      <c r="D17" s="29" t="s">
        <v>29</v>
      </c>
      <c r="E17" s="34"/>
      <c r="F17" s="34"/>
      <c r="G17" s="34"/>
      <c r="H17" s="34"/>
      <c r="I17" s="29" t="s">
        <v>26</v>
      </c>
      <c r="J17" s="30" t="str">
        <f>'Rekapitulace stavby'!AN13</f>
        <v>Vyplň údaj</v>
      </c>
      <c r="K17" s="34"/>
      <c r="L17" s="9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5"/>
      <c r="C18" s="34"/>
      <c r="D18" s="34"/>
      <c r="E18" s="326" t="str">
        <f>'Rekapitulace stavby'!E14</f>
        <v>Vyplň údaj</v>
      </c>
      <c r="F18" s="306"/>
      <c r="G18" s="306"/>
      <c r="H18" s="306"/>
      <c r="I18" s="29" t="s">
        <v>28</v>
      </c>
      <c r="J18" s="30" t="str">
        <f>'Rekapitulace stavby'!AN14</f>
        <v>Vyplň údaj</v>
      </c>
      <c r="K18" s="34"/>
      <c r="L18" s="9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9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5"/>
      <c r="C20" s="34"/>
      <c r="D20" s="29" t="s">
        <v>31</v>
      </c>
      <c r="E20" s="34"/>
      <c r="F20" s="34"/>
      <c r="G20" s="34"/>
      <c r="H20" s="34"/>
      <c r="I20" s="29" t="s">
        <v>26</v>
      </c>
      <c r="J20" s="27" t="str">
        <f>IF('Rekapitulace stavby'!AN16="","",'Rekapitulace stavby'!AN16)</f>
        <v/>
      </c>
      <c r="K20" s="34"/>
      <c r="L20" s="9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5"/>
      <c r="C21" s="34"/>
      <c r="D21" s="34"/>
      <c r="E21" s="27" t="str">
        <f>IF('Rekapitulace stavby'!E17="","",'Rekapitulace stavby'!E17)</f>
        <v xml:space="preserve"> </v>
      </c>
      <c r="F21" s="34"/>
      <c r="G21" s="34"/>
      <c r="H21" s="34"/>
      <c r="I21" s="29" t="s">
        <v>28</v>
      </c>
      <c r="J21" s="27" t="str">
        <f>IF('Rekapitulace stavby'!AN17="","",'Rekapitulace stavby'!AN17)</f>
        <v/>
      </c>
      <c r="K21" s="34"/>
      <c r="L21" s="9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9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5"/>
      <c r="C23" s="34"/>
      <c r="D23" s="29" t="s">
        <v>33</v>
      </c>
      <c r="E23" s="34"/>
      <c r="F23" s="34"/>
      <c r="G23" s="34"/>
      <c r="H23" s="34"/>
      <c r="I23" s="29" t="s">
        <v>26</v>
      </c>
      <c r="J23" s="27" t="str">
        <f>IF('Rekapitulace stavby'!AN19="","",'Rekapitulace stavby'!AN19)</f>
        <v/>
      </c>
      <c r="K23" s="34"/>
      <c r="L23" s="9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5"/>
      <c r="C24" s="34"/>
      <c r="D24" s="34"/>
      <c r="E24" s="27" t="str">
        <f>IF('Rekapitulace stavby'!E20="","",'Rekapitulace stavby'!E20)</f>
        <v xml:space="preserve"> </v>
      </c>
      <c r="F24" s="34"/>
      <c r="G24" s="34"/>
      <c r="H24" s="34"/>
      <c r="I24" s="29" t="s">
        <v>28</v>
      </c>
      <c r="J24" s="27" t="str">
        <f>IF('Rekapitulace stavby'!AN20="","",'Rekapitulace stavby'!AN20)</f>
        <v/>
      </c>
      <c r="K24" s="34"/>
      <c r="L24" s="9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9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5"/>
      <c r="C26" s="34"/>
      <c r="D26" s="29" t="s">
        <v>34</v>
      </c>
      <c r="E26" s="34"/>
      <c r="F26" s="34"/>
      <c r="G26" s="34"/>
      <c r="H26" s="34"/>
      <c r="I26" s="34"/>
      <c r="J26" s="34"/>
      <c r="K26" s="34"/>
      <c r="L26" s="9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92"/>
      <c r="B27" s="93"/>
      <c r="C27" s="92"/>
      <c r="D27" s="92"/>
      <c r="E27" s="311" t="s">
        <v>3</v>
      </c>
      <c r="F27" s="311"/>
      <c r="G27" s="311"/>
      <c r="H27" s="311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9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5"/>
      <c r="C29" s="34"/>
      <c r="D29" s="63"/>
      <c r="E29" s="63"/>
      <c r="F29" s="63"/>
      <c r="G29" s="63"/>
      <c r="H29" s="63"/>
      <c r="I29" s="63"/>
      <c r="J29" s="63"/>
      <c r="K29" s="63"/>
      <c r="L29" s="9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5"/>
      <c r="C30" s="34"/>
      <c r="D30" s="95" t="s">
        <v>36</v>
      </c>
      <c r="E30" s="34"/>
      <c r="F30" s="34"/>
      <c r="G30" s="34"/>
      <c r="H30" s="34"/>
      <c r="I30" s="34"/>
      <c r="J30" s="68">
        <f>ROUND(J86, 2)</f>
        <v>0</v>
      </c>
      <c r="K30" s="34"/>
      <c r="L30" s="9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5"/>
      <c r="C31" s="34"/>
      <c r="D31" s="63"/>
      <c r="E31" s="63"/>
      <c r="F31" s="63"/>
      <c r="G31" s="63"/>
      <c r="H31" s="63"/>
      <c r="I31" s="63"/>
      <c r="J31" s="63"/>
      <c r="K31" s="63"/>
      <c r="L31" s="9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5"/>
      <c r="C32" s="34"/>
      <c r="D32" s="34"/>
      <c r="E32" s="34"/>
      <c r="F32" s="38" t="s">
        <v>38</v>
      </c>
      <c r="G32" s="34"/>
      <c r="H32" s="34"/>
      <c r="I32" s="38" t="s">
        <v>37</v>
      </c>
      <c r="J32" s="38" t="s">
        <v>39</v>
      </c>
      <c r="K32" s="34"/>
      <c r="L32" s="9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5"/>
      <c r="C33" s="34"/>
      <c r="D33" s="96" t="s">
        <v>40</v>
      </c>
      <c r="E33" s="29" t="s">
        <v>41</v>
      </c>
      <c r="F33" s="97">
        <f>ROUND((SUM(BE86:BE197)),  2)</f>
        <v>0</v>
      </c>
      <c r="G33" s="34"/>
      <c r="H33" s="34"/>
      <c r="I33" s="98">
        <v>0.21</v>
      </c>
      <c r="J33" s="97">
        <f>ROUND(((SUM(BE86:BE197))*I33),  2)</f>
        <v>0</v>
      </c>
      <c r="K33" s="34"/>
      <c r="L33" s="9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5"/>
      <c r="C34" s="34"/>
      <c r="D34" s="34"/>
      <c r="E34" s="29" t="s">
        <v>42</v>
      </c>
      <c r="F34" s="97">
        <f>ROUND((SUM(BF86:BF197)),  2)</f>
        <v>0</v>
      </c>
      <c r="G34" s="34"/>
      <c r="H34" s="34"/>
      <c r="I34" s="98">
        <v>0.12</v>
      </c>
      <c r="J34" s="97">
        <f>ROUND(((SUM(BF86:BF197))*I34),  2)</f>
        <v>0</v>
      </c>
      <c r="K34" s="34"/>
      <c r="L34" s="9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5"/>
      <c r="C35" s="34"/>
      <c r="D35" s="34"/>
      <c r="E35" s="29" t="s">
        <v>43</v>
      </c>
      <c r="F35" s="97">
        <f>ROUND((SUM(BG86:BG197)),  2)</f>
        <v>0</v>
      </c>
      <c r="G35" s="34"/>
      <c r="H35" s="34"/>
      <c r="I35" s="98">
        <v>0.21</v>
      </c>
      <c r="J35" s="97">
        <f>0</f>
        <v>0</v>
      </c>
      <c r="K35" s="34"/>
      <c r="L35" s="9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5"/>
      <c r="C36" s="34"/>
      <c r="D36" s="34"/>
      <c r="E36" s="29" t="s">
        <v>44</v>
      </c>
      <c r="F36" s="97">
        <f>ROUND((SUM(BH86:BH197)),  2)</f>
        <v>0</v>
      </c>
      <c r="G36" s="34"/>
      <c r="H36" s="34"/>
      <c r="I36" s="98">
        <v>0.12</v>
      </c>
      <c r="J36" s="97">
        <f>0</f>
        <v>0</v>
      </c>
      <c r="K36" s="34"/>
      <c r="L36" s="9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5"/>
      <c r="C37" s="34"/>
      <c r="D37" s="34"/>
      <c r="E37" s="29" t="s">
        <v>45</v>
      </c>
      <c r="F37" s="97">
        <f>ROUND((SUM(BI86:BI197)),  2)</f>
        <v>0</v>
      </c>
      <c r="G37" s="34"/>
      <c r="H37" s="34"/>
      <c r="I37" s="98">
        <v>0</v>
      </c>
      <c r="J37" s="97">
        <f>0</f>
        <v>0</v>
      </c>
      <c r="K37" s="34"/>
      <c r="L37" s="9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9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5"/>
      <c r="C39" s="99"/>
      <c r="D39" s="100" t="s">
        <v>46</v>
      </c>
      <c r="E39" s="57"/>
      <c r="F39" s="57"/>
      <c r="G39" s="101" t="s">
        <v>47</v>
      </c>
      <c r="H39" s="102" t="s">
        <v>48</v>
      </c>
      <c r="I39" s="57"/>
      <c r="J39" s="103">
        <f>SUM(J30:J37)</f>
        <v>0</v>
      </c>
      <c r="K39" s="104"/>
      <c r="L39" s="9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44"/>
      <c r="C40" s="45"/>
      <c r="D40" s="45"/>
      <c r="E40" s="45"/>
      <c r="F40" s="45"/>
      <c r="G40" s="45"/>
      <c r="H40" s="45"/>
      <c r="I40" s="45"/>
      <c r="J40" s="45"/>
      <c r="K40" s="45"/>
      <c r="L40" s="9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46"/>
      <c r="C44" s="47"/>
      <c r="D44" s="47"/>
      <c r="E44" s="47"/>
      <c r="F44" s="47"/>
      <c r="G44" s="47"/>
      <c r="H44" s="47"/>
      <c r="I44" s="47"/>
      <c r="J44" s="47"/>
      <c r="K44" s="47"/>
      <c r="L44" s="9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93</v>
      </c>
      <c r="D45" s="34"/>
      <c r="E45" s="34"/>
      <c r="F45" s="34"/>
      <c r="G45" s="34"/>
      <c r="H45" s="34"/>
      <c r="I45" s="34"/>
      <c r="J45" s="34"/>
      <c r="K45" s="34"/>
      <c r="L45" s="91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4"/>
      <c r="D46" s="34"/>
      <c r="E46" s="34"/>
      <c r="F46" s="34"/>
      <c r="G46" s="34"/>
      <c r="H46" s="34"/>
      <c r="I46" s="34"/>
      <c r="J46" s="34"/>
      <c r="K46" s="34"/>
      <c r="L46" s="91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17</v>
      </c>
      <c r="D47" s="34"/>
      <c r="E47" s="34"/>
      <c r="F47" s="34"/>
      <c r="G47" s="34"/>
      <c r="H47" s="34"/>
      <c r="I47" s="34"/>
      <c r="J47" s="34"/>
      <c r="K47" s="34"/>
      <c r="L47" s="91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4"/>
      <c r="D48" s="34"/>
      <c r="E48" s="323" t="str">
        <f>E7</f>
        <v>Dostavba komunikace C20 v Nové Vsi</v>
      </c>
      <c r="F48" s="324"/>
      <c r="G48" s="324"/>
      <c r="H48" s="324"/>
      <c r="I48" s="34"/>
      <c r="J48" s="34"/>
      <c r="K48" s="34"/>
      <c r="L48" s="91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91</v>
      </c>
      <c r="D49" s="34"/>
      <c r="E49" s="34"/>
      <c r="F49" s="34"/>
      <c r="G49" s="34"/>
      <c r="H49" s="34"/>
      <c r="I49" s="34"/>
      <c r="J49" s="34"/>
      <c r="K49" s="34"/>
      <c r="L49" s="91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4"/>
      <c r="D50" s="34"/>
      <c r="E50" s="285" t="str">
        <f>E9</f>
        <v>SO03 - Spojka k hřišti (cca80x4m) - 320 m2</v>
      </c>
      <c r="F50" s="325"/>
      <c r="G50" s="325"/>
      <c r="H50" s="325"/>
      <c r="I50" s="34"/>
      <c r="J50" s="34"/>
      <c r="K50" s="34"/>
      <c r="L50" s="91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91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4"/>
      <c r="E52" s="34"/>
      <c r="F52" s="27" t="str">
        <f>F12</f>
        <v xml:space="preserve"> </v>
      </c>
      <c r="G52" s="34"/>
      <c r="H52" s="34"/>
      <c r="I52" s="29" t="s">
        <v>23</v>
      </c>
      <c r="J52" s="52" t="str">
        <f>IF(J12="","",J12)</f>
        <v>4. 1. 2024</v>
      </c>
      <c r="K52" s="34"/>
      <c r="L52" s="91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91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2" customHeight="1">
      <c r="A54" s="34"/>
      <c r="B54" s="35"/>
      <c r="C54" s="29" t="s">
        <v>25</v>
      </c>
      <c r="D54" s="34"/>
      <c r="E54" s="34"/>
      <c r="F54" s="27" t="str">
        <f>E15</f>
        <v>Obec Hradec-Nová Ves</v>
      </c>
      <c r="G54" s="34"/>
      <c r="H54" s="34"/>
      <c r="I54" s="29" t="s">
        <v>31</v>
      </c>
      <c r="J54" s="32" t="str">
        <f>E21</f>
        <v xml:space="preserve"> </v>
      </c>
      <c r="K54" s="34"/>
      <c r="L54" s="91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29</v>
      </c>
      <c r="D55" s="34"/>
      <c r="E55" s="34"/>
      <c r="F55" s="27" t="str">
        <f>IF(E18="","",E18)</f>
        <v>Vyplň údaj</v>
      </c>
      <c r="G55" s="34"/>
      <c r="H55" s="34"/>
      <c r="I55" s="29" t="s">
        <v>33</v>
      </c>
      <c r="J55" s="32" t="str">
        <f>E24</f>
        <v xml:space="preserve"> </v>
      </c>
      <c r="K55" s="34"/>
      <c r="L55" s="91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4"/>
      <c r="D56" s="34"/>
      <c r="E56" s="34"/>
      <c r="F56" s="34"/>
      <c r="G56" s="34"/>
      <c r="H56" s="34"/>
      <c r="I56" s="34"/>
      <c r="J56" s="34"/>
      <c r="K56" s="34"/>
      <c r="L56" s="91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05" t="s">
        <v>94</v>
      </c>
      <c r="D57" s="99"/>
      <c r="E57" s="99"/>
      <c r="F57" s="99"/>
      <c r="G57" s="99"/>
      <c r="H57" s="99"/>
      <c r="I57" s="99"/>
      <c r="J57" s="106" t="s">
        <v>95</v>
      </c>
      <c r="K57" s="99"/>
      <c r="L57" s="91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4"/>
      <c r="D58" s="34"/>
      <c r="E58" s="34"/>
      <c r="F58" s="34"/>
      <c r="G58" s="34"/>
      <c r="H58" s="34"/>
      <c r="I58" s="34"/>
      <c r="J58" s="34"/>
      <c r="K58" s="34"/>
      <c r="L58" s="91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07" t="s">
        <v>68</v>
      </c>
      <c r="D59" s="34"/>
      <c r="E59" s="34"/>
      <c r="F59" s="34"/>
      <c r="G59" s="34"/>
      <c r="H59" s="34"/>
      <c r="I59" s="34"/>
      <c r="J59" s="68">
        <f>J86</f>
        <v>0</v>
      </c>
      <c r="K59" s="34"/>
      <c r="L59" s="91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9" t="s">
        <v>96</v>
      </c>
    </row>
    <row r="60" spans="1:47" s="9" customFormat="1" ht="24.95" customHeight="1">
      <c r="B60" s="108"/>
      <c r="D60" s="109" t="s">
        <v>97</v>
      </c>
      <c r="E60" s="110"/>
      <c r="F60" s="110"/>
      <c r="G60" s="110"/>
      <c r="H60" s="110"/>
      <c r="I60" s="110"/>
      <c r="J60" s="111">
        <f>J87</f>
        <v>0</v>
      </c>
      <c r="L60" s="108"/>
    </row>
    <row r="61" spans="1:47" s="10" customFormat="1" ht="19.899999999999999" customHeight="1">
      <c r="B61" s="112"/>
      <c r="D61" s="113" t="s">
        <v>98</v>
      </c>
      <c r="E61" s="114"/>
      <c r="F61" s="114"/>
      <c r="G61" s="114"/>
      <c r="H61" s="114"/>
      <c r="I61" s="114"/>
      <c r="J61" s="115">
        <f>J88</f>
        <v>0</v>
      </c>
      <c r="L61" s="112"/>
    </row>
    <row r="62" spans="1:47" s="10" customFormat="1" ht="19.899999999999999" customHeight="1">
      <c r="B62" s="112"/>
      <c r="D62" s="113" t="s">
        <v>100</v>
      </c>
      <c r="E62" s="114"/>
      <c r="F62" s="114"/>
      <c r="G62" s="114"/>
      <c r="H62" s="114"/>
      <c r="I62" s="114"/>
      <c r="J62" s="115">
        <f>J130</f>
        <v>0</v>
      </c>
      <c r="L62" s="112"/>
    </row>
    <row r="63" spans="1:47" s="10" customFormat="1" ht="19.899999999999999" customHeight="1">
      <c r="B63" s="112"/>
      <c r="D63" s="113" t="s">
        <v>101</v>
      </c>
      <c r="E63" s="114"/>
      <c r="F63" s="114"/>
      <c r="G63" s="114"/>
      <c r="H63" s="114"/>
      <c r="I63" s="114"/>
      <c r="J63" s="115">
        <f>J158</f>
        <v>0</v>
      </c>
      <c r="L63" s="112"/>
    </row>
    <row r="64" spans="1:47" s="10" customFormat="1" ht="19.899999999999999" customHeight="1">
      <c r="B64" s="112"/>
      <c r="D64" s="113" t="s">
        <v>102</v>
      </c>
      <c r="E64" s="114"/>
      <c r="F64" s="114"/>
      <c r="G64" s="114"/>
      <c r="H64" s="114"/>
      <c r="I64" s="114"/>
      <c r="J64" s="115">
        <f>J184</f>
        <v>0</v>
      </c>
      <c r="L64" s="112"/>
    </row>
    <row r="65" spans="1:31" s="10" customFormat="1" ht="19.899999999999999" customHeight="1">
      <c r="B65" s="112"/>
      <c r="D65" s="113" t="s">
        <v>103</v>
      </c>
      <c r="E65" s="114"/>
      <c r="F65" s="114"/>
      <c r="G65" s="114"/>
      <c r="H65" s="114"/>
      <c r="I65" s="114"/>
      <c r="J65" s="115">
        <f>J189</f>
        <v>0</v>
      </c>
      <c r="L65" s="112"/>
    </row>
    <row r="66" spans="1:31" s="9" customFormat="1" ht="24.95" customHeight="1">
      <c r="B66" s="108"/>
      <c r="D66" s="109" t="s">
        <v>104</v>
      </c>
      <c r="E66" s="110"/>
      <c r="F66" s="110"/>
      <c r="G66" s="110"/>
      <c r="H66" s="110"/>
      <c r="I66" s="110"/>
      <c r="J66" s="111">
        <f>J192</f>
        <v>0</v>
      </c>
      <c r="L66" s="108"/>
    </row>
    <row r="67" spans="1:31" s="2" customFormat="1" ht="21.75" customHeight="1">
      <c r="A67" s="34"/>
      <c r="B67" s="35"/>
      <c r="C67" s="34"/>
      <c r="D67" s="34"/>
      <c r="E67" s="34"/>
      <c r="F67" s="34"/>
      <c r="G67" s="34"/>
      <c r="H67" s="34"/>
      <c r="I67" s="34"/>
      <c r="J67" s="34"/>
      <c r="K67" s="34"/>
      <c r="L67" s="91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31" s="2" customFormat="1" ht="6.95" customHeight="1">
      <c r="A68" s="34"/>
      <c r="B68" s="44"/>
      <c r="C68" s="45"/>
      <c r="D68" s="45"/>
      <c r="E68" s="45"/>
      <c r="F68" s="45"/>
      <c r="G68" s="45"/>
      <c r="H68" s="45"/>
      <c r="I68" s="45"/>
      <c r="J68" s="45"/>
      <c r="K68" s="45"/>
      <c r="L68" s="91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72" spans="1:31" s="2" customFormat="1" ht="6.95" customHeight="1">
      <c r="A72" s="34"/>
      <c r="B72" s="46"/>
      <c r="C72" s="47"/>
      <c r="D72" s="47"/>
      <c r="E72" s="47"/>
      <c r="F72" s="47"/>
      <c r="G72" s="47"/>
      <c r="H72" s="47"/>
      <c r="I72" s="47"/>
      <c r="J72" s="47"/>
      <c r="K72" s="47"/>
      <c r="L72" s="91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31" s="2" customFormat="1" ht="24.95" customHeight="1">
      <c r="A73" s="34"/>
      <c r="B73" s="35"/>
      <c r="C73" s="23" t="s">
        <v>105</v>
      </c>
      <c r="D73" s="34"/>
      <c r="E73" s="34"/>
      <c r="F73" s="34"/>
      <c r="G73" s="34"/>
      <c r="H73" s="34"/>
      <c r="I73" s="34"/>
      <c r="J73" s="34"/>
      <c r="K73" s="34"/>
      <c r="L73" s="91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31" s="2" customFormat="1" ht="6.95" customHeight="1">
      <c r="A74" s="34"/>
      <c r="B74" s="35"/>
      <c r="C74" s="34"/>
      <c r="D74" s="34"/>
      <c r="E74" s="34"/>
      <c r="F74" s="34"/>
      <c r="G74" s="34"/>
      <c r="H74" s="34"/>
      <c r="I74" s="34"/>
      <c r="J74" s="34"/>
      <c r="K74" s="34"/>
      <c r="L74" s="91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31" s="2" customFormat="1" ht="12" customHeight="1">
      <c r="A75" s="34"/>
      <c r="B75" s="35"/>
      <c r="C75" s="29" t="s">
        <v>17</v>
      </c>
      <c r="D75" s="34"/>
      <c r="E75" s="34"/>
      <c r="F75" s="34"/>
      <c r="G75" s="34"/>
      <c r="H75" s="34"/>
      <c r="I75" s="34"/>
      <c r="J75" s="34"/>
      <c r="K75" s="34"/>
      <c r="L75" s="91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31" s="2" customFormat="1" ht="16.5" customHeight="1">
      <c r="A76" s="34"/>
      <c r="B76" s="35"/>
      <c r="C76" s="34"/>
      <c r="D76" s="34"/>
      <c r="E76" s="323" t="str">
        <f>E7</f>
        <v>Dostavba komunikace C20 v Nové Vsi</v>
      </c>
      <c r="F76" s="324"/>
      <c r="G76" s="324"/>
      <c r="H76" s="324"/>
      <c r="I76" s="34"/>
      <c r="J76" s="34"/>
      <c r="K76" s="34"/>
      <c r="L76" s="9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31" s="2" customFormat="1" ht="12" customHeight="1">
      <c r="A77" s="34"/>
      <c r="B77" s="35"/>
      <c r="C77" s="29" t="s">
        <v>91</v>
      </c>
      <c r="D77" s="34"/>
      <c r="E77" s="34"/>
      <c r="F77" s="34"/>
      <c r="G77" s="34"/>
      <c r="H77" s="34"/>
      <c r="I77" s="34"/>
      <c r="J77" s="34"/>
      <c r="K77" s="34"/>
      <c r="L77" s="9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31" s="2" customFormat="1" ht="16.5" customHeight="1">
      <c r="A78" s="34"/>
      <c r="B78" s="35"/>
      <c r="C78" s="34"/>
      <c r="D78" s="34"/>
      <c r="E78" s="285" t="str">
        <f>E9</f>
        <v>SO03 - Spojka k hřišti (cca80x4m) - 320 m2</v>
      </c>
      <c r="F78" s="325"/>
      <c r="G78" s="325"/>
      <c r="H78" s="325"/>
      <c r="I78" s="34"/>
      <c r="J78" s="34"/>
      <c r="K78" s="34"/>
      <c r="L78" s="91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31" s="2" customFormat="1" ht="6.95" customHeight="1">
      <c r="A79" s="34"/>
      <c r="B79" s="35"/>
      <c r="C79" s="34"/>
      <c r="D79" s="34"/>
      <c r="E79" s="34"/>
      <c r="F79" s="34"/>
      <c r="G79" s="34"/>
      <c r="H79" s="34"/>
      <c r="I79" s="34"/>
      <c r="J79" s="34"/>
      <c r="K79" s="34"/>
      <c r="L79" s="91"/>
      <c r="S79" s="34"/>
      <c r="T79" s="34"/>
      <c r="U79" s="34"/>
      <c r="V79" s="34"/>
      <c r="W79" s="34"/>
      <c r="X79" s="34"/>
      <c r="Y79" s="34"/>
      <c r="Z79" s="34"/>
      <c r="AA79" s="34"/>
      <c r="AB79" s="34"/>
      <c r="AC79" s="34"/>
      <c r="AD79" s="34"/>
      <c r="AE79" s="34"/>
    </row>
    <row r="80" spans="1:31" s="2" customFormat="1" ht="12" customHeight="1">
      <c r="A80" s="34"/>
      <c r="B80" s="35"/>
      <c r="C80" s="29" t="s">
        <v>21</v>
      </c>
      <c r="D80" s="34"/>
      <c r="E80" s="34"/>
      <c r="F80" s="27" t="str">
        <f>F12</f>
        <v xml:space="preserve"> </v>
      </c>
      <c r="G80" s="34"/>
      <c r="H80" s="34"/>
      <c r="I80" s="29" t="s">
        <v>23</v>
      </c>
      <c r="J80" s="52" t="str">
        <f>IF(J12="","",J12)</f>
        <v>4. 1. 2024</v>
      </c>
      <c r="K80" s="34"/>
      <c r="L80" s="91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</row>
    <row r="81" spans="1:65" s="2" customFormat="1" ht="6.95" customHeight="1">
      <c r="A81" s="34"/>
      <c r="B81" s="35"/>
      <c r="C81" s="34"/>
      <c r="D81" s="34"/>
      <c r="E81" s="34"/>
      <c r="F81" s="34"/>
      <c r="G81" s="34"/>
      <c r="H81" s="34"/>
      <c r="I81" s="34"/>
      <c r="J81" s="34"/>
      <c r="K81" s="34"/>
      <c r="L81" s="91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</row>
    <row r="82" spans="1:65" s="2" customFormat="1" ht="15.2" customHeight="1">
      <c r="A82" s="34"/>
      <c r="B82" s="35"/>
      <c r="C82" s="29" t="s">
        <v>25</v>
      </c>
      <c r="D82" s="34"/>
      <c r="E82" s="34"/>
      <c r="F82" s="27" t="str">
        <f>E15</f>
        <v>Obec Hradec-Nová Ves</v>
      </c>
      <c r="G82" s="34"/>
      <c r="H82" s="34"/>
      <c r="I82" s="29" t="s">
        <v>31</v>
      </c>
      <c r="J82" s="32" t="str">
        <f>E21</f>
        <v xml:space="preserve"> </v>
      </c>
      <c r="K82" s="34"/>
      <c r="L82" s="91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</row>
    <row r="83" spans="1:65" s="2" customFormat="1" ht="15.2" customHeight="1">
      <c r="A83" s="34"/>
      <c r="B83" s="35"/>
      <c r="C83" s="29" t="s">
        <v>29</v>
      </c>
      <c r="D83" s="34"/>
      <c r="E83" s="34"/>
      <c r="F83" s="27" t="str">
        <f>IF(E18="","",E18)</f>
        <v>Vyplň údaj</v>
      </c>
      <c r="G83" s="34"/>
      <c r="H83" s="34"/>
      <c r="I83" s="29" t="s">
        <v>33</v>
      </c>
      <c r="J83" s="32" t="str">
        <f>E24</f>
        <v xml:space="preserve"> </v>
      </c>
      <c r="K83" s="34"/>
      <c r="L83" s="91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</row>
    <row r="84" spans="1:65" s="2" customFormat="1" ht="10.35" customHeight="1">
      <c r="A84" s="34"/>
      <c r="B84" s="35"/>
      <c r="C84" s="34"/>
      <c r="D84" s="34"/>
      <c r="E84" s="34"/>
      <c r="F84" s="34"/>
      <c r="G84" s="34"/>
      <c r="H84" s="34"/>
      <c r="I84" s="34"/>
      <c r="J84" s="34"/>
      <c r="K84" s="34"/>
      <c r="L84" s="91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</row>
    <row r="85" spans="1:65" s="11" customFormat="1" ht="29.25" customHeight="1">
      <c r="A85" s="116"/>
      <c r="B85" s="117"/>
      <c r="C85" s="118" t="s">
        <v>106</v>
      </c>
      <c r="D85" s="119" t="s">
        <v>55</v>
      </c>
      <c r="E85" s="119" t="s">
        <v>51</v>
      </c>
      <c r="F85" s="119" t="s">
        <v>52</v>
      </c>
      <c r="G85" s="119" t="s">
        <v>107</v>
      </c>
      <c r="H85" s="119" t="s">
        <v>108</v>
      </c>
      <c r="I85" s="119" t="s">
        <v>109</v>
      </c>
      <c r="J85" s="119" t="s">
        <v>95</v>
      </c>
      <c r="K85" s="120" t="s">
        <v>110</v>
      </c>
      <c r="L85" s="121"/>
      <c r="M85" s="59" t="s">
        <v>3</v>
      </c>
      <c r="N85" s="60" t="s">
        <v>40</v>
      </c>
      <c r="O85" s="60" t="s">
        <v>111</v>
      </c>
      <c r="P85" s="60" t="s">
        <v>112</v>
      </c>
      <c r="Q85" s="60" t="s">
        <v>113</v>
      </c>
      <c r="R85" s="60" t="s">
        <v>114</v>
      </c>
      <c r="S85" s="60" t="s">
        <v>115</v>
      </c>
      <c r="T85" s="61" t="s">
        <v>116</v>
      </c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</row>
    <row r="86" spans="1:65" s="2" customFormat="1" ht="22.9" customHeight="1">
      <c r="A86" s="34"/>
      <c r="B86" s="35"/>
      <c r="C86" s="66" t="s">
        <v>117</v>
      </c>
      <c r="D86" s="34"/>
      <c r="E86" s="34"/>
      <c r="F86" s="34"/>
      <c r="G86" s="34"/>
      <c r="H86" s="34"/>
      <c r="I86" s="34"/>
      <c r="J86" s="122">
        <f>BK86</f>
        <v>0</v>
      </c>
      <c r="K86" s="34"/>
      <c r="L86" s="35"/>
      <c r="M86" s="62"/>
      <c r="N86" s="53"/>
      <c r="O86" s="63"/>
      <c r="P86" s="123">
        <f>P87+P192</f>
        <v>0</v>
      </c>
      <c r="Q86" s="63"/>
      <c r="R86" s="123">
        <f>R87+R192</f>
        <v>674.18561999999986</v>
      </c>
      <c r="S86" s="63"/>
      <c r="T86" s="124">
        <f>T87+T192</f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T86" s="19" t="s">
        <v>69</v>
      </c>
      <c r="AU86" s="19" t="s">
        <v>96</v>
      </c>
      <c r="BK86" s="125">
        <f>BK87+BK192</f>
        <v>0</v>
      </c>
    </row>
    <row r="87" spans="1:65" s="12" customFormat="1" ht="25.9" customHeight="1">
      <c r="B87" s="126"/>
      <c r="D87" s="127" t="s">
        <v>69</v>
      </c>
      <c r="E87" s="128" t="s">
        <v>118</v>
      </c>
      <c r="F87" s="128" t="s">
        <v>119</v>
      </c>
      <c r="I87" s="129"/>
      <c r="J87" s="130">
        <f>BK87</f>
        <v>0</v>
      </c>
      <c r="L87" s="126"/>
      <c r="M87" s="131"/>
      <c r="N87" s="132"/>
      <c r="O87" s="132"/>
      <c r="P87" s="133">
        <f>P88+P130+P158+P184+P189</f>
        <v>0</v>
      </c>
      <c r="Q87" s="132"/>
      <c r="R87" s="133">
        <f>R88+R130+R158+R184+R189</f>
        <v>674.18561999999986</v>
      </c>
      <c r="S87" s="132"/>
      <c r="T87" s="134">
        <f>T88+T130+T158+T184+T189</f>
        <v>0</v>
      </c>
      <c r="AR87" s="127" t="s">
        <v>78</v>
      </c>
      <c r="AT87" s="135" t="s">
        <v>69</v>
      </c>
      <c r="AU87" s="135" t="s">
        <v>70</v>
      </c>
      <c r="AY87" s="127" t="s">
        <v>120</v>
      </c>
      <c r="BK87" s="136">
        <f>BK88+BK130+BK158+BK184+BK189</f>
        <v>0</v>
      </c>
    </row>
    <row r="88" spans="1:65" s="12" customFormat="1" ht="22.9" customHeight="1">
      <c r="B88" s="126"/>
      <c r="D88" s="127" t="s">
        <v>69</v>
      </c>
      <c r="E88" s="137" t="s">
        <v>78</v>
      </c>
      <c r="F88" s="137" t="s">
        <v>121</v>
      </c>
      <c r="I88" s="129"/>
      <c r="J88" s="138">
        <f>BK88</f>
        <v>0</v>
      </c>
      <c r="L88" s="126"/>
      <c r="M88" s="131"/>
      <c r="N88" s="132"/>
      <c r="O88" s="132"/>
      <c r="P88" s="133">
        <f>SUM(P89:P129)</f>
        <v>0</v>
      </c>
      <c r="Q88" s="132"/>
      <c r="R88" s="133">
        <f>SUM(R89:R129)</f>
        <v>16.004000000000001</v>
      </c>
      <c r="S88" s="132"/>
      <c r="T88" s="134">
        <f>SUM(T89:T129)</f>
        <v>0</v>
      </c>
      <c r="AR88" s="127" t="s">
        <v>78</v>
      </c>
      <c r="AT88" s="135" t="s">
        <v>69</v>
      </c>
      <c r="AU88" s="135" t="s">
        <v>78</v>
      </c>
      <c r="AY88" s="127" t="s">
        <v>120</v>
      </c>
      <c r="BK88" s="136">
        <f>SUM(BK89:BK129)</f>
        <v>0</v>
      </c>
    </row>
    <row r="89" spans="1:65" s="2" customFormat="1" ht="24.2" customHeight="1">
      <c r="A89" s="34"/>
      <c r="B89" s="139"/>
      <c r="C89" s="140" t="s">
        <v>78</v>
      </c>
      <c r="D89" s="140" t="s">
        <v>122</v>
      </c>
      <c r="E89" s="141" t="s">
        <v>144</v>
      </c>
      <c r="F89" s="142" t="s">
        <v>145</v>
      </c>
      <c r="G89" s="143" t="s">
        <v>146</v>
      </c>
      <c r="H89" s="144">
        <v>384</v>
      </c>
      <c r="I89" s="145"/>
      <c r="J89" s="146">
        <f>ROUND(I89*H89,2)</f>
        <v>0</v>
      </c>
      <c r="K89" s="142" t="s">
        <v>126</v>
      </c>
      <c r="L89" s="35"/>
      <c r="M89" s="147" t="s">
        <v>3</v>
      </c>
      <c r="N89" s="148" t="s">
        <v>41</v>
      </c>
      <c r="O89" s="55"/>
      <c r="P89" s="149">
        <f>O89*H89</f>
        <v>0</v>
      </c>
      <c r="Q89" s="149">
        <v>0</v>
      </c>
      <c r="R89" s="149">
        <f>Q89*H89</f>
        <v>0</v>
      </c>
      <c r="S89" s="149">
        <v>0</v>
      </c>
      <c r="T89" s="150">
        <f>S89*H89</f>
        <v>0</v>
      </c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R89" s="151" t="s">
        <v>127</v>
      </c>
      <c r="AT89" s="151" t="s">
        <v>122</v>
      </c>
      <c r="AU89" s="151" t="s">
        <v>80</v>
      </c>
      <c r="AY89" s="19" t="s">
        <v>120</v>
      </c>
      <c r="BE89" s="152">
        <f>IF(N89="základní",J89,0)</f>
        <v>0</v>
      </c>
      <c r="BF89" s="152">
        <f>IF(N89="snížená",J89,0)</f>
        <v>0</v>
      </c>
      <c r="BG89" s="152">
        <f>IF(N89="zákl. přenesená",J89,0)</f>
        <v>0</v>
      </c>
      <c r="BH89" s="152">
        <f>IF(N89="sníž. přenesená",J89,0)</f>
        <v>0</v>
      </c>
      <c r="BI89" s="152">
        <f>IF(N89="nulová",J89,0)</f>
        <v>0</v>
      </c>
      <c r="BJ89" s="19" t="s">
        <v>78</v>
      </c>
      <c r="BK89" s="152">
        <f>ROUND(I89*H89,2)</f>
        <v>0</v>
      </c>
      <c r="BL89" s="19" t="s">
        <v>127</v>
      </c>
      <c r="BM89" s="151" t="s">
        <v>147</v>
      </c>
    </row>
    <row r="90" spans="1:65" s="2" customFormat="1" ht="11.25">
      <c r="A90" s="34"/>
      <c r="B90" s="35"/>
      <c r="C90" s="34"/>
      <c r="D90" s="153" t="s">
        <v>129</v>
      </c>
      <c r="E90" s="34"/>
      <c r="F90" s="154" t="s">
        <v>148</v>
      </c>
      <c r="G90" s="34"/>
      <c r="H90" s="34"/>
      <c r="I90" s="155"/>
      <c r="J90" s="34"/>
      <c r="K90" s="34"/>
      <c r="L90" s="35"/>
      <c r="M90" s="156"/>
      <c r="N90" s="157"/>
      <c r="O90" s="55"/>
      <c r="P90" s="55"/>
      <c r="Q90" s="55"/>
      <c r="R90" s="55"/>
      <c r="S90" s="55"/>
      <c r="T90" s="56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T90" s="19" t="s">
        <v>129</v>
      </c>
      <c r="AU90" s="19" t="s">
        <v>80</v>
      </c>
    </row>
    <row r="91" spans="1:65" s="13" customFormat="1" ht="11.25">
      <c r="B91" s="158"/>
      <c r="D91" s="159" t="s">
        <v>131</v>
      </c>
      <c r="E91" s="160" t="s">
        <v>3</v>
      </c>
      <c r="F91" s="161" t="s">
        <v>151</v>
      </c>
      <c r="H91" s="160" t="s">
        <v>3</v>
      </c>
      <c r="I91" s="162"/>
      <c r="L91" s="158"/>
      <c r="M91" s="163"/>
      <c r="N91" s="164"/>
      <c r="O91" s="164"/>
      <c r="P91" s="164"/>
      <c r="Q91" s="164"/>
      <c r="R91" s="164"/>
      <c r="S91" s="164"/>
      <c r="T91" s="165"/>
      <c r="AT91" s="160" t="s">
        <v>131</v>
      </c>
      <c r="AU91" s="160" t="s">
        <v>80</v>
      </c>
      <c r="AV91" s="13" t="s">
        <v>78</v>
      </c>
      <c r="AW91" s="13" t="s">
        <v>32</v>
      </c>
      <c r="AX91" s="13" t="s">
        <v>70</v>
      </c>
      <c r="AY91" s="160" t="s">
        <v>120</v>
      </c>
    </row>
    <row r="92" spans="1:65" s="14" customFormat="1" ht="11.25">
      <c r="B92" s="166"/>
      <c r="D92" s="159" t="s">
        <v>131</v>
      </c>
      <c r="E92" s="167" t="s">
        <v>3</v>
      </c>
      <c r="F92" s="168" t="s">
        <v>644</v>
      </c>
      <c r="H92" s="169">
        <v>384</v>
      </c>
      <c r="I92" s="170"/>
      <c r="L92" s="166"/>
      <c r="M92" s="171"/>
      <c r="N92" s="172"/>
      <c r="O92" s="172"/>
      <c r="P92" s="172"/>
      <c r="Q92" s="172"/>
      <c r="R92" s="172"/>
      <c r="S92" s="172"/>
      <c r="T92" s="173"/>
      <c r="AT92" s="167" t="s">
        <v>131</v>
      </c>
      <c r="AU92" s="167" t="s">
        <v>80</v>
      </c>
      <c r="AV92" s="14" t="s">
        <v>80</v>
      </c>
      <c r="AW92" s="14" t="s">
        <v>32</v>
      </c>
      <c r="AX92" s="14" t="s">
        <v>70</v>
      </c>
      <c r="AY92" s="167" t="s">
        <v>120</v>
      </c>
    </row>
    <row r="93" spans="1:65" s="15" customFormat="1" ht="11.25">
      <c r="B93" s="174"/>
      <c r="D93" s="159" t="s">
        <v>131</v>
      </c>
      <c r="E93" s="175" t="s">
        <v>3</v>
      </c>
      <c r="F93" s="176" t="s">
        <v>134</v>
      </c>
      <c r="H93" s="177">
        <v>384</v>
      </c>
      <c r="I93" s="178"/>
      <c r="L93" s="174"/>
      <c r="M93" s="179"/>
      <c r="N93" s="180"/>
      <c r="O93" s="180"/>
      <c r="P93" s="180"/>
      <c r="Q93" s="180"/>
      <c r="R93" s="180"/>
      <c r="S93" s="180"/>
      <c r="T93" s="181"/>
      <c r="AT93" s="175" t="s">
        <v>131</v>
      </c>
      <c r="AU93" s="175" t="s">
        <v>80</v>
      </c>
      <c r="AV93" s="15" t="s">
        <v>127</v>
      </c>
      <c r="AW93" s="15" t="s">
        <v>32</v>
      </c>
      <c r="AX93" s="15" t="s">
        <v>78</v>
      </c>
      <c r="AY93" s="175" t="s">
        <v>120</v>
      </c>
    </row>
    <row r="94" spans="1:65" s="2" customFormat="1" ht="62.65" customHeight="1">
      <c r="A94" s="34"/>
      <c r="B94" s="139"/>
      <c r="C94" s="140" t="s">
        <v>80</v>
      </c>
      <c r="D94" s="140" t="s">
        <v>122</v>
      </c>
      <c r="E94" s="141" t="s">
        <v>135</v>
      </c>
      <c r="F94" s="142" t="s">
        <v>136</v>
      </c>
      <c r="G94" s="143" t="s">
        <v>125</v>
      </c>
      <c r="H94" s="144">
        <v>76.8</v>
      </c>
      <c r="I94" s="145"/>
      <c r="J94" s="146">
        <f>ROUND(I94*H94,2)</f>
        <v>0</v>
      </c>
      <c r="K94" s="142" t="s">
        <v>126</v>
      </c>
      <c r="L94" s="35"/>
      <c r="M94" s="147" t="s">
        <v>3</v>
      </c>
      <c r="N94" s="148" t="s">
        <v>41</v>
      </c>
      <c r="O94" s="55"/>
      <c r="P94" s="149">
        <f>O94*H94</f>
        <v>0</v>
      </c>
      <c r="Q94" s="149">
        <v>0</v>
      </c>
      <c r="R94" s="149">
        <f>Q94*H94</f>
        <v>0</v>
      </c>
      <c r="S94" s="149">
        <v>0</v>
      </c>
      <c r="T94" s="150">
        <f>S94*H94</f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51" t="s">
        <v>127</v>
      </c>
      <c r="AT94" s="151" t="s">
        <v>122</v>
      </c>
      <c r="AU94" s="151" t="s">
        <v>80</v>
      </c>
      <c r="AY94" s="19" t="s">
        <v>120</v>
      </c>
      <c r="BE94" s="152">
        <f>IF(N94="základní",J94,0)</f>
        <v>0</v>
      </c>
      <c r="BF94" s="152">
        <f>IF(N94="snížená",J94,0)</f>
        <v>0</v>
      </c>
      <c r="BG94" s="152">
        <f>IF(N94="zákl. přenesená",J94,0)</f>
        <v>0</v>
      </c>
      <c r="BH94" s="152">
        <f>IF(N94="sníž. přenesená",J94,0)</f>
        <v>0</v>
      </c>
      <c r="BI94" s="152">
        <f>IF(N94="nulová",J94,0)</f>
        <v>0</v>
      </c>
      <c r="BJ94" s="19" t="s">
        <v>78</v>
      </c>
      <c r="BK94" s="152">
        <f>ROUND(I94*H94,2)</f>
        <v>0</v>
      </c>
      <c r="BL94" s="19" t="s">
        <v>127</v>
      </c>
      <c r="BM94" s="151" t="s">
        <v>156</v>
      </c>
    </row>
    <row r="95" spans="1:65" s="2" customFormat="1" ht="11.25">
      <c r="A95" s="34"/>
      <c r="B95" s="35"/>
      <c r="C95" s="34"/>
      <c r="D95" s="153" t="s">
        <v>129</v>
      </c>
      <c r="E95" s="34"/>
      <c r="F95" s="154" t="s">
        <v>138</v>
      </c>
      <c r="G95" s="34"/>
      <c r="H95" s="34"/>
      <c r="I95" s="155"/>
      <c r="J95" s="34"/>
      <c r="K95" s="34"/>
      <c r="L95" s="35"/>
      <c r="M95" s="156"/>
      <c r="N95" s="157"/>
      <c r="O95" s="55"/>
      <c r="P95" s="55"/>
      <c r="Q95" s="55"/>
      <c r="R95" s="55"/>
      <c r="S95" s="55"/>
      <c r="T95" s="56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T95" s="19" t="s">
        <v>129</v>
      </c>
      <c r="AU95" s="19" t="s">
        <v>80</v>
      </c>
    </row>
    <row r="96" spans="1:65" s="14" customFormat="1" ht="11.25">
      <c r="B96" s="166"/>
      <c r="D96" s="159" t="s">
        <v>131</v>
      </c>
      <c r="F96" s="168" t="s">
        <v>645</v>
      </c>
      <c r="H96" s="169">
        <v>76.8</v>
      </c>
      <c r="I96" s="170"/>
      <c r="L96" s="166"/>
      <c r="M96" s="171"/>
      <c r="N96" s="172"/>
      <c r="O96" s="172"/>
      <c r="P96" s="172"/>
      <c r="Q96" s="172"/>
      <c r="R96" s="172"/>
      <c r="S96" s="172"/>
      <c r="T96" s="173"/>
      <c r="AT96" s="167" t="s">
        <v>131</v>
      </c>
      <c r="AU96" s="167" t="s">
        <v>80</v>
      </c>
      <c r="AV96" s="14" t="s">
        <v>80</v>
      </c>
      <c r="AW96" s="14" t="s">
        <v>4</v>
      </c>
      <c r="AX96" s="14" t="s">
        <v>78</v>
      </c>
      <c r="AY96" s="167" t="s">
        <v>120</v>
      </c>
    </row>
    <row r="97" spans="1:65" s="2" customFormat="1" ht="37.9" customHeight="1">
      <c r="A97" s="34"/>
      <c r="B97" s="139"/>
      <c r="C97" s="140" t="s">
        <v>139</v>
      </c>
      <c r="D97" s="140" t="s">
        <v>122</v>
      </c>
      <c r="E97" s="141" t="s">
        <v>159</v>
      </c>
      <c r="F97" s="142" t="s">
        <v>160</v>
      </c>
      <c r="G97" s="143" t="s">
        <v>125</v>
      </c>
      <c r="H97" s="144">
        <v>76.8</v>
      </c>
      <c r="I97" s="145"/>
      <c r="J97" s="146">
        <f>ROUND(I97*H97,2)</f>
        <v>0</v>
      </c>
      <c r="K97" s="142" t="s">
        <v>126</v>
      </c>
      <c r="L97" s="35"/>
      <c r="M97" s="147" t="s">
        <v>3</v>
      </c>
      <c r="N97" s="148" t="s">
        <v>41</v>
      </c>
      <c r="O97" s="55"/>
      <c r="P97" s="149">
        <f>O97*H97</f>
        <v>0</v>
      </c>
      <c r="Q97" s="149">
        <v>0</v>
      </c>
      <c r="R97" s="149">
        <f>Q97*H97</f>
        <v>0</v>
      </c>
      <c r="S97" s="149">
        <v>0</v>
      </c>
      <c r="T97" s="150">
        <f>S97*H97</f>
        <v>0</v>
      </c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R97" s="151" t="s">
        <v>127</v>
      </c>
      <c r="AT97" s="151" t="s">
        <v>122</v>
      </c>
      <c r="AU97" s="151" t="s">
        <v>80</v>
      </c>
      <c r="AY97" s="19" t="s">
        <v>120</v>
      </c>
      <c r="BE97" s="152">
        <f>IF(N97="základní",J97,0)</f>
        <v>0</v>
      </c>
      <c r="BF97" s="152">
        <f>IF(N97="snížená",J97,0)</f>
        <v>0</v>
      </c>
      <c r="BG97" s="152">
        <f>IF(N97="zákl. přenesená",J97,0)</f>
        <v>0</v>
      </c>
      <c r="BH97" s="152">
        <f>IF(N97="sníž. přenesená",J97,0)</f>
        <v>0</v>
      </c>
      <c r="BI97" s="152">
        <f>IF(N97="nulová",J97,0)</f>
        <v>0</v>
      </c>
      <c r="BJ97" s="19" t="s">
        <v>78</v>
      </c>
      <c r="BK97" s="152">
        <f>ROUND(I97*H97,2)</f>
        <v>0</v>
      </c>
      <c r="BL97" s="19" t="s">
        <v>127</v>
      </c>
      <c r="BM97" s="151" t="s">
        <v>161</v>
      </c>
    </row>
    <row r="98" spans="1:65" s="2" customFormat="1" ht="11.25">
      <c r="A98" s="34"/>
      <c r="B98" s="35"/>
      <c r="C98" s="34"/>
      <c r="D98" s="153" t="s">
        <v>129</v>
      </c>
      <c r="E98" s="34"/>
      <c r="F98" s="154" t="s">
        <v>162</v>
      </c>
      <c r="G98" s="34"/>
      <c r="H98" s="34"/>
      <c r="I98" s="155"/>
      <c r="J98" s="34"/>
      <c r="K98" s="34"/>
      <c r="L98" s="35"/>
      <c r="M98" s="156"/>
      <c r="N98" s="157"/>
      <c r="O98" s="55"/>
      <c r="P98" s="55"/>
      <c r="Q98" s="55"/>
      <c r="R98" s="55"/>
      <c r="S98" s="55"/>
      <c r="T98" s="56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T98" s="19" t="s">
        <v>129</v>
      </c>
      <c r="AU98" s="19" t="s">
        <v>80</v>
      </c>
    </row>
    <row r="99" spans="1:65" s="14" customFormat="1" ht="11.25">
      <c r="B99" s="166"/>
      <c r="D99" s="159" t="s">
        <v>131</v>
      </c>
      <c r="F99" s="168" t="s">
        <v>645</v>
      </c>
      <c r="H99" s="169">
        <v>76.8</v>
      </c>
      <c r="I99" s="170"/>
      <c r="L99" s="166"/>
      <c r="M99" s="171"/>
      <c r="N99" s="172"/>
      <c r="O99" s="172"/>
      <c r="P99" s="172"/>
      <c r="Q99" s="172"/>
      <c r="R99" s="172"/>
      <c r="S99" s="172"/>
      <c r="T99" s="173"/>
      <c r="AT99" s="167" t="s">
        <v>131</v>
      </c>
      <c r="AU99" s="167" t="s">
        <v>80</v>
      </c>
      <c r="AV99" s="14" t="s">
        <v>80</v>
      </c>
      <c r="AW99" s="14" t="s">
        <v>4</v>
      </c>
      <c r="AX99" s="14" t="s">
        <v>78</v>
      </c>
      <c r="AY99" s="167" t="s">
        <v>120</v>
      </c>
    </row>
    <row r="100" spans="1:65" s="2" customFormat="1" ht="49.15" customHeight="1">
      <c r="A100" s="34"/>
      <c r="B100" s="139"/>
      <c r="C100" s="140" t="s">
        <v>127</v>
      </c>
      <c r="D100" s="140" t="s">
        <v>122</v>
      </c>
      <c r="E100" s="141" t="s">
        <v>164</v>
      </c>
      <c r="F100" s="142" t="s">
        <v>165</v>
      </c>
      <c r="G100" s="143" t="s">
        <v>125</v>
      </c>
      <c r="H100" s="144">
        <v>107.52</v>
      </c>
      <c r="I100" s="145"/>
      <c r="J100" s="146">
        <f>ROUND(I100*H100,2)</f>
        <v>0</v>
      </c>
      <c r="K100" s="142" t="s">
        <v>126</v>
      </c>
      <c r="L100" s="35"/>
      <c r="M100" s="147" t="s">
        <v>3</v>
      </c>
      <c r="N100" s="148" t="s">
        <v>41</v>
      </c>
      <c r="O100" s="55"/>
      <c r="P100" s="149">
        <f>O100*H100</f>
        <v>0</v>
      </c>
      <c r="Q100" s="149">
        <v>0</v>
      </c>
      <c r="R100" s="149">
        <f>Q100*H100</f>
        <v>0</v>
      </c>
      <c r="S100" s="149">
        <v>0</v>
      </c>
      <c r="T100" s="150">
        <f>S100*H100</f>
        <v>0</v>
      </c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R100" s="151" t="s">
        <v>127</v>
      </c>
      <c r="AT100" s="151" t="s">
        <v>122</v>
      </c>
      <c r="AU100" s="151" t="s">
        <v>80</v>
      </c>
      <c r="AY100" s="19" t="s">
        <v>120</v>
      </c>
      <c r="BE100" s="152">
        <f>IF(N100="základní",J100,0)</f>
        <v>0</v>
      </c>
      <c r="BF100" s="152">
        <f>IF(N100="snížená",J100,0)</f>
        <v>0</v>
      </c>
      <c r="BG100" s="152">
        <f>IF(N100="zákl. přenesená",J100,0)</f>
        <v>0</v>
      </c>
      <c r="BH100" s="152">
        <f>IF(N100="sníž. přenesená",J100,0)</f>
        <v>0</v>
      </c>
      <c r="BI100" s="152">
        <f>IF(N100="nulová",J100,0)</f>
        <v>0</v>
      </c>
      <c r="BJ100" s="19" t="s">
        <v>78</v>
      </c>
      <c r="BK100" s="152">
        <f>ROUND(I100*H100,2)</f>
        <v>0</v>
      </c>
      <c r="BL100" s="19" t="s">
        <v>127</v>
      </c>
      <c r="BM100" s="151" t="s">
        <v>166</v>
      </c>
    </row>
    <row r="101" spans="1:65" s="2" customFormat="1" ht="11.25">
      <c r="A101" s="34"/>
      <c r="B101" s="35"/>
      <c r="C101" s="34"/>
      <c r="D101" s="153" t="s">
        <v>129</v>
      </c>
      <c r="E101" s="34"/>
      <c r="F101" s="154" t="s">
        <v>167</v>
      </c>
      <c r="G101" s="34"/>
      <c r="H101" s="34"/>
      <c r="I101" s="155"/>
      <c r="J101" s="34"/>
      <c r="K101" s="34"/>
      <c r="L101" s="35"/>
      <c r="M101" s="156"/>
      <c r="N101" s="157"/>
      <c r="O101" s="55"/>
      <c r="P101" s="55"/>
      <c r="Q101" s="55"/>
      <c r="R101" s="55"/>
      <c r="S101" s="55"/>
      <c r="T101" s="56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T101" s="19" t="s">
        <v>129</v>
      </c>
      <c r="AU101" s="19" t="s">
        <v>80</v>
      </c>
    </row>
    <row r="102" spans="1:65" s="13" customFormat="1" ht="11.25">
      <c r="B102" s="158"/>
      <c r="D102" s="159" t="s">
        <v>131</v>
      </c>
      <c r="E102" s="160" t="s">
        <v>3</v>
      </c>
      <c r="F102" s="161" t="s">
        <v>151</v>
      </c>
      <c r="H102" s="160" t="s">
        <v>3</v>
      </c>
      <c r="I102" s="162"/>
      <c r="L102" s="158"/>
      <c r="M102" s="163"/>
      <c r="N102" s="164"/>
      <c r="O102" s="164"/>
      <c r="P102" s="164"/>
      <c r="Q102" s="164"/>
      <c r="R102" s="164"/>
      <c r="S102" s="164"/>
      <c r="T102" s="165"/>
      <c r="AT102" s="160" t="s">
        <v>131</v>
      </c>
      <c r="AU102" s="160" t="s">
        <v>80</v>
      </c>
      <c r="AV102" s="13" t="s">
        <v>78</v>
      </c>
      <c r="AW102" s="13" t="s">
        <v>32</v>
      </c>
      <c r="AX102" s="13" t="s">
        <v>70</v>
      </c>
      <c r="AY102" s="160" t="s">
        <v>120</v>
      </c>
    </row>
    <row r="103" spans="1:65" s="14" customFormat="1" ht="11.25">
      <c r="B103" s="166"/>
      <c r="D103" s="159" t="s">
        <v>131</v>
      </c>
      <c r="E103" s="167" t="s">
        <v>3</v>
      </c>
      <c r="F103" s="168" t="s">
        <v>646</v>
      </c>
      <c r="H103" s="169">
        <v>184.32</v>
      </c>
      <c r="I103" s="170"/>
      <c r="L103" s="166"/>
      <c r="M103" s="171"/>
      <c r="N103" s="172"/>
      <c r="O103" s="172"/>
      <c r="P103" s="172"/>
      <c r="Q103" s="172"/>
      <c r="R103" s="172"/>
      <c r="S103" s="172"/>
      <c r="T103" s="173"/>
      <c r="AT103" s="167" t="s">
        <v>131</v>
      </c>
      <c r="AU103" s="167" t="s">
        <v>80</v>
      </c>
      <c r="AV103" s="14" t="s">
        <v>80</v>
      </c>
      <c r="AW103" s="14" t="s">
        <v>32</v>
      </c>
      <c r="AX103" s="14" t="s">
        <v>70</v>
      </c>
      <c r="AY103" s="167" t="s">
        <v>120</v>
      </c>
    </row>
    <row r="104" spans="1:65" s="13" customFormat="1" ht="11.25">
      <c r="B104" s="158"/>
      <c r="D104" s="159" t="s">
        <v>131</v>
      </c>
      <c r="E104" s="160" t="s">
        <v>3</v>
      </c>
      <c r="F104" s="161" t="s">
        <v>173</v>
      </c>
      <c r="H104" s="160" t="s">
        <v>3</v>
      </c>
      <c r="I104" s="162"/>
      <c r="L104" s="158"/>
      <c r="M104" s="163"/>
      <c r="N104" s="164"/>
      <c r="O104" s="164"/>
      <c r="P104" s="164"/>
      <c r="Q104" s="164"/>
      <c r="R104" s="164"/>
      <c r="S104" s="164"/>
      <c r="T104" s="165"/>
      <c r="AT104" s="160" t="s">
        <v>131</v>
      </c>
      <c r="AU104" s="160" t="s">
        <v>80</v>
      </c>
      <c r="AV104" s="13" t="s">
        <v>78</v>
      </c>
      <c r="AW104" s="13" t="s">
        <v>32</v>
      </c>
      <c r="AX104" s="13" t="s">
        <v>70</v>
      </c>
      <c r="AY104" s="160" t="s">
        <v>120</v>
      </c>
    </row>
    <row r="105" spans="1:65" s="14" customFormat="1" ht="11.25">
      <c r="B105" s="166"/>
      <c r="D105" s="159" t="s">
        <v>131</v>
      </c>
      <c r="E105" s="167" t="s">
        <v>3</v>
      </c>
      <c r="F105" s="168" t="s">
        <v>647</v>
      </c>
      <c r="H105" s="169">
        <v>-76.8</v>
      </c>
      <c r="I105" s="170"/>
      <c r="L105" s="166"/>
      <c r="M105" s="171"/>
      <c r="N105" s="172"/>
      <c r="O105" s="172"/>
      <c r="P105" s="172"/>
      <c r="Q105" s="172"/>
      <c r="R105" s="172"/>
      <c r="S105" s="172"/>
      <c r="T105" s="173"/>
      <c r="AT105" s="167" t="s">
        <v>131</v>
      </c>
      <c r="AU105" s="167" t="s">
        <v>80</v>
      </c>
      <c r="AV105" s="14" t="s">
        <v>80</v>
      </c>
      <c r="AW105" s="14" t="s">
        <v>32</v>
      </c>
      <c r="AX105" s="14" t="s">
        <v>70</v>
      </c>
      <c r="AY105" s="167" t="s">
        <v>120</v>
      </c>
    </row>
    <row r="106" spans="1:65" s="15" customFormat="1" ht="11.25">
      <c r="B106" s="174"/>
      <c r="D106" s="159" t="s">
        <v>131</v>
      </c>
      <c r="E106" s="175" t="s">
        <v>3</v>
      </c>
      <c r="F106" s="176" t="s">
        <v>134</v>
      </c>
      <c r="H106" s="177">
        <v>107.52</v>
      </c>
      <c r="I106" s="178"/>
      <c r="L106" s="174"/>
      <c r="M106" s="179"/>
      <c r="N106" s="180"/>
      <c r="O106" s="180"/>
      <c r="P106" s="180"/>
      <c r="Q106" s="180"/>
      <c r="R106" s="180"/>
      <c r="S106" s="180"/>
      <c r="T106" s="181"/>
      <c r="AT106" s="175" t="s">
        <v>131</v>
      </c>
      <c r="AU106" s="175" t="s">
        <v>80</v>
      </c>
      <c r="AV106" s="15" t="s">
        <v>127</v>
      </c>
      <c r="AW106" s="15" t="s">
        <v>32</v>
      </c>
      <c r="AX106" s="15" t="s">
        <v>78</v>
      </c>
      <c r="AY106" s="175" t="s">
        <v>120</v>
      </c>
    </row>
    <row r="107" spans="1:65" s="2" customFormat="1" ht="62.65" customHeight="1">
      <c r="A107" s="34"/>
      <c r="B107" s="139"/>
      <c r="C107" s="140" t="s">
        <v>155</v>
      </c>
      <c r="D107" s="140" t="s">
        <v>122</v>
      </c>
      <c r="E107" s="141" t="s">
        <v>135</v>
      </c>
      <c r="F107" s="142" t="s">
        <v>136</v>
      </c>
      <c r="G107" s="143" t="s">
        <v>125</v>
      </c>
      <c r="H107" s="144">
        <v>107.52</v>
      </c>
      <c r="I107" s="145"/>
      <c r="J107" s="146">
        <f>ROUND(I107*H107,2)</f>
        <v>0</v>
      </c>
      <c r="K107" s="142" t="s">
        <v>126</v>
      </c>
      <c r="L107" s="35"/>
      <c r="M107" s="147" t="s">
        <v>3</v>
      </c>
      <c r="N107" s="148" t="s">
        <v>41</v>
      </c>
      <c r="O107" s="55"/>
      <c r="P107" s="149">
        <f>O107*H107</f>
        <v>0</v>
      </c>
      <c r="Q107" s="149">
        <v>0</v>
      </c>
      <c r="R107" s="149">
        <f>Q107*H107</f>
        <v>0</v>
      </c>
      <c r="S107" s="149">
        <v>0</v>
      </c>
      <c r="T107" s="150">
        <f>S107*H107</f>
        <v>0</v>
      </c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R107" s="151" t="s">
        <v>127</v>
      </c>
      <c r="AT107" s="151" t="s">
        <v>122</v>
      </c>
      <c r="AU107" s="151" t="s">
        <v>80</v>
      </c>
      <c r="AY107" s="19" t="s">
        <v>120</v>
      </c>
      <c r="BE107" s="152">
        <f>IF(N107="základní",J107,0)</f>
        <v>0</v>
      </c>
      <c r="BF107" s="152">
        <f>IF(N107="snížená",J107,0)</f>
        <v>0</v>
      </c>
      <c r="BG107" s="152">
        <f>IF(N107="zákl. přenesená",J107,0)</f>
        <v>0</v>
      </c>
      <c r="BH107" s="152">
        <f>IF(N107="sníž. přenesená",J107,0)</f>
        <v>0</v>
      </c>
      <c r="BI107" s="152">
        <f>IF(N107="nulová",J107,0)</f>
        <v>0</v>
      </c>
      <c r="BJ107" s="19" t="s">
        <v>78</v>
      </c>
      <c r="BK107" s="152">
        <f>ROUND(I107*H107,2)</f>
        <v>0</v>
      </c>
      <c r="BL107" s="19" t="s">
        <v>127</v>
      </c>
      <c r="BM107" s="151" t="s">
        <v>183</v>
      </c>
    </row>
    <row r="108" spans="1:65" s="2" customFormat="1" ht="11.25">
      <c r="A108" s="34"/>
      <c r="B108" s="35"/>
      <c r="C108" s="34"/>
      <c r="D108" s="153" t="s">
        <v>129</v>
      </c>
      <c r="E108" s="34"/>
      <c r="F108" s="154" t="s">
        <v>138</v>
      </c>
      <c r="G108" s="34"/>
      <c r="H108" s="34"/>
      <c r="I108" s="155"/>
      <c r="J108" s="34"/>
      <c r="K108" s="34"/>
      <c r="L108" s="35"/>
      <c r="M108" s="156"/>
      <c r="N108" s="157"/>
      <c r="O108" s="55"/>
      <c r="P108" s="55"/>
      <c r="Q108" s="55"/>
      <c r="R108" s="55"/>
      <c r="S108" s="55"/>
      <c r="T108" s="56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T108" s="19" t="s">
        <v>129</v>
      </c>
      <c r="AU108" s="19" t="s">
        <v>80</v>
      </c>
    </row>
    <row r="109" spans="1:65" s="13" customFormat="1" ht="11.25">
      <c r="B109" s="158"/>
      <c r="D109" s="159" t="s">
        <v>131</v>
      </c>
      <c r="E109" s="160" t="s">
        <v>3</v>
      </c>
      <c r="F109" s="161" t="s">
        <v>184</v>
      </c>
      <c r="H109" s="160" t="s">
        <v>3</v>
      </c>
      <c r="I109" s="162"/>
      <c r="L109" s="158"/>
      <c r="M109" s="163"/>
      <c r="N109" s="164"/>
      <c r="O109" s="164"/>
      <c r="P109" s="164"/>
      <c r="Q109" s="164"/>
      <c r="R109" s="164"/>
      <c r="S109" s="164"/>
      <c r="T109" s="165"/>
      <c r="AT109" s="160" t="s">
        <v>131</v>
      </c>
      <c r="AU109" s="160" t="s">
        <v>80</v>
      </c>
      <c r="AV109" s="13" t="s">
        <v>78</v>
      </c>
      <c r="AW109" s="13" t="s">
        <v>32</v>
      </c>
      <c r="AX109" s="13" t="s">
        <v>70</v>
      </c>
      <c r="AY109" s="160" t="s">
        <v>120</v>
      </c>
    </row>
    <row r="110" spans="1:65" s="14" customFormat="1" ht="11.25">
      <c r="B110" s="166"/>
      <c r="D110" s="159" t="s">
        <v>131</v>
      </c>
      <c r="E110" s="167" t="s">
        <v>3</v>
      </c>
      <c r="F110" s="168" t="s">
        <v>648</v>
      </c>
      <c r="H110" s="169">
        <v>107.52</v>
      </c>
      <c r="I110" s="170"/>
      <c r="L110" s="166"/>
      <c r="M110" s="171"/>
      <c r="N110" s="172"/>
      <c r="O110" s="172"/>
      <c r="P110" s="172"/>
      <c r="Q110" s="172"/>
      <c r="R110" s="172"/>
      <c r="S110" s="172"/>
      <c r="T110" s="173"/>
      <c r="AT110" s="167" t="s">
        <v>131</v>
      </c>
      <c r="AU110" s="167" t="s">
        <v>80</v>
      </c>
      <c r="AV110" s="14" t="s">
        <v>80</v>
      </c>
      <c r="AW110" s="14" t="s">
        <v>32</v>
      </c>
      <c r="AX110" s="14" t="s">
        <v>70</v>
      </c>
      <c r="AY110" s="167" t="s">
        <v>120</v>
      </c>
    </row>
    <row r="111" spans="1:65" s="15" customFormat="1" ht="11.25">
      <c r="B111" s="174"/>
      <c r="D111" s="159" t="s">
        <v>131</v>
      </c>
      <c r="E111" s="175" t="s">
        <v>3</v>
      </c>
      <c r="F111" s="176" t="s">
        <v>134</v>
      </c>
      <c r="H111" s="177">
        <v>107.52</v>
      </c>
      <c r="I111" s="178"/>
      <c r="L111" s="174"/>
      <c r="M111" s="179"/>
      <c r="N111" s="180"/>
      <c r="O111" s="180"/>
      <c r="P111" s="180"/>
      <c r="Q111" s="180"/>
      <c r="R111" s="180"/>
      <c r="S111" s="180"/>
      <c r="T111" s="181"/>
      <c r="AT111" s="175" t="s">
        <v>131</v>
      </c>
      <c r="AU111" s="175" t="s">
        <v>80</v>
      </c>
      <c r="AV111" s="15" t="s">
        <v>127</v>
      </c>
      <c r="AW111" s="15" t="s">
        <v>32</v>
      </c>
      <c r="AX111" s="15" t="s">
        <v>78</v>
      </c>
      <c r="AY111" s="175" t="s">
        <v>120</v>
      </c>
    </row>
    <row r="112" spans="1:65" s="2" customFormat="1" ht="37.9" customHeight="1">
      <c r="A112" s="34"/>
      <c r="B112" s="139"/>
      <c r="C112" s="140" t="s">
        <v>158</v>
      </c>
      <c r="D112" s="140" t="s">
        <v>122</v>
      </c>
      <c r="E112" s="141" t="s">
        <v>140</v>
      </c>
      <c r="F112" s="142" t="s">
        <v>141</v>
      </c>
      <c r="G112" s="143" t="s">
        <v>125</v>
      </c>
      <c r="H112" s="144">
        <v>107.52</v>
      </c>
      <c r="I112" s="145"/>
      <c r="J112" s="146">
        <f>ROUND(I112*H112,2)</f>
        <v>0</v>
      </c>
      <c r="K112" s="142" t="s">
        <v>126</v>
      </c>
      <c r="L112" s="35"/>
      <c r="M112" s="147" t="s">
        <v>3</v>
      </c>
      <c r="N112" s="148" t="s">
        <v>41</v>
      </c>
      <c r="O112" s="55"/>
      <c r="P112" s="149">
        <f>O112*H112</f>
        <v>0</v>
      </c>
      <c r="Q112" s="149">
        <v>0</v>
      </c>
      <c r="R112" s="149">
        <f>Q112*H112</f>
        <v>0</v>
      </c>
      <c r="S112" s="149">
        <v>0</v>
      </c>
      <c r="T112" s="150">
        <f>S112*H112</f>
        <v>0</v>
      </c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R112" s="151" t="s">
        <v>127</v>
      </c>
      <c r="AT112" s="151" t="s">
        <v>122</v>
      </c>
      <c r="AU112" s="151" t="s">
        <v>80</v>
      </c>
      <c r="AY112" s="19" t="s">
        <v>120</v>
      </c>
      <c r="BE112" s="152">
        <f>IF(N112="základní",J112,0)</f>
        <v>0</v>
      </c>
      <c r="BF112" s="152">
        <f>IF(N112="snížená",J112,0)</f>
        <v>0</v>
      </c>
      <c r="BG112" s="152">
        <f>IF(N112="zákl. přenesená",J112,0)</f>
        <v>0</v>
      </c>
      <c r="BH112" s="152">
        <f>IF(N112="sníž. přenesená",J112,0)</f>
        <v>0</v>
      </c>
      <c r="BI112" s="152">
        <f>IF(N112="nulová",J112,0)</f>
        <v>0</v>
      </c>
      <c r="BJ112" s="19" t="s">
        <v>78</v>
      </c>
      <c r="BK112" s="152">
        <f>ROUND(I112*H112,2)</f>
        <v>0</v>
      </c>
      <c r="BL112" s="19" t="s">
        <v>127</v>
      </c>
      <c r="BM112" s="151" t="s">
        <v>187</v>
      </c>
    </row>
    <row r="113" spans="1:65" s="2" customFormat="1" ht="11.25">
      <c r="A113" s="34"/>
      <c r="B113" s="35"/>
      <c r="C113" s="34"/>
      <c r="D113" s="153" t="s">
        <v>129</v>
      </c>
      <c r="E113" s="34"/>
      <c r="F113" s="154" t="s">
        <v>143</v>
      </c>
      <c r="G113" s="34"/>
      <c r="H113" s="34"/>
      <c r="I113" s="155"/>
      <c r="J113" s="34"/>
      <c r="K113" s="34"/>
      <c r="L113" s="35"/>
      <c r="M113" s="156"/>
      <c r="N113" s="157"/>
      <c r="O113" s="55"/>
      <c r="P113" s="55"/>
      <c r="Q113" s="55"/>
      <c r="R113" s="55"/>
      <c r="S113" s="55"/>
      <c r="T113" s="56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T113" s="19" t="s">
        <v>129</v>
      </c>
      <c r="AU113" s="19" t="s">
        <v>80</v>
      </c>
    </row>
    <row r="114" spans="1:65" s="2" customFormat="1" ht="44.25" customHeight="1">
      <c r="A114" s="34"/>
      <c r="B114" s="139"/>
      <c r="C114" s="140" t="s">
        <v>163</v>
      </c>
      <c r="D114" s="140" t="s">
        <v>122</v>
      </c>
      <c r="E114" s="141" t="s">
        <v>189</v>
      </c>
      <c r="F114" s="142" t="s">
        <v>190</v>
      </c>
      <c r="G114" s="143" t="s">
        <v>125</v>
      </c>
      <c r="H114" s="144">
        <v>32</v>
      </c>
      <c r="I114" s="145"/>
      <c r="J114" s="146">
        <f>ROUND(I114*H114,2)</f>
        <v>0</v>
      </c>
      <c r="K114" s="142" t="s">
        <v>126</v>
      </c>
      <c r="L114" s="35"/>
      <c r="M114" s="147" t="s">
        <v>3</v>
      </c>
      <c r="N114" s="148" t="s">
        <v>41</v>
      </c>
      <c r="O114" s="55"/>
      <c r="P114" s="149">
        <f>O114*H114</f>
        <v>0</v>
      </c>
      <c r="Q114" s="149">
        <v>0</v>
      </c>
      <c r="R114" s="149">
        <f>Q114*H114</f>
        <v>0</v>
      </c>
      <c r="S114" s="149">
        <v>0</v>
      </c>
      <c r="T114" s="150">
        <f>S114*H114</f>
        <v>0</v>
      </c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R114" s="151" t="s">
        <v>127</v>
      </c>
      <c r="AT114" s="151" t="s">
        <v>122</v>
      </c>
      <c r="AU114" s="151" t="s">
        <v>80</v>
      </c>
      <c r="AY114" s="19" t="s">
        <v>120</v>
      </c>
      <c r="BE114" s="152">
        <f>IF(N114="základní",J114,0)</f>
        <v>0</v>
      </c>
      <c r="BF114" s="152">
        <f>IF(N114="snížená",J114,0)</f>
        <v>0</v>
      </c>
      <c r="BG114" s="152">
        <f>IF(N114="zákl. přenesená",J114,0)</f>
        <v>0</v>
      </c>
      <c r="BH114" s="152">
        <f>IF(N114="sníž. přenesená",J114,0)</f>
        <v>0</v>
      </c>
      <c r="BI114" s="152">
        <f>IF(N114="nulová",J114,0)</f>
        <v>0</v>
      </c>
      <c r="BJ114" s="19" t="s">
        <v>78</v>
      </c>
      <c r="BK114" s="152">
        <f>ROUND(I114*H114,2)</f>
        <v>0</v>
      </c>
      <c r="BL114" s="19" t="s">
        <v>127</v>
      </c>
      <c r="BM114" s="151" t="s">
        <v>191</v>
      </c>
    </row>
    <row r="115" spans="1:65" s="2" customFormat="1" ht="11.25">
      <c r="A115" s="34"/>
      <c r="B115" s="35"/>
      <c r="C115" s="34"/>
      <c r="D115" s="153" t="s">
        <v>129</v>
      </c>
      <c r="E115" s="34"/>
      <c r="F115" s="154" t="s">
        <v>192</v>
      </c>
      <c r="G115" s="34"/>
      <c r="H115" s="34"/>
      <c r="I115" s="155"/>
      <c r="J115" s="34"/>
      <c r="K115" s="34"/>
      <c r="L115" s="35"/>
      <c r="M115" s="156"/>
      <c r="N115" s="157"/>
      <c r="O115" s="55"/>
      <c r="P115" s="55"/>
      <c r="Q115" s="55"/>
      <c r="R115" s="55"/>
      <c r="S115" s="55"/>
      <c r="T115" s="56"/>
      <c r="U115" s="34"/>
      <c r="V115" s="34"/>
      <c r="W115" s="34"/>
      <c r="X115" s="34"/>
      <c r="Y115" s="34"/>
      <c r="Z115" s="34"/>
      <c r="AA115" s="34"/>
      <c r="AB115" s="34"/>
      <c r="AC115" s="34"/>
      <c r="AD115" s="34"/>
      <c r="AE115" s="34"/>
      <c r="AT115" s="19" t="s">
        <v>129</v>
      </c>
      <c r="AU115" s="19" t="s">
        <v>80</v>
      </c>
    </row>
    <row r="116" spans="1:65" s="13" customFormat="1" ht="11.25">
      <c r="B116" s="158"/>
      <c r="D116" s="159" t="s">
        <v>131</v>
      </c>
      <c r="E116" s="160" t="s">
        <v>3</v>
      </c>
      <c r="F116" s="161" t="s">
        <v>193</v>
      </c>
      <c r="H116" s="160" t="s">
        <v>3</v>
      </c>
      <c r="I116" s="162"/>
      <c r="L116" s="158"/>
      <c r="M116" s="163"/>
      <c r="N116" s="164"/>
      <c r="O116" s="164"/>
      <c r="P116" s="164"/>
      <c r="Q116" s="164"/>
      <c r="R116" s="164"/>
      <c r="S116" s="164"/>
      <c r="T116" s="165"/>
      <c r="AT116" s="160" t="s">
        <v>131</v>
      </c>
      <c r="AU116" s="160" t="s">
        <v>80</v>
      </c>
      <c r="AV116" s="13" t="s">
        <v>78</v>
      </c>
      <c r="AW116" s="13" t="s">
        <v>32</v>
      </c>
      <c r="AX116" s="13" t="s">
        <v>70</v>
      </c>
      <c r="AY116" s="160" t="s">
        <v>120</v>
      </c>
    </row>
    <row r="117" spans="1:65" s="14" customFormat="1" ht="11.25">
      <c r="B117" s="166"/>
      <c r="D117" s="159" t="s">
        <v>131</v>
      </c>
      <c r="E117" s="167" t="s">
        <v>3</v>
      </c>
      <c r="F117" s="168" t="s">
        <v>194</v>
      </c>
      <c r="H117" s="169">
        <v>32</v>
      </c>
      <c r="I117" s="170"/>
      <c r="L117" s="166"/>
      <c r="M117" s="171"/>
      <c r="N117" s="172"/>
      <c r="O117" s="172"/>
      <c r="P117" s="172"/>
      <c r="Q117" s="172"/>
      <c r="R117" s="172"/>
      <c r="S117" s="172"/>
      <c r="T117" s="173"/>
      <c r="AT117" s="167" t="s">
        <v>131</v>
      </c>
      <c r="AU117" s="167" t="s">
        <v>80</v>
      </c>
      <c r="AV117" s="14" t="s">
        <v>80</v>
      </c>
      <c r="AW117" s="14" t="s">
        <v>32</v>
      </c>
      <c r="AX117" s="14" t="s">
        <v>70</v>
      </c>
      <c r="AY117" s="167" t="s">
        <v>120</v>
      </c>
    </row>
    <row r="118" spans="1:65" s="15" customFormat="1" ht="11.25">
      <c r="B118" s="174"/>
      <c r="D118" s="159" t="s">
        <v>131</v>
      </c>
      <c r="E118" s="175" t="s">
        <v>3</v>
      </c>
      <c r="F118" s="176" t="s">
        <v>134</v>
      </c>
      <c r="H118" s="177">
        <v>32</v>
      </c>
      <c r="I118" s="178"/>
      <c r="L118" s="174"/>
      <c r="M118" s="179"/>
      <c r="N118" s="180"/>
      <c r="O118" s="180"/>
      <c r="P118" s="180"/>
      <c r="Q118" s="180"/>
      <c r="R118" s="180"/>
      <c r="S118" s="180"/>
      <c r="T118" s="181"/>
      <c r="AT118" s="175" t="s">
        <v>131</v>
      </c>
      <c r="AU118" s="175" t="s">
        <v>80</v>
      </c>
      <c r="AV118" s="15" t="s">
        <v>127</v>
      </c>
      <c r="AW118" s="15" t="s">
        <v>32</v>
      </c>
      <c r="AX118" s="15" t="s">
        <v>78</v>
      </c>
      <c r="AY118" s="175" t="s">
        <v>120</v>
      </c>
    </row>
    <row r="119" spans="1:65" s="2" customFormat="1" ht="37.9" customHeight="1">
      <c r="A119" s="34"/>
      <c r="B119" s="139"/>
      <c r="C119" s="140" t="s">
        <v>175</v>
      </c>
      <c r="D119" s="140" t="s">
        <v>122</v>
      </c>
      <c r="E119" s="141" t="s">
        <v>195</v>
      </c>
      <c r="F119" s="142" t="s">
        <v>196</v>
      </c>
      <c r="G119" s="143" t="s">
        <v>146</v>
      </c>
      <c r="H119" s="144">
        <v>80</v>
      </c>
      <c r="I119" s="145"/>
      <c r="J119" s="146">
        <f>ROUND(I119*H119,2)</f>
        <v>0</v>
      </c>
      <c r="K119" s="142" t="s">
        <v>126</v>
      </c>
      <c r="L119" s="35"/>
      <c r="M119" s="147" t="s">
        <v>3</v>
      </c>
      <c r="N119" s="148" t="s">
        <v>41</v>
      </c>
      <c r="O119" s="55"/>
      <c r="P119" s="149">
        <f>O119*H119</f>
        <v>0</v>
      </c>
      <c r="Q119" s="149">
        <v>0</v>
      </c>
      <c r="R119" s="149">
        <f>Q119*H119</f>
        <v>0</v>
      </c>
      <c r="S119" s="149">
        <v>0</v>
      </c>
      <c r="T119" s="150">
        <f>S119*H119</f>
        <v>0</v>
      </c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R119" s="151" t="s">
        <v>127</v>
      </c>
      <c r="AT119" s="151" t="s">
        <v>122</v>
      </c>
      <c r="AU119" s="151" t="s">
        <v>80</v>
      </c>
      <c r="AY119" s="19" t="s">
        <v>120</v>
      </c>
      <c r="BE119" s="152">
        <f>IF(N119="základní",J119,0)</f>
        <v>0</v>
      </c>
      <c r="BF119" s="152">
        <f>IF(N119="snížená",J119,0)</f>
        <v>0</v>
      </c>
      <c r="BG119" s="152">
        <f>IF(N119="zákl. přenesená",J119,0)</f>
        <v>0</v>
      </c>
      <c r="BH119" s="152">
        <f>IF(N119="sníž. přenesená",J119,0)</f>
        <v>0</v>
      </c>
      <c r="BI119" s="152">
        <f>IF(N119="nulová",J119,0)</f>
        <v>0</v>
      </c>
      <c r="BJ119" s="19" t="s">
        <v>78</v>
      </c>
      <c r="BK119" s="152">
        <f>ROUND(I119*H119,2)</f>
        <v>0</v>
      </c>
      <c r="BL119" s="19" t="s">
        <v>127</v>
      </c>
      <c r="BM119" s="151" t="s">
        <v>197</v>
      </c>
    </row>
    <row r="120" spans="1:65" s="2" customFormat="1" ht="11.25">
      <c r="A120" s="34"/>
      <c r="B120" s="35"/>
      <c r="C120" s="34"/>
      <c r="D120" s="153" t="s">
        <v>129</v>
      </c>
      <c r="E120" s="34"/>
      <c r="F120" s="154" t="s">
        <v>198</v>
      </c>
      <c r="G120" s="34"/>
      <c r="H120" s="34"/>
      <c r="I120" s="155"/>
      <c r="J120" s="34"/>
      <c r="K120" s="34"/>
      <c r="L120" s="35"/>
      <c r="M120" s="156"/>
      <c r="N120" s="157"/>
      <c r="O120" s="55"/>
      <c r="P120" s="55"/>
      <c r="Q120" s="55"/>
      <c r="R120" s="55"/>
      <c r="S120" s="55"/>
      <c r="T120" s="56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T120" s="19" t="s">
        <v>129</v>
      </c>
      <c r="AU120" s="19" t="s">
        <v>80</v>
      </c>
    </row>
    <row r="121" spans="1:65" s="13" customFormat="1" ht="11.25">
      <c r="B121" s="158"/>
      <c r="D121" s="159" t="s">
        <v>131</v>
      </c>
      <c r="E121" s="160" t="s">
        <v>3</v>
      </c>
      <c r="F121" s="161" t="s">
        <v>199</v>
      </c>
      <c r="H121" s="160" t="s">
        <v>3</v>
      </c>
      <c r="I121" s="162"/>
      <c r="L121" s="158"/>
      <c r="M121" s="163"/>
      <c r="N121" s="164"/>
      <c r="O121" s="164"/>
      <c r="P121" s="164"/>
      <c r="Q121" s="164"/>
      <c r="R121" s="164"/>
      <c r="S121" s="164"/>
      <c r="T121" s="165"/>
      <c r="AT121" s="160" t="s">
        <v>131</v>
      </c>
      <c r="AU121" s="160" t="s">
        <v>80</v>
      </c>
      <c r="AV121" s="13" t="s">
        <v>78</v>
      </c>
      <c r="AW121" s="13" t="s">
        <v>32</v>
      </c>
      <c r="AX121" s="13" t="s">
        <v>70</v>
      </c>
      <c r="AY121" s="160" t="s">
        <v>120</v>
      </c>
    </row>
    <row r="122" spans="1:65" s="14" customFormat="1" ht="11.25">
      <c r="B122" s="166"/>
      <c r="D122" s="159" t="s">
        <v>131</v>
      </c>
      <c r="E122" s="167" t="s">
        <v>3</v>
      </c>
      <c r="F122" s="168" t="s">
        <v>200</v>
      </c>
      <c r="H122" s="169">
        <v>80</v>
      </c>
      <c r="I122" s="170"/>
      <c r="L122" s="166"/>
      <c r="M122" s="171"/>
      <c r="N122" s="172"/>
      <c r="O122" s="172"/>
      <c r="P122" s="172"/>
      <c r="Q122" s="172"/>
      <c r="R122" s="172"/>
      <c r="S122" s="172"/>
      <c r="T122" s="173"/>
      <c r="AT122" s="167" t="s">
        <v>131</v>
      </c>
      <c r="AU122" s="167" t="s">
        <v>80</v>
      </c>
      <c r="AV122" s="14" t="s">
        <v>80</v>
      </c>
      <c r="AW122" s="14" t="s">
        <v>32</v>
      </c>
      <c r="AX122" s="14" t="s">
        <v>70</v>
      </c>
      <c r="AY122" s="167" t="s">
        <v>120</v>
      </c>
    </row>
    <row r="123" spans="1:65" s="15" customFormat="1" ht="11.25">
      <c r="B123" s="174"/>
      <c r="D123" s="159" t="s">
        <v>131</v>
      </c>
      <c r="E123" s="175" t="s">
        <v>3</v>
      </c>
      <c r="F123" s="176" t="s">
        <v>134</v>
      </c>
      <c r="H123" s="177">
        <v>80</v>
      </c>
      <c r="I123" s="178"/>
      <c r="L123" s="174"/>
      <c r="M123" s="179"/>
      <c r="N123" s="180"/>
      <c r="O123" s="180"/>
      <c r="P123" s="180"/>
      <c r="Q123" s="180"/>
      <c r="R123" s="180"/>
      <c r="S123" s="180"/>
      <c r="T123" s="181"/>
      <c r="AT123" s="175" t="s">
        <v>131</v>
      </c>
      <c r="AU123" s="175" t="s">
        <v>80</v>
      </c>
      <c r="AV123" s="15" t="s">
        <v>127</v>
      </c>
      <c r="AW123" s="15" t="s">
        <v>32</v>
      </c>
      <c r="AX123" s="15" t="s">
        <v>78</v>
      </c>
      <c r="AY123" s="175" t="s">
        <v>120</v>
      </c>
    </row>
    <row r="124" spans="1:65" s="2" customFormat="1" ht="16.5" customHeight="1">
      <c r="A124" s="34"/>
      <c r="B124" s="139"/>
      <c r="C124" s="182" t="s">
        <v>182</v>
      </c>
      <c r="D124" s="182" t="s">
        <v>202</v>
      </c>
      <c r="E124" s="183" t="s">
        <v>203</v>
      </c>
      <c r="F124" s="184" t="s">
        <v>204</v>
      </c>
      <c r="G124" s="185" t="s">
        <v>205</v>
      </c>
      <c r="H124" s="186">
        <v>16</v>
      </c>
      <c r="I124" s="187"/>
      <c r="J124" s="188">
        <f>ROUND(I124*H124,2)</f>
        <v>0</v>
      </c>
      <c r="K124" s="184" t="s">
        <v>126</v>
      </c>
      <c r="L124" s="189"/>
      <c r="M124" s="190" t="s">
        <v>3</v>
      </c>
      <c r="N124" s="191" t="s">
        <v>41</v>
      </c>
      <c r="O124" s="55"/>
      <c r="P124" s="149">
        <f>O124*H124</f>
        <v>0</v>
      </c>
      <c r="Q124" s="149">
        <v>1</v>
      </c>
      <c r="R124" s="149">
        <f>Q124*H124</f>
        <v>16</v>
      </c>
      <c r="S124" s="149">
        <v>0</v>
      </c>
      <c r="T124" s="150">
        <f>S124*H124</f>
        <v>0</v>
      </c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R124" s="151" t="s">
        <v>175</v>
      </c>
      <c r="AT124" s="151" t="s">
        <v>202</v>
      </c>
      <c r="AU124" s="151" t="s">
        <v>80</v>
      </c>
      <c r="AY124" s="19" t="s">
        <v>120</v>
      </c>
      <c r="BE124" s="152">
        <f>IF(N124="základní",J124,0)</f>
        <v>0</v>
      </c>
      <c r="BF124" s="152">
        <f>IF(N124="snížená",J124,0)</f>
        <v>0</v>
      </c>
      <c r="BG124" s="152">
        <f>IF(N124="zákl. přenesená",J124,0)</f>
        <v>0</v>
      </c>
      <c r="BH124" s="152">
        <f>IF(N124="sníž. přenesená",J124,0)</f>
        <v>0</v>
      </c>
      <c r="BI124" s="152">
        <f>IF(N124="nulová",J124,0)</f>
        <v>0</v>
      </c>
      <c r="BJ124" s="19" t="s">
        <v>78</v>
      </c>
      <c r="BK124" s="152">
        <f>ROUND(I124*H124,2)</f>
        <v>0</v>
      </c>
      <c r="BL124" s="19" t="s">
        <v>127</v>
      </c>
      <c r="BM124" s="151" t="s">
        <v>206</v>
      </c>
    </row>
    <row r="125" spans="1:65" s="14" customFormat="1" ht="11.25">
      <c r="B125" s="166"/>
      <c r="D125" s="159" t="s">
        <v>131</v>
      </c>
      <c r="F125" s="168" t="s">
        <v>207</v>
      </c>
      <c r="H125" s="169">
        <v>16</v>
      </c>
      <c r="I125" s="170"/>
      <c r="L125" s="166"/>
      <c r="M125" s="171"/>
      <c r="N125" s="172"/>
      <c r="O125" s="172"/>
      <c r="P125" s="172"/>
      <c r="Q125" s="172"/>
      <c r="R125" s="172"/>
      <c r="S125" s="172"/>
      <c r="T125" s="173"/>
      <c r="AT125" s="167" t="s">
        <v>131</v>
      </c>
      <c r="AU125" s="167" t="s">
        <v>80</v>
      </c>
      <c r="AV125" s="14" t="s">
        <v>80</v>
      </c>
      <c r="AW125" s="14" t="s">
        <v>4</v>
      </c>
      <c r="AX125" s="14" t="s">
        <v>78</v>
      </c>
      <c r="AY125" s="167" t="s">
        <v>120</v>
      </c>
    </row>
    <row r="126" spans="1:65" s="2" customFormat="1" ht="37.9" customHeight="1">
      <c r="A126" s="34"/>
      <c r="B126" s="139"/>
      <c r="C126" s="140" t="s">
        <v>186</v>
      </c>
      <c r="D126" s="140" t="s">
        <v>122</v>
      </c>
      <c r="E126" s="141" t="s">
        <v>209</v>
      </c>
      <c r="F126" s="142" t="s">
        <v>210</v>
      </c>
      <c r="G126" s="143" t="s">
        <v>146</v>
      </c>
      <c r="H126" s="144">
        <v>80</v>
      </c>
      <c r="I126" s="145"/>
      <c r="J126" s="146">
        <f>ROUND(I126*H126,2)</f>
        <v>0</v>
      </c>
      <c r="K126" s="142" t="s">
        <v>126</v>
      </c>
      <c r="L126" s="35"/>
      <c r="M126" s="147" t="s">
        <v>3</v>
      </c>
      <c r="N126" s="148" t="s">
        <v>41</v>
      </c>
      <c r="O126" s="55"/>
      <c r="P126" s="149">
        <f>O126*H126</f>
        <v>0</v>
      </c>
      <c r="Q126" s="149">
        <v>0</v>
      </c>
      <c r="R126" s="149">
        <f>Q126*H126</f>
        <v>0</v>
      </c>
      <c r="S126" s="149">
        <v>0</v>
      </c>
      <c r="T126" s="150">
        <f>S126*H126</f>
        <v>0</v>
      </c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R126" s="151" t="s">
        <v>127</v>
      </c>
      <c r="AT126" s="151" t="s">
        <v>122</v>
      </c>
      <c r="AU126" s="151" t="s">
        <v>80</v>
      </c>
      <c r="AY126" s="19" t="s">
        <v>120</v>
      </c>
      <c r="BE126" s="152">
        <f>IF(N126="základní",J126,0)</f>
        <v>0</v>
      </c>
      <c r="BF126" s="152">
        <f>IF(N126="snížená",J126,0)</f>
        <v>0</v>
      </c>
      <c r="BG126" s="152">
        <f>IF(N126="zákl. přenesená",J126,0)</f>
        <v>0</v>
      </c>
      <c r="BH126" s="152">
        <f>IF(N126="sníž. přenesená",J126,0)</f>
        <v>0</v>
      </c>
      <c r="BI126" s="152">
        <f>IF(N126="nulová",J126,0)</f>
        <v>0</v>
      </c>
      <c r="BJ126" s="19" t="s">
        <v>78</v>
      </c>
      <c r="BK126" s="152">
        <f>ROUND(I126*H126,2)</f>
        <v>0</v>
      </c>
      <c r="BL126" s="19" t="s">
        <v>127</v>
      </c>
      <c r="BM126" s="151" t="s">
        <v>211</v>
      </c>
    </row>
    <row r="127" spans="1:65" s="2" customFormat="1" ht="11.25">
      <c r="A127" s="34"/>
      <c r="B127" s="35"/>
      <c r="C127" s="34"/>
      <c r="D127" s="153" t="s">
        <v>129</v>
      </c>
      <c r="E127" s="34"/>
      <c r="F127" s="154" t="s">
        <v>212</v>
      </c>
      <c r="G127" s="34"/>
      <c r="H127" s="34"/>
      <c r="I127" s="155"/>
      <c r="J127" s="34"/>
      <c r="K127" s="34"/>
      <c r="L127" s="35"/>
      <c r="M127" s="156"/>
      <c r="N127" s="157"/>
      <c r="O127" s="55"/>
      <c r="P127" s="55"/>
      <c r="Q127" s="55"/>
      <c r="R127" s="55"/>
      <c r="S127" s="55"/>
      <c r="T127" s="56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T127" s="19" t="s">
        <v>129</v>
      </c>
      <c r="AU127" s="19" t="s">
        <v>80</v>
      </c>
    </row>
    <row r="128" spans="1:65" s="2" customFormat="1" ht="16.5" customHeight="1">
      <c r="A128" s="34"/>
      <c r="B128" s="139"/>
      <c r="C128" s="182" t="s">
        <v>188</v>
      </c>
      <c r="D128" s="182" t="s">
        <v>202</v>
      </c>
      <c r="E128" s="183" t="s">
        <v>214</v>
      </c>
      <c r="F128" s="184" t="s">
        <v>215</v>
      </c>
      <c r="G128" s="185" t="s">
        <v>216</v>
      </c>
      <c r="H128" s="186">
        <v>4</v>
      </c>
      <c r="I128" s="187"/>
      <c r="J128" s="188">
        <f>ROUND(I128*H128,2)</f>
        <v>0</v>
      </c>
      <c r="K128" s="184" t="s">
        <v>126</v>
      </c>
      <c r="L128" s="189"/>
      <c r="M128" s="190" t="s">
        <v>3</v>
      </c>
      <c r="N128" s="191" t="s">
        <v>41</v>
      </c>
      <c r="O128" s="55"/>
      <c r="P128" s="149">
        <f>O128*H128</f>
        <v>0</v>
      </c>
      <c r="Q128" s="149">
        <v>1E-3</v>
      </c>
      <c r="R128" s="149">
        <f>Q128*H128</f>
        <v>4.0000000000000001E-3</v>
      </c>
      <c r="S128" s="149">
        <v>0</v>
      </c>
      <c r="T128" s="150">
        <f>S128*H128</f>
        <v>0</v>
      </c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R128" s="151" t="s">
        <v>175</v>
      </c>
      <c r="AT128" s="151" t="s">
        <v>202</v>
      </c>
      <c r="AU128" s="151" t="s">
        <v>80</v>
      </c>
      <c r="AY128" s="19" t="s">
        <v>120</v>
      </c>
      <c r="BE128" s="152">
        <f>IF(N128="základní",J128,0)</f>
        <v>0</v>
      </c>
      <c r="BF128" s="152">
        <f>IF(N128="snížená",J128,0)</f>
        <v>0</v>
      </c>
      <c r="BG128" s="152">
        <f>IF(N128="zákl. přenesená",J128,0)</f>
        <v>0</v>
      </c>
      <c r="BH128" s="152">
        <f>IF(N128="sníž. přenesená",J128,0)</f>
        <v>0</v>
      </c>
      <c r="BI128" s="152">
        <f>IF(N128="nulová",J128,0)</f>
        <v>0</v>
      </c>
      <c r="BJ128" s="19" t="s">
        <v>78</v>
      </c>
      <c r="BK128" s="152">
        <f>ROUND(I128*H128,2)</f>
        <v>0</v>
      </c>
      <c r="BL128" s="19" t="s">
        <v>127</v>
      </c>
      <c r="BM128" s="151" t="s">
        <v>217</v>
      </c>
    </row>
    <row r="129" spans="1:65" s="14" customFormat="1" ht="11.25">
      <c r="B129" s="166"/>
      <c r="D129" s="159" t="s">
        <v>131</v>
      </c>
      <c r="F129" s="168" t="s">
        <v>218</v>
      </c>
      <c r="H129" s="169">
        <v>4</v>
      </c>
      <c r="I129" s="170"/>
      <c r="L129" s="166"/>
      <c r="M129" s="171"/>
      <c r="N129" s="172"/>
      <c r="O129" s="172"/>
      <c r="P129" s="172"/>
      <c r="Q129" s="172"/>
      <c r="R129" s="172"/>
      <c r="S129" s="172"/>
      <c r="T129" s="173"/>
      <c r="AT129" s="167" t="s">
        <v>131</v>
      </c>
      <c r="AU129" s="167" t="s">
        <v>80</v>
      </c>
      <c r="AV129" s="14" t="s">
        <v>80</v>
      </c>
      <c r="AW129" s="14" t="s">
        <v>4</v>
      </c>
      <c r="AX129" s="14" t="s">
        <v>78</v>
      </c>
      <c r="AY129" s="167" t="s">
        <v>120</v>
      </c>
    </row>
    <row r="130" spans="1:65" s="12" customFormat="1" ht="22.9" customHeight="1">
      <c r="B130" s="126"/>
      <c r="D130" s="127" t="s">
        <v>69</v>
      </c>
      <c r="E130" s="137" t="s">
        <v>8</v>
      </c>
      <c r="F130" s="137" t="s">
        <v>249</v>
      </c>
      <c r="I130" s="129"/>
      <c r="J130" s="138">
        <f>BK130</f>
        <v>0</v>
      </c>
      <c r="L130" s="126"/>
      <c r="M130" s="131"/>
      <c r="N130" s="132"/>
      <c r="O130" s="132"/>
      <c r="P130" s="133">
        <f>SUM(P131:P157)</f>
        <v>0</v>
      </c>
      <c r="Q130" s="132"/>
      <c r="R130" s="133">
        <f>SUM(R131:R157)</f>
        <v>230.57664</v>
      </c>
      <c r="S130" s="132"/>
      <c r="T130" s="134">
        <f>SUM(T131:T157)</f>
        <v>0</v>
      </c>
      <c r="AR130" s="127" t="s">
        <v>78</v>
      </c>
      <c r="AT130" s="135" t="s">
        <v>69</v>
      </c>
      <c r="AU130" s="135" t="s">
        <v>78</v>
      </c>
      <c r="AY130" s="127" t="s">
        <v>120</v>
      </c>
      <c r="BK130" s="136">
        <f>SUM(BK131:BK157)</f>
        <v>0</v>
      </c>
    </row>
    <row r="131" spans="1:65" s="2" customFormat="1" ht="49.15" customHeight="1">
      <c r="A131" s="34"/>
      <c r="B131" s="139"/>
      <c r="C131" s="140" t="s">
        <v>9</v>
      </c>
      <c r="D131" s="140" t="s">
        <v>122</v>
      </c>
      <c r="E131" s="141" t="s">
        <v>164</v>
      </c>
      <c r="F131" s="142" t="s">
        <v>165</v>
      </c>
      <c r="G131" s="143" t="s">
        <v>125</v>
      </c>
      <c r="H131" s="144">
        <v>115.2</v>
      </c>
      <c r="I131" s="145"/>
      <c r="J131" s="146">
        <f>ROUND(I131*H131,2)</f>
        <v>0</v>
      </c>
      <c r="K131" s="142" t="s">
        <v>126</v>
      </c>
      <c r="L131" s="35"/>
      <c r="M131" s="147" t="s">
        <v>3</v>
      </c>
      <c r="N131" s="148" t="s">
        <v>41</v>
      </c>
      <c r="O131" s="55"/>
      <c r="P131" s="149">
        <f>O131*H131</f>
        <v>0</v>
      </c>
      <c r="Q131" s="149">
        <v>0</v>
      </c>
      <c r="R131" s="149">
        <f>Q131*H131</f>
        <v>0</v>
      </c>
      <c r="S131" s="149">
        <v>0</v>
      </c>
      <c r="T131" s="150">
        <f>S131*H131</f>
        <v>0</v>
      </c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R131" s="151" t="s">
        <v>127</v>
      </c>
      <c r="AT131" s="151" t="s">
        <v>122</v>
      </c>
      <c r="AU131" s="151" t="s">
        <v>80</v>
      </c>
      <c r="AY131" s="19" t="s">
        <v>120</v>
      </c>
      <c r="BE131" s="152">
        <f>IF(N131="základní",J131,0)</f>
        <v>0</v>
      </c>
      <c r="BF131" s="152">
        <f>IF(N131="snížená",J131,0)</f>
        <v>0</v>
      </c>
      <c r="BG131" s="152">
        <f>IF(N131="zákl. přenesená",J131,0)</f>
        <v>0</v>
      </c>
      <c r="BH131" s="152">
        <f>IF(N131="sníž. přenesená",J131,0)</f>
        <v>0</v>
      </c>
      <c r="BI131" s="152">
        <f>IF(N131="nulová",J131,0)</f>
        <v>0</v>
      </c>
      <c r="BJ131" s="19" t="s">
        <v>78</v>
      </c>
      <c r="BK131" s="152">
        <f>ROUND(I131*H131,2)</f>
        <v>0</v>
      </c>
      <c r="BL131" s="19" t="s">
        <v>127</v>
      </c>
      <c r="BM131" s="151" t="s">
        <v>251</v>
      </c>
    </row>
    <row r="132" spans="1:65" s="2" customFormat="1" ht="11.25">
      <c r="A132" s="34"/>
      <c r="B132" s="35"/>
      <c r="C132" s="34"/>
      <c r="D132" s="153" t="s">
        <v>129</v>
      </c>
      <c r="E132" s="34"/>
      <c r="F132" s="154" t="s">
        <v>167</v>
      </c>
      <c r="G132" s="34"/>
      <c r="H132" s="34"/>
      <c r="I132" s="155"/>
      <c r="J132" s="34"/>
      <c r="K132" s="34"/>
      <c r="L132" s="35"/>
      <c r="M132" s="156"/>
      <c r="N132" s="157"/>
      <c r="O132" s="55"/>
      <c r="P132" s="55"/>
      <c r="Q132" s="55"/>
      <c r="R132" s="55"/>
      <c r="S132" s="55"/>
      <c r="T132" s="56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T132" s="19" t="s">
        <v>129</v>
      </c>
      <c r="AU132" s="19" t="s">
        <v>80</v>
      </c>
    </row>
    <row r="133" spans="1:65" s="13" customFormat="1" ht="11.25">
      <c r="B133" s="158"/>
      <c r="D133" s="159" t="s">
        <v>131</v>
      </c>
      <c r="E133" s="160" t="s">
        <v>3</v>
      </c>
      <c r="F133" s="161" t="s">
        <v>252</v>
      </c>
      <c r="H133" s="160" t="s">
        <v>3</v>
      </c>
      <c r="I133" s="162"/>
      <c r="L133" s="158"/>
      <c r="M133" s="163"/>
      <c r="N133" s="164"/>
      <c r="O133" s="164"/>
      <c r="P133" s="164"/>
      <c r="Q133" s="164"/>
      <c r="R133" s="164"/>
      <c r="S133" s="164"/>
      <c r="T133" s="165"/>
      <c r="AT133" s="160" t="s">
        <v>131</v>
      </c>
      <c r="AU133" s="160" t="s">
        <v>80</v>
      </c>
      <c r="AV133" s="13" t="s">
        <v>78</v>
      </c>
      <c r="AW133" s="13" t="s">
        <v>32</v>
      </c>
      <c r="AX133" s="13" t="s">
        <v>70</v>
      </c>
      <c r="AY133" s="160" t="s">
        <v>120</v>
      </c>
    </row>
    <row r="134" spans="1:65" s="14" customFormat="1" ht="11.25">
      <c r="B134" s="166"/>
      <c r="D134" s="159" t="s">
        <v>131</v>
      </c>
      <c r="E134" s="167" t="s">
        <v>3</v>
      </c>
      <c r="F134" s="168" t="s">
        <v>649</v>
      </c>
      <c r="H134" s="169">
        <v>115.2</v>
      </c>
      <c r="I134" s="170"/>
      <c r="L134" s="166"/>
      <c r="M134" s="171"/>
      <c r="N134" s="172"/>
      <c r="O134" s="172"/>
      <c r="P134" s="172"/>
      <c r="Q134" s="172"/>
      <c r="R134" s="172"/>
      <c r="S134" s="172"/>
      <c r="T134" s="173"/>
      <c r="AT134" s="167" t="s">
        <v>131</v>
      </c>
      <c r="AU134" s="167" t="s">
        <v>80</v>
      </c>
      <c r="AV134" s="14" t="s">
        <v>80</v>
      </c>
      <c r="AW134" s="14" t="s">
        <v>32</v>
      </c>
      <c r="AX134" s="14" t="s">
        <v>70</v>
      </c>
      <c r="AY134" s="167" t="s">
        <v>120</v>
      </c>
    </row>
    <row r="135" spans="1:65" s="15" customFormat="1" ht="11.25">
      <c r="B135" s="174"/>
      <c r="D135" s="159" t="s">
        <v>131</v>
      </c>
      <c r="E135" s="175" t="s">
        <v>3</v>
      </c>
      <c r="F135" s="176" t="s">
        <v>134</v>
      </c>
      <c r="H135" s="177">
        <v>115.2</v>
      </c>
      <c r="I135" s="178"/>
      <c r="L135" s="174"/>
      <c r="M135" s="179"/>
      <c r="N135" s="180"/>
      <c r="O135" s="180"/>
      <c r="P135" s="180"/>
      <c r="Q135" s="180"/>
      <c r="R135" s="180"/>
      <c r="S135" s="180"/>
      <c r="T135" s="181"/>
      <c r="AT135" s="175" t="s">
        <v>131</v>
      </c>
      <c r="AU135" s="175" t="s">
        <v>80</v>
      </c>
      <c r="AV135" s="15" t="s">
        <v>127</v>
      </c>
      <c r="AW135" s="15" t="s">
        <v>32</v>
      </c>
      <c r="AX135" s="15" t="s">
        <v>78</v>
      </c>
      <c r="AY135" s="175" t="s">
        <v>120</v>
      </c>
    </row>
    <row r="136" spans="1:65" s="2" customFormat="1" ht="62.65" customHeight="1">
      <c r="A136" s="34"/>
      <c r="B136" s="139"/>
      <c r="C136" s="140" t="s">
        <v>201</v>
      </c>
      <c r="D136" s="140" t="s">
        <v>122</v>
      </c>
      <c r="E136" s="141" t="s">
        <v>257</v>
      </c>
      <c r="F136" s="142" t="s">
        <v>258</v>
      </c>
      <c r="G136" s="143" t="s">
        <v>125</v>
      </c>
      <c r="H136" s="144">
        <v>115.2</v>
      </c>
      <c r="I136" s="145"/>
      <c r="J136" s="146">
        <f>ROUND(I136*H136,2)</f>
        <v>0</v>
      </c>
      <c r="K136" s="142" t="s">
        <v>126</v>
      </c>
      <c r="L136" s="35"/>
      <c r="M136" s="147" t="s">
        <v>3</v>
      </c>
      <c r="N136" s="148" t="s">
        <v>41</v>
      </c>
      <c r="O136" s="55"/>
      <c r="P136" s="149">
        <f>O136*H136</f>
        <v>0</v>
      </c>
      <c r="Q136" s="149">
        <v>0</v>
      </c>
      <c r="R136" s="149">
        <f>Q136*H136</f>
        <v>0</v>
      </c>
      <c r="S136" s="149">
        <v>0</v>
      </c>
      <c r="T136" s="150">
        <f>S136*H136</f>
        <v>0</v>
      </c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R136" s="151" t="s">
        <v>127</v>
      </c>
      <c r="AT136" s="151" t="s">
        <v>122</v>
      </c>
      <c r="AU136" s="151" t="s">
        <v>80</v>
      </c>
      <c r="AY136" s="19" t="s">
        <v>120</v>
      </c>
      <c r="BE136" s="152">
        <f>IF(N136="základní",J136,0)</f>
        <v>0</v>
      </c>
      <c r="BF136" s="152">
        <f>IF(N136="snížená",J136,0)</f>
        <v>0</v>
      </c>
      <c r="BG136" s="152">
        <f>IF(N136="zákl. přenesená",J136,0)</f>
        <v>0</v>
      </c>
      <c r="BH136" s="152">
        <f>IF(N136="sníž. přenesená",J136,0)</f>
        <v>0</v>
      </c>
      <c r="BI136" s="152">
        <f>IF(N136="nulová",J136,0)</f>
        <v>0</v>
      </c>
      <c r="BJ136" s="19" t="s">
        <v>78</v>
      </c>
      <c r="BK136" s="152">
        <f>ROUND(I136*H136,2)</f>
        <v>0</v>
      </c>
      <c r="BL136" s="19" t="s">
        <v>127</v>
      </c>
      <c r="BM136" s="151" t="s">
        <v>259</v>
      </c>
    </row>
    <row r="137" spans="1:65" s="2" customFormat="1" ht="11.25">
      <c r="A137" s="34"/>
      <c r="B137" s="35"/>
      <c r="C137" s="34"/>
      <c r="D137" s="153" t="s">
        <v>129</v>
      </c>
      <c r="E137" s="34"/>
      <c r="F137" s="154" t="s">
        <v>260</v>
      </c>
      <c r="G137" s="34"/>
      <c r="H137" s="34"/>
      <c r="I137" s="155"/>
      <c r="J137" s="34"/>
      <c r="K137" s="34"/>
      <c r="L137" s="35"/>
      <c r="M137" s="156"/>
      <c r="N137" s="157"/>
      <c r="O137" s="55"/>
      <c r="P137" s="55"/>
      <c r="Q137" s="55"/>
      <c r="R137" s="55"/>
      <c r="S137" s="55"/>
      <c r="T137" s="56"/>
      <c r="U137" s="34"/>
      <c r="V137" s="34"/>
      <c r="W137" s="34"/>
      <c r="X137" s="34"/>
      <c r="Y137" s="34"/>
      <c r="Z137" s="34"/>
      <c r="AA137" s="34"/>
      <c r="AB137" s="34"/>
      <c r="AC137" s="34"/>
      <c r="AD137" s="34"/>
      <c r="AE137" s="34"/>
      <c r="AT137" s="19" t="s">
        <v>129</v>
      </c>
      <c r="AU137" s="19" t="s">
        <v>80</v>
      </c>
    </row>
    <row r="138" spans="1:65" s="2" customFormat="1" ht="44.25" customHeight="1">
      <c r="A138" s="34"/>
      <c r="B138" s="139"/>
      <c r="C138" s="140" t="s">
        <v>208</v>
      </c>
      <c r="D138" s="140" t="s">
        <v>122</v>
      </c>
      <c r="E138" s="141" t="s">
        <v>262</v>
      </c>
      <c r="F138" s="142" t="s">
        <v>263</v>
      </c>
      <c r="G138" s="143" t="s">
        <v>125</v>
      </c>
      <c r="H138" s="144">
        <v>115.2</v>
      </c>
      <c r="I138" s="145"/>
      <c r="J138" s="146">
        <f>ROUND(I138*H138,2)</f>
        <v>0</v>
      </c>
      <c r="K138" s="142" t="s">
        <v>126</v>
      </c>
      <c r="L138" s="35"/>
      <c r="M138" s="147" t="s">
        <v>3</v>
      </c>
      <c r="N138" s="148" t="s">
        <v>41</v>
      </c>
      <c r="O138" s="55"/>
      <c r="P138" s="149">
        <f>O138*H138</f>
        <v>0</v>
      </c>
      <c r="Q138" s="149">
        <v>0</v>
      </c>
      <c r="R138" s="149">
        <f>Q138*H138</f>
        <v>0</v>
      </c>
      <c r="S138" s="149">
        <v>0</v>
      </c>
      <c r="T138" s="150">
        <f>S138*H138</f>
        <v>0</v>
      </c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R138" s="151" t="s">
        <v>127</v>
      </c>
      <c r="AT138" s="151" t="s">
        <v>122</v>
      </c>
      <c r="AU138" s="151" t="s">
        <v>80</v>
      </c>
      <c r="AY138" s="19" t="s">
        <v>120</v>
      </c>
      <c r="BE138" s="152">
        <f>IF(N138="základní",J138,0)</f>
        <v>0</v>
      </c>
      <c r="BF138" s="152">
        <f>IF(N138="snížená",J138,0)</f>
        <v>0</v>
      </c>
      <c r="BG138" s="152">
        <f>IF(N138="zákl. přenesená",J138,0)</f>
        <v>0</v>
      </c>
      <c r="BH138" s="152">
        <f>IF(N138="sníž. přenesená",J138,0)</f>
        <v>0</v>
      </c>
      <c r="BI138" s="152">
        <f>IF(N138="nulová",J138,0)</f>
        <v>0</v>
      </c>
      <c r="BJ138" s="19" t="s">
        <v>78</v>
      </c>
      <c r="BK138" s="152">
        <f>ROUND(I138*H138,2)</f>
        <v>0</v>
      </c>
      <c r="BL138" s="19" t="s">
        <v>127</v>
      </c>
      <c r="BM138" s="151" t="s">
        <v>264</v>
      </c>
    </row>
    <row r="139" spans="1:65" s="2" customFormat="1" ht="11.25">
      <c r="A139" s="34"/>
      <c r="B139" s="35"/>
      <c r="C139" s="34"/>
      <c r="D139" s="153" t="s">
        <v>129</v>
      </c>
      <c r="E139" s="34"/>
      <c r="F139" s="154" t="s">
        <v>265</v>
      </c>
      <c r="G139" s="34"/>
      <c r="H139" s="34"/>
      <c r="I139" s="155"/>
      <c r="J139" s="34"/>
      <c r="K139" s="34"/>
      <c r="L139" s="35"/>
      <c r="M139" s="156"/>
      <c r="N139" s="157"/>
      <c r="O139" s="55"/>
      <c r="P139" s="55"/>
      <c r="Q139" s="55"/>
      <c r="R139" s="55"/>
      <c r="S139" s="55"/>
      <c r="T139" s="56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T139" s="19" t="s">
        <v>129</v>
      </c>
      <c r="AU139" s="19" t="s">
        <v>80</v>
      </c>
    </row>
    <row r="140" spans="1:65" s="2" customFormat="1" ht="44.25" customHeight="1">
      <c r="A140" s="34"/>
      <c r="B140" s="139"/>
      <c r="C140" s="140" t="s">
        <v>213</v>
      </c>
      <c r="D140" s="140" t="s">
        <v>122</v>
      </c>
      <c r="E140" s="141" t="s">
        <v>267</v>
      </c>
      <c r="F140" s="142" t="s">
        <v>268</v>
      </c>
      <c r="G140" s="143" t="s">
        <v>125</v>
      </c>
      <c r="H140" s="144">
        <v>115.2</v>
      </c>
      <c r="I140" s="145"/>
      <c r="J140" s="146">
        <f>ROUND(I140*H140,2)</f>
        <v>0</v>
      </c>
      <c r="K140" s="142" t="s">
        <v>126</v>
      </c>
      <c r="L140" s="35"/>
      <c r="M140" s="147" t="s">
        <v>3</v>
      </c>
      <c r="N140" s="148" t="s">
        <v>41</v>
      </c>
      <c r="O140" s="55"/>
      <c r="P140" s="149">
        <f>O140*H140</f>
        <v>0</v>
      </c>
      <c r="Q140" s="149">
        <v>0</v>
      </c>
      <c r="R140" s="149">
        <f>Q140*H140</f>
        <v>0</v>
      </c>
      <c r="S140" s="149">
        <v>0</v>
      </c>
      <c r="T140" s="150">
        <f>S140*H140</f>
        <v>0</v>
      </c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R140" s="151" t="s">
        <v>127</v>
      </c>
      <c r="AT140" s="151" t="s">
        <v>122</v>
      </c>
      <c r="AU140" s="151" t="s">
        <v>80</v>
      </c>
      <c r="AY140" s="19" t="s">
        <v>120</v>
      </c>
      <c r="BE140" s="152">
        <f>IF(N140="základní",J140,0)</f>
        <v>0</v>
      </c>
      <c r="BF140" s="152">
        <f>IF(N140="snížená",J140,0)</f>
        <v>0</v>
      </c>
      <c r="BG140" s="152">
        <f>IF(N140="zákl. přenesená",J140,0)</f>
        <v>0</v>
      </c>
      <c r="BH140" s="152">
        <f>IF(N140="sníž. přenesená",J140,0)</f>
        <v>0</v>
      </c>
      <c r="BI140" s="152">
        <f>IF(N140="nulová",J140,0)</f>
        <v>0</v>
      </c>
      <c r="BJ140" s="19" t="s">
        <v>78</v>
      </c>
      <c r="BK140" s="152">
        <f>ROUND(I140*H140,2)</f>
        <v>0</v>
      </c>
      <c r="BL140" s="19" t="s">
        <v>127</v>
      </c>
      <c r="BM140" s="151" t="s">
        <v>269</v>
      </c>
    </row>
    <row r="141" spans="1:65" s="2" customFormat="1" ht="11.25">
      <c r="A141" s="34"/>
      <c r="B141" s="35"/>
      <c r="C141" s="34"/>
      <c r="D141" s="153" t="s">
        <v>129</v>
      </c>
      <c r="E141" s="34"/>
      <c r="F141" s="154" t="s">
        <v>270</v>
      </c>
      <c r="G141" s="34"/>
      <c r="H141" s="34"/>
      <c r="I141" s="155"/>
      <c r="J141" s="34"/>
      <c r="K141" s="34"/>
      <c r="L141" s="35"/>
      <c r="M141" s="156"/>
      <c r="N141" s="157"/>
      <c r="O141" s="55"/>
      <c r="P141" s="55"/>
      <c r="Q141" s="55"/>
      <c r="R141" s="55"/>
      <c r="S141" s="55"/>
      <c r="T141" s="56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T141" s="19" t="s">
        <v>129</v>
      </c>
      <c r="AU141" s="19" t="s">
        <v>80</v>
      </c>
    </row>
    <row r="142" spans="1:65" s="13" customFormat="1" ht="11.25">
      <c r="B142" s="158"/>
      <c r="D142" s="159" t="s">
        <v>131</v>
      </c>
      <c r="E142" s="160" t="s">
        <v>3</v>
      </c>
      <c r="F142" s="161" t="s">
        <v>252</v>
      </c>
      <c r="H142" s="160" t="s">
        <v>3</v>
      </c>
      <c r="I142" s="162"/>
      <c r="L142" s="158"/>
      <c r="M142" s="163"/>
      <c r="N142" s="164"/>
      <c r="O142" s="164"/>
      <c r="P142" s="164"/>
      <c r="Q142" s="164"/>
      <c r="R142" s="164"/>
      <c r="S142" s="164"/>
      <c r="T142" s="165"/>
      <c r="AT142" s="160" t="s">
        <v>131</v>
      </c>
      <c r="AU142" s="160" t="s">
        <v>80</v>
      </c>
      <c r="AV142" s="13" t="s">
        <v>78</v>
      </c>
      <c r="AW142" s="13" t="s">
        <v>32</v>
      </c>
      <c r="AX142" s="13" t="s">
        <v>70</v>
      </c>
      <c r="AY142" s="160" t="s">
        <v>120</v>
      </c>
    </row>
    <row r="143" spans="1:65" s="14" customFormat="1" ht="11.25">
      <c r="B143" s="166"/>
      <c r="D143" s="159" t="s">
        <v>131</v>
      </c>
      <c r="E143" s="167" t="s">
        <v>3</v>
      </c>
      <c r="F143" s="168" t="s">
        <v>649</v>
      </c>
      <c r="H143" s="169">
        <v>115.2</v>
      </c>
      <c r="I143" s="170"/>
      <c r="L143" s="166"/>
      <c r="M143" s="171"/>
      <c r="N143" s="172"/>
      <c r="O143" s="172"/>
      <c r="P143" s="172"/>
      <c r="Q143" s="172"/>
      <c r="R143" s="172"/>
      <c r="S143" s="172"/>
      <c r="T143" s="173"/>
      <c r="AT143" s="167" t="s">
        <v>131</v>
      </c>
      <c r="AU143" s="167" t="s">
        <v>80</v>
      </c>
      <c r="AV143" s="14" t="s">
        <v>80</v>
      </c>
      <c r="AW143" s="14" t="s">
        <v>32</v>
      </c>
      <c r="AX143" s="14" t="s">
        <v>70</v>
      </c>
      <c r="AY143" s="167" t="s">
        <v>120</v>
      </c>
    </row>
    <row r="144" spans="1:65" s="15" customFormat="1" ht="11.25">
      <c r="B144" s="174"/>
      <c r="D144" s="159" t="s">
        <v>131</v>
      </c>
      <c r="E144" s="175" t="s">
        <v>3</v>
      </c>
      <c r="F144" s="176" t="s">
        <v>134</v>
      </c>
      <c r="H144" s="177">
        <v>115.2</v>
      </c>
      <c r="I144" s="178"/>
      <c r="L144" s="174"/>
      <c r="M144" s="179"/>
      <c r="N144" s="180"/>
      <c r="O144" s="180"/>
      <c r="P144" s="180"/>
      <c r="Q144" s="180"/>
      <c r="R144" s="180"/>
      <c r="S144" s="180"/>
      <c r="T144" s="181"/>
      <c r="AT144" s="175" t="s">
        <v>131</v>
      </c>
      <c r="AU144" s="175" t="s">
        <v>80</v>
      </c>
      <c r="AV144" s="15" t="s">
        <v>127</v>
      </c>
      <c r="AW144" s="15" t="s">
        <v>32</v>
      </c>
      <c r="AX144" s="15" t="s">
        <v>78</v>
      </c>
      <c r="AY144" s="175" t="s">
        <v>120</v>
      </c>
    </row>
    <row r="145" spans="1:65" s="2" customFormat="1" ht="16.5" customHeight="1">
      <c r="A145" s="34"/>
      <c r="B145" s="139"/>
      <c r="C145" s="182" t="s">
        <v>220</v>
      </c>
      <c r="D145" s="182" t="s">
        <v>202</v>
      </c>
      <c r="E145" s="183" t="s">
        <v>272</v>
      </c>
      <c r="F145" s="184" t="s">
        <v>273</v>
      </c>
      <c r="G145" s="185" t="s">
        <v>205</v>
      </c>
      <c r="H145" s="186">
        <v>230.4</v>
      </c>
      <c r="I145" s="187"/>
      <c r="J145" s="188">
        <f>ROUND(I145*H145,2)</f>
        <v>0</v>
      </c>
      <c r="K145" s="184" t="s">
        <v>126</v>
      </c>
      <c r="L145" s="189"/>
      <c r="M145" s="190" t="s">
        <v>3</v>
      </c>
      <c r="N145" s="191" t="s">
        <v>41</v>
      </c>
      <c r="O145" s="55"/>
      <c r="P145" s="149">
        <f>O145*H145</f>
        <v>0</v>
      </c>
      <c r="Q145" s="149">
        <v>1</v>
      </c>
      <c r="R145" s="149">
        <f>Q145*H145</f>
        <v>230.4</v>
      </c>
      <c r="S145" s="149">
        <v>0</v>
      </c>
      <c r="T145" s="150">
        <f>S145*H145</f>
        <v>0</v>
      </c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R145" s="151" t="s">
        <v>175</v>
      </c>
      <c r="AT145" s="151" t="s">
        <v>202</v>
      </c>
      <c r="AU145" s="151" t="s">
        <v>80</v>
      </c>
      <c r="AY145" s="19" t="s">
        <v>120</v>
      </c>
      <c r="BE145" s="152">
        <f>IF(N145="základní",J145,0)</f>
        <v>0</v>
      </c>
      <c r="BF145" s="152">
        <f>IF(N145="snížená",J145,0)</f>
        <v>0</v>
      </c>
      <c r="BG145" s="152">
        <f>IF(N145="zákl. přenesená",J145,0)</f>
        <v>0</v>
      </c>
      <c r="BH145" s="152">
        <f>IF(N145="sníž. přenesená",J145,0)</f>
        <v>0</v>
      </c>
      <c r="BI145" s="152">
        <f>IF(N145="nulová",J145,0)</f>
        <v>0</v>
      </c>
      <c r="BJ145" s="19" t="s">
        <v>78</v>
      </c>
      <c r="BK145" s="152">
        <f>ROUND(I145*H145,2)</f>
        <v>0</v>
      </c>
      <c r="BL145" s="19" t="s">
        <v>127</v>
      </c>
      <c r="BM145" s="151" t="s">
        <v>274</v>
      </c>
    </row>
    <row r="146" spans="1:65" s="14" customFormat="1" ht="11.25">
      <c r="B146" s="166"/>
      <c r="D146" s="159" t="s">
        <v>131</v>
      </c>
      <c r="F146" s="168" t="s">
        <v>650</v>
      </c>
      <c r="H146" s="169">
        <v>230.4</v>
      </c>
      <c r="I146" s="170"/>
      <c r="L146" s="166"/>
      <c r="M146" s="171"/>
      <c r="N146" s="172"/>
      <c r="O146" s="172"/>
      <c r="P146" s="172"/>
      <c r="Q146" s="172"/>
      <c r="R146" s="172"/>
      <c r="S146" s="172"/>
      <c r="T146" s="173"/>
      <c r="AT146" s="167" t="s">
        <v>131</v>
      </c>
      <c r="AU146" s="167" t="s">
        <v>80</v>
      </c>
      <c r="AV146" s="14" t="s">
        <v>80</v>
      </c>
      <c r="AW146" s="14" t="s">
        <v>4</v>
      </c>
      <c r="AX146" s="14" t="s">
        <v>78</v>
      </c>
      <c r="AY146" s="167" t="s">
        <v>120</v>
      </c>
    </row>
    <row r="147" spans="1:65" s="2" customFormat="1" ht="33" customHeight="1">
      <c r="A147" s="34"/>
      <c r="B147" s="139"/>
      <c r="C147" s="140" t="s">
        <v>226</v>
      </c>
      <c r="D147" s="140" t="s">
        <v>122</v>
      </c>
      <c r="E147" s="141" t="s">
        <v>277</v>
      </c>
      <c r="F147" s="142" t="s">
        <v>278</v>
      </c>
      <c r="G147" s="143" t="s">
        <v>146</v>
      </c>
      <c r="H147" s="144">
        <v>384</v>
      </c>
      <c r="I147" s="145"/>
      <c r="J147" s="146">
        <f>ROUND(I147*H147,2)</f>
        <v>0</v>
      </c>
      <c r="K147" s="142" t="s">
        <v>126</v>
      </c>
      <c r="L147" s="35"/>
      <c r="M147" s="147" t="s">
        <v>3</v>
      </c>
      <c r="N147" s="148" t="s">
        <v>41</v>
      </c>
      <c r="O147" s="55"/>
      <c r="P147" s="149">
        <f>O147*H147</f>
        <v>0</v>
      </c>
      <c r="Q147" s="149">
        <v>0</v>
      </c>
      <c r="R147" s="149">
        <f>Q147*H147</f>
        <v>0</v>
      </c>
      <c r="S147" s="149">
        <v>0</v>
      </c>
      <c r="T147" s="150">
        <f>S147*H147</f>
        <v>0</v>
      </c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R147" s="151" t="s">
        <v>127</v>
      </c>
      <c r="AT147" s="151" t="s">
        <v>122</v>
      </c>
      <c r="AU147" s="151" t="s">
        <v>80</v>
      </c>
      <c r="AY147" s="19" t="s">
        <v>120</v>
      </c>
      <c r="BE147" s="152">
        <f>IF(N147="základní",J147,0)</f>
        <v>0</v>
      </c>
      <c r="BF147" s="152">
        <f>IF(N147="snížená",J147,0)</f>
        <v>0</v>
      </c>
      <c r="BG147" s="152">
        <f>IF(N147="zákl. přenesená",J147,0)</f>
        <v>0</v>
      </c>
      <c r="BH147" s="152">
        <f>IF(N147="sníž. přenesená",J147,0)</f>
        <v>0</v>
      </c>
      <c r="BI147" s="152">
        <f>IF(N147="nulová",J147,0)</f>
        <v>0</v>
      </c>
      <c r="BJ147" s="19" t="s">
        <v>78</v>
      </c>
      <c r="BK147" s="152">
        <f>ROUND(I147*H147,2)</f>
        <v>0</v>
      </c>
      <c r="BL147" s="19" t="s">
        <v>127</v>
      </c>
      <c r="BM147" s="151" t="s">
        <v>279</v>
      </c>
    </row>
    <row r="148" spans="1:65" s="2" customFormat="1" ht="11.25">
      <c r="A148" s="34"/>
      <c r="B148" s="35"/>
      <c r="C148" s="34"/>
      <c r="D148" s="153" t="s">
        <v>129</v>
      </c>
      <c r="E148" s="34"/>
      <c r="F148" s="154" t="s">
        <v>280</v>
      </c>
      <c r="G148" s="34"/>
      <c r="H148" s="34"/>
      <c r="I148" s="155"/>
      <c r="J148" s="34"/>
      <c r="K148" s="34"/>
      <c r="L148" s="35"/>
      <c r="M148" s="156"/>
      <c r="N148" s="157"/>
      <c r="O148" s="55"/>
      <c r="P148" s="55"/>
      <c r="Q148" s="55"/>
      <c r="R148" s="55"/>
      <c r="S148" s="55"/>
      <c r="T148" s="56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T148" s="19" t="s">
        <v>129</v>
      </c>
      <c r="AU148" s="19" t="s">
        <v>80</v>
      </c>
    </row>
    <row r="149" spans="1:65" s="13" customFormat="1" ht="11.25">
      <c r="B149" s="158"/>
      <c r="D149" s="159" t="s">
        <v>131</v>
      </c>
      <c r="E149" s="160" t="s">
        <v>3</v>
      </c>
      <c r="F149" s="161" t="s">
        <v>252</v>
      </c>
      <c r="H149" s="160" t="s">
        <v>3</v>
      </c>
      <c r="I149" s="162"/>
      <c r="L149" s="158"/>
      <c r="M149" s="163"/>
      <c r="N149" s="164"/>
      <c r="O149" s="164"/>
      <c r="P149" s="164"/>
      <c r="Q149" s="164"/>
      <c r="R149" s="164"/>
      <c r="S149" s="164"/>
      <c r="T149" s="165"/>
      <c r="AT149" s="160" t="s">
        <v>131</v>
      </c>
      <c r="AU149" s="160" t="s">
        <v>80</v>
      </c>
      <c r="AV149" s="13" t="s">
        <v>78</v>
      </c>
      <c r="AW149" s="13" t="s">
        <v>32</v>
      </c>
      <c r="AX149" s="13" t="s">
        <v>70</v>
      </c>
      <c r="AY149" s="160" t="s">
        <v>120</v>
      </c>
    </row>
    <row r="150" spans="1:65" s="14" customFormat="1" ht="11.25">
      <c r="B150" s="166"/>
      <c r="D150" s="159" t="s">
        <v>131</v>
      </c>
      <c r="E150" s="167" t="s">
        <v>3</v>
      </c>
      <c r="F150" s="168" t="s">
        <v>651</v>
      </c>
      <c r="H150" s="169">
        <v>384</v>
      </c>
      <c r="I150" s="170"/>
      <c r="L150" s="166"/>
      <c r="M150" s="171"/>
      <c r="N150" s="172"/>
      <c r="O150" s="172"/>
      <c r="P150" s="172"/>
      <c r="Q150" s="172"/>
      <c r="R150" s="172"/>
      <c r="S150" s="172"/>
      <c r="T150" s="173"/>
      <c r="AT150" s="167" t="s">
        <v>131</v>
      </c>
      <c r="AU150" s="167" t="s">
        <v>80</v>
      </c>
      <c r="AV150" s="14" t="s">
        <v>80</v>
      </c>
      <c r="AW150" s="14" t="s">
        <v>32</v>
      </c>
      <c r="AX150" s="14" t="s">
        <v>70</v>
      </c>
      <c r="AY150" s="167" t="s">
        <v>120</v>
      </c>
    </row>
    <row r="151" spans="1:65" s="15" customFormat="1" ht="11.25">
      <c r="B151" s="174"/>
      <c r="D151" s="159" t="s">
        <v>131</v>
      </c>
      <c r="E151" s="175" t="s">
        <v>3</v>
      </c>
      <c r="F151" s="176" t="s">
        <v>134</v>
      </c>
      <c r="H151" s="177">
        <v>384</v>
      </c>
      <c r="I151" s="178"/>
      <c r="L151" s="174"/>
      <c r="M151" s="179"/>
      <c r="N151" s="180"/>
      <c r="O151" s="180"/>
      <c r="P151" s="180"/>
      <c r="Q151" s="180"/>
      <c r="R151" s="180"/>
      <c r="S151" s="180"/>
      <c r="T151" s="181"/>
      <c r="AT151" s="175" t="s">
        <v>131</v>
      </c>
      <c r="AU151" s="175" t="s">
        <v>80</v>
      </c>
      <c r="AV151" s="15" t="s">
        <v>127</v>
      </c>
      <c r="AW151" s="15" t="s">
        <v>32</v>
      </c>
      <c r="AX151" s="15" t="s">
        <v>78</v>
      </c>
      <c r="AY151" s="175" t="s">
        <v>120</v>
      </c>
    </row>
    <row r="152" spans="1:65" s="2" customFormat="1" ht="37.9" customHeight="1">
      <c r="A152" s="34"/>
      <c r="B152" s="139"/>
      <c r="C152" s="140" t="s">
        <v>231</v>
      </c>
      <c r="D152" s="140" t="s">
        <v>122</v>
      </c>
      <c r="E152" s="141" t="s">
        <v>284</v>
      </c>
      <c r="F152" s="142" t="s">
        <v>285</v>
      </c>
      <c r="G152" s="143" t="s">
        <v>146</v>
      </c>
      <c r="H152" s="144">
        <v>384</v>
      </c>
      <c r="I152" s="145"/>
      <c r="J152" s="146">
        <f>ROUND(I152*H152,2)</f>
        <v>0</v>
      </c>
      <c r="K152" s="142" t="s">
        <v>126</v>
      </c>
      <c r="L152" s="35"/>
      <c r="M152" s="147" t="s">
        <v>3</v>
      </c>
      <c r="N152" s="148" t="s">
        <v>41</v>
      </c>
      <c r="O152" s="55"/>
      <c r="P152" s="149">
        <f>O152*H152</f>
        <v>0</v>
      </c>
      <c r="Q152" s="149">
        <v>1E-4</v>
      </c>
      <c r="R152" s="149">
        <f>Q152*H152</f>
        <v>3.8400000000000004E-2</v>
      </c>
      <c r="S152" s="149">
        <v>0</v>
      </c>
      <c r="T152" s="150">
        <f>S152*H152</f>
        <v>0</v>
      </c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R152" s="151" t="s">
        <v>127</v>
      </c>
      <c r="AT152" s="151" t="s">
        <v>122</v>
      </c>
      <c r="AU152" s="151" t="s">
        <v>80</v>
      </c>
      <c r="AY152" s="19" t="s">
        <v>120</v>
      </c>
      <c r="BE152" s="152">
        <f>IF(N152="základní",J152,0)</f>
        <v>0</v>
      </c>
      <c r="BF152" s="152">
        <f>IF(N152="snížená",J152,0)</f>
        <v>0</v>
      </c>
      <c r="BG152" s="152">
        <f>IF(N152="zákl. přenesená",J152,0)</f>
        <v>0</v>
      </c>
      <c r="BH152" s="152">
        <f>IF(N152="sníž. přenesená",J152,0)</f>
        <v>0</v>
      </c>
      <c r="BI152" s="152">
        <f>IF(N152="nulová",J152,0)</f>
        <v>0</v>
      </c>
      <c r="BJ152" s="19" t="s">
        <v>78</v>
      </c>
      <c r="BK152" s="152">
        <f>ROUND(I152*H152,2)</f>
        <v>0</v>
      </c>
      <c r="BL152" s="19" t="s">
        <v>127</v>
      </c>
      <c r="BM152" s="151" t="s">
        <v>286</v>
      </c>
    </row>
    <row r="153" spans="1:65" s="2" customFormat="1" ht="11.25">
      <c r="A153" s="34"/>
      <c r="B153" s="35"/>
      <c r="C153" s="34"/>
      <c r="D153" s="153" t="s">
        <v>129</v>
      </c>
      <c r="E153" s="34"/>
      <c r="F153" s="154" t="s">
        <v>287</v>
      </c>
      <c r="G153" s="34"/>
      <c r="H153" s="34"/>
      <c r="I153" s="155"/>
      <c r="J153" s="34"/>
      <c r="K153" s="34"/>
      <c r="L153" s="35"/>
      <c r="M153" s="156"/>
      <c r="N153" s="157"/>
      <c r="O153" s="55"/>
      <c r="P153" s="55"/>
      <c r="Q153" s="55"/>
      <c r="R153" s="55"/>
      <c r="S153" s="55"/>
      <c r="T153" s="56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T153" s="19" t="s">
        <v>129</v>
      </c>
      <c r="AU153" s="19" t="s">
        <v>80</v>
      </c>
    </row>
    <row r="154" spans="1:65" s="2" customFormat="1" ht="24.2" customHeight="1">
      <c r="A154" s="34"/>
      <c r="B154" s="139"/>
      <c r="C154" s="182" t="s">
        <v>238</v>
      </c>
      <c r="D154" s="182" t="s">
        <v>202</v>
      </c>
      <c r="E154" s="183" t="s">
        <v>289</v>
      </c>
      <c r="F154" s="184" t="s">
        <v>290</v>
      </c>
      <c r="G154" s="185" t="s">
        <v>146</v>
      </c>
      <c r="H154" s="186">
        <v>460.8</v>
      </c>
      <c r="I154" s="187"/>
      <c r="J154" s="188">
        <f>ROUND(I154*H154,2)</f>
        <v>0</v>
      </c>
      <c r="K154" s="184" t="s">
        <v>126</v>
      </c>
      <c r="L154" s="189"/>
      <c r="M154" s="190" t="s">
        <v>3</v>
      </c>
      <c r="N154" s="191" t="s">
        <v>41</v>
      </c>
      <c r="O154" s="55"/>
      <c r="P154" s="149">
        <f>O154*H154</f>
        <v>0</v>
      </c>
      <c r="Q154" s="149">
        <v>2.9999999999999997E-4</v>
      </c>
      <c r="R154" s="149">
        <f>Q154*H154</f>
        <v>0.13824</v>
      </c>
      <c r="S154" s="149">
        <v>0</v>
      </c>
      <c r="T154" s="150">
        <f>S154*H154</f>
        <v>0</v>
      </c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R154" s="151" t="s">
        <v>175</v>
      </c>
      <c r="AT154" s="151" t="s">
        <v>202</v>
      </c>
      <c r="AU154" s="151" t="s">
        <v>80</v>
      </c>
      <c r="AY154" s="19" t="s">
        <v>120</v>
      </c>
      <c r="BE154" s="152">
        <f>IF(N154="základní",J154,0)</f>
        <v>0</v>
      </c>
      <c r="BF154" s="152">
        <f>IF(N154="snížená",J154,0)</f>
        <v>0</v>
      </c>
      <c r="BG154" s="152">
        <f>IF(N154="zákl. přenesená",J154,0)</f>
        <v>0</v>
      </c>
      <c r="BH154" s="152">
        <f>IF(N154="sníž. přenesená",J154,0)</f>
        <v>0</v>
      </c>
      <c r="BI154" s="152">
        <f>IF(N154="nulová",J154,0)</f>
        <v>0</v>
      </c>
      <c r="BJ154" s="19" t="s">
        <v>78</v>
      </c>
      <c r="BK154" s="152">
        <f>ROUND(I154*H154,2)</f>
        <v>0</v>
      </c>
      <c r="BL154" s="19" t="s">
        <v>127</v>
      </c>
      <c r="BM154" s="151" t="s">
        <v>291</v>
      </c>
    </row>
    <row r="155" spans="1:65" s="14" customFormat="1" ht="11.25">
      <c r="B155" s="166"/>
      <c r="D155" s="159" t="s">
        <v>131</v>
      </c>
      <c r="F155" s="168" t="s">
        <v>652</v>
      </c>
      <c r="H155" s="169">
        <v>460.8</v>
      </c>
      <c r="I155" s="170"/>
      <c r="L155" s="166"/>
      <c r="M155" s="171"/>
      <c r="N155" s="172"/>
      <c r="O155" s="172"/>
      <c r="P155" s="172"/>
      <c r="Q155" s="172"/>
      <c r="R155" s="172"/>
      <c r="S155" s="172"/>
      <c r="T155" s="173"/>
      <c r="AT155" s="167" t="s">
        <v>131</v>
      </c>
      <c r="AU155" s="167" t="s">
        <v>80</v>
      </c>
      <c r="AV155" s="14" t="s">
        <v>80</v>
      </c>
      <c r="AW155" s="14" t="s">
        <v>4</v>
      </c>
      <c r="AX155" s="14" t="s">
        <v>78</v>
      </c>
      <c r="AY155" s="167" t="s">
        <v>120</v>
      </c>
    </row>
    <row r="156" spans="1:65" s="2" customFormat="1" ht="44.25" customHeight="1">
      <c r="A156" s="34"/>
      <c r="B156" s="139"/>
      <c r="C156" s="140" t="s">
        <v>243</v>
      </c>
      <c r="D156" s="140" t="s">
        <v>122</v>
      </c>
      <c r="E156" s="141" t="s">
        <v>294</v>
      </c>
      <c r="F156" s="142" t="s">
        <v>295</v>
      </c>
      <c r="G156" s="143" t="s">
        <v>205</v>
      </c>
      <c r="H156" s="144">
        <v>230.577</v>
      </c>
      <c r="I156" s="145"/>
      <c r="J156" s="146">
        <f>ROUND(I156*H156,2)</f>
        <v>0</v>
      </c>
      <c r="K156" s="142" t="s">
        <v>126</v>
      </c>
      <c r="L156" s="35"/>
      <c r="M156" s="147" t="s">
        <v>3</v>
      </c>
      <c r="N156" s="148" t="s">
        <v>41</v>
      </c>
      <c r="O156" s="55"/>
      <c r="P156" s="149">
        <f>O156*H156</f>
        <v>0</v>
      </c>
      <c r="Q156" s="149">
        <v>0</v>
      </c>
      <c r="R156" s="149">
        <f>Q156*H156</f>
        <v>0</v>
      </c>
      <c r="S156" s="149">
        <v>0</v>
      </c>
      <c r="T156" s="150">
        <f>S156*H156</f>
        <v>0</v>
      </c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R156" s="151" t="s">
        <v>127</v>
      </c>
      <c r="AT156" s="151" t="s">
        <v>122</v>
      </c>
      <c r="AU156" s="151" t="s">
        <v>80</v>
      </c>
      <c r="AY156" s="19" t="s">
        <v>120</v>
      </c>
      <c r="BE156" s="152">
        <f>IF(N156="základní",J156,0)</f>
        <v>0</v>
      </c>
      <c r="BF156" s="152">
        <f>IF(N156="snížená",J156,0)</f>
        <v>0</v>
      </c>
      <c r="BG156" s="152">
        <f>IF(N156="zákl. přenesená",J156,0)</f>
        <v>0</v>
      </c>
      <c r="BH156" s="152">
        <f>IF(N156="sníž. přenesená",J156,0)</f>
        <v>0</v>
      </c>
      <c r="BI156" s="152">
        <f>IF(N156="nulová",J156,0)</f>
        <v>0</v>
      </c>
      <c r="BJ156" s="19" t="s">
        <v>78</v>
      </c>
      <c r="BK156" s="152">
        <f>ROUND(I156*H156,2)</f>
        <v>0</v>
      </c>
      <c r="BL156" s="19" t="s">
        <v>127</v>
      </c>
      <c r="BM156" s="151" t="s">
        <v>296</v>
      </c>
    </row>
    <row r="157" spans="1:65" s="2" customFormat="1" ht="11.25">
      <c r="A157" s="34"/>
      <c r="B157" s="35"/>
      <c r="C157" s="34"/>
      <c r="D157" s="153" t="s">
        <v>129</v>
      </c>
      <c r="E157" s="34"/>
      <c r="F157" s="154" t="s">
        <v>297</v>
      </c>
      <c r="G157" s="34"/>
      <c r="H157" s="34"/>
      <c r="I157" s="155"/>
      <c r="J157" s="34"/>
      <c r="K157" s="34"/>
      <c r="L157" s="35"/>
      <c r="M157" s="156"/>
      <c r="N157" s="157"/>
      <c r="O157" s="55"/>
      <c r="P157" s="55"/>
      <c r="Q157" s="55"/>
      <c r="R157" s="55"/>
      <c r="S157" s="55"/>
      <c r="T157" s="56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T157" s="19" t="s">
        <v>129</v>
      </c>
      <c r="AU157" s="19" t="s">
        <v>80</v>
      </c>
    </row>
    <row r="158" spans="1:65" s="12" customFormat="1" ht="22.9" customHeight="1">
      <c r="B158" s="126"/>
      <c r="D158" s="127" t="s">
        <v>69</v>
      </c>
      <c r="E158" s="137" t="s">
        <v>155</v>
      </c>
      <c r="F158" s="137" t="s">
        <v>298</v>
      </c>
      <c r="I158" s="129"/>
      <c r="J158" s="138">
        <f>BK158</f>
        <v>0</v>
      </c>
      <c r="L158" s="126"/>
      <c r="M158" s="131"/>
      <c r="N158" s="132"/>
      <c r="O158" s="132"/>
      <c r="P158" s="133">
        <f>SUM(P159:P183)</f>
        <v>0</v>
      </c>
      <c r="Q158" s="132"/>
      <c r="R158" s="133">
        <f>SUM(R159:R183)</f>
        <v>427.59887999999995</v>
      </c>
      <c r="S158" s="132"/>
      <c r="T158" s="134">
        <f>SUM(T159:T183)</f>
        <v>0</v>
      </c>
      <c r="AR158" s="127" t="s">
        <v>78</v>
      </c>
      <c r="AT158" s="135" t="s">
        <v>69</v>
      </c>
      <c r="AU158" s="135" t="s">
        <v>78</v>
      </c>
      <c r="AY158" s="127" t="s">
        <v>120</v>
      </c>
      <c r="BK158" s="136">
        <f>SUM(BK159:BK183)</f>
        <v>0</v>
      </c>
    </row>
    <row r="159" spans="1:65" s="2" customFormat="1" ht="33" customHeight="1">
      <c r="A159" s="34"/>
      <c r="B159" s="139"/>
      <c r="C159" s="140" t="s">
        <v>8</v>
      </c>
      <c r="D159" s="140" t="s">
        <v>122</v>
      </c>
      <c r="E159" s="141" t="s">
        <v>625</v>
      </c>
      <c r="F159" s="142" t="s">
        <v>626</v>
      </c>
      <c r="G159" s="143" t="s">
        <v>146</v>
      </c>
      <c r="H159" s="144">
        <v>384</v>
      </c>
      <c r="I159" s="145"/>
      <c r="J159" s="146">
        <f>ROUND(I159*H159,2)</f>
        <v>0</v>
      </c>
      <c r="K159" s="142" t="s">
        <v>126</v>
      </c>
      <c r="L159" s="35"/>
      <c r="M159" s="147" t="s">
        <v>3</v>
      </c>
      <c r="N159" s="148" t="s">
        <v>41</v>
      </c>
      <c r="O159" s="55"/>
      <c r="P159" s="149">
        <f>O159*H159</f>
        <v>0</v>
      </c>
      <c r="Q159" s="149">
        <v>0.41399999999999998</v>
      </c>
      <c r="R159" s="149">
        <f>Q159*H159</f>
        <v>158.976</v>
      </c>
      <c r="S159" s="149">
        <v>0</v>
      </c>
      <c r="T159" s="150">
        <f>S159*H159</f>
        <v>0</v>
      </c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R159" s="151" t="s">
        <v>127</v>
      </c>
      <c r="AT159" s="151" t="s">
        <v>122</v>
      </c>
      <c r="AU159" s="151" t="s">
        <v>80</v>
      </c>
      <c r="AY159" s="19" t="s">
        <v>120</v>
      </c>
      <c r="BE159" s="152">
        <f>IF(N159="základní",J159,0)</f>
        <v>0</v>
      </c>
      <c r="BF159" s="152">
        <f>IF(N159="snížená",J159,0)</f>
        <v>0</v>
      </c>
      <c r="BG159" s="152">
        <f>IF(N159="zákl. přenesená",J159,0)</f>
        <v>0</v>
      </c>
      <c r="BH159" s="152">
        <f>IF(N159="sníž. přenesená",J159,0)</f>
        <v>0</v>
      </c>
      <c r="BI159" s="152">
        <f>IF(N159="nulová",J159,0)</f>
        <v>0</v>
      </c>
      <c r="BJ159" s="19" t="s">
        <v>78</v>
      </c>
      <c r="BK159" s="152">
        <f>ROUND(I159*H159,2)</f>
        <v>0</v>
      </c>
      <c r="BL159" s="19" t="s">
        <v>127</v>
      </c>
      <c r="BM159" s="151" t="s">
        <v>346</v>
      </c>
    </row>
    <row r="160" spans="1:65" s="2" customFormat="1" ht="11.25">
      <c r="A160" s="34"/>
      <c r="B160" s="35"/>
      <c r="C160" s="34"/>
      <c r="D160" s="153" t="s">
        <v>129</v>
      </c>
      <c r="E160" s="34"/>
      <c r="F160" s="154" t="s">
        <v>627</v>
      </c>
      <c r="G160" s="34"/>
      <c r="H160" s="34"/>
      <c r="I160" s="155"/>
      <c r="J160" s="34"/>
      <c r="K160" s="34"/>
      <c r="L160" s="35"/>
      <c r="M160" s="156"/>
      <c r="N160" s="157"/>
      <c r="O160" s="55"/>
      <c r="P160" s="55"/>
      <c r="Q160" s="55"/>
      <c r="R160" s="55"/>
      <c r="S160" s="55"/>
      <c r="T160" s="56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T160" s="19" t="s">
        <v>129</v>
      </c>
      <c r="AU160" s="19" t="s">
        <v>80</v>
      </c>
    </row>
    <row r="161" spans="1:65" s="14" customFormat="1" ht="11.25">
      <c r="B161" s="166"/>
      <c r="D161" s="159" t="s">
        <v>131</v>
      </c>
      <c r="F161" s="168" t="s">
        <v>653</v>
      </c>
      <c r="H161" s="169">
        <v>384</v>
      </c>
      <c r="I161" s="170"/>
      <c r="L161" s="166"/>
      <c r="M161" s="171"/>
      <c r="N161" s="172"/>
      <c r="O161" s="172"/>
      <c r="P161" s="172"/>
      <c r="Q161" s="172"/>
      <c r="R161" s="172"/>
      <c r="S161" s="172"/>
      <c r="T161" s="173"/>
      <c r="AT161" s="167" t="s">
        <v>131</v>
      </c>
      <c r="AU161" s="167" t="s">
        <v>80</v>
      </c>
      <c r="AV161" s="14" t="s">
        <v>80</v>
      </c>
      <c r="AW161" s="14" t="s">
        <v>4</v>
      </c>
      <c r="AX161" s="14" t="s">
        <v>78</v>
      </c>
      <c r="AY161" s="167" t="s">
        <v>120</v>
      </c>
    </row>
    <row r="162" spans="1:65" s="2" customFormat="1" ht="33" customHeight="1">
      <c r="A162" s="34"/>
      <c r="B162" s="139"/>
      <c r="C162" s="140" t="s">
        <v>250</v>
      </c>
      <c r="D162" s="140" t="s">
        <v>122</v>
      </c>
      <c r="E162" s="141" t="s">
        <v>344</v>
      </c>
      <c r="F162" s="142" t="s">
        <v>345</v>
      </c>
      <c r="G162" s="143" t="s">
        <v>146</v>
      </c>
      <c r="H162" s="144">
        <v>352</v>
      </c>
      <c r="I162" s="145"/>
      <c r="J162" s="146">
        <f>ROUND(I162*H162,2)</f>
        <v>0</v>
      </c>
      <c r="K162" s="142" t="s">
        <v>126</v>
      </c>
      <c r="L162" s="35"/>
      <c r="M162" s="147" t="s">
        <v>3</v>
      </c>
      <c r="N162" s="148" t="s">
        <v>41</v>
      </c>
      <c r="O162" s="55"/>
      <c r="P162" s="149">
        <f>O162*H162</f>
        <v>0</v>
      </c>
      <c r="Q162" s="149">
        <v>0.46</v>
      </c>
      <c r="R162" s="149">
        <f>Q162*H162</f>
        <v>161.92000000000002</v>
      </c>
      <c r="S162" s="149">
        <v>0</v>
      </c>
      <c r="T162" s="150">
        <f>S162*H162</f>
        <v>0</v>
      </c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R162" s="151" t="s">
        <v>127</v>
      </c>
      <c r="AT162" s="151" t="s">
        <v>122</v>
      </c>
      <c r="AU162" s="151" t="s">
        <v>80</v>
      </c>
      <c r="AY162" s="19" t="s">
        <v>120</v>
      </c>
      <c r="BE162" s="152">
        <f>IF(N162="základní",J162,0)</f>
        <v>0</v>
      </c>
      <c r="BF162" s="152">
        <f>IF(N162="snížená",J162,0)</f>
        <v>0</v>
      </c>
      <c r="BG162" s="152">
        <f>IF(N162="zákl. přenesená",J162,0)</f>
        <v>0</v>
      </c>
      <c r="BH162" s="152">
        <f>IF(N162="sníž. přenesená",J162,0)</f>
        <v>0</v>
      </c>
      <c r="BI162" s="152">
        <f>IF(N162="nulová",J162,0)</f>
        <v>0</v>
      </c>
      <c r="BJ162" s="19" t="s">
        <v>78</v>
      </c>
      <c r="BK162" s="152">
        <f>ROUND(I162*H162,2)</f>
        <v>0</v>
      </c>
      <c r="BL162" s="19" t="s">
        <v>127</v>
      </c>
      <c r="BM162" s="151" t="s">
        <v>349</v>
      </c>
    </row>
    <row r="163" spans="1:65" s="2" customFormat="1" ht="11.25">
      <c r="A163" s="34"/>
      <c r="B163" s="35"/>
      <c r="C163" s="34"/>
      <c r="D163" s="153" t="s">
        <v>129</v>
      </c>
      <c r="E163" s="34"/>
      <c r="F163" s="154" t="s">
        <v>347</v>
      </c>
      <c r="G163" s="34"/>
      <c r="H163" s="34"/>
      <c r="I163" s="155"/>
      <c r="J163" s="34"/>
      <c r="K163" s="34"/>
      <c r="L163" s="35"/>
      <c r="M163" s="156"/>
      <c r="N163" s="157"/>
      <c r="O163" s="55"/>
      <c r="P163" s="55"/>
      <c r="Q163" s="55"/>
      <c r="R163" s="55"/>
      <c r="S163" s="55"/>
      <c r="T163" s="56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T163" s="19" t="s">
        <v>129</v>
      </c>
      <c r="AU163" s="19" t="s">
        <v>80</v>
      </c>
    </row>
    <row r="164" spans="1:65" s="14" customFormat="1" ht="11.25">
      <c r="B164" s="166"/>
      <c r="D164" s="159" t="s">
        <v>131</v>
      </c>
      <c r="F164" s="168" t="s">
        <v>654</v>
      </c>
      <c r="H164" s="169">
        <v>352</v>
      </c>
      <c r="I164" s="170"/>
      <c r="L164" s="166"/>
      <c r="M164" s="171"/>
      <c r="N164" s="172"/>
      <c r="O164" s="172"/>
      <c r="P164" s="172"/>
      <c r="Q164" s="172"/>
      <c r="R164" s="172"/>
      <c r="S164" s="172"/>
      <c r="T164" s="173"/>
      <c r="AT164" s="167" t="s">
        <v>131</v>
      </c>
      <c r="AU164" s="167" t="s">
        <v>80</v>
      </c>
      <c r="AV164" s="14" t="s">
        <v>80</v>
      </c>
      <c r="AW164" s="14" t="s">
        <v>4</v>
      </c>
      <c r="AX164" s="14" t="s">
        <v>78</v>
      </c>
      <c r="AY164" s="167" t="s">
        <v>120</v>
      </c>
    </row>
    <row r="165" spans="1:65" s="2" customFormat="1" ht="24.2" customHeight="1">
      <c r="A165" s="34"/>
      <c r="B165" s="139"/>
      <c r="C165" s="140" t="s">
        <v>256</v>
      </c>
      <c r="D165" s="140" t="s">
        <v>122</v>
      </c>
      <c r="E165" s="141" t="s">
        <v>352</v>
      </c>
      <c r="F165" s="142" t="s">
        <v>353</v>
      </c>
      <c r="G165" s="143" t="s">
        <v>146</v>
      </c>
      <c r="H165" s="144">
        <v>352</v>
      </c>
      <c r="I165" s="145"/>
      <c r="J165" s="146">
        <f>ROUND(I165*H165,2)</f>
        <v>0</v>
      </c>
      <c r="K165" s="142" t="s">
        <v>126</v>
      </c>
      <c r="L165" s="35"/>
      <c r="M165" s="147" t="s">
        <v>3</v>
      </c>
      <c r="N165" s="148" t="s">
        <v>41</v>
      </c>
      <c r="O165" s="55"/>
      <c r="P165" s="149">
        <f>O165*H165</f>
        <v>0</v>
      </c>
      <c r="Q165" s="149">
        <v>6.5199999999999998E-3</v>
      </c>
      <c r="R165" s="149">
        <f>Q165*H165</f>
        <v>2.2950399999999997</v>
      </c>
      <c r="S165" s="149">
        <v>0</v>
      </c>
      <c r="T165" s="150">
        <f>S165*H165</f>
        <v>0</v>
      </c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R165" s="151" t="s">
        <v>127</v>
      </c>
      <c r="AT165" s="151" t="s">
        <v>122</v>
      </c>
      <c r="AU165" s="151" t="s">
        <v>80</v>
      </c>
      <c r="AY165" s="19" t="s">
        <v>120</v>
      </c>
      <c r="BE165" s="152">
        <f>IF(N165="základní",J165,0)</f>
        <v>0</v>
      </c>
      <c r="BF165" s="152">
        <f>IF(N165="snížená",J165,0)</f>
        <v>0</v>
      </c>
      <c r="BG165" s="152">
        <f>IF(N165="zákl. přenesená",J165,0)</f>
        <v>0</v>
      </c>
      <c r="BH165" s="152">
        <f>IF(N165="sníž. přenesená",J165,0)</f>
        <v>0</v>
      </c>
      <c r="BI165" s="152">
        <f>IF(N165="nulová",J165,0)</f>
        <v>0</v>
      </c>
      <c r="BJ165" s="19" t="s">
        <v>78</v>
      </c>
      <c r="BK165" s="152">
        <f>ROUND(I165*H165,2)</f>
        <v>0</v>
      </c>
      <c r="BL165" s="19" t="s">
        <v>127</v>
      </c>
      <c r="BM165" s="151" t="s">
        <v>354</v>
      </c>
    </row>
    <row r="166" spans="1:65" s="2" customFormat="1" ht="11.25">
      <c r="A166" s="34"/>
      <c r="B166" s="35"/>
      <c r="C166" s="34"/>
      <c r="D166" s="153" t="s">
        <v>129</v>
      </c>
      <c r="E166" s="34"/>
      <c r="F166" s="154" t="s">
        <v>355</v>
      </c>
      <c r="G166" s="34"/>
      <c r="H166" s="34"/>
      <c r="I166" s="155"/>
      <c r="J166" s="34"/>
      <c r="K166" s="34"/>
      <c r="L166" s="35"/>
      <c r="M166" s="156"/>
      <c r="N166" s="157"/>
      <c r="O166" s="55"/>
      <c r="P166" s="55"/>
      <c r="Q166" s="55"/>
      <c r="R166" s="55"/>
      <c r="S166" s="55"/>
      <c r="T166" s="56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T166" s="19" t="s">
        <v>129</v>
      </c>
      <c r="AU166" s="19" t="s">
        <v>80</v>
      </c>
    </row>
    <row r="167" spans="1:65" s="14" customFormat="1" ht="11.25">
      <c r="B167" s="166"/>
      <c r="D167" s="159" t="s">
        <v>131</v>
      </c>
      <c r="F167" s="168" t="s">
        <v>654</v>
      </c>
      <c r="H167" s="169">
        <v>352</v>
      </c>
      <c r="I167" s="170"/>
      <c r="L167" s="166"/>
      <c r="M167" s="171"/>
      <c r="N167" s="172"/>
      <c r="O167" s="172"/>
      <c r="P167" s="172"/>
      <c r="Q167" s="172"/>
      <c r="R167" s="172"/>
      <c r="S167" s="172"/>
      <c r="T167" s="173"/>
      <c r="AT167" s="167" t="s">
        <v>131</v>
      </c>
      <c r="AU167" s="167" t="s">
        <v>80</v>
      </c>
      <c r="AV167" s="14" t="s">
        <v>80</v>
      </c>
      <c r="AW167" s="14" t="s">
        <v>4</v>
      </c>
      <c r="AX167" s="14" t="s">
        <v>78</v>
      </c>
      <c r="AY167" s="167" t="s">
        <v>120</v>
      </c>
    </row>
    <row r="168" spans="1:65" s="2" customFormat="1" ht="49.15" customHeight="1">
      <c r="A168" s="34"/>
      <c r="B168" s="139"/>
      <c r="C168" s="140" t="s">
        <v>261</v>
      </c>
      <c r="D168" s="140" t="s">
        <v>122</v>
      </c>
      <c r="E168" s="141" t="s">
        <v>630</v>
      </c>
      <c r="F168" s="142" t="s">
        <v>631</v>
      </c>
      <c r="G168" s="143" t="s">
        <v>146</v>
      </c>
      <c r="H168" s="144">
        <v>336</v>
      </c>
      <c r="I168" s="145"/>
      <c r="J168" s="146">
        <f>ROUND(I168*H168,2)</f>
        <v>0</v>
      </c>
      <c r="K168" s="142" t="s">
        <v>126</v>
      </c>
      <c r="L168" s="35"/>
      <c r="M168" s="147" t="s">
        <v>3</v>
      </c>
      <c r="N168" s="148" t="s">
        <v>41</v>
      </c>
      <c r="O168" s="55"/>
      <c r="P168" s="149">
        <f>O168*H168</f>
        <v>0</v>
      </c>
      <c r="Q168" s="149">
        <v>0.13188</v>
      </c>
      <c r="R168" s="149">
        <f>Q168*H168</f>
        <v>44.311679999999996</v>
      </c>
      <c r="S168" s="149">
        <v>0</v>
      </c>
      <c r="T168" s="150">
        <f>S168*H168</f>
        <v>0</v>
      </c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R168" s="151" t="s">
        <v>127</v>
      </c>
      <c r="AT168" s="151" t="s">
        <v>122</v>
      </c>
      <c r="AU168" s="151" t="s">
        <v>80</v>
      </c>
      <c r="AY168" s="19" t="s">
        <v>120</v>
      </c>
      <c r="BE168" s="152">
        <f>IF(N168="základní",J168,0)</f>
        <v>0</v>
      </c>
      <c r="BF168" s="152">
        <f>IF(N168="snížená",J168,0)</f>
        <v>0</v>
      </c>
      <c r="BG168" s="152">
        <f>IF(N168="zákl. přenesená",J168,0)</f>
        <v>0</v>
      </c>
      <c r="BH168" s="152">
        <f>IF(N168="sníž. přenesená",J168,0)</f>
        <v>0</v>
      </c>
      <c r="BI168" s="152">
        <f>IF(N168="nulová",J168,0)</f>
        <v>0</v>
      </c>
      <c r="BJ168" s="19" t="s">
        <v>78</v>
      </c>
      <c r="BK168" s="152">
        <f>ROUND(I168*H168,2)</f>
        <v>0</v>
      </c>
      <c r="BL168" s="19" t="s">
        <v>127</v>
      </c>
      <c r="BM168" s="151" t="s">
        <v>359</v>
      </c>
    </row>
    <row r="169" spans="1:65" s="2" customFormat="1" ht="11.25">
      <c r="A169" s="34"/>
      <c r="B169" s="35"/>
      <c r="C169" s="34"/>
      <c r="D169" s="153" t="s">
        <v>129</v>
      </c>
      <c r="E169" s="34"/>
      <c r="F169" s="154" t="s">
        <v>632</v>
      </c>
      <c r="G169" s="34"/>
      <c r="H169" s="34"/>
      <c r="I169" s="155"/>
      <c r="J169" s="34"/>
      <c r="K169" s="34"/>
      <c r="L169" s="35"/>
      <c r="M169" s="156"/>
      <c r="N169" s="157"/>
      <c r="O169" s="55"/>
      <c r="P169" s="55"/>
      <c r="Q169" s="55"/>
      <c r="R169" s="55"/>
      <c r="S169" s="55"/>
      <c r="T169" s="56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T169" s="19" t="s">
        <v>129</v>
      </c>
      <c r="AU169" s="19" t="s">
        <v>80</v>
      </c>
    </row>
    <row r="170" spans="1:65" s="14" customFormat="1" ht="11.25">
      <c r="B170" s="166"/>
      <c r="D170" s="159" t="s">
        <v>131</v>
      </c>
      <c r="F170" s="168" t="s">
        <v>655</v>
      </c>
      <c r="H170" s="169">
        <v>336</v>
      </c>
      <c r="I170" s="170"/>
      <c r="L170" s="166"/>
      <c r="M170" s="171"/>
      <c r="N170" s="172"/>
      <c r="O170" s="172"/>
      <c r="P170" s="172"/>
      <c r="Q170" s="172"/>
      <c r="R170" s="172"/>
      <c r="S170" s="172"/>
      <c r="T170" s="173"/>
      <c r="AT170" s="167" t="s">
        <v>131</v>
      </c>
      <c r="AU170" s="167" t="s">
        <v>80</v>
      </c>
      <c r="AV170" s="14" t="s">
        <v>80</v>
      </c>
      <c r="AW170" s="14" t="s">
        <v>4</v>
      </c>
      <c r="AX170" s="14" t="s">
        <v>78</v>
      </c>
      <c r="AY170" s="167" t="s">
        <v>120</v>
      </c>
    </row>
    <row r="171" spans="1:65" s="2" customFormat="1" ht="24.2" customHeight="1">
      <c r="A171" s="34"/>
      <c r="B171" s="139"/>
      <c r="C171" s="140" t="s">
        <v>266</v>
      </c>
      <c r="D171" s="140" t="s">
        <v>122</v>
      </c>
      <c r="E171" s="141" t="s">
        <v>363</v>
      </c>
      <c r="F171" s="142" t="s">
        <v>364</v>
      </c>
      <c r="G171" s="143" t="s">
        <v>146</v>
      </c>
      <c r="H171" s="144">
        <v>336</v>
      </c>
      <c r="I171" s="145"/>
      <c r="J171" s="146">
        <f>ROUND(I171*H171,2)</f>
        <v>0</v>
      </c>
      <c r="K171" s="142" t="s">
        <v>126</v>
      </c>
      <c r="L171" s="35"/>
      <c r="M171" s="147" t="s">
        <v>3</v>
      </c>
      <c r="N171" s="148" t="s">
        <v>41</v>
      </c>
      <c r="O171" s="55"/>
      <c r="P171" s="149">
        <f>O171*H171</f>
        <v>0</v>
      </c>
      <c r="Q171" s="149">
        <v>6.0999999999999997E-4</v>
      </c>
      <c r="R171" s="149">
        <f>Q171*H171</f>
        <v>0.20496</v>
      </c>
      <c r="S171" s="149">
        <v>0</v>
      </c>
      <c r="T171" s="150">
        <f>S171*H171</f>
        <v>0</v>
      </c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R171" s="151" t="s">
        <v>127</v>
      </c>
      <c r="AT171" s="151" t="s">
        <v>122</v>
      </c>
      <c r="AU171" s="151" t="s">
        <v>80</v>
      </c>
      <c r="AY171" s="19" t="s">
        <v>120</v>
      </c>
      <c r="BE171" s="152">
        <f>IF(N171="základní",J171,0)</f>
        <v>0</v>
      </c>
      <c r="BF171" s="152">
        <f>IF(N171="snížená",J171,0)</f>
        <v>0</v>
      </c>
      <c r="BG171" s="152">
        <f>IF(N171="zákl. přenesená",J171,0)</f>
        <v>0</v>
      </c>
      <c r="BH171" s="152">
        <f>IF(N171="sníž. přenesená",J171,0)</f>
        <v>0</v>
      </c>
      <c r="BI171" s="152">
        <f>IF(N171="nulová",J171,0)</f>
        <v>0</v>
      </c>
      <c r="BJ171" s="19" t="s">
        <v>78</v>
      </c>
      <c r="BK171" s="152">
        <f>ROUND(I171*H171,2)</f>
        <v>0</v>
      </c>
      <c r="BL171" s="19" t="s">
        <v>127</v>
      </c>
      <c r="BM171" s="151" t="s">
        <v>365</v>
      </c>
    </row>
    <row r="172" spans="1:65" s="2" customFormat="1" ht="11.25">
      <c r="A172" s="34"/>
      <c r="B172" s="35"/>
      <c r="C172" s="34"/>
      <c r="D172" s="153" t="s">
        <v>129</v>
      </c>
      <c r="E172" s="34"/>
      <c r="F172" s="154" t="s">
        <v>366</v>
      </c>
      <c r="G172" s="34"/>
      <c r="H172" s="34"/>
      <c r="I172" s="155"/>
      <c r="J172" s="34"/>
      <c r="K172" s="34"/>
      <c r="L172" s="35"/>
      <c r="M172" s="156"/>
      <c r="N172" s="157"/>
      <c r="O172" s="55"/>
      <c r="P172" s="55"/>
      <c r="Q172" s="55"/>
      <c r="R172" s="55"/>
      <c r="S172" s="55"/>
      <c r="T172" s="56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T172" s="19" t="s">
        <v>129</v>
      </c>
      <c r="AU172" s="19" t="s">
        <v>80</v>
      </c>
    </row>
    <row r="173" spans="1:65" s="14" customFormat="1" ht="11.25">
      <c r="B173" s="166"/>
      <c r="D173" s="159" t="s">
        <v>131</v>
      </c>
      <c r="F173" s="168" t="s">
        <v>655</v>
      </c>
      <c r="H173" s="169">
        <v>336</v>
      </c>
      <c r="I173" s="170"/>
      <c r="L173" s="166"/>
      <c r="M173" s="171"/>
      <c r="N173" s="172"/>
      <c r="O173" s="172"/>
      <c r="P173" s="172"/>
      <c r="Q173" s="172"/>
      <c r="R173" s="172"/>
      <c r="S173" s="172"/>
      <c r="T173" s="173"/>
      <c r="AT173" s="167" t="s">
        <v>131</v>
      </c>
      <c r="AU173" s="167" t="s">
        <v>80</v>
      </c>
      <c r="AV173" s="14" t="s">
        <v>80</v>
      </c>
      <c r="AW173" s="14" t="s">
        <v>4</v>
      </c>
      <c r="AX173" s="14" t="s">
        <v>78</v>
      </c>
      <c r="AY173" s="167" t="s">
        <v>120</v>
      </c>
    </row>
    <row r="174" spans="1:65" s="2" customFormat="1" ht="49.15" customHeight="1">
      <c r="A174" s="34"/>
      <c r="B174" s="139"/>
      <c r="C174" s="140" t="s">
        <v>271</v>
      </c>
      <c r="D174" s="140" t="s">
        <v>122</v>
      </c>
      <c r="E174" s="141" t="s">
        <v>368</v>
      </c>
      <c r="F174" s="142" t="s">
        <v>369</v>
      </c>
      <c r="G174" s="143" t="s">
        <v>146</v>
      </c>
      <c r="H174" s="144">
        <v>320</v>
      </c>
      <c r="I174" s="145"/>
      <c r="J174" s="146">
        <f>ROUND(I174*H174,2)</f>
        <v>0</v>
      </c>
      <c r="K174" s="142" t="s">
        <v>126</v>
      </c>
      <c r="L174" s="35"/>
      <c r="M174" s="147" t="s">
        <v>3</v>
      </c>
      <c r="N174" s="148" t="s">
        <v>41</v>
      </c>
      <c r="O174" s="55"/>
      <c r="P174" s="149">
        <f>O174*H174</f>
        <v>0</v>
      </c>
      <c r="Q174" s="149">
        <v>0.12966</v>
      </c>
      <c r="R174" s="149">
        <f>Q174*H174</f>
        <v>41.491199999999999</v>
      </c>
      <c r="S174" s="149">
        <v>0</v>
      </c>
      <c r="T174" s="150">
        <f>S174*H174</f>
        <v>0</v>
      </c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R174" s="151" t="s">
        <v>127</v>
      </c>
      <c r="AT174" s="151" t="s">
        <v>122</v>
      </c>
      <c r="AU174" s="151" t="s">
        <v>80</v>
      </c>
      <c r="AY174" s="19" t="s">
        <v>120</v>
      </c>
      <c r="BE174" s="152">
        <f>IF(N174="základní",J174,0)</f>
        <v>0</v>
      </c>
      <c r="BF174" s="152">
        <f>IF(N174="snížená",J174,0)</f>
        <v>0</v>
      </c>
      <c r="BG174" s="152">
        <f>IF(N174="zákl. přenesená",J174,0)</f>
        <v>0</v>
      </c>
      <c r="BH174" s="152">
        <f>IF(N174="sníž. přenesená",J174,0)</f>
        <v>0</v>
      </c>
      <c r="BI174" s="152">
        <f>IF(N174="nulová",J174,0)</f>
        <v>0</v>
      </c>
      <c r="BJ174" s="19" t="s">
        <v>78</v>
      </c>
      <c r="BK174" s="152">
        <f>ROUND(I174*H174,2)</f>
        <v>0</v>
      </c>
      <c r="BL174" s="19" t="s">
        <v>127</v>
      </c>
      <c r="BM174" s="151" t="s">
        <v>370</v>
      </c>
    </row>
    <row r="175" spans="1:65" s="2" customFormat="1" ht="11.25">
      <c r="A175" s="34"/>
      <c r="B175" s="35"/>
      <c r="C175" s="34"/>
      <c r="D175" s="153" t="s">
        <v>129</v>
      </c>
      <c r="E175" s="34"/>
      <c r="F175" s="154" t="s">
        <v>371</v>
      </c>
      <c r="G175" s="34"/>
      <c r="H175" s="34"/>
      <c r="I175" s="155"/>
      <c r="J175" s="34"/>
      <c r="K175" s="34"/>
      <c r="L175" s="35"/>
      <c r="M175" s="156"/>
      <c r="N175" s="157"/>
      <c r="O175" s="55"/>
      <c r="P175" s="55"/>
      <c r="Q175" s="55"/>
      <c r="R175" s="55"/>
      <c r="S175" s="55"/>
      <c r="T175" s="56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T175" s="19" t="s">
        <v>129</v>
      </c>
      <c r="AU175" s="19" t="s">
        <v>80</v>
      </c>
    </row>
    <row r="176" spans="1:65" s="13" customFormat="1" ht="11.25">
      <c r="B176" s="158"/>
      <c r="D176" s="159" t="s">
        <v>131</v>
      </c>
      <c r="E176" s="160" t="s">
        <v>3</v>
      </c>
      <c r="F176" s="161" t="s">
        <v>151</v>
      </c>
      <c r="H176" s="160" t="s">
        <v>3</v>
      </c>
      <c r="I176" s="162"/>
      <c r="L176" s="158"/>
      <c r="M176" s="163"/>
      <c r="N176" s="164"/>
      <c r="O176" s="164"/>
      <c r="P176" s="164"/>
      <c r="Q176" s="164"/>
      <c r="R176" s="164"/>
      <c r="S176" s="164"/>
      <c r="T176" s="165"/>
      <c r="AT176" s="160" t="s">
        <v>131</v>
      </c>
      <c r="AU176" s="160" t="s">
        <v>80</v>
      </c>
      <c r="AV176" s="13" t="s">
        <v>78</v>
      </c>
      <c r="AW176" s="13" t="s">
        <v>32</v>
      </c>
      <c r="AX176" s="13" t="s">
        <v>70</v>
      </c>
      <c r="AY176" s="160" t="s">
        <v>120</v>
      </c>
    </row>
    <row r="177" spans="1:65" s="14" customFormat="1" ht="11.25">
      <c r="B177" s="166"/>
      <c r="D177" s="159" t="s">
        <v>131</v>
      </c>
      <c r="E177" s="167" t="s">
        <v>3</v>
      </c>
      <c r="F177" s="168" t="s">
        <v>656</v>
      </c>
      <c r="H177" s="169">
        <v>320</v>
      </c>
      <c r="I177" s="170"/>
      <c r="L177" s="166"/>
      <c r="M177" s="171"/>
      <c r="N177" s="172"/>
      <c r="O177" s="172"/>
      <c r="P177" s="172"/>
      <c r="Q177" s="172"/>
      <c r="R177" s="172"/>
      <c r="S177" s="172"/>
      <c r="T177" s="173"/>
      <c r="AT177" s="167" t="s">
        <v>131</v>
      </c>
      <c r="AU177" s="167" t="s">
        <v>80</v>
      </c>
      <c r="AV177" s="14" t="s">
        <v>80</v>
      </c>
      <c r="AW177" s="14" t="s">
        <v>32</v>
      </c>
      <c r="AX177" s="14" t="s">
        <v>70</v>
      </c>
      <c r="AY177" s="167" t="s">
        <v>120</v>
      </c>
    </row>
    <row r="178" spans="1:65" s="15" customFormat="1" ht="11.25">
      <c r="B178" s="174"/>
      <c r="D178" s="159" t="s">
        <v>131</v>
      </c>
      <c r="E178" s="175" t="s">
        <v>3</v>
      </c>
      <c r="F178" s="176" t="s">
        <v>134</v>
      </c>
      <c r="H178" s="177">
        <v>320</v>
      </c>
      <c r="I178" s="178"/>
      <c r="L178" s="174"/>
      <c r="M178" s="179"/>
      <c r="N178" s="180"/>
      <c r="O178" s="180"/>
      <c r="P178" s="180"/>
      <c r="Q178" s="180"/>
      <c r="R178" s="180"/>
      <c r="S178" s="180"/>
      <c r="T178" s="181"/>
      <c r="AT178" s="175" t="s">
        <v>131</v>
      </c>
      <c r="AU178" s="175" t="s">
        <v>80</v>
      </c>
      <c r="AV178" s="15" t="s">
        <v>127</v>
      </c>
      <c r="AW178" s="15" t="s">
        <v>32</v>
      </c>
      <c r="AX178" s="15" t="s">
        <v>78</v>
      </c>
      <c r="AY178" s="175" t="s">
        <v>120</v>
      </c>
    </row>
    <row r="179" spans="1:65" s="2" customFormat="1" ht="37.9" customHeight="1">
      <c r="A179" s="34"/>
      <c r="B179" s="139"/>
      <c r="C179" s="140" t="s">
        <v>276</v>
      </c>
      <c r="D179" s="140" t="s">
        <v>122</v>
      </c>
      <c r="E179" s="141" t="s">
        <v>389</v>
      </c>
      <c r="F179" s="142" t="s">
        <v>390</v>
      </c>
      <c r="G179" s="143" t="s">
        <v>146</v>
      </c>
      <c r="H179" s="144">
        <v>80</v>
      </c>
      <c r="I179" s="145"/>
      <c r="J179" s="146">
        <f>ROUND(I179*H179,2)</f>
        <v>0</v>
      </c>
      <c r="K179" s="142" t="s">
        <v>126</v>
      </c>
      <c r="L179" s="35"/>
      <c r="M179" s="147" t="s">
        <v>3</v>
      </c>
      <c r="N179" s="148" t="s">
        <v>41</v>
      </c>
      <c r="O179" s="55"/>
      <c r="P179" s="149">
        <f>O179*H179</f>
        <v>0</v>
      </c>
      <c r="Q179" s="149">
        <v>0.23</v>
      </c>
      <c r="R179" s="149">
        <f>Q179*H179</f>
        <v>18.400000000000002</v>
      </c>
      <c r="S179" s="149">
        <v>0</v>
      </c>
      <c r="T179" s="150">
        <f>S179*H179</f>
        <v>0</v>
      </c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R179" s="151" t="s">
        <v>127</v>
      </c>
      <c r="AT179" s="151" t="s">
        <v>122</v>
      </c>
      <c r="AU179" s="151" t="s">
        <v>80</v>
      </c>
      <c r="AY179" s="19" t="s">
        <v>120</v>
      </c>
      <c r="BE179" s="152">
        <f>IF(N179="základní",J179,0)</f>
        <v>0</v>
      </c>
      <c r="BF179" s="152">
        <f>IF(N179="snížená",J179,0)</f>
        <v>0</v>
      </c>
      <c r="BG179" s="152">
        <f>IF(N179="zákl. přenesená",J179,0)</f>
        <v>0</v>
      </c>
      <c r="BH179" s="152">
        <f>IF(N179="sníž. přenesená",J179,0)</f>
        <v>0</v>
      </c>
      <c r="BI179" s="152">
        <f>IF(N179="nulová",J179,0)</f>
        <v>0</v>
      </c>
      <c r="BJ179" s="19" t="s">
        <v>78</v>
      </c>
      <c r="BK179" s="152">
        <f>ROUND(I179*H179,2)</f>
        <v>0</v>
      </c>
      <c r="BL179" s="19" t="s">
        <v>127</v>
      </c>
      <c r="BM179" s="151" t="s">
        <v>391</v>
      </c>
    </row>
    <row r="180" spans="1:65" s="2" customFormat="1" ht="11.25">
      <c r="A180" s="34"/>
      <c r="B180" s="35"/>
      <c r="C180" s="34"/>
      <c r="D180" s="153" t="s">
        <v>129</v>
      </c>
      <c r="E180" s="34"/>
      <c r="F180" s="154" t="s">
        <v>392</v>
      </c>
      <c r="G180" s="34"/>
      <c r="H180" s="34"/>
      <c r="I180" s="155"/>
      <c r="J180" s="34"/>
      <c r="K180" s="34"/>
      <c r="L180" s="35"/>
      <c r="M180" s="156"/>
      <c r="N180" s="157"/>
      <c r="O180" s="55"/>
      <c r="P180" s="55"/>
      <c r="Q180" s="55"/>
      <c r="R180" s="55"/>
      <c r="S180" s="55"/>
      <c r="T180" s="56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T180" s="19" t="s">
        <v>129</v>
      </c>
      <c r="AU180" s="19" t="s">
        <v>80</v>
      </c>
    </row>
    <row r="181" spans="1:65" s="13" customFormat="1" ht="11.25">
      <c r="B181" s="158"/>
      <c r="D181" s="159" t="s">
        <v>131</v>
      </c>
      <c r="E181" s="160" t="s">
        <v>3</v>
      </c>
      <c r="F181" s="161" t="s">
        <v>193</v>
      </c>
      <c r="H181" s="160" t="s">
        <v>3</v>
      </c>
      <c r="I181" s="162"/>
      <c r="L181" s="158"/>
      <c r="M181" s="163"/>
      <c r="N181" s="164"/>
      <c r="O181" s="164"/>
      <c r="P181" s="164"/>
      <c r="Q181" s="164"/>
      <c r="R181" s="164"/>
      <c r="S181" s="164"/>
      <c r="T181" s="165"/>
      <c r="AT181" s="160" t="s">
        <v>131</v>
      </c>
      <c r="AU181" s="160" t="s">
        <v>80</v>
      </c>
      <c r="AV181" s="13" t="s">
        <v>78</v>
      </c>
      <c r="AW181" s="13" t="s">
        <v>32</v>
      </c>
      <c r="AX181" s="13" t="s">
        <v>70</v>
      </c>
      <c r="AY181" s="160" t="s">
        <v>120</v>
      </c>
    </row>
    <row r="182" spans="1:65" s="14" customFormat="1" ht="11.25">
      <c r="B182" s="166"/>
      <c r="D182" s="159" t="s">
        <v>131</v>
      </c>
      <c r="E182" s="167" t="s">
        <v>3</v>
      </c>
      <c r="F182" s="168" t="s">
        <v>200</v>
      </c>
      <c r="H182" s="169">
        <v>80</v>
      </c>
      <c r="I182" s="170"/>
      <c r="L182" s="166"/>
      <c r="M182" s="171"/>
      <c r="N182" s="172"/>
      <c r="O182" s="172"/>
      <c r="P182" s="172"/>
      <c r="Q182" s="172"/>
      <c r="R182" s="172"/>
      <c r="S182" s="172"/>
      <c r="T182" s="173"/>
      <c r="AT182" s="167" t="s">
        <v>131</v>
      </c>
      <c r="AU182" s="167" t="s">
        <v>80</v>
      </c>
      <c r="AV182" s="14" t="s">
        <v>80</v>
      </c>
      <c r="AW182" s="14" t="s">
        <v>32</v>
      </c>
      <c r="AX182" s="14" t="s">
        <v>70</v>
      </c>
      <c r="AY182" s="167" t="s">
        <v>120</v>
      </c>
    </row>
    <row r="183" spans="1:65" s="15" customFormat="1" ht="11.25">
      <c r="B183" s="174"/>
      <c r="D183" s="159" t="s">
        <v>131</v>
      </c>
      <c r="E183" s="175" t="s">
        <v>3</v>
      </c>
      <c r="F183" s="176" t="s">
        <v>134</v>
      </c>
      <c r="H183" s="177">
        <v>80</v>
      </c>
      <c r="I183" s="178"/>
      <c r="L183" s="174"/>
      <c r="M183" s="179"/>
      <c r="N183" s="180"/>
      <c r="O183" s="180"/>
      <c r="P183" s="180"/>
      <c r="Q183" s="180"/>
      <c r="R183" s="180"/>
      <c r="S183" s="180"/>
      <c r="T183" s="181"/>
      <c r="AT183" s="175" t="s">
        <v>131</v>
      </c>
      <c r="AU183" s="175" t="s">
        <v>80</v>
      </c>
      <c r="AV183" s="15" t="s">
        <v>127</v>
      </c>
      <c r="AW183" s="15" t="s">
        <v>32</v>
      </c>
      <c r="AX183" s="15" t="s">
        <v>78</v>
      </c>
      <c r="AY183" s="175" t="s">
        <v>120</v>
      </c>
    </row>
    <row r="184" spans="1:65" s="12" customFormat="1" ht="22.9" customHeight="1">
      <c r="B184" s="126"/>
      <c r="D184" s="127" t="s">
        <v>69</v>
      </c>
      <c r="E184" s="137" t="s">
        <v>182</v>
      </c>
      <c r="F184" s="137" t="s">
        <v>393</v>
      </c>
      <c r="I184" s="129"/>
      <c r="J184" s="138">
        <f>BK184</f>
        <v>0</v>
      </c>
      <c r="L184" s="126"/>
      <c r="M184" s="131"/>
      <c r="N184" s="132"/>
      <c r="O184" s="132"/>
      <c r="P184" s="133">
        <f>SUM(P185:P188)</f>
        <v>0</v>
      </c>
      <c r="Q184" s="132"/>
      <c r="R184" s="133">
        <f>SUM(R185:R188)</f>
        <v>6.0999999999999995E-3</v>
      </c>
      <c r="S184" s="132"/>
      <c r="T184" s="134">
        <f>SUM(T185:T188)</f>
        <v>0</v>
      </c>
      <c r="AR184" s="127" t="s">
        <v>78</v>
      </c>
      <c r="AT184" s="135" t="s">
        <v>69</v>
      </c>
      <c r="AU184" s="135" t="s">
        <v>78</v>
      </c>
      <c r="AY184" s="127" t="s">
        <v>120</v>
      </c>
      <c r="BK184" s="136">
        <f>SUM(BK185:BK188)</f>
        <v>0</v>
      </c>
    </row>
    <row r="185" spans="1:65" s="2" customFormat="1" ht="24.2" customHeight="1">
      <c r="A185" s="34"/>
      <c r="B185" s="139"/>
      <c r="C185" s="140" t="s">
        <v>283</v>
      </c>
      <c r="D185" s="140" t="s">
        <v>122</v>
      </c>
      <c r="E185" s="141" t="s">
        <v>569</v>
      </c>
      <c r="F185" s="142" t="s">
        <v>570</v>
      </c>
      <c r="G185" s="143" t="s">
        <v>234</v>
      </c>
      <c r="H185" s="144">
        <v>10</v>
      </c>
      <c r="I185" s="145"/>
      <c r="J185" s="146">
        <f>ROUND(I185*H185,2)</f>
        <v>0</v>
      </c>
      <c r="K185" s="142" t="s">
        <v>126</v>
      </c>
      <c r="L185" s="35"/>
      <c r="M185" s="147" t="s">
        <v>3</v>
      </c>
      <c r="N185" s="148" t="s">
        <v>41</v>
      </c>
      <c r="O185" s="55"/>
      <c r="P185" s="149">
        <f>O185*H185</f>
        <v>0</v>
      </c>
      <c r="Q185" s="149">
        <v>0</v>
      </c>
      <c r="R185" s="149">
        <f>Q185*H185</f>
        <v>0</v>
      </c>
      <c r="S185" s="149">
        <v>0</v>
      </c>
      <c r="T185" s="150">
        <f>S185*H185</f>
        <v>0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R185" s="151" t="s">
        <v>127</v>
      </c>
      <c r="AT185" s="151" t="s">
        <v>122</v>
      </c>
      <c r="AU185" s="151" t="s">
        <v>80</v>
      </c>
      <c r="AY185" s="19" t="s">
        <v>120</v>
      </c>
      <c r="BE185" s="152">
        <f>IF(N185="základní",J185,0)</f>
        <v>0</v>
      </c>
      <c r="BF185" s="152">
        <f>IF(N185="snížená",J185,0)</f>
        <v>0</v>
      </c>
      <c r="BG185" s="152">
        <f>IF(N185="zákl. přenesená",J185,0)</f>
        <v>0</v>
      </c>
      <c r="BH185" s="152">
        <f>IF(N185="sníž. přenesená",J185,0)</f>
        <v>0</v>
      </c>
      <c r="BI185" s="152">
        <f>IF(N185="nulová",J185,0)</f>
        <v>0</v>
      </c>
      <c r="BJ185" s="19" t="s">
        <v>78</v>
      </c>
      <c r="BK185" s="152">
        <f>ROUND(I185*H185,2)</f>
        <v>0</v>
      </c>
      <c r="BL185" s="19" t="s">
        <v>127</v>
      </c>
      <c r="BM185" s="151" t="s">
        <v>571</v>
      </c>
    </row>
    <row r="186" spans="1:65" s="2" customFormat="1" ht="11.25">
      <c r="A186" s="34"/>
      <c r="B186" s="35"/>
      <c r="C186" s="34"/>
      <c r="D186" s="153" t="s">
        <v>129</v>
      </c>
      <c r="E186" s="34"/>
      <c r="F186" s="154" t="s">
        <v>572</v>
      </c>
      <c r="G186" s="34"/>
      <c r="H186" s="34"/>
      <c r="I186" s="155"/>
      <c r="J186" s="34"/>
      <c r="K186" s="34"/>
      <c r="L186" s="35"/>
      <c r="M186" s="156"/>
      <c r="N186" s="157"/>
      <c r="O186" s="55"/>
      <c r="P186" s="55"/>
      <c r="Q186" s="55"/>
      <c r="R186" s="55"/>
      <c r="S186" s="55"/>
      <c r="T186" s="56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T186" s="19" t="s">
        <v>129</v>
      </c>
      <c r="AU186" s="19" t="s">
        <v>80</v>
      </c>
    </row>
    <row r="187" spans="1:65" s="2" customFormat="1" ht="62.65" customHeight="1">
      <c r="A187" s="34"/>
      <c r="B187" s="139"/>
      <c r="C187" s="140" t="s">
        <v>288</v>
      </c>
      <c r="D187" s="140" t="s">
        <v>122</v>
      </c>
      <c r="E187" s="141" t="s">
        <v>574</v>
      </c>
      <c r="F187" s="142" t="s">
        <v>575</v>
      </c>
      <c r="G187" s="143" t="s">
        <v>234</v>
      </c>
      <c r="H187" s="144">
        <v>10</v>
      </c>
      <c r="I187" s="145"/>
      <c r="J187" s="146">
        <f>ROUND(I187*H187,2)</f>
        <v>0</v>
      </c>
      <c r="K187" s="142" t="s">
        <v>126</v>
      </c>
      <c r="L187" s="35"/>
      <c r="M187" s="147" t="s">
        <v>3</v>
      </c>
      <c r="N187" s="148" t="s">
        <v>41</v>
      </c>
      <c r="O187" s="55"/>
      <c r="P187" s="149">
        <f>O187*H187</f>
        <v>0</v>
      </c>
      <c r="Q187" s="149">
        <v>6.0999999999999997E-4</v>
      </c>
      <c r="R187" s="149">
        <f>Q187*H187</f>
        <v>6.0999999999999995E-3</v>
      </c>
      <c r="S187" s="149">
        <v>0</v>
      </c>
      <c r="T187" s="150">
        <f>S187*H187</f>
        <v>0</v>
      </c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R187" s="151" t="s">
        <v>127</v>
      </c>
      <c r="AT187" s="151" t="s">
        <v>122</v>
      </c>
      <c r="AU187" s="151" t="s">
        <v>80</v>
      </c>
      <c r="AY187" s="19" t="s">
        <v>120</v>
      </c>
      <c r="BE187" s="152">
        <f>IF(N187="základní",J187,0)</f>
        <v>0</v>
      </c>
      <c r="BF187" s="152">
        <f>IF(N187="snížená",J187,0)</f>
        <v>0</v>
      </c>
      <c r="BG187" s="152">
        <f>IF(N187="zákl. přenesená",J187,0)</f>
        <v>0</v>
      </c>
      <c r="BH187" s="152">
        <f>IF(N187="sníž. přenesená",J187,0)</f>
        <v>0</v>
      </c>
      <c r="BI187" s="152">
        <f>IF(N187="nulová",J187,0)</f>
        <v>0</v>
      </c>
      <c r="BJ187" s="19" t="s">
        <v>78</v>
      </c>
      <c r="BK187" s="152">
        <f>ROUND(I187*H187,2)</f>
        <v>0</v>
      </c>
      <c r="BL187" s="19" t="s">
        <v>127</v>
      </c>
      <c r="BM187" s="151" t="s">
        <v>576</v>
      </c>
    </row>
    <row r="188" spans="1:65" s="2" customFormat="1" ht="11.25">
      <c r="A188" s="34"/>
      <c r="B188" s="35"/>
      <c r="C188" s="34"/>
      <c r="D188" s="153" t="s">
        <v>129</v>
      </c>
      <c r="E188" s="34"/>
      <c r="F188" s="154" t="s">
        <v>577</v>
      </c>
      <c r="G188" s="34"/>
      <c r="H188" s="34"/>
      <c r="I188" s="155"/>
      <c r="J188" s="34"/>
      <c r="K188" s="34"/>
      <c r="L188" s="35"/>
      <c r="M188" s="156"/>
      <c r="N188" s="157"/>
      <c r="O188" s="55"/>
      <c r="P188" s="55"/>
      <c r="Q188" s="55"/>
      <c r="R188" s="55"/>
      <c r="S188" s="55"/>
      <c r="T188" s="56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T188" s="19" t="s">
        <v>129</v>
      </c>
      <c r="AU188" s="19" t="s">
        <v>80</v>
      </c>
    </row>
    <row r="189" spans="1:65" s="12" customFormat="1" ht="22.9" customHeight="1">
      <c r="B189" s="126"/>
      <c r="D189" s="127" t="s">
        <v>69</v>
      </c>
      <c r="E189" s="137" t="s">
        <v>583</v>
      </c>
      <c r="F189" s="137" t="s">
        <v>584</v>
      </c>
      <c r="I189" s="129"/>
      <c r="J189" s="138">
        <f>BK189</f>
        <v>0</v>
      </c>
      <c r="L189" s="126"/>
      <c r="M189" s="131"/>
      <c r="N189" s="132"/>
      <c r="O189" s="132"/>
      <c r="P189" s="133">
        <f>SUM(P190:P191)</f>
        <v>0</v>
      </c>
      <c r="Q189" s="132"/>
      <c r="R189" s="133">
        <f>SUM(R190:R191)</f>
        <v>0</v>
      </c>
      <c r="S189" s="132"/>
      <c r="T189" s="134">
        <f>SUM(T190:T191)</f>
        <v>0</v>
      </c>
      <c r="AR189" s="127" t="s">
        <v>78</v>
      </c>
      <c r="AT189" s="135" t="s">
        <v>69</v>
      </c>
      <c r="AU189" s="135" t="s">
        <v>78</v>
      </c>
      <c r="AY189" s="127" t="s">
        <v>120</v>
      </c>
      <c r="BK189" s="136">
        <f>SUM(BK190:BK191)</f>
        <v>0</v>
      </c>
    </row>
    <row r="190" spans="1:65" s="2" customFormat="1" ht="44.25" customHeight="1">
      <c r="A190" s="34"/>
      <c r="B190" s="139"/>
      <c r="C190" s="140" t="s">
        <v>293</v>
      </c>
      <c r="D190" s="140" t="s">
        <v>122</v>
      </c>
      <c r="E190" s="141" t="s">
        <v>294</v>
      </c>
      <c r="F190" s="142" t="s">
        <v>295</v>
      </c>
      <c r="G190" s="143" t="s">
        <v>205</v>
      </c>
      <c r="H190" s="144">
        <v>674.18600000000004</v>
      </c>
      <c r="I190" s="145"/>
      <c r="J190" s="146">
        <f>ROUND(I190*H190,2)</f>
        <v>0</v>
      </c>
      <c r="K190" s="142" t="s">
        <v>126</v>
      </c>
      <c r="L190" s="35"/>
      <c r="M190" s="147" t="s">
        <v>3</v>
      </c>
      <c r="N190" s="148" t="s">
        <v>41</v>
      </c>
      <c r="O190" s="55"/>
      <c r="P190" s="149">
        <f>O190*H190</f>
        <v>0</v>
      </c>
      <c r="Q190" s="149">
        <v>0</v>
      </c>
      <c r="R190" s="149">
        <f>Q190*H190</f>
        <v>0</v>
      </c>
      <c r="S190" s="149">
        <v>0</v>
      </c>
      <c r="T190" s="150">
        <f>S190*H190</f>
        <v>0</v>
      </c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R190" s="151" t="s">
        <v>127</v>
      </c>
      <c r="AT190" s="151" t="s">
        <v>122</v>
      </c>
      <c r="AU190" s="151" t="s">
        <v>80</v>
      </c>
      <c r="AY190" s="19" t="s">
        <v>120</v>
      </c>
      <c r="BE190" s="152">
        <f>IF(N190="základní",J190,0)</f>
        <v>0</v>
      </c>
      <c r="BF190" s="152">
        <f>IF(N190="snížená",J190,0)</f>
        <v>0</v>
      </c>
      <c r="BG190" s="152">
        <f>IF(N190="zákl. přenesená",J190,0)</f>
        <v>0</v>
      </c>
      <c r="BH190" s="152">
        <f>IF(N190="sníž. přenesená",J190,0)</f>
        <v>0</v>
      </c>
      <c r="BI190" s="152">
        <f>IF(N190="nulová",J190,0)</f>
        <v>0</v>
      </c>
      <c r="BJ190" s="19" t="s">
        <v>78</v>
      </c>
      <c r="BK190" s="152">
        <f>ROUND(I190*H190,2)</f>
        <v>0</v>
      </c>
      <c r="BL190" s="19" t="s">
        <v>127</v>
      </c>
      <c r="BM190" s="151" t="s">
        <v>586</v>
      </c>
    </row>
    <row r="191" spans="1:65" s="2" customFormat="1" ht="11.25">
      <c r="A191" s="34"/>
      <c r="B191" s="35"/>
      <c r="C191" s="34"/>
      <c r="D191" s="153" t="s">
        <v>129</v>
      </c>
      <c r="E191" s="34"/>
      <c r="F191" s="154" t="s">
        <v>297</v>
      </c>
      <c r="G191" s="34"/>
      <c r="H191" s="34"/>
      <c r="I191" s="155"/>
      <c r="J191" s="34"/>
      <c r="K191" s="34"/>
      <c r="L191" s="35"/>
      <c r="M191" s="156"/>
      <c r="N191" s="157"/>
      <c r="O191" s="55"/>
      <c r="P191" s="55"/>
      <c r="Q191" s="55"/>
      <c r="R191" s="55"/>
      <c r="S191" s="55"/>
      <c r="T191" s="56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T191" s="19" t="s">
        <v>129</v>
      </c>
      <c r="AU191" s="19" t="s">
        <v>80</v>
      </c>
    </row>
    <row r="192" spans="1:65" s="12" customFormat="1" ht="25.9" customHeight="1">
      <c r="B192" s="126"/>
      <c r="D192" s="127" t="s">
        <v>69</v>
      </c>
      <c r="E192" s="128" t="s">
        <v>587</v>
      </c>
      <c r="F192" s="128" t="s">
        <v>588</v>
      </c>
      <c r="I192" s="129"/>
      <c r="J192" s="130">
        <f>BK192</f>
        <v>0</v>
      </c>
      <c r="L192" s="126"/>
      <c r="M192" s="131"/>
      <c r="N192" s="132"/>
      <c r="O192" s="132"/>
      <c r="P192" s="133">
        <f>SUM(P193:P197)</f>
        <v>0</v>
      </c>
      <c r="Q192" s="132"/>
      <c r="R192" s="133">
        <f>SUM(R193:R197)</f>
        <v>0</v>
      </c>
      <c r="S192" s="132"/>
      <c r="T192" s="134">
        <f>SUM(T193:T197)</f>
        <v>0</v>
      </c>
      <c r="AR192" s="127" t="s">
        <v>127</v>
      </c>
      <c r="AT192" s="135" t="s">
        <v>69</v>
      </c>
      <c r="AU192" s="135" t="s">
        <v>70</v>
      </c>
      <c r="AY192" s="127" t="s">
        <v>120</v>
      </c>
      <c r="BK192" s="136">
        <f>SUM(BK193:BK197)</f>
        <v>0</v>
      </c>
    </row>
    <row r="193" spans="1:65" s="2" customFormat="1" ht="16.5" customHeight="1">
      <c r="A193" s="34"/>
      <c r="B193" s="139"/>
      <c r="C193" s="140" t="s">
        <v>299</v>
      </c>
      <c r="D193" s="140" t="s">
        <v>122</v>
      </c>
      <c r="E193" s="141" t="s">
        <v>590</v>
      </c>
      <c r="F193" s="142" t="s">
        <v>591</v>
      </c>
      <c r="G193" s="143" t="s">
        <v>592</v>
      </c>
      <c r="H193" s="144">
        <v>4</v>
      </c>
      <c r="I193" s="145"/>
      <c r="J193" s="146">
        <f>ROUND(I193*H193,2)</f>
        <v>0</v>
      </c>
      <c r="K193" s="142" t="s">
        <v>3</v>
      </c>
      <c r="L193" s="35"/>
      <c r="M193" s="147" t="s">
        <v>3</v>
      </c>
      <c r="N193" s="148" t="s">
        <v>41</v>
      </c>
      <c r="O193" s="55"/>
      <c r="P193" s="149">
        <f>O193*H193</f>
        <v>0</v>
      </c>
      <c r="Q193" s="149">
        <v>0</v>
      </c>
      <c r="R193" s="149">
        <f>Q193*H193</f>
        <v>0</v>
      </c>
      <c r="S193" s="149">
        <v>0</v>
      </c>
      <c r="T193" s="150">
        <f>S193*H193</f>
        <v>0</v>
      </c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R193" s="151" t="s">
        <v>593</v>
      </c>
      <c r="AT193" s="151" t="s">
        <v>122</v>
      </c>
      <c r="AU193" s="151" t="s">
        <v>78</v>
      </c>
      <c r="AY193" s="19" t="s">
        <v>120</v>
      </c>
      <c r="BE193" s="152">
        <f>IF(N193="základní",J193,0)</f>
        <v>0</v>
      </c>
      <c r="BF193" s="152">
        <f>IF(N193="snížená",J193,0)</f>
        <v>0</v>
      </c>
      <c r="BG193" s="152">
        <f>IF(N193="zákl. přenesená",J193,0)</f>
        <v>0</v>
      </c>
      <c r="BH193" s="152">
        <f>IF(N193="sníž. přenesená",J193,0)</f>
        <v>0</v>
      </c>
      <c r="BI193" s="152">
        <f>IF(N193="nulová",J193,0)</f>
        <v>0</v>
      </c>
      <c r="BJ193" s="19" t="s">
        <v>78</v>
      </c>
      <c r="BK193" s="152">
        <f>ROUND(I193*H193,2)</f>
        <v>0</v>
      </c>
      <c r="BL193" s="19" t="s">
        <v>593</v>
      </c>
      <c r="BM193" s="151" t="s">
        <v>594</v>
      </c>
    </row>
    <row r="194" spans="1:65" s="2" customFormat="1" ht="16.5" customHeight="1">
      <c r="A194" s="34"/>
      <c r="B194" s="139"/>
      <c r="C194" s="140" t="s">
        <v>305</v>
      </c>
      <c r="D194" s="140" t="s">
        <v>122</v>
      </c>
      <c r="E194" s="141" t="s">
        <v>596</v>
      </c>
      <c r="F194" s="142" t="s">
        <v>597</v>
      </c>
      <c r="G194" s="143" t="s">
        <v>592</v>
      </c>
      <c r="H194" s="144">
        <v>4</v>
      </c>
      <c r="I194" s="145"/>
      <c r="J194" s="146">
        <f>ROUND(I194*H194,2)</f>
        <v>0</v>
      </c>
      <c r="K194" s="142" t="s">
        <v>3</v>
      </c>
      <c r="L194" s="35"/>
      <c r="M194" s="147" t="s">
        <v>3</v>
      </c>
      <c r="N194" s="148" t="s">
        <v>41</v>
      </c>
      <c r="O194" s="55"/>
      <c r="P194" s="149">
        <f>O194*H194</f>
        <v>0</v>
      </c>
      <c r="Q194" s="149">
        <v>0</v>
      </c>
      <c r="R194" s="149">
        <f>Q194*H194</f>
        <v>0</v>
      </c>
      <c r="S194" s="149">
        <v>0</v>
      </c>
      <c r="T194" s="150">
        <f>S194*H194</f>
        <v>0</v>
      </c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R194" s="151" t="s">
        <v>593</v>
      </c>
      <c r="AT194" s="151" t="s">
        <v>122</v>
      </c>
      <c r="AU194" s="151" t="s">
        <v>78</v>
      </c>
      <c r="AY194" s="19" t="s">
        <v>120</v>
      </c>
      <c r="BE194" s="152">
        <f>IF(N194="základní",J194,0)</f>
        <v>0</v>
      </c>
      <c r="BF194" s="152">
        <f>IF(N194="snížená",J194,0)</f>
        <v>0</v>
      </c>
      <c r="BG194" s="152">
        <f>IF(N194="zákl. přenesená",J194,0)</f>
        <v>0</v>
      </c>
      <c r="BH194" s="152">
        <f>IF(N194="sníž. přenesená",J194,0)</f>
        <v>0</v>
      </c>
      <c r="BI194" s="152">
        <f>IF(N194="nulová",J194,0)</f>
        <v>0</v>
      </c>
      <c r="BJ194" s="19" t="s">
        <v>78</v>
      </c>
      <c r="BK194" s="152">
        <f>ROUND(I194*H194,2)</f>
        <v>0</v>
      </c>
      <c r="BL194" s="19" t="s">
        <v>593</v>
      </c>
      <c r="BM194" s="151" t="s">
        <v>598</v>
      </c>
    </row>
    <row r="195" spans="1:65" s="2" customFormat="1" ht="16.5" customHeight="1">
      <c r="A195" s="34"/>
      <c r="B195" s="139"/>
      <c r="C195" s="140" t="s">
        <v>311</v>
      </c>
      <c r="D195" s="140" t="s">
        <v>122</v>
      </c>
      <c r="E195" s="141" t="s">
        <v>600</v>
      </c>
      <c r="F195" s="142" t="s">
        <v>3</v>
      </c>
      <c r="G195" s="143" t="s">
        <v>592</v>
      </c>
      <c r="H195" s="144">
        <v>0</v>
      </c>
      <c r="I195" s="145"/>
      <c r="J195" s="146">
        <f>ROUND(I195*H195,2)</f>
        <v>0</v>
      </c>
      <c r="K195" s="142" t="s">
        <v>3</v>
      </c>
      <c r="L195" s="35"/>
      <c r="M195" s="147" t="s">
        <v>3</v>
      </c>
      <c r="N195" s="148" t="s">
        <v>41</v>
      </c>
      <c r="O195" s="55"/>
      <c r="P195" s="149">
        <f>O195*H195</f>
        <v>0</v>
      </c>
      <c r="Q195" s="149">
        <v>0</v>
      </c>
      <c r="R195" s="149">
        <f>Q195*H195</f>
        <v>0</v>
      </c>
      <c r="S195" s="149">
        <v>0</v>
      </c>
      <c r="T195" s="150">
        <f>S195*H195</f>
        <v>0</v>
      </c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R195" s="151" t="s">
        <v>593</v>
      </c>
      <c r="AT195" s="151" t="s">
        <v>122</v>
      </c>
      <c r="AU195" s="151" t="s">
        <v>78</v>
      </c>
      <c r="AY195" s="19" t="s">
        <v>120</v>
      </c>
      <c r="BE195" s="152">
        <f>IF(N195="základní",J195,0)</f>
        <v>0</v>
      </c>
      <c r="BF195" s="152">
        <f>IF(N195="snížená",J195,0)</f>
        <v>0</v>
      </c>
      <c r="BG195" s="152">
        <f>IF(N195="zákl. přenesená",J195,0)</f>
        <v>0</v>
      </c>
      <c r="BH195" s="152">
        <f>IF(N195="sníž. přenesená",J195,0)</f>
        <v>0</v>
      </c>
      <c r="BI195" s="152">
        <f>IF(N195="nulová",J195,0)</f>
        <v>0</v>
      </c>
      <c r="BJ195" s="19" t="s">
        <v>78</v>
      </c>
      <c r="BK195" s="152">
        <f>ROUND(I195*H195,2)</f>
        <v>0</v>
      </c>
      <c r="BL195" s="19" t="s">
        <v>593</v>
      </c>
      <c r="BM195" s="151" t="s">
        <v>602</v>
      </c>
    </row>
    <row r="196" spans="1:65" s="2" customFormat="1" ht="16.5" customHeight="1">
      <c r="A196" s="34"/>
      <c r="B196" s="139"/>
      <c r="C196" s="140" t="s">
        <v>316</v>
      </c>
      <c r="D196" s="140" t="s">
        <v>122</v>
      </c>
      <c r="E196" s="141" t="s">
        <v>604</v>
      </c>
      <c r="F196" s="142" t="s">
        <v>3</v>
      </c>
      <c r="G196" s="143" t="s">
        <v>592</v>
      </c>
      <c r="H196" s="144">
        <v>0</v>
      </c>
      <c r="I196" s="145"/>
      <c r="J196" s="146">
        <f>ROUND(I196*H196,2)</f>
        <v>0</v>
      </c>
      <c r="K196" s="142" t="s">
        <v>3</v>
      </c>
      <c r="L196" s="35"/>
      <c r="M196" s="147" t="s">
        <v>3</v>
      </c>
      <c r="N196" s="148" t="s">
        <v>41</v>
      </c>
      <c r="O196" s="55"/>
      <c r="P196" s="149">
        <f>O196*H196</f>
        <v>0</v>
      </c>
      <c r="Q196" s="149">
        <v>0</v>
      </c>
      <c r="R196" s="149">
        <f>Q196*H196</f>
        <v>0</v>
      </c>
      <c r="S196" s="149">
        <v>0</v>
      </c>
      <c r="T196" s="150">
        <f>S196*H196</f>
        <v>0</v>
      </c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R196" s="151" t="s">
        <v>593</v>
      </c>
      <c r="AT196" s="151" t="s">
        <v>122</v>
      </c>
      <c r="AU196" s="151" t="s">
        <v>78</v>
      </c>
      <c r="AY196" s="19" t="s">
        <v>120</v>
      </c>
      <c r="BE196" s="152">
        <f>IF(N196="základní",J196,0)</f>
        <v>0</v>
      </c>
      <c r="BF196" s="152">
        <f>IF(N196="snížená",J196,0)</f>
        <v>0</v>
      </c>
      <c r="BG196" s="152">
        <f>IF(N196="zákl. přenesená",J196,0)</f>
        <v>0</v>
      </c>
      <c r="BH196" s="152">
        <f>IF(N196="sníž. přenesená",J196,0)</f>
        <v>0</v>
      </c>
      <c r="BI196" s="152">
        <f>IF(N196="nulová",J196,0)</f>
        <v>0</v>
      </c>
      <c r="BJ196" s="19" t="s">
        <v>78</v>
      </c>
      <c r="BK196" s="152">
        <f>ROUND(I196*H196,2)</f>
        <v>0</v>
      </c>
      <c r="BL196" s="19" t="s">
        <v>593</v>
      </c>
      <c r="BM196" s="151" t="s">
        <v>605</v>
      </c>
    </row>
    <row r="197" spans="1:65" s="2" customFormat="1" ht="16.5" customHeight="1">
      <c r="A197" s="34"/>
      <c r="B197" s="139"/>
      <c r="C197" s="140" t="s">
        <v>321</v>
      </c>
      <c r="D197" s="140" t="s">
        <v>122</v>
      </c>
      <c r="E197" s="141" t="s">
        <v>607</v>
      </c>
      <c r="F197" s="142" t="s">
        <v>3</v>
      </c>
      <c r="G197" s="143" t="s">
        <v>592</v>
      </c>
      <c r="H197" s="144">
        <v>0</v>
      </c>
      <c r="I197" s="145"/>
      <c r="J197" s="146">
        <f>ROUND(I197*H197,2)</f>
        <v>0</v>
      </c>
      <c r="K197" s="142" t="s">
        <v>3</v>
      </c>
      <c r="L197" s="35"/>
      <c r="M197" s="193" t="s">
        <v>3</v>
      </c>
      <c r="N197" s="194" t="s">
        <v>41</v>
      </c>
      <c r="O197" s="195"/>
      <c r="P197" s="196">
        <f>O197*H197</f>
        <v>0</v>
      </c>
      <c r="Q197" s="196">
        <v>0</v>
      </c>
      <c r="R197" s="196">
        <f>Q197*H197</f>
        <v>0</v>
      </c>
      <c r="S197" s="196">
        <v>0</v>
      </c>
      <c r="T197" s="197">
        <f>S197*H197</f>
        <v>0</v>
      </c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R197" s="151" t="s">
        <v>593</v>
      </c>
      <c r="AT197" s="151" t="s">
        <v>122</v>
      </c>
      <c r="AU197" s="151" t="s">
        <v>78</v>
      </c>
      <c r="AY197" s="19" t="s">
        <v>120</v>
      </c>
      <c r="BE197" s="152">
        <f>IF(N197="základní",J197,0)</f>
        <v>0</v>
      </c>
      <c r="BF197" s="152">
        <f>IF(N197="snížená",J197,0)</f>
        <v>0</v>
      </c>
      <c r="BG197" s="152">
        <f>IF(N197="zákl. přenesená",J197,0)</f>
        <v>0</v>
      </c>
      <c r="BH197" s="152">
        <f>IF(N197="sníž. přenesená",J197,0)</f>
        <v>0</v>
      </c>
      <c r="BI197" s="152">
        <f>IF(N197="nulová",J197,0)</f>
        <v>0</v>
      </c>
      <c r="BJ197" s="19" t="s">
        <v>78</v>
      </c>
      <c r="BK197" s="152">
        <f>ROUND(I197*H197,2)</f>
        <v>0</v>
      </c>
      <c r="BL197" s="19" t="s">
        <v>593</v>
      </c>
      <c r="BM197" s="151" t="s">
        <v>608</v>
      </c>
    </row>
    <row r="198" spans="1:65" s="2" customFormat="1" ht="6.95" customHeight="1">
      <c r="A198" s="34"/>
      <c r="B198" s="44"/>
      <c r="C198" s="45"/>
      <c r="D198" s="45"/>
      <c r="E198" s="45"/>
      <c r="F198" s="45"/>
      <c r="G198" s="45"/>
      <c r="H198" s="45"/>
      <c r="I198" s="45"/>
      <c r="J198" s="45"/>
      <c r="K198" s="45"/>
      <c r="L198" s="35"/>
      <c r="M198" s="34"/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</row>
  </sheetData>
  <autoFilter ref="C85:K197" xr:uid="{00000000-0009-0000-0000-000003000000}"/>
  <mergeCells count="9">
    <mergeCell ref="E50:H50"/>
    <mergeCell ref="E76:H76"/>
    <mergeCell ref="E78:H78"/>
    <mergeCell ref="L2:V2"/>
    <mergeCell ref="E7:H7"/>
    <mergeCell ref="E9:H9"/>
    <mergeCell ref="E18:H18"/>
    <mergeCell ref="E27:H27"/>
    <mergeCell ref="E48:H48"/>
  </mergeCells>
  <hyperlinks>
    <hyperlink ref="F90" r:id="rId1" xr:uid="{00000000-0004-0000-0300-000000000000}"/>
    <hyperlink ref="F95" r:id="rId2" xr:uid="{00000000-0004-0000-0300-000001000000}"/>
    <hyperlink ref="F98" r:id="rId3" xr:uid="{00000000-0004-0000-0300-000002000000}"/>
    <hyperlink ref="F101" r:id="rId4" xr:uid="{00000000-0004-0000-0300-000003000000}"/>
    <hyperlink ref="F108" r:id="rId5" xr:uid="{00000000-0004-0000-0300-000004000000}"/>
    <hyperlink ref="F113" r:id="rId6" xr:uid="{00000000-0004-0000-0300-000005000000}"/>
    <hyperlink ref="F115" r:id="rId7" xr:uid="{00000000-0004-0000-0300-000006000000}"/>
    <hyperlink ref="F120" r:id="rId8" xr:uid="{00000000-0004-0000-0300-000007000000}"/>
    <hyperlink ref="F127" r:id="rId9" xr:uid="{00000000-0004-0000-0300-000008000000}"/>
    <hyperlink ref="F132" r:id="rId10" xr:uid="{00000000-0004-0000-0300-000009000000}"/>
    <hyperlink ref="F137" r:id="rId11" xr:uid="{00000000-0004-0000-0300-00000A000000}"/>
    <hyperlink ref="F139" r:id="rId12" xr:uid="{00000000-0004-0000-0300-00000B000000}"/>
    <hyperlink ref="F141" r:id="rId13" xr:uid="{00000000-0004-0000-0300-00000C000000}"/>
    <hyperlink ref="F148" r:id="rId14" xr:uid="{00000000-0004-0000-0300-00000D000000}"/>
    <hyperlink ref="F153" r:id="rId15" xr:uid="{00000000-0004-0000-0300-00000E000000}"/>
    <hyperlink ref="F157" r:id="rId16" xr:uid="{00000000-0004-0000-0300-00000F000000}"/>
    <hyperlink ref="F160" r:id="rId17" xr:uid="{00000000-0004-0000-0300-000010000000}"/>
    <hyperlink ref="F163" r:id="rId18" xr:uid="{00000000-0004-0000-0300-000011000000}"/>
    <hyperlink ref="F166" r:id="rId19" xr:uid="{00000000-0004-0000-0300-000012000000}"/>
    <hyperlink ref="F169" r:id="rId20" xr:uid="{00000000-0004-0000-0300-000013000000}"/>
    <hyperlink ref="F172" r:id="rId21" xr:uid="{00000000-0004-0000-0300-000014000000}"/>
    <hyperlink ref="F175" r:id="rId22" xr:uid="{00000000-0004-0000-0300-000015000000}"/>
    <hyperlink ref="F180" r:id="rId23" xr:uid="{00000000-0004-0000-0300-000016000000}"/>
    <hyperlink ref="F186" r:id="rId24" xr:uid="{00000000-0004-0000-0300-000017000000}"/>
    <hyperlink ref="F188" r:id="rId25" xr:uid="{00000000-0004-0000-0300-000018000000}"/>
    <hyperlink ref="F191" r:id="rId26" xr:uid="{00000000-0004-0000-0300-000019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2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BM95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22" t="s">
        <v>6</v>
      </c>
      <c r="M2" s="307"/>
      <c r="N2" s="307"/>
      <c r="O2" s="307"/>
      <c r="P2" s="307"/>
      <c r="Q2" s="307"/>
      <c r="R2" s="307"/>
      <c r="S2" s="307"/>
      <c r="T2" s="307"/>
      <c r="U2" s="307"/>
      <c r="V2" s="307"/>
      <c r="AT2" s="19" t="s">
        <v>89</v>
      </c>
    </row>
    <row r="3" spans="1:46" s="1" customFormat="1" ht="6.95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78</v>
      </c>
    </row>
    <row r="4" spans="1:46" s="1" customFormat="1" ht="24.95" customHeight="1">
      <c r="B4" s="22"/>
      <c r="D4" s="23" t="s">
        <v>90</v>
      </c>
      <c r="L4" s="22"/>
      <c r="M4" s="90" t="s">
        <v>11</v>
      </c>
      <c r="AT4" s="19" t="s">
        <v>4</v>
      </c>
    </row>
    <row r="5" spans="1:46" s="1" customFormat="1" ht="6.95" customHeight="1">
      <c r="B5" s="22"/>
      <c r="L5" s="22"/>
    </row>
    <row r="6" spans="1:46" s="1" customFormat="1" ht="12" customHeight="1">
      <c r="B6" s="22"/>
      <c r="D6" s="29" t="s">
        <v>17</v>
      </c>
      <c r="L6" s="22"/>
    </row>
    <row r="7" spans="1:46" s="1" customFormat="1" ht="16.5" customHeight="1">
      <c r="B7" s="22"/>
      <c r="E7" s="323" t="str">
        <f>'Rekapitulace stavby'!K6</f>
        <v>Dostavba komunikace C20 v Nové Vsi</v>
      </c>
      <c r="F7" s="324"/>
      <c r="G7" s="324"/>
      <c r="H7" s="324"/>
      <c r="L7" s="22"/>
    </row>
    <row r="8" spans="1:46" s="2" customFormat="1" ht="12" customHeight="1">
      <c r="A8" s="34"/>
      <c r="B8" s="35"/>
      <c r="C8" s="34"/>
      <c r="D8" s="29" t="s">
        <v>91</v>
      </c>
      <c r="E8" s="34"/>
      <c r="F8" s="34"/>
      <c r="G8" s="34"/>
      <c r="H8" s="34"/>
      <c r="I8" s="34"/>
      <c r="J8" s="34"/>
      <c r="K8" s="34"/>
      <c r="L8" s="91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</row>
    <row r="9" spans="1:46" s="2" customFormat="1" ht="16.5" customHeight="1">
      <c r="A9" s="34"/>
      <c r="B9" s="35"/>
      <c r="C9" s="34"/>
      <c r="D9" s="34"/>
      <c r="E9" s="285" t="s">
        <v>657</v>
      </c>
      <c r="F9" s="325"/>
      <c r="G9" s="325"/>
      <c r="H9" s="325"/>
      <c r="I9" s="34"/>
      <c r="J9" s="34"/>
      <c r="K9" s="34"/>
      <c r="L9" s="91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</row>
    <row r="10" spans="1:46" s="2" customFormat="1" ht="11.25">
      <c r="A10" s="34"/>
      <c r="B10" s="35"/>
      <c r="C10" s="34"/>
      <c r="D10" s="34"/>
      <c r="E10" s="34"/>
      <c r="F10" s="34"/>
      <c r="G10" s="34"/>
      <c r="H10" s="34"/>
      <c r="I10" s="34"/>
      <c r="J10" s="34"/>
      <c r="K10" s="34"/>
      <c r="L10" s="91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</row>
    <row r="11" spans="1:46" s="2" customFormat="1" ht="12" customHeight="1">
      <c r="A11" s="34"/>
      <c r="B11" s="35"/>
      <c r="C11" s="34"/>
      <c r="D11" s="29" t="s">
        <v>19</v>
      </c>
      <c r="E11" s="34"/>
      <c r="F11" s="27" t="s">
        <v>3</v>
      </c>
      <c r="G11" s="34"/>
      <c r="H11" s="34"/>
      <c r="I11" s="29" t="s">
        <v>20</v>
      </c>
      <c r="J11" s="27" t="s">
        <v>3</v>
      </c>
      <c r="K11" s="34"/>
      <c r="L11" s="91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</row>
    <row r="12" spans="1:46" s="2" customFormat="1" ht="12" customHeight="1">
      <c r="A12" s="34"/>
      <c r="B12" s="35"/>
      <c r="C12" s="34"/>
      <c r="D12" s="29" t="s">
        <v>21</v>
      </c>
      <c r="E12" s="34"/>
      <c r="F12" s="27" t="s">
        <v>22</v>
      </c>
      <c r="G12" s="34"/>
      <c r="H12" s="34"/>
      <c r="I12" s="29" t="s">
        <v>23</v>
      </c>
      <c r="J12" s="52" t="str">
        <f>'Rekapitulace stavby'!AN8</f>
        <v>4. 1. 2024</v>
      </c>
      <c r="K12" s="34"/>
      <c r="L12" s="91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</row>
    <row r="13" spans="1:46" s="2" customFormat="1" ht="10.9" customHeight="1">
      <c r="A13" s="34"/>
      <c r="B13" s="35"/>
      <c r="C13" s="34"/>
      <c r="D13" s="34"/>
      <c r="E13" s="34"/>
      <c r="F13" s="34"/>
      <c r="G13" s="34"/>
      <c r="H13" s="34"/>
      <c r="I13" s="34"/>
      <c r="J13" s="34"/>
      <c r="K13" s="34"/>
      <c r="L13" s="91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</row>
    <row r="14" spans="1:46" s="2" customFormat="1" ht="12" customHeight="1">
      <c r="A14" s="34"/>
      <c r="B14" s="35"/>
      <c r="C14" s="34"/>
      <c r="D14" s="29" t="s">
        <v>25</v>
      </c>
      <c r="E14" s="34"/>
      <c r="F14" s="34"/>
      <c r="G14" s="34"/>
      <c r="H14" s="34"/>
      <c r="I14" s="29" t="s">
        <v>26</v>
      </c>
      <c r="J14" s="27" t="s">
        <v>3</v>
      </c>
      <c r="K14" s="34"/>
      <c r="L14" s="91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</row>
    <row r="15" spans="1:46" s="2" customFormat="1" ht="18" customHeight="1">
      <c r="A15" s="34"/>
      <c r="B15" s="35"/>
      <c r="C15" s="34"/>
      <c r="D15" s="34"/>
      <c r="E15" s="27" t="s">
        <v>27</v>
      </c>
      <c r="F15" s="34"/>
      <c r="G15" s="34"/>
      <c r="H15" s="34"/>
      <c r="I15" s="29" t="s">
        <v>28</v>
      </c>
      <c r="J15" s="27" t="s">
        <v>3</v>
      </c>
      <c r="K15" s="34"/>
      <c r="L15" s="91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</row>
    <row r="16" spans="1:46" s="2" customFormat="1" ht="6.95" customHeight="1">
      <c r="A16" s="34"/>
      <c r="B16" s="35"/>
      <c r="C16" s="34"/>
      <c r="D16" s="34"/>
      <c r="E16" s="34"/>
      <c r="F16" s="34"/>
      <c r="G16" s="34"/>
      <c r="H16" s="34"/>
      <c r="I16" s="34"/>
      <c r="J16" s="34"/>
      <c r="K16" s="34"/>
      <c r="L16" s="91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</row>
    <row r="17" spans="1:31" s="2" customFormat="1" ht="12" customHeight="1">
      <c r="A17" s="34"/>
      <c r="B17" s="35"/>
      <c r="C17" s="34"/>
      <c r="D17" s="29" t="s">
        <v>29</v>
      </c>
      <c r="E17" s="34"/>
      <c r="F17" s="34"/>
      <c r="G17" s="34"/>
      <c r="H17" s="34"/>
      <c r="I17" s="29" t="s">
        <v>26</v>
      </c>
      <c r="J17" s="30" t="str">
        <f>'Rekapitulace stavby'!AN13</f>
        <v>Vyplň údaj</v>
      </c>
      <c r="K17" s="34"/>
      <c r="L17" s="91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</row>
    <row r="18" spans="1:31" s="2" customFormat="1" ht="18" customHeight="1">
      <c r="A18" s="34"/>
      <c r="B18" s="35"/>
      <c r="C18" s="34"/>
      <c r="D18" s="34"/>
      <c r="E18" s="326" t="str">
        <f>'Rekapitulace stavby'!E14</f>
        <v>Vyplň údaj</v>
      </c>
      <c r="F18" s="306"/>
      <c r="G18" s="306"/>
      <c r="H18" s="306"/>
      <c r="I18" s="29" t="s">
        <v>28</v>
      </c>
      <c r="J18" s="30" t="str">
        <f>'Rekapitulace stavby'!AN14</f>
        <v>Vyplň údaj</v>
      </c>
      <c r="K18" s="34"/>
      <c r="L18" s="91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</row>
    <row r="19" spans="1:31" s="2" customFormat="1" ht="6.95" customHeight="1">
      <c r="A19" s="34"/>
      <c r="B19" s="35"/>
      <c r="C19" s="34"/>
      <c r="D19" s="34"/>
      <c r="E19" s="34"/>
      <c r="F19" s="34"/>
      <c r="G19" s="34"/>
      <c r="H19" s="34"/>
      <c r="I19" s="34"/>
      <c r="J19" s="34"/>
      <c r="K19" s="34"/>
      <c r="L19" s="91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</row>
    <row r="20" spans="1:31" s="2" customFormat="1" ht="12" customHeight="1">
      <c r="A20" s="34"/>
      <c r="B20" s="35"/>
      <c r="C20" s="34"/>
      <c r="D20" s="29" t="s">
        <v>31</v>
      </c>
      <c r="E20" s="34"/>
      <c r="F20" s="34"/>
      <c r="G20" s="34"/>
      <c r="H20" s="34"/>
      <c r="I20" s="29" t="s">
        <v>26</v>
      </c>
      <c r="J20" s="27" t="str">
        <f>IF('Rekapitulace stavby'!AN16="","",'Rekapitulace stavby'!AN16)</f>
        <v/>
      </c>
      <c r="K20" s="34"/>
      <c r="L20" s="91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</row>
    <row r="21" spans="1:31" s="2" customFormat="1" ht="18" customHeight="1">
      <c r="A21" s="34"/>
      <c r="B21" s="35"/>
      <c r="C21" s="34"/>
      <c r="D21" s="34"/>
      <c r="E21" s="27" t="str">
        <f>IF('Rekapitulace stavby'!E17="","",'Rekapitulace stavby'!E17)</f>
        <v xml:space="preserve"> </v>
      </c>
      <c r="F21" s="34"/>
      <c r="G21" s="34"/>
      <c r="H21" s="34"/>
      <c r="I21" s="29" t="s">
        <v>28</v>
      </c>
      <c r="J21" s="27" t="str">
        <f>IF('Rekapitulace stavby'!AN17="","",'Rekapitulace stavby'!AN17)</f>
        <v/>
      </c>
      <c r="K21" s="34"/>
      <c r="L21" s="91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</row>
    <row r="22" spans="1:31" s="2" customFormat="1" ht="6.95" customHeight="1">
      <c r="A22" s="34"/>
      <c r="B22" s="35"/>
      <c r="C22" s="34"/>
      <c r="D22" s="34"/>
      <c r="E22" s="34"/>
      <c r="F22" s="34"/>
      <c r="G22" s="34"/>
      <c r="H22" s="34"/>
      <c r="I22" s="34"/>
      <c r="J22" s="34"/>
      <c r="K22" s="34"/>
      <c r="L22" s="91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</row>
    <row r="23" spans="1:31" s="2" customFormat="1" ht="12" customHeight="1">
      <c r="A23" s="34"/>
      <c r="B23" s="35"/>
      <c r="C23" s="34"/>
      <c r="D23" s="29" t="s">
        <v>33</v>
      </c>
      <c r="E23" s="34"/>
      <c r="F23" s="34"/>
      <c r="G23" s="34"/>
      <c r="H23" s="34"/>
      <c r="I23" s="29" t="s">
        <v>26</v>
      </c>
      <c r="J23" s="27" t="str">
        <f>IF('Rekapitulace stavby'!AN19="","",'Rekapitulace stavby'!AN19)</f>
        <v/>
      </c>
      <c r="K23" s="34"/>
      <c r="L23" s="91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</row>
    <row r="24" spans="1:31" s="2" customFormat="1" ht="18" customHeight="1">
      <c r="A24" s="34"/>
      <c r="B24" s="35"/>
      <c r="C24" s="34"/>
      <c r="D24" s="34"/>
      <c r="E24" s="27" t="str">
        <f>IF('Rekapitulace stavby'!E20="","",'Rekapitulace stavby'!E20)</f>
        <v xml:space="preserve"> </v>
      </c>
      <c r="F24" s="34"/>
      <c r="G24" s="34"/>
      <c r="H24" s="34"/>
      <c r="I24" s="29" t="s">
        <v>28</v>
      </c>
      <c r="J24" s="27" t="str">
        <f>IF('Rekapitulace stavby'!AN20="","",'Rekapitulace stavby'!AN20)</f>
        <v/>
      </c>
      <c r="K24" s="34"/>
      <c r="L24" s="91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</row>
    <row r="25" spans="1:31" s="2" customFormat="1" ht="6.95" customHeight="1">
      <c r="A25" s="34"/>
      <c r="B25" s="35"/>
      <c r="C25" s="34"/>
      <c r="D25" s="34"/>
      <c r="E25" s="34"/>
      <c r="F25" s="34"/>
      <c r="G25" s="34"/>
      <c r="H25" s="34"/>
      <c r="I25" s="34"/>
      <c r="J25" s="34"/>
      <c r="K25" s="34"/>
      <c r="L25" s="91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</row>
    <row r="26" spans="1:31" s="2" customFormat="1" ht="12" customHeight="1">
      <c r="A26" s="34"/>
      <c r="B26" s="35"/>
      <c r="C26" s="34"/>
      <c r="D26" s="29" t="s">
        <v>34</v>
      </c>
      <c r="E26" s="34"/>
      <c r="F26" s="34"/>
      <c r="G26" s="34"/>
      <c r="H26" s="34"/>
      <c r="I26" s="34"/>
      <c r="J26" s="34"/>
      <c r="K26" s="34"/>
      <c r="L26" s="91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</row>
    <row r="27" spans="1:31" s="8" customFormat="1" ht="16.5" customHeight="1">
      <c r="A27" s="92"/>
      <c r="B27" s="93"/>
      <c r="C27" s="92"/>
      <c r="D27" s="92"/>
      <c r="E27" s="311" t="s">
        <v>3</v>
      </c>
      <c r="F27" s="311"/>
      <c r="G27" s="311"/>
      <c r="H27" s="311"/>
      <c r="I27" s="92"/>
      <c r="J27" s="92"/>
      <c r="K27" s="92"/>
      <c r="L27" s="94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</row>
    <row r="28" spans="1:31" s="2" customFormat="1" ht="6.95" customHeight="1">
      <c r="A28" s="34"/>
      <c r="B28" s="35"/>
      <c r="C28" s="34"/>
      <c r="D28" s="34"/>
      <c r="E28" s="34"/>
      <c r="F28" s="34"/>
      <c r="G28" s="34"/>
      <c r="H28" s="34"/>
      <c r="I28" s="34"/>
      <c r="J28" s="34"/>
      <c r="K28" s="34"/>
      <c r="L28" s="91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</row>
    <row r="29" spans="1:31" s="2" customFormat="1" ht="6.95" customHeight="1">
      <c r="A29" s="34"/>
      <c r="B29" s="35"/>
      <c r="C29" s="34"/>
      <c r="D29" s="63"/>
      <c r="E29" s="63"/>
      <c r="F29" s="63"/>
      <c r="G29" s="63"/>
      <c r="H29" s="63"/>
      <c r="I29" s="63"/>
      <c r="J29" s="63"/>
      <c r="K29" s="63"/>
      <c r="L29" s="91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</row>
    <row r="30" spans="1:31" s="2" customFormat="1" ht="25.35" customHeight="1">
      <c r="A30" s="34"/>
      <c r="B30" s="35"/>
      <c r="C30" s="34"/>
      <c r="D30" s="95" t="s">
        <v>36</v>
      </c>
      <c r="E30" s="34"/>
      <c r="F30" s="34"/>
      <c r="G30" s="34"/>
      <c r="H30" s="34"/>
      <c r="I30" s="34"/>
      <c r="J30" s="68">
        <f>ROUND(J80, 2)</f>
        <v>0</v>
      </c>
      <c r="K30" s="34"/>
      <c r="L30" s="91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</row>
    <row r="31" spans="1:31" s="2" customFormat="1" ht="6.95" customHeight="1">
      <c r="A31" s="34"/>
      <c r="B31" s="35"/>
      <c r="C31" s="34"/>
      <c r="D31" s="63"/>
      <c r="E31" s="63"/>
      <c r="F31" s="63"/>
      <c r="G31" s="63"/>
      <c r="H31" s="63"/>
      <c r="I31" s="63"/>
      <c r="J31" s="63"/>
      <c r="K31" s="63"/>
      <c r="L31" s="91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</row>
    <row r="32" spans="1:31" s="2" customFormat="1" ht="14.45" customHeight="1">
      <c r="A32" s="34"/>
      <c r="B32" s="35"/>
      <c r="C32" s="34"/>
      <c r="D32" s="34"/>
      <c r="E32" s="34"/>
      <c r="F32" s="38" t="s">
        <v>38</v>
      </c>
      <c r="G32" s="34"/>
      <c r="H32" s="34"/>
      <c r="I32" s="38" t="s">
        <v>37</v>
      </c>
      <c r="J32" s="38" t="s">
        <v>39</v>
      </c>
      <c r="K32" s="34"/>
      <c r="L32" s="91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</row>
    <row r="33" spans="1:31" s="2" customFormat="1" ht="14.45" customHeight="1">
      <c r="A33" s="34"/>
      <c r="B33" s="35"/>
      <c r="C33" s="34"/>
      <c r="D33" s="96" t="s">
        <v>40</v>
      </c>
      <c r="E33" s="29" t="s">
        <v>41</v>
      </c>
      <c r="F33" s="97">
        <f>ROUND((SUM(BE80:BE94)),  2)</f>
        <v>0</v>
      </c>
      <c r="G33" s="34"/>
      <c r="H33" s="34"/>
      <c r="I33" s="98">
        <v>0.21</v>
      </c>
      <c r="J33" s="97">
        <f>ROUND(((SUM(BE80:BE94))*I33),  2)</f>
        <v>0</v>
      </c>
      <c r="K33" s="34"/>
      <c r="L33" s="91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</row>
    <row r="34" spans="1:31" s="2" customFormat="1" ht="14.45" customHeight="1">
      <c r="A34" s="34"/>
      <c r="B34" s="35"/>
      <c r="C34" s="34"/>
      <c r="D34" s="34"/>
      <c r="E34" s="29" t="s">
        <v>42</v>
      </c>
      <c r="F34" s="97">
        <f>ROUND((SUM(BF80:BF94)),  2)</f>
        <v>0</v>
      </c>
      <c r="G34" s="34"/>
      <c r="H34" s="34"/>
      <c r="I34" s="98">
        <v>0.12</v>
      </c>
      <c r="J34" s="97">
        <f>ROUND(((SUM(BF80:BF94))*I34),  2)</f>
        <v>0</v>
      </c>
      <c r="K34" s="34"/>
      <c r="L34" s="91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</row>
    <row r="35" spans="1:31" s="2" customFormat="1" ht="14.45" hidden="1" customHeight="1">
      <c r="A35" s="34"/>
      <c r="B35" s="35"/>
      <c r="C35" s="34"/>
      <c r="D35" s="34"/>
      <c r="E35" s="29" t="s">
        <v>43</v>
      </c>
      <c r="F35" s="97">
        <f>ROUND((SUM(BG80:BG94)),  2)</f>
        <v>0</v>
      </c>
      <c r="G35" s="34"/>
      <c r="H35" s="34"/>
      <c r="I35" s="98">
        <v>0.21</v>
      </c>
      <c r="J35" s="97">
        <f>0</f>
        <v>0</v>
      </c>
      <c r="K35" s="34"/>
      <c r="L35" s="91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</row>
    <row r="36" spans="1:31" s="2" customFormat="1" ht="14.45" hidden="1" customHeight="1">
      <c r="A36" s="34"/>
      <c r="B36" s="35"/>
      <c r="C36" s="34"/>
      <c r="D36" s="34"/>
      <c r="E36" s="29" t="s">
        <v>44</v>
      </c>
      <c r="F36" s="97">
        <f>ROUND((SUM(BH80:BH94)),  2)</f>
        <v>0</v>
      </c>
      <c r="G36" s="34"/>
      <c r="H36" s="34"/>
      <c r="I36" s="98">
        <v>0.12</v>
      </c>
      <c r="J36" s="97">
        <f>0</f>
        <v>0</v>
      </c>
      <c r="K36" s="34"/>
      <c r="L36" s="91"/>
      <c r="S36" s="34"/>
      <c r="T36" s="34"/>
      <c r="U36" s="34"/>
      <c r="V36" s="34"/>
      <c r="W36" s="34"/>
      <c r="X36" s="34"/>
      <c r="Y36" s="34"/>
      <c r="Z36" s="34"/>
      <c r="AA36" s="34"/>
      <c r="AB36" s="34"/>
      <c r="AC36" s="34"/>
      <c r="AD36" s="34"/>
      <c r="AE36" s="34"/>
    </row>
    <row r="37" spans="1:31" s="2" customFormat="1" ht="14.45" hidden="1" customHeight="1">
      <c r="A37" s="34"/>
      <c r="B37" s="35"/>
      <c r="C37" s="34"/>
      <c r="D37" s="34"/>
      <c r="E37" s="29" t="s">
        <v>45</v>
      </c>
      <c r="F37" s="97">
        <f>ROUND((SUM(BI80:BI94)),  2)</f>
        <v>0</v>
      </c>
      <c r="G37" s="34"/>
      <c r="H37" s="34"/>
      <c r="I37" s="98">
        <v>0</v>
      </c>
      <c r="J37" s="97">
        <f>0</f>
        <v>0</v>
      </c>
      <c r="K37" s="34"/>
      <c r="L37" s="91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</row>
    <row r="38" spans="1:31" s="2" customFormat="1" ht="6.95" customHeight="1">
      <c r="A38" s="34"/>
      <c r="B38" s="35"/>
      <c r="C38" s="34"/>
      <c r="D38" s="34"/>
      <c r="E38" s="34"/>
      <c r="F38" s="34"/>
      <c r="G38" s="34"/>
      <c r="H38" s="34"/>
      <c r="I38" s="34"/>
      <c r="J38" s="34"/>
      <c r="K38" s="34"/>
      <c r="L38" s="91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</row>
    <row r="39" spans="1:31" s="2" customFormat="1" ht="25.35" customHeight="1">
      <c r="A39" s="34"/>
      <c r="B39" s="35"/>
      <c r="C39" s="99"/>
      <c r="D39" s="100" t="s">
        <v>46</v>
      </c>
      <c r="E39" s="57"/>
      <c r="F39" s="57"/>
      <c r="G39" s="101" t="s">
        <v>47</v>
      </c>
      <c r="H39" s="102" t="s">
        <v>48</v>
      </c>
      <c r="I39" s="57"/>
      <c r="J39" s="103">
        <f>SUM(J30:J37)</f>
        <v>0</v>
      </c>
      <c r="K39" s="104"/>
      <c r="L39" s="91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</row>
    <row r="40" spans="1:31" s="2" customFormat="1" ht="14.45" customHeight="1">
      <c r="A40" s="34"/>
      <c r="B40" s="44"/>
      <c r="C40" s="45"/>
      <c r="D40" s="45"/>
      <c r="E40" s="45"/>
      <c r="F40" s="45"/>
      <c r="G40" s="45"/>
      <c r="H40" s="45"/>
      <c r="I40" s="45"/>
      <c r="J40" s="45"/>
      <c r="K40" s="45"/>
      <c r="L40" s="91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</row>
    <row r="44" spans="1:31" s="2" customFormat="1" ht="6.95" customHeight="1">
      <c r="A44" s="34"/>
      <c r="B44" s="46"/>
      <c r="C44" s="47"/>
      <c r="D44" s="47"/>
      <c r="E44" s="47"/>
      <c r="F44" s="47"/>
      <c r="G44" s="47"/>
      <c r="H44" s="47"/>
      <c r="I44" s="47"/>
      <c r="J44" s="47"/>
      <c r="K44" s="47"/>
      <c r="L44" s="91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</row>
    <row r="45" spans="1:31" s="2" customFormat="1" ht="24.95" customHeight="1">
      <c r="A45" s="34"/>
      <c r="B45" s="35"/>
      <c r="C45" s="23" t="s">
        <v>93</v>
      </c>
      <c r="D45" s="34"/>
      <c r="E45" s="34"/>
      <c r="F45" s="34"/>
      <c r="G45" s="34"/>
      <c r="H45" s="34"/>
      <c r="I45" s="34"/>
      <c r="J45" s="34"/>
      <c r="K45" s="34"/>
      <c r="L45" s="91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</row>
    <row r="46" spans="1:31" s="2" customFormat="1" ht="6.95" customHeight="1">
      <c r="A46" s="34"/>
      <c r="B46" s="35"/>
      <c r="C46" s="34"/>
      <c r="D46" s="34"/>
      <c r="E46" s="34"/>
      <c r="F46" s="34"/>
      <c r="G46" s="34"/>
      <c r="H46" s="34"/>
      <c r="I46" s="34"/>
      <c r="J46" s="34"/>
      <c r="K46" s="34"/>
      <c r="L46" s="91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</row>
    <row r="47" spans="1:31" s="2" customFormat="1" ht="12" customHeight="1">
      <c r="A47" s="34"/>
      <c r="B47" s="35"/>
      <c r="C47" s="29" t="s">
        <v>17</v>
      </c>
      <c r="D47" s="34"/>
      <c r="E47" s="34"/>
      <c r="F47" s="34"/>
      <c r="G47" s="34"/>
      <c r="H47" s="34"/>
      <c r="I47" s="34"/>
      <c r="J47" s="34"/>
      <c r="K47" s="34"/>
      <c r="L47" s="91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</row>
    <row r="48" spans="1:31" s="2" customFormat="1" ht="16.5" customHeight="1">
      <c r="A48" s="34"/>
      <c r="B48" s="35"/>
      <c r="C48" s="34"/>
      <c r="D48" s="34"/>
      <c r="E48" s="323" t="str">
        <f>E7</f>
        <v>Dostavba komunikace C20 v Nové Vsi</v>
      </c>
      <c r="F48" s="324"/>
      <c r="G48" s="324"/>
      <c r="H48" s="324"/>
      <c r="I48" s="34"/>
      <c r="J48" s="34"/>
      <c r="K48" s="34"/>
      <c r="L48" s="91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</row>
    <row r="49" spans="1:47" s="2" customFormat="1" ht="12" customHeight="1">
      <c r="A49" s="34"/>
      <c r="B49" s="35"/>
      <c r="C49" s="29" t="s">
        <v>91</v>
      </c>
      <c r="D49" s="34"/>
      <c r="E49" s="34"/>
      <c r="F49" s="34"/>
      <c r="G49" s="34"/>
      <c r="H49" s="34"/>
      <c r="I49" s="34"/>
      <c r="J49" s="34"/>
      <c r="K49" s="34"/>
      <c r="L49" s="91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</row>
    <row r="50" spans="1:47" s="2" customFormat="1" ht="16.5" customHeight="1">
      <c r="A50" s="34"/>
      <c r="B50" s="35"/>
      <c r="C50" s="34"/>
      <c r="D50" s="34"/>
      <c r="E50" s="285" t="str">
        <f>E9</f>
        <v>VON - Vedlejší a ostatní náklady</v>
      </c>
      <c r="F50" s="325"/>
      <c r="G50" s="325"/>
      <c r="H50" s="325"/>
      <c r="I50" s="34"/>
      <c r="J50" s="34"/>
      <c r="K50" s="34"/>
      <c r="L50" s="91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</row>
    <row r="51" spans="1:47" s="2" customFormat="1" ht="6.95" customHeight="1">
      <c r="A51" s="34"/>
      <c r="B51" s="35"/>
      <c r="C51" s="34"/>
      <c r="D51" s="34"/>
      <c r="E51" s="34"/>
      <c r="F51" s="34"/>
      <c r="G51" s="34"/>
      <c r="H51" s="34"/>
      <c r="I51" s="34"/>
      <c r="J51" s="34"/>
      <c r="K51" s="34"/>
      <c r="L51" s="91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</row>
    <row r="52" spans="1:47" s="2" customFormat="1" ht="12" customHeight="1">
      <c r="A52" s="34"/>
      <c r="B52" s="35"/>
      <c r="C52" s="29" t="s">
        <v>21</v>
      </c>
      <c r="D52" s="34"/>
      <c r="E52" s="34"/>
      <c r="F52" s="27" t="str">
        <f>F12</f>
        <v xml:space="preserve"> </v>
      </c>
      <c r="G52" s="34"/>
      <c r="H52" s="34"/>
      <c r="I52" s="29" t="s">
        <v>23</v>
      </c>
      <c r="J52" s="52" t="str">
        <f>IF(J12="","",J12)</f>
        <v>4. 1. 2024</v>
      </c>
      <c r="K52" s="34"/>
      <c r="L52" s="91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</row>
    <row r="53" spans="1:47" s="2" customFormat="1" ht="6.95" customHeight="1">
      <c r="A53" s="34"/>
      <c r="B53" s="35"/>
      <c r="C53" s="34"/>
      <c r="D53" s="34"/>
      <c r="E53" s="34"/>
      <c r="F53" s="34"/>
      <c r="G53" s="34"/>
      <c r="H53" s="34"/>
      <c r="I53" s="34"/>
      <c r="J53" s="34"/>
      <c r="K53" s="34"/>
      <c r="L53" s="91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</row>
    <row r="54" spans="1:47" s="2" customFormat="1" ht="15.2" customHeight="1">
      <c r="A54" s="34"/>
      <c r="B54" s="35"/>
      <c r="C54" s="29" t="s">
        <v>25</v>
      </c>
      <c r="D54" s="34"/>
      <c r="E54" s="34"/>
      <c r="F54" s="27" t="str">
        <f>E15</f>
        <v>Obec Hradec-Nová Ves</v>
      </c>
      <c r="G54" s="34"/>
      <c r="H54" s="34"/>
      <c r="I54" s="29" t="s">
        <v>31</v>
      </c>
      <c r="J54" s="32" t="str">
        <f>E21</f>
        <v xml:space="preserve"> </v>
      </c>
      <c r="K54" s="34"/>
      <c r="L54" s="91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</row>
    <row r="55" spans="1:47" s="2" customFormat="1" ht="15.2" customHeight="1">
      <c r="A55" s="34"/>
      <c r="B55" s="35"/>
      <c r="C55" s="29" t="s">
        <v>29</v>
      </c>
      <c r="D55" s="34"/>
      <c r="E55" s="34"/>
      <c r="F55" s="27" t="str">
        <f>IF(E18="","",E18)</f>
        <v>Vyplň údaj</v>
      </c>
      <c r="G55" s="34"/>
      <c r="H55" s="34"/>
      <c r="I55" s="29" t="s">
        <v>33</v>
      </c>
      <c r="J55" s="32" t="str">
        <f>E24</f>
        <v xml:space="preserve"> </v>
      </c>
      <c r="K55" s="34"/>
      <c r="L55" s="91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</row>
    <row r="56" spans="1:47" s="2" customFormat="1" ht="10.35" customHeight="1">
      <c r="A56" s="34"/>
      <c r="B56" s="35"/>
      <c r="C56" s="34"/>
      <c r="D56" s="34"/>
      <c r="E56" s="34"/>
      <c r="F56" s="34"/>
      <c r="G56" s="34"/>
      <c r="H56" s="34"/>
      <c r="I56" s="34"/>
      <c r="J56" s="34"/>
      <c r="K56" s="34"/>
      <c r="L56" s="91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</row>
    <row r="57" spans="1:47" s="2" customFormat="1" ht="29.25" customHeight="1">
      <c r="A57" s="34"/>
      <c r="B57" s="35"/>
      <c r="C57" s="105" t="s">
        <v>94</v>
      </c>
      <c r="D57" s="99"/>
      <c r="E57" s="99"/>
      <c r="F57" s="99"/>
      <c r="G57" s="99"/>
      <c r="H57" s="99"/>
      <c r="I57" s="99"/>
      <c r="J57" s="106" t="s">
        <v>95</v>
      </c>
      <c r="K57" s="99"/>
      <c r="L57" s="91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</row>
    <row r="58" spans="1:47" s="2" customFormat="1" ht="10.35" customHeight="1">
      <c r="A58" s="34"/>
      <c r="B58" s="35"/>
      <c r="C58" s="34"/>
      <c r="D58" s="34"/>
      <c r="E58" s="34"/>
      <c r="F58" s="34"/>
      <c r="G58" s="34"/>
      <c r="H58" s="34"/>
      <c r="I58" s="34"/>
      <c r="J58" s="34"/>
      <c r="K58" s="34"/>
      <c r="L58" s="91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</row>
    <row r="59" spans="1:47" s="2" customFormat="1" ht="22.9" customHeight="1">
      <c r="A59" s="34"/>
      <c r="B59" s="35"/>
      <c r="C59" s="107" t="s">
        <v>68</v>
      </c>
      <c r="D59" s="34"/>
      <c r="E59" s="34"/>
      <c r="F59" s="34"/>
      <c r="G59" s="34"/>
      <c r="H59" s="34"/>
      <c r="I59" s="34"/>
      <c r="J59" s="68">
        <f>J80</f>
        <v>0</v>
      </c>
      <c r="K59" s="34"/>
      <c r="L59" s="91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U59" s="19" t="s">
        <v>96</v>
      </c>
    </row>
    <row r="60" spans="1:47" s="9" customFormat="1" ht="24.95" customHeight="1">
      <c r="B60" s="108"/>
      <c r="D60" s="109" t="s">
        <v>657</v>
      </c>
      <c r="E60" s="110"/>
      <c r="F60" s="110"/>
      <c r="G60" s="110"/>
      <c r="H60" s="110"/>
      <c r="I60" s="110"/>
      <c r="J60" s="111">
        <f>J81</f>
        <v>0</v>
      </c>
      <c r="L60" s="108"/>
    </row>
    <row r="61" spans="1:47" s="2" customFormat="1" ht="21.75" customHeight="1">
      <c r="A61" s="34"/>
      <c r="B61" s="35"/>
      <c r="C61" s="34"/>
      <c r="D61" s="34"/>
      <c r="E61" s="34"/>
      <c r="F61" s="34"/>
      <c r="G61" s="34"/>
      <c r="H61" s="34"/>
      <c r="I61" s="34"/>
      <c r="J61" s="34"/>
      <c r="K61" s="34"/>
      <c r="L61" s="91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</row>
    <row r="62" spans="1:47" s="2" customFormat="1" ht="6.95" customHeight="1">
      <c r="A62" s="34"/>
      <c r="B62" s="44"/>
      <c r="C62" s="45"/>
      <c r="D62" s="45"/>
      <c r="E62" s="45"/>
      <c r="F62" s="45"/>
      <c r="G62" s="45"/>
      <c r="H62" s="45"/>
      <c r="I62" s="45"/>
      <c r="J62" s="45"/>
      <c r="K62" s="45"/>
      <c r="L62" s="91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</row>
    <row r="66" spans="1:63" s="2" customFormat="1" ht="6.95" customHeight="1">
      <c r="A66" s="34"/>
      <c r="B66" s="46"/>
      <c r="C66" s="47"/>
      <c r="D66" s="47"/>
      <c r="E66" s="47"/>
      <c r="F66" s="47"/>
      <c r="G66" s="47"/>
      <c r="H66" s="47"/>
      <c r="I66" s="47"/>
      <c r="J66" s="47"/>
      <c r="K66" s="47"/>
      <c r="L66" s="91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</row>
    <row r="67" spans="1:63" s="2" customFormat="1" ht="24.95" customHeight="1">
      <c r="A67" s="34"/>
      <c r="B67" s="35"/>
      <c r="C67" s="23" t="s">
        <v>105</v>
      </c>
      <c r="D67" s="34"/>
      <c r="E67" s="34"/>
      <c r="F67" s="34"/>
      <c r="G67" s="34"/>
      <c r="H67" s="34"/>
      <c r="I67" s="34"/>
      <c r="J67" s="34"/>
      <c r="K67" s="34"/>
      <c r="L67" s="91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</row>
    <row r="68" spans="1:63" s="2" customFormat="1" ht="6.95" customHeight="1">
      <c r="A68" s="34"/>
      <c r="B68" s="35"/>
      <c r="C68" s="34"/>
      <c r="D68" s="34"/>
      <c r="E68" s="34"/>
      <c r="F68" s="34"/>
      <c r="G68" s="34"/>
      <c r="H68" s="34"/>
      <c r="I68" s="34"/>
      <c r="J68" s="34"/>
      <c r="K68" s="34"/>
      <c r="L68" s="91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</row>
    <row r="69" spans="1:63" s="2" customFormat="1" ht="12" customHeight="1">
      <c r="A69" s="34"/>
      <c r="B69" s="35"/>
      <c r="C69" s="29" t="s">
        <v>17</v>
      </c>
      <c r="D69" s="34"/>
      <c r="E69" s="34"/>
      <c r="F69" s="34"/>
      <c r="G69" s="34"/>
      <c r="H69" s="34"/>
      <c r="I69" s="34"/>
      <c r="J69" s="34"/>
      <c r="K69" s="34"/>
      <c r="L69" s="91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</row>
    <row r="70" spans="1:63" s="2" customFormat="1" ht="16.5" customHeight="1">
      <c r="A70" s="34"/>
      <c r="B70" s="35"/>
      <c r="C70" s="34"/>
      <c r="D70" s="34"/>
      <c r="E70" s="323" t="str">
        <f>E7</f>
        <v>Dostavba komunikace C20 v Nové Vsi</v>
      </c>
      <c r="F70" s="324"/>
      <c r="G70" s="324"/>
      <c r="H70" s="324"/>
      <c r="I70" s="34"/>
      <c r="J70" s="34"/>
      <c r="K70" s="34"/>
      <c r="L70" s="91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</row>
    <row r="71" spans="1:63" s="2" customFormat="1" ht="12" customHeight="1">
      <c r="A71" s="34"/>
      <c r="B71" s="35"/>
      <c r="C71" s="29" t="s">
        <v>91</v>
      </c>
      <c r="D71" s="34"/>
      <c r="E71" s="34"/>
      <c r="F71" s="34"/>
      <c r="G71" s="34"/>
      <c r="H71" s="34"/>
      <c r="I71" s="34"/>
      <c r="J71" s="34"/>
      <c r="K71" s="34"/>
      <c r="L71" s="91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</row>
    <row r="72" spans="1:63" s="2" customFormat="1" ht="16.5" customHeight="1">
      <c r="A72" s="34"/>
      <c r="B72" s="35"/>
      <c r="C72" s="34"/>
      <c r="D72" s="34"/>
      <c r="E72" s="285" t="str">
        <f>E9</f>
        <v>VON - Vedlejší a ostatní náklady</v>
      </c>
      <c r="F72" s="325"/>
      <c r="G72" s="325"/>
      <c r="H72" s="325"/>
      <c r="I72" s="34"/>
      <c r="J72" s="34"/>
      <c r="K72" s="34"/>
      <c r="L72" s="91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</row>
    <row r="73" spans="1:63" s="2" customFormat="1" ht="6.95" customHeight="1">
      <c r="A73" s="34"/>
      <c r="B73" s="35"/>
      <c r="C73" s="34"/>
      <c r="D73" s="34"/>
      <c r="E73" s="34"/>
      <c r="F73" s="34"/>
      <c r="G73" s="34"/>
      <c r="H73" s="34"/>
      <c r="I73" s="34"/>
      <c r="J73" s="34"/>
      <c r="K73" s="34"/>
      <c r="L73" s="91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</row>
    <row r="74" spans="1:63" s="2" customFormat="1" ht="12" customHeight="1">
      <c r="A74" s="34"/>
      <c r="B74" s="35"/>
      <c r="C74" s="29" t="s">
        <v>21</v>
      </c>
      <c r="D74" s="34"/>
      <c r="E74" s="34"/>
      <c r="F74" s="27" t="str">
        <f>F12</f>
        <v xml:space="preserve"> </v>
      </c>
      <c r="G74" s="34"/>
      <c r="H74" s="34"/>
      <c r="I74" s="29" t="s">
        <v>23</v>
      </c>
      <c r="J74" s="52" t="str">
        <f>IF(J12="","",J12)</f>
        <v>4. 1. 2024</v>
      </c>
      <c r="K74" s="34"/>
      <c r="L74" s="91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</row>
    <row r="75" spans="1:63" s="2" customFormat="1" ht="6.95" customHeight="1">
      <c r="A75" s="34"/>
      <c r="B75" s="35"/>
      <c r="C75" s="34"/>
      <c r="D75" s="34"/>
      <c r="E75" s="34"/>
      <c r="F75" s="34"/>
      <c r="G75" s="34"/>
      <c r="H75" s="34"/>
      <c r="I75" s="34"/>
      <c r="J75" s="34"/>
      <c r="K75" s="34"/>
      <c r="L75" s="91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</row>
    <row r="76" spans="1:63" s="2" customFormat="1" ht="15.2" customHeight="1">
      <c r="A76" s="34"/>
      <c r="B76" s="35"/>
      <c r="C76" s="29" t="s">
        <v>25</v>
      </c>
      <c r="D76" s="34"/>
      <c r="E76" s="34"/>
      <c r="F76" s="27" t="str">
        <f>E15</f>
        <v>Obec Hradec-Nová Ves</v>
      </c>
      <c r="G76" s="34"/>
      <c r="H76" s="34"/>
      <c r="I76" s="29" t="s">
        <v>31</v>
      </c>
      <c r="J76" s="32" t="str">
        <f>E21</f>
        <v xml:space="preserve"> </v>
      </c>
      <c r="K76" s="34"/>
      <c r="L76" s="91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</row>
    <row r="77" spans="1:63" s="2" customFormat="1" ht="15.2" customHeight="1">
      <c r="A77" s="34"/>
      <c r="B77" s="35"/>
      <c r="C77" s="29" t="s">
        <v>29</v>
      </c>
      <c r="D77" s="34"/>
      <c r="E77" s="34"/>
      <c r="F77" s="27" t="str">
        <f>IF(E18="","",E18)</f>
        <v>Vyplň údaj</v>
      </c>
      <c r="G77" s="34"/>
      <c r="H77" s="34"/>
      <c r="I77" s="29" t="s">
        <v>33</v>
      </c>
      <c r="J77" s="32" t="str">
        <f>E24</f>
        <v xml:space="preserve"> </v>
      </c>
      <c r="K77" s="34"/>
      <c r="L77" s="91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</row>
    <row r="78" spans="1:63" s="2" customFormat="1" ht="10.35" customHeight="1">
      <c r="A78" s="34"/>
      <c r="B78" s="35"/>
      <c r="C78" s="34"/>
      <c r="D78" s="34"/>
      <c r="E78" s="34"/>
      <c r="F78" s="34"/>
      <c r="G78" s="34"/>
      <c r="H78" s="34"/>
      <c r="I78" s="34"/>
      <c r="J78" s="34"/>
      <c r="K78" s="34"/>
      <c r="L78" s="91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</row>
    <row r="79" spans="1:63" s="11" customFormat="1" ht="29.25" customHeight="1">
      <c r="A79" s="116"/>
      <c r="B79" s="117"/>
      <c r="C79" s="118" t="s">
        <v>106</v>
      </c>
      <c r="D79" s="119" t="s">
        <v>55</v>
      </c>
      <c r="E79" s="119" t="s">
        <v>51</v>
      </c>
      <c r="F79" s="119" t="s">
        <v>52</v>
      </c>
      <c r="G79" s="119" t="s">
        <v>107</v>
      </c>
      <c r="H79" s="119" t="s">
        <v>108</v>
      </c>
      <c r="I79" s="119" t="s">
        <v>109</v>
      </c>
      <c r="J79" s="119" t="s">
        <v>95</v>
      </c>
      <c r="K79" s="120" t="s">
        <v>110</v>
      </c>
      <c r="L79" s="121"/>
      <c r="M79" s="59" t="s">
        <v>3</v>
      </c>
      <c r="N79" s="60" t="s">
        <v>40</v>
      </c>
      <c r="O79" s="60" t="s">
        <v>111</v>
      </c>
      <c r="P79" s="60" t="s">
        <v>112</v>
      </c>
      <c r="Q79" s="60" t="s">
        <v>113</v>
      </c>
      <c r="R79" s="60" t="s">
        <v>114</v>
      </c>
      <c r="S79" s="60" t="s">
        <v>115</v>
      </c>
      <c r="T79" s="61" t="s">
        <v>116</v>
      </c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</row>
    <row r="80" spans="1:63" s="2" customFormat="1" ht="22.9" customHeight="1">
      <c r="A80" s="34"/>
      <c r="B80" s="35"/>
      <c r="C80" s="66" t="s">
        <v>117</v>
      </c>
      <c r="D80" s="34"/>
      <c r="E80" s="34"/>
      <c r="F80" s="34"/>
      <c r="G80" s="34"/>
      <c r="H80" s="34"/>
      <c r="I80" s="34"/>
      <c r="J80" s="122">
        <f>BK80</f>
        <v>0</v>
      </c>
      <c r="K80" s="34"/>
      <c r="L80" s="35"/>
      <c r="M80" s="62"/>
      <c r="N80" s="53"/>
      <c r="O80" s="63"/>
      <c r="P80" s="123">
        <f>P81</f>
        <v>0</v>
      </c>
      <c r="Q80" s="63"/>
      <c r="R80" s="123">
        <f>R81</f>
        <v>0</v>
      </c>
      <c r="S80" s="63"/>
      <c r="T80" s="124">
        <f>T81</f>
        <v>0</v>
      </c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T80" s="19" t="s">
        <v>69</v>
      </c>
      <c r="AU80" s="19" t="s">
        <v>96</v>
      </c>
      <c r="BK80" s="125">
        <f>BK81</f>
        <v>0</v>
      </c>
    </row>
    <row r="81" spans="1:65" s="12" customFormat="1" ht="25.9" customHeight="1">
      <c r="B81" s="126"/>
      <c r="D81" s="127" t="s">
        <v>69</v>
      </c>
      <c r="E81" s="128" t="s">
        <v>87</v>
      </c>
      <c r="F81" s="128" t="s">
        <v>88</v>
      </c>
      <c r="I81" s="129"/>
      <c r="J81" s="130">
        <f>BK81</f>
        <v>0</v>
      </c>
      <c r="L81" s="126"/>
      <c r="M81" s="131"/>
      <c r="N81" s="132"/>
      <c r="O81" s="132"/>
      <c r="P81" s="133">
        <f>SUM(P82:P94)</f>
        <v>0</v>
      </c>
      <c r="Q81" s="132"/>
      <c r="R81" s="133">
        <f>SUM(R82:R94)</f>
        <v>0</v>
      </c>
      <c r="S81" s="132"/>
      <c r="T81" s="134">
        <f>SUM(T82:T94)</f>
        <v>0</v>
      </c>
      <c r="AR81" s="127" t="s">
        <v>78</v>
      </c>
      <c r="AT81" s="135" t="s">
        <v>69</v>
      </c>
      <c r="AU81" s="135" t="s">
        <v>70</v>
      </c>
      <c r="AY81" s="127" t="s">
        <v>120</v>
      </c>
      <c r="BK81" s="136">
        <f>SUM(BK82:BK94)</f>
        <v>0</v>
      </c>
    </row>
    <row r="82" spans="1:65" s="2" customFormat="1" ht="66.75" customHeight="1">
      <c r="A82" s="34"/>
      <c r="B82" s="139"/>
      <c r="C82" s="140" t="s">
        <v>78</v>
      </c>
      <c r="D82" s="140" t="s">
        <v>122</v>
      </c>
      <c r="E82" s="141" t="s">
        <v>658</v>
      </c>
      <c r="F82" s="142" t="s">
        <v>659</v>
      </c>
      <c r="G82" s="143" t="s">
        <v>660</v>
      </c>
      <c r="H82" s="144">
        <v>1</v>
      </c>
      <c r="I82" s="145"/>
      <c r="J82" s="146">
        <f t="shared" ref="J82:J94" si="0">ROUND(I82*H82,2)</f>
        <v>0</v>
      </c>
      <c r="K82" s="142" t="s">
        <v>3</v>
      </c>
      <c r="L82" s="35"/>
      <c r="M82" s="147" t="s">
        <v>3</v>
      </c>
      <c r="N82" s="148" t="s">
        <v>41</v>
      </c>
      <c r="O82" s="55"/>
      <c r="P82" s="149">
        <f t="shared" ref="P82:P94" si="1">O82*H82</f>
        <v>0</v>
      </c>
      <c r="Q82" s="149">
        <v>0</v>
      </c>
      <c r="R82" s="149">
        <f t="shared" ref="R82:R94" si="2">Q82*H82</f>
        <v>0</v>
      </c>
      <c r="S82" s="149">
        <v>0</v>
      </c>
      <c r="T82" s="150">
        <f t="shared" ref="T82:T94" si="3">S82*H82</f>
        <v>0</v>
      </c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R82" s="151" t="s">
        <v>127</v>
      </c>
      <c r="AT82" s="151" t="s">
        <v>122</v>
      </c>
      <c r="AU82" s="151" t="s">
        <v>78</v>
      </c>
      <c r="AY82" s="19" t="s">
        <v>120</v>
      </c>
      <c r="BE82" s="152">
        <f t="shared" ref="BE82:BE94" si="4">IF(N82="základní",J82,0)</f>
        <v>0</v>
      </c>
      <c r="BF82" s="152">
        <f t="shared" ref="BF82:BF94" si="5">IF(N82="snížená",J82,0)</f>
        <v>0</v>
      </c>
      <c r="BG82" s="152">
        <f t="shared" ref="BG82:BG94" si="6">IF(N82="zákl. přenesená",J82,0)</f>
        <v>0</v>
      </c>
      <c r="BH82" s="152">
        <f t="shared" ref="BH82:BH94" si="7">IF(N82="sníž. přenesená",J82,0)</f>
        <v>0</v>
      </c>
      <c r="BI82" s="152">
        <f t="shared" ref="BI82:BI94" si="8">IF(N82="nulová",J82,0)</f>
        <v>0</v>
      </c>
      <c r="BJ82" s="19" t="s">
        <v>78</v>
      </c>
      <c r="BK82" s="152">
        <f t="shared" ref="BK82:BK94" si="9">ROUND(I82*H82,2)</f>
        <v>0</v>
      </c>
      <c r="BL82" s="19" t="s">
        <v>127</v>
      </c>
      <c r="BM82" s="151" t="s">
        <v>661</v>
      </c>
    </row>
    <row r="83" spans="1:65" s="2" customFormat="1" ht="76.349999999999994" customHeight="1">
      <c r="A83" s="34"/>
      <c r="B83" s="139"/>
      <c r="C83" s="140" t="s">
        <v>80</v>
      </c>
      <c r="D83" s="140" t="s">
        <v>122</v>
      </c>
      <c r="E83" s="141" t="s">
        <v>662</v>
      </c>
      <c r="F83" s="142" t="s">
        <v>663</v>
      </c>
      <c r="G83" s="143" t="s">
        <v>660</v>
      </c>
      <c r="H83" s="144">
        <v>1</v>
      </c>
      <c r="I83" s="145"/>
      <c r="J83" s="146">
        <f t="shared" si="0"/>
        <v>0</v>
      </c>
      <c r="K83" s="142" t="s">
        <v>3</v>
      </c>
      <c r="L83" s="35"/>
      <c r="M83" s="147" t="s">
        <v>3</v>
      </c>
      <c r="N83" s="148" t="s">
        <v>41</v>
      </c>
      <c r="O83" s="55"/>
      <c r="P83" s="149">
        <f t="shared" si="1"/>
        <v>0</v>
      </c>
      <c r="Q83" s="149">
        <v>0</v>
      </c>
      <c r="R83" s="149">
        <f t="shared" si="2"/>
        <v>0</v>
      </c>
      <c r="S83" s="149">
        <v>0</v>
      </c>
      <c r="T83" s="150">
        <f t="shared" si="3"/>
        <v>0</v>
      </c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R83" s="151" t="s">
        <v>127</v>
      </c>
      <c r="AT83" s="151" t="s">
        <v>122</v>
      </c>
      <c r="AU83" s="151" t="s">
        <v>78</v>
      </c>
      <c r="AY83" s="19" t="s">
        <v>120</v>
      </c>
      <c r="BE83" s="152">
        <f t="shared" si="4"/>
        <v>0</v>
      </c>
      <c r="BF83" s="152">
        <f t="shared" si="5"/>
        <v>0</v>
      </c>
      <c r="BG83" s="152">
        <f t="shared" si="6"/>
        <v>0</v>
      </c>
      <c r="BH83" s="152">
        <f t="shared" si="7"/>
        <v>0</v>
      </c>
      <c r="BI83" s="152">
        <f t="shared" si="8"/>
        <v>0</v>
      </c>
      <c r="BJ83" s="19" t="s">
        <v>78</v>
      </c>
      <c r="BK83" s="152">
        <f t="shared" si="9"/>
        <v>0</v>
      </c>
      <c r="BL83" s="19" t="s">
        <v>127</v>
      </c>
      <c r="BM83" s="151" t="s">
        <v>664</v>
      </c>
    </row>
    <row r="84" spans="1:65" s="2" customFormat="1" ht="66.75" customHeight="1">
      <c r="A84" s="34"/>
      <c r="B84" s="139"/>
      <c r="C84" s="140" t="s">
        <v>139</v>
      </c>
      <c r="D84" s="140" t="s">
        <v>122</v>
      </c>
      <c r="E84" s="141" t="s">
        <v>665</v>
      </c>
      <c r="F84" s="142" t="s">
        <v>666</v>
      </c>
      <c r="G84" s="143" t="s">
        <v>660</v>
      </c>
      <c r="H84" s="144">
        <v>1</v>
      </c>
      <c r="I84" s="145"/>
      <c r="J84" s="146">
        <f t="shared" si="0"/>
        <v>0</v>
      </c>
      <c r="K84" s="142" t="s">
        <v>3</v>
      </c>
      <c r="L84" s="35"/>
      <c r="M84" s="147" t="s">
        <v>3</v>
      </c>
      <c r="N84" s="148" t="s">
        <v>41</v>
      </c>
      <c r="O84" s="55"/>
      <c r="P84" s="149">
        <f t="shared" si="1"/>
        <v>0</v>
      </c>
      <c r="Q84" s="149">
        <v>0</v>
      </c>
      <c r="R84" s="149">
        <f t="shared" si="2"/>
        <v>0</v>
      </c>
      <c r="S84" s="149">
        <v>0</v>
      </c>
      <c r="T84" s="150">
        <f t="shared" si="3"/>
        <v>0</v>
      </c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R84" s="151" t="s">
        <v>127</v>
      </c>
      <c r="AT84" s="151" t="s">
        <v>122</v>
      </c>
      <c r="AU84" s="151" t="s">
        <v>78</v>
      </c>
      <c r="AY84" s="19" t="s">
        <v>120</v>
      </c>
      <c r="BE84" s="152">
        <f t="shared" si="4"/>
        <v>0</v>
      </c>
      <c r="BF84" s="152">
        <f t="shared" si="5"/>
        <v>0</v>
      </c>
      <c r="BG84" s="152">
        <f t="shared" si="6"/>
        <v>0</v>
      </c>
      <c r="BH84" s="152">
        <f t="shared" si="7"/>
        <v>0</v>
      </c>
      <c r="BI84" s="152">
        <f t="shared" si="8"/>
        <v>0</v>
      </c>
      <c r="BJ84" s="19" t="s">
        <v>78</v>
      </c>
      <c r="BK84" s="152">
        <f t="shared" si="9"/>
        <v>0</v>
      </c>
      <c r="BL84" s="19" t="s">
        <v>127</v>
      </c>
      <c r="BM84" s="151" t="s">
        <v>667</v>
      </c>
    </row>
    <row r="85" spans="1:65" s="2" customFormat="1" ht="37.9" customHeight="1">
      <c r="A85" s="34"/>
      <c r="B85" s="139"/>
      <c r="C85" s="140" t="s">
        <v>127</v>
      </c>
      <c r="D85" s="140" t="s">
        <v>122</v>
      </c>
      <c r="E85" s="141" t="s">
        <v>668</v>
      </c>
      <c r="F85" s="142" t="s">
        <v>669</v>
      </c>
      <c r="G85" s="143" t="s">
        <v>660</v>
      </c>
      <c r="H85" s="144">
        <v>1</v>
      </c>
      <c r="I85" s="145"/>
      <c r="J85" s="146">
        <f t="shared" si="0"/>
        <v>0</v>
      </c>
      <c r="K85" s="142" t="s">
        <v>3</v>
      </c>
      <c r="L85" s="35"/>
      <c r="M85" s="147" t="s">
        <v>3</v>
      </c>
      <c r="N85" s="148" t="s">
        <v>41</v>
      </c>
      <c r="O85" s="55"/>
      <c r="P85" s="149">
        <f t="shared" si="1"/>
        <v>0</v>
      </c>
      <c r="Q85" s="149">
        <v>0</v>
      </c>
      <c r="R85" s="149">
        <f t="shared" si="2"/>
        <v>0</v>
      </c>
      <c r="S85" s="149">
        <v>0</v>
      </c>
      <c r="T85" s="150">
        <f t="shared" si="3"/>
        <v>0</v>
      </c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R85" s="151" t="s">
        <v>127</v>
      </c>
      <c r="AT85" s="151" t="s">
        <v>122</v>
      </c>
      <c r="AU85" s="151" t="s">
        <v>78</v>
      </c>
      <c r="AY85" s="19" t="s">
        <v>120</v>
      </c>
      <c r="BE85" s="152">
        <f t="shared" si="4"/>
        <v>0</v>
      </c>
      <c r="BF85" s="152">
        <f t="shared" si="5"/>
        <v>0</v>
      </c>
      <c r="BG85" s="152">
        <f t="shared" si="6"/>
        <v>0</v>
      </c>
      <c r="BH85" s="152">
        <f t="shared" si="7"/>
        <v>0</v>
      </c>
      <c r="BI85" s="152">
        <f t="shared" si="8"/>
        <v>0</v>
      </c>
      <c r="BJ85" s="19" t="s">
        <v>78</v>
      </c>
      <c r="BK85" s="152">
        <f t="shared" si="9"/>
        <v>0</v>
      </c>
      <c r="BL85" s="19" t="s">
        <v>127</v>
      </c>
      <c r="BM85" s="151" t="s">
        <v>670</v>
      </c>
    </row>
    <row r="86" spans="1:65" s="2" customFormat="1" ht="55.5" customHeight="1">
      <c r="A86" s="34"/>
      <c r="B86" s="139"/>
      <c r="C86" s="140" t="s">
        <v>155</v>
      </c>
      <c r="D86" s="140" t="s">
        <v>122</v>
      </c>
      <c r="E86" s="141" t="s">
        <v>671</v>
      </c>
      <c r="F86" s="142" t="s">
        <v>672</v>
      </c>
      <c r="G86" s="143" t="s">
        <v>660</v>
      </c>
      <c r="H86" s="144">
        <v>1</v>
      </c>
      <c r="I86" s="145"/>
      <c r="J86" s="146">
        <f t="shared" si="0"/>
        <v>0</v>
      </c>
      <c r="K86" s="142" t="s">
        <v>3</v>
      </c>
      <c r="L86" s="35"/>
      <c r="M86" s="147" t="s">
        <v>3</v>
      </c>
      <c r="N86" s="148" t="s">
        <v>41</v>
      </c>
      <c r="O86" s="55"/>
      <c r="P86" s="149">
        <f t="shared" si="1"/>
        <v>0</v>
      </c>
      <c r="Q86" s="149">
        <v>0</v>
      </c>
      <c r="R86" s="149">
        <f t="shared" si="2"/>
        <v>0</v>
      </c>
      <c r="S86" s="149">
        <v>0</v>
      </c>
      <c r="T86" s="150">
        <f t="shared" si="3"/>
        <v>0</v>
      </c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R86" s="151" t="s">
        <v>127</v>
      </c>
      <c r="AT86" s="151" t="s">
        <v>122</v>
      </c>
      <c r="AU86" s="151" t="s">
        <v>78</v>
      </c>
      <c r="AY86" s="19" t="s">
        <v>120</v>
      </c>
      <c r="BE86" s="152">
        <f t="shared" si="4"/>
        <v>0</v>
      </c>
      <c r="BF86" s="152">
        <f t="shared" si="5"/>
        <v>0</v>
      </c>
      <c r="BG86" s="152">
        <f t="shared" si="6"/>
        <v>0</v>
      </c>
      <c r="BH86" s="152">
        <f t="shared" si="7"/>
        <v>0</v>
      </c>
      <c r="BI86" s="152">
        <f t="shared" si="8"/>
        <v>0</v>
      </c>
      <c r="BJ86" s="19" t="s">
        <v>78</v>
      </c>
      <c r="BK86" s="152">
        <f t="shared" si="9"/>
        <v>0</v>
      </c>
      <c r="BL86" s="19" t="s">
        <v>127</v>
      </c>
      <c r="BM86" s="151" t="s">
        <v>673</v>
      </c>
    </row>
    <row r="87" spans="1:65" s="2" customFormat="1" ht="33" customHeight="1">
      <c r="A87" s="34"/>
      <c r="B87" s="139"/>
      <c r="C87" s="140" t="s">
        <v>158</v>
      </c>
      <c r="D87" s="140" t="s">
        <v>122</v>
      </c>
      <c r="E87" s="141" t="s">
        <v>674</v>
      </c>
      <c r="F87" s="142" t="s">
        <v>675</v>
      </c>
      <c r="G87" s="143" t="s">
        <v>660</v>
      </c>
      <c r="H87" s="144">
        <v>1</v>
      </c>
      <c r="I87" s="145"/>
      <c r="J87" s="146">
        <f t="shared" si="0"/>
        <v>0</v>
      </c>
      <c r="K87" s="142" t="s">
        <v>3</v>
      </c>
      <c r="L87" s="35"/>
      <c r="M87" s="147" t="s">
        <v>3</v>
      </c>
      <c r="N87" s="148" t="s">
        <v>41</v>
      </c>
      <c r="O87" s="55"/>
      <c r="P87" s="149">
        <f t="shared" si="1"/>
        <v>0</v>
      </c>
      <c r="Q87" s="149">
        <v>0</v>
      </c>
      <c r="R87" s="149">
        <f t="shared" si="2"/>
        <v>0</v>
      </c>
      <c r="S87" s="149">
        <v>0</v>
      </c>
      <c r="T87" s="150">
        <f t="shared" si="3"/>
        <v>0</v>
      </c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R87" s="151" t="s">
        <v>127</v>
      </c>
      <c r="AT87" s="151" t="s">
        <v>122</v>
      </c>
      <c r="AU87" s="151" t="s">
        <v>78</v>
      </c>
      <c r="AY87" s="19" t="s">
        <v>120</v>
      </c>
      <c r="BE87" s="152">
        <f t="shared" si="4"/>
        <v>0</v>
      </c>
      <c r="BF87" s="152">
        <f t="shared" si="5"/>
        <v>0</v>
      </c>
      <c r="BG87" s="152">
        <f t="shared" si="6"/>
        <v>0</v>
      </c>
      <c r="BH87" s="152">
        <f t="shared" si="7"/>
        <v>0</v>
      </c>
      <c r="BI87" s="152">
        <f t="shared" si="8"/>
        <v>0</v>
      </c>
      <c r="BJ87" s="19" t="s">
        <v>78</v>
      </c>
      <c r="BK87" s="152">
        <f t="shared" si="9"/>
        <v>0</v>
      </c>
      <c r="BL87" s="19" t="s">
        <v>127</v>
      </c>
      <c r="BM87" s="151" t="s">
        <v>676</v>
      </c>
    </row>
    <row r="88" spans="1:65" s="2" customFormat="1" ht="33" customHeight="1">
      <c r="A88" s="34"/>
      <c r="B88" s="139"/>
      <c r="C88" s="140" t="s">
        <v>163</v>
      </c>
      <c r="D88" s="140" t="s">
        <v>122</v>
      </c>
      <c r="E88" s="141" t="s">
        <v>677</v>
      </c>
      <c r="F88" s="142" t="s">
        <v>678</v>
      </c>
      <c r="G88" s="143" t="s">
        <v>660</v>
      </c>
      <c r="H88" s="144">
        <v>1</v>
      </c>
      <c r="I88" s="145"/>
      <c r="J88" s="146">
        <f t="shared" si="0"/>
        <v>0</v>
      </c>
      <c r="K88" s="142" t="s">
        <v>3</v>
      </c>
      <c r="L88" s="35"/>
      <c r="M88" s="147" t="s">
        <v>3</v>
      </c>
      <c r="N88" s="148" t="s">
        <v>41</v>
      </c>
      <c r="O88" s="55"/>
      <c r="P88" s="149">
        <f t="shared" si="1"/>
        <v>0</v>
      </c>
      <c r="Q88" s="149">
        <v>0</v>
      </c>
      <c r="R88" s="149">
        <f t="shared" si="2"/>
        <v>0</v>
      </c>
      <c r="S88" s="149">
        <v>0</v>
      </c>
      <c r="T88" s="150">
        <f t="shared" si="3"/>
        <v>0</v>
      </c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R88" s="151" t="s">
        <v>127</v>
      </c>
      <c r="AT88" s="151" t="s">
        <v>122</v>
      </c>
      <c r="AU88" s="151" t="s">
        <v>78</v>
      </c>
      <c r="AY88" s="19" t="s">
        <v>120</v>
      </c>
      <c r="BE88" s="152">
        <f t="shared" si="4"/>
        <v>0</v>
      </c>
      <c r="BF88" s="152">
        <f t="shared" si="5"/>
        <v>0</v>
      </c>
      <c r="BG88" s="152">
        <f t="shared" si="6"/>
        <v>0</v>
      </c>
      <c r="BH88" s="152">
        <f t="shared" si="7"/>
        <v>0</v>
      </c>
      <c r="BI88" s="152">
        <f t="shared" si="8"/>
        <v>0</v>
      </c>
      <c r="BJ88" s="19" t="s">
        <v>78</v>
      </c>
      <c r="BK88" s="152">
        <f t="shared" si="9"/>
        <v>0</v>
      </c>
      <c r="BL88" s="19" t="s">
        <v>127</v>
      </c>
      <c r="BM88" s="151" t="s">
        <v>679</v>
      </c>
    </row>
    <row r="89" spans="1:65" s="2" customFormat="1" ht="44.25" customHeight="1">
      <c r="A89" s="34"/>
      <c r="B89" s="139"/>
      <c r="C89" s="140" t="s">
        <v>175</v>
      </c>
      <c r="D89" s="140" t="s">
        <v>122</v>
      </c>
      <c r="E89" s="141" t="s">
        <v>680</v>
      </c>
      <c r="F89" s="142" t="s">
        <v>681</v>
      </c>
      <c r="G89" s="143" t="s">
        <v>660</v>
      </c>
      <c r="H89" s="144">
        <v>1</v>
      </c>
      <c r="I89" s="145"/>
      <c r="J89" s="146">
        <f t="shared" si="0"/>
        <v>0</v>
      </c>
      <c r="K89" s="142" t="s">
        <v>3</v>
      </c>
      <c r="L89" s="35"/>
      <c r="M89" s="147" t="s">
        <v>3</v>
      </c>
      <c r="N89" s="148" t="s">
        <v>41</v>
      </c>
      <c r="O89" s="55"/>
      <c r="P89" s="149">
        <f t="shared" si="1"/>
        <v>0</v>
      </c>
      <c r="Q89" s="149">
        <v>0</v>
      </c>
      <c r="R89" s="149">
        <f t="shared" si="2"/>
        <v>0</v>
      </c>
      <c r="S89" s="149">
        <v>0</v>
      </c>
      <c r="T89" s="150">
        <f t="shared" si="3"/>
        <v>0</v>
      </c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R89" s="151" t="s">
        <v>127</v>
      </c>
      <c r="AT89" s="151" t="s">
        <v>122</v>
      </c>
      <c r="AU89" s="151" t="s">
        <v>78</v>
      </c>
      <c r="AY89" s="19" t="s">
        <v>120</v>
      </c>
      <c r="BE89" s="152">
        <f t="shared" si="4"/>
        <v>0</v>
      </c>
      <c r="BF89" s="152">
        <f t="shared" si="5"/>
        <v>0</v>
      </c>
      <c r="BG89" s="152">
        <f t="shared" si="6"/>
        <v>0</v>
      </c>
      <c r="BH89" s="152">
        <f t="shared" si="7"/>
        <v>0</v>
      </c>
      <c r="BI89" s="152">
        <f t="shared" si="8"/>
        <v>0</v>
      </c>
      <c r="BJ89" s="19" t="s">
        <v>78</v>
      </c>
      <c r="BK89" s="152">
        <f t="shared" si="9"/>
        <v>0</v>
      </c>
      <c r="BL89" s="19" t="s">
        <v>127</v>
      </c>
      <c r="BM89" s="151" t="s">
        <v>682</v>
      </c>
    </row>
    <row r="90" spans="1:65" s="2" customFormat="1" ht="66.75" customHeight="1">
      <c r="A90" s="34"/>
      <c r="B90" s="139"/>
      <c r="C90" s="140" t="s">
        <v>182</v>
      </c>
      <c r="D90" s="140" t="s">
        <v>122</v>
      </c>
      <c r="E90" s="141" t="s">
        <v>683</v>
      </c>
      <c r="F90" s="142" t="s">
        <v>684</v>
      </c>
      <c r="G90" s="143" t="s">
        <v>660</v>
      </c>
      <c r="H90" s="144">
        <v>1</v>
      </c>
      <c r="I90" s="145"/>
      <c r="J90" s="146">
        <f t="shared" si="0"/>
        <v>0</v>
      </c>
      <c r="K90" s="142" t="s">
        <v>3</v>
      </c>
      <c r="L90" s="35"/>
      <c r="M90" s="147" t="s">
        <v>3</v>
      </c>
      <c r="N90" s="148" t="s">
        <v>41</v>
      </c>
      <c r="O90" s="55"/>
      <c r="P90" s="149">
        <f t="shared" si="1"/>
        <v>0</v>
      </c>
      <c r="Q90" s="149">
        <v>0</v>
      </c>
      <c r="R90" s="149">
        <f t="shared" si="2"/>
        <v>0</v>
      </c>
      <c r="S90" s="149">
        <v>0</v>
      </c>
      <c r="T90" s="150">
        <f t="shared" si="3"/>
        <v>0</v>
      </c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R90" s="151" t="s">
        <v>127</v>
      </c>
      <c r="AT90" s="151" t="s">
        <v>122</v>
      </c>
      <c r="AU90" s="151" t="s">
        <v>78</v>
      </c>
      <c r="AY90" s="19" t="s">
        <v>120</v>
      </c>
      <c r="BE90" s="152">
        <f t="shared" si="4"/>
        <v>0</v>
      </c>
      <c r="BF90" s="152">
        <f t="shared" si="5"/>
        <v>0</v>
      </c>
      <c r="BG90" s="152">
        <f t="shared" si="6"/>
        <v>0</v>
      </c>
      <c r="BH90" s="152">
        <f t="shared" si="7"/>
        <v>0</v>
      </c>
      <c r="BI90" s="152">
        <f t="shared" si="8"/>
        <v>0</v>
      </c>
      <c r="BJ90" s="19" t="s">
        <v>78</v>
      </c>
      <c r="BK90" s="152">
        <f t="shared" si="9"/>
        <v>0</v>
      </c>
      <c r="BL90" s="19" t="s">
        <v>127</v>
      </c>
      <c r="BM90" s="151" t="s">
        <v>685</v>
      </c>
    </row>
    <row r="91" spans="1:65" s="2" customFormat="1" ht="66.75" customHeight="1">
      <c r="A91" s="34"/>
      <c r="B91" s="139"/>
      <c r="C91" s="140" t="s">
        <v>186</v>
      </c>
      <c r="D91" s="140" t="s">
        <v>122</v>
      </c>
      <c r="E91" s="141" t="s">
        <v>686</v>
      </c>
      <c r="F91" s="142" t="s">
        <v>687</v>
      </c>
      <c r="G91" s="143" t="s">
        <v>660</v>
      </c>
      <c r="H91" s="144">
        <v>1</v>
      </c>
      <c r="I91" s="145"/>
      <c r="J91" s="146">
        <f t="shared" si="0"/>
        <v>0</v>
      </c>
      <c r="K91" s="142" t="s">
        <v>3</v>
      </c>
      <c r="L91" s="35"/>
      <c r="M91" s="147" t="s">
        <v>3</v>
      </c>
      <c r="N91" s="148" t="s">
        <v>41</v>
      </c>
      <c r="O91" s="55"/>
      <c r="P91" s="149">
        <f t="shared" si="1"/>
        <v>0</v>
      </c>
      <c r="Q91" s="149">
        <v>0</v>
      </c>
      <c r="R91" s="149">
        <f t="shared" si="2"/>
        <v>0</v>
      </c>
      <c r="S91" s="149">
        <v>0</v>
      </c>
      <c r="T91" s="150">
        <f t="shared" si="3"/>
        <v>0</v>
      </c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R91" s="151" t="s">
        <v>127</v>
      </c>
      <c r="AT91" s="151" t="s">
        <v>122</v>
      </c>
      <c r="AU91" s="151" t="s">
        <v>78</v>
      </c>
      <c r="AY91" s="19" t="s">
        <v>120</v>
      </c>
      <c r="BE91" s="152">
        <f t="shared" si="4"/>
        <v>0</v>
      </c>
      <c r="BF91" s="152">
        <f t="shared" si="5"/>
        <v>0</v>
      </c>
      <c r="BG91" s="152">
        <f t="shared" si="6"/>
        <v>0</v>
      </c>
      <c r="BH91" s="152">
        <f t="shared" si="7"/>
        <v>0</v>
      </c>
      <c r="BI91" s="152">
        <f t="shared" si="8"/>
        <v>0</v>
      </c>
      <c r="BJ91" s="19" t="s">
        <v>78</v>
      </c>
      <c r="BK91" s="152">
        <f t="shared" si="9"/>
        <v>0</v>
      </c>
      <c r="BL91" s="19" t="s">
        <v>127</v>
      </c>
      <c r="BM91" s="151" t="s">
        <v>688</v>
      </c>
    </row>
    <row r="92" spans="1:65" s="2" customFormat="1" ht="24.2" customHeight="1">
      <c r="A92" s="34"/>
      <c r="B92" s="139"/>
      <c r="C92" s="140" t="s">
        <v>188</v>
      </c>
      <c r="D92" s="140" t="s">
        <v>122</v>
      </c>
      <c r="E92" s="141" t="s">
        <v>689</v>
      </c>
      <c r="F92" s="142" t="s">
        <v>690</v>
      </c>
      <c r="G92" s="143" t="s">
        <v>660</v>
      </c>
      <c r="H92" s="144">
        <v>1</v>
      </c>
      <c r="I92" s="145"/>
      <c r="J92" s="146">
        <f t="shared" si="0"/>
        <v>0</v>
      </c>
      <c r="K92" s="142" t="s">
        <v>3</v>
      </c>
      <c r="L92" s="35"/>
      <c r="M92" s="147" t="s">
        <v>3</v>
      </c>
      <c r="N92" s="148" t="s">
        <v>41</v>
      </c>
      <c r="O92" s="55"/>
      <c r="P92" s="149">
        <f t="shared" si="1"/>
        <v>0</v>
      </c>
      <c r="Q92" s="149">
        <v>0</v>
      </c>
      <c r="R92" s="149">
        <f t="shared" si="2"/>
        <v>0</v>
      </c>
      <c r="S92" s="149">
        <v>0</v>
      </c>
      <c r="T92" s="150">
        <f t="shared" si="3"/>
        <v>0</v>
      </c>
      <c r="U92" s="34"/>
      <c r="V92" s="34"/>
      <c r="W92" s="34"/>
      <c r="X92" s="34"/>
      <c r="Y92" s="34"/>
      <c r="Z92" s="34"/>
      <c r="AA92" s="34"/>
      <c r="AB92" s="34"/>
      <c r="AC92" s="34"/>
      <c r="AD92" s="34"/>
      <c r="AE92" s="34"/>
      <c r="AR92" s="151" t="s">
        <v>127</v>
      </c>
      <c r="AT92" s="151" t="s">
        <v>122</v>
      </c>
      <c r="AU92" s="151" t="s">
        <v>78</v>
      </c>
      <c r="AY92" s="19" t="s">
        <v>120</v>
      </c>
      <c r="BE92" s="152">
        <f t="shared" si="4"/>
        <v>0</v>
      </c>
      <c r="BF92" s="152">
        <f t="shared" si="5"/>
        <v>0</v>
      </c>
      <c r="BG92" s="152">
        <f t="shared" si="6"/>
        <v>0</v>
      </c>
      <c r="BH92" s="152">
        <f t="shared" si="7"/>
        <v>0</v>
      </c>
      <c r="BI92" s="152">
        <f t="shared" si="8"/>
        <v>0</v>
      </c>
      <c r="BJ92" s="19" t="s">
        <v>78</v>
      </c>
      <c r="BK92" s="152">
        <f t="shared" si="9"/>
        <v>0</v>
      </c>
      <c r="BL92" s="19" t="s">
        <v>127</v>
      </c>
      <c r="BM92" s="151" t="s">
        <v>691</v>
      </c>
    </row>
    <row r="93" spans="1:65" s="2" customFormat="1" ht="24.2" customHeight="1">
      <c r="A93" s="34"/>
      <c r="B93" s="139"/>
      <c r="C93" s="140" t="s">
        <v>9</v>
      </c>
      <c r="D93" s="140" t="s">
        <v>122</v>
      </c>
      <c r="E93" s="141" t="s">
        <v>692</v>
      </c>
      <c r="F93" s="142" t="s">
        <v>693</v>
      </c>
      <c r="G93" s="143" t="s">
        <v>660</v>
      </c>
      <c r="H93" s="144">
        <v>1</v>
      </c>
      <c r="I93" s="145"/>
      <c r="J93" s="146">
        <f t="shared" si="0"/>
        <v>0</v>
      </c>
      <c r="K93" s="142" t="s">
        <v>3</v>
      </c>
      <c r="L93" s="35"/>
      <c r="M93" s="147" t="s">
        <v>3</v>
      </c>
      <c r="N93" s="148" t="s">
        <v>41</v>
      </c>
      <c r="O93" s="55"/>
      <c r="P93" s="149">
        <f t="shared" si="1"/>
        <v>0</v>
      </c>
      <c r="Q93" s="149">
        <v>0</v>
      </c>
      <c r="R93" s="149">
        <f t="shared" si="2"/>
        <v>0</v>
      </c>
      <c r="S93" s="149">
        <v>0</v>
      </c>
      <c r="T93" s="150">
        <f t="shared" si="3"/>
        <v>0</v>
      </c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R93" s="151" t="s">
        <v>127</v>
      </c>
      <c r="AT93" s="151" t="s">
        <v>122</v>
      </c>
      <c r="AU93" s="151" t="s">
        <v>78</v>
      </c>
      <c r="AY93" s="19" t="s">
        <v>120</v>
      </c>
      <c r="BE93" s="152">
        <f t="shared" si="4"/>
        <v>0</v>
      </c>
      <c r="BF93" s="152">
        <f t="shared" si="5"/>
        <v>0</v>
      </c>
      <c r="BG93" s="152">
        <f t="shared" si="6"/>
        <v>0</v>
      </c>
      <c r="BH93" s="152">
        <f t="shared" si="7"/>
        <v>0</v>
      </c>
      <c r="BI93" s="152">
        <f t="shared" si="8"/>
        <v>0</v>
      </c>
      <c r="BJ93" s="19" t="s">
        <v>78</v>
      </c>
      <c r="BK93" s="152">
        <f t="shared" si="9"/>
        <v>0</v>
      </c>
      <c r="BL93" s="19" t="s">
        <v>127</v>
      </c>
      <c r="BM93" s="151" t="s">
        <v>694</v>
      </c>
    </row>
    <row r="94" spans="1:65" s="2" customFormat="1" ht="37.9" customHeight="1">
      <c r="A94" s="34"/>
      <c r="B94" s="139"/>
      <c r="C94" s="140" t="s">
        <v>201</v>
      </c>
      <c r="D94" s="140" t="s">
        <v>122</v>
      </c>
      <c r="E94" s="141" t="s">
        <v>695</v>
      </c>
      <c r="F94" s="142" t="s">
        <v>696</v>
      </c>
      <c r="G94" s="143" t="s">
        <v>660</v>
      </c>
      <c r="H94" s="144">
        <v>1</v>
      </c>
      <c r="I94" s="145"/>
      <c r="J94" s="146">
        <f t="shared" si="0"/>
        <v>0</v>
      </c>
      <c r="K94" s="142" t="s">
        <v>3</v>
      </c>
      <c r="L94" s="35"/>
      <c r="M94" s="193" t="s">
        <v>3</v>
      </c>
      <c r="N94" s="194" t="s">
        <v>41</v>
      </c>
      <c r="O94" s="195"/>
      <c r="P94" s="196">
        <f t="shared" si="1"/>
        <v>0</v>
      </c>
      <c r="Q94" s="196">
        <v>0</v>
      </c>
      <c r="R94" s="196">
        <f t="shared" si="2"/>
        <v>0</v>
      </c>
      <c r="S94" s="196">
        <v>0</v>
      </c>
      <c r="T94" s="197">
        <f t="shared" si="3"/>
        <v>0</v>
      </c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R94" s="151" t="s">
        <v>127</v>
      </c>
      <c r="AT94" s="151" t="s">
        <v>122</v>
      </c>
      <c r="AU94" s="151" t="s">
        <v>78</v>
      </c>
      <c r="AY94" s="19" t="s">
        <v>120</v>
      </c>
      <c r="BE94" s="152">
        <f t="shared" si="4"/>
        <v>0</v>
      </c>
      <c r="BF94" s="152">
        <f t="shared" si="5"/>
        <v>0</v>
      </c>
      <c r="BG94" s="152">
        <f t="shared" si="6"/>
        <v>0</v>
      </c>
      <c r="BH94" s="152">
        <f t="shared" si="7"/>
        <v>0</v>
      </c>
      <c r="BI94" s="152">
        <f t="shared" si="8"/>
        <v>0</v>
      </c>
      <c r="BJ94" s="19" t="s">
        <v>78</v>
      </c>
      <c r="BK94" s="152">
        <f t="shared" si="9"/>
        <v>0</v>
      </c>
      <c r="BL94" s="19" t="s">
        <v>127</v>
      </c>
      <c r="BM94" s="151" t="s">
        <v>697</v>
      </c>
    </row>
    <row r="95" spans="1:65" s="2" customFormat="1" ht="6.95" customHeight="1">
      <c r="A95" s="34"/>
      <c r="B95" s="44"/>
      <c r="C95" s="45"/>
      <c r="D95" s="45"/>
      <c r="E95" s="45"/>
      <c r="F95" s="45"/>
      <c r="G95" s="45"/>
      <c r="H95" s="45"/>
      <c r="I95" s="45"/>
      <c r="J95" s="45"/>
      <c r="K95" s="45"/>
      <c r="L95" s="35"/>
      <c r="M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</row>
  </sheetData>
  <autoFilter ref="C79:K94" xr:uid="{00000000-0009-0000-0000-000004000000}"/>
  <mergeCells count="9">
    <mergeCell ref="E50:H50"/>
    <mergeCell ref="E70:H70"/>
    <mergeCell ref="E72:H72"/>
    <mergeCell ref="L2:V2"/>
    <mergeCell ref="E7:H7"/>
    <mergeCell ref="E9:H9"/>
    <mergeCell ref="E18:H18"/>
    <mergeCell ref="E27:H27"/>
    <mergeCell ref="E48:H48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219"/>
  <sheetViews>
    <sheetView showGridLines="0" topLeftCell="A58" zoomScale="110" zoomScaleNormal="110" workbookViewId="0"/>
  </sheetViews>
  <sheetFormatPr defaultRowHeight="15"/>
  <cols>
    <col min="1" max="1" width="8.33203125" style="198" customWidth="1"/>
    <col min="2" max="2" width="1.6640625" style="198" customWidth="1"/>
    <col min="3" max="4" width="5" style="198" customWidth="1"/>
    <col min="5" max="5" width="11.6640625" style="198" customWidth="1"/>
    <col min="6" max="6" width="9.1640625" style="198" customWidth="1"/>
    <col min="7" max="7" width="5" style="198" customWidth="1"/>
    <col min="8" max="8" width="77.83203125" style="198" customWidth="1"/>
    <col min="9" max="10" width="20" style="198" customWidth="1"/>
    <col min="11" max="11" width="1.6640625" style="198" customWidth="1"/>
  </cols>
  <sheetData>
    <row r="1" spans="2:11" s="1" customFormat="1" ht="37.5" customHeight="1"/>
    <row r="2" spans="2:11" s="1" customFormat="1" ht="7.5" customHeight="1">
      <c r="B2" s="199"/>
      <c r="C2" s="200"/>
      <c r="D2" s="200"/>
      <c r="E2" s="200"/>
      <c r="F2" s="200"/>
      <c r="G2" s="200"/>
      <c r="H2" s="200"/>
      <c r="I2" s="200"/>
      <c r="J2" s="200"/>
      <c r="K2" s="201"/>
    </row>
    <row r="3" spans="2:11" s="16" customFormat="1" ht="45" customHeight="1">
      <c r="B3" s="202"/>
      <c r="C3" s="329" t="s">
        <v>698</v>
      </c>
      <c r="D3" s="329"/>
      <c r="E3" s="329"/>
      <c r="F3" s="329"/>
      <c r="G3" s="329"/>
      <c r="H3" s="329"/>
      <c r="I3" s="329"/>
      <c r="J3" s="329"/>
      <c r="K3" s="203"/>
    </row>
    <row r="4" spans="2:11" s="1" customFormat="1" ht="25.5" customHeight="1">
      <c r="B4" s="204"/>
      <c r="C4" s="328" t="s">
        <v>699</v>
      </c>
      <c r="D4" s="328"/>
      <c r="E4" s="328"/>
      <c r="F4" s="328"/>
      <c r="G4" s="328"/>
      <c r="H4" s="328"/>
      <c r="I4" s="328"/>
      <c r="J4" s="328"/>
      <c r="K4" s="205"/>
    </row>
    <row r="5" spans="2:11" s="1" customFormat="1" ht="5.25" customHeight="1">
      <c r="B5" s="204"/>
      <c r="C5" s="206"/>
      <c r="D5" s="206"/>
      <c r="E5" s="206"/>
      <c r="F5" s="206"/>
      <c r="G5" s="206"/>
      <c r="H5" s="206"/>
      <c r="I5" s="206"/>
      <c r="J5" s="206"/>
      <c r="K5" s="205"/>
    </row>
    <row r="6" spans="2:11" s="1" customFormat="1" ht="15" customHeight="1">
      <c r="B6" s="204"/>
      <c r="C6" s="327" t="s">
        <v>700</v>
      </c>
      <c r="D6" s="327"/>
      <c r="E6" s="327"/>
      <c r="F6" s="327"/>
      <c r="G6" s="327"/>
      <c r="H6" s="327"/>
      <c r="I6" s="327"/>
      <c r="J6" s="327"/>
      <c r="K6" s="205"/>
    </row>
    <row r="7" spans="2:11" s="1" customFormat="1" ht="15" customHeight="1">
      <c r="B7" s="208"/>
      <c r="C7" s="327" t="s">
        <v>701</v>
      </c>
      <c r="D7" s="327"/>
      <c r="E7" s="327"/>
      <c r="F7" s="327"/>
      <c r="G7" s="327"/>
      <c r="H7" s="327"/>
      <c r="I7" s="327"/>
      <c r="J7" s="327"/>
      <c r="K7" s="205"/>
    </row>
    <row r="8" spans="2:11" s="1" customFormat="1" ht="12.75" customHeight="1">
      <c r="B8" s="208"/>
      <c r="C8" s="207"/>
      <c r="D8" s="207"/>
      <c r="E8" s="207"/>
      <c r="F8" s="207"/>
      <c r="G8" s="207"/>
      <c r="H8" s="207"/>
      <c r="I8" s="207"/>
      <c r="J8" s="207"/>
      <c r="K8" s="205"/>
    </row>
    <row r="9" spans="2:11" s="1" customFormat="1" ht="15" customHeight="1">
      <c r="B9" s="208"/>
      <c r="C9" s="327" t="s">
        <v>702</v>
      </c>
      <c r="D9" s="327"/>
      <c r="E9" s="327"/>
      <c r="F9" s="327"/>
      <c r="G9" s="327"/>
      <c r="H9" s="327"/>
      <c r="I9" s="327"/>
      <c r="J9" s="327"/>
      <c r="K9" s="205"/>
    </row>
    <row r="10" spans="2:11" s="1" customFormat="1" ht="15" customHeight="1">
      <c r="B10" s="208"/>
      <c r="C10" s="207"/>
      <c r="D10" s="327" t="s">
        <v>703</v>
      </c>
      <c r="E10" s="327"/>
      <c r="F10" s="327"/>
      <c r="G10" s="327"/>
      <c r="H10" s="327"/>
      <c r="I10" s="327"/>
      <c r="J10" s="327"/>
      <c r="K10" s="205"/>
    </row>
    <row r="11" spans="2:11" s="1" customFormat="1" ht="15" customHeight="1">
      <c r="B11" s="208"/>
      <c r="C11" s="209"/>
      <c r="D11" s="327" t="s">
        <v>704</v>
      </c>
      <c r="E11" s="327"/>
      <c r="F11" s="327"/>
      <c r="G11" s="327"/>
      <c r="H11" s="327"/>
      <c r="I11" s="327"/>
      <c r="J11" s="327"/>
      <c r="K11" s="205"/>
    </row>
    <row r="12" spans="2:11" s="1" customFormat="1" ht="15" customHeight="1">
      <c r="B12" s="208"/>
      <c r="C12" s="209"/>
      <c r="D12" s="207"/>
      <c r="E12" s="207"/>
      <c r="F12" s="207"/>
      <c r="G12" s="207"/>
      <c r="H12" s="207"/>
      <c r="I12" s="207"/>
      <c r="J12" s="207"/>
      <c r="K12" s="205"/>
    </row>
    <row r="13" spans="2:11" s="1" customFormat="1" ht="15" customHeight="1">
      <c r="B13" s="208"/>
      <c r="C13" s="209"/>
      <c r="D13" s="210" t="s">
        <v>705</v>
      </c>
      <c r="E13" s="207"/>
      <c r="F13" s="207"/>
      <c r="G13" s="207"/>
      <c r="H13" s="207"/>
      <c r="I13" s="207"/>
      <c r="J13" s="207"/>
      <c r="K13" s="205"/>
    </row>
    <row r="14" spans="2:11" s="1" customFormat="1" ht="12.75" customHeight="1">
      <c r="B14" s="208"/>
      <c r="C14" s="209"/>
      <c r="D14" s="209"/>
      <c r="E14" s="209"/>
      <c r="F14" s="209"/>
      <c r="G14" s="209"/>
      <c r="H14" s="209"/>
      <c r="I14" s="209"/>
      <c r="J14" s="209"/>
      <c r="K14" s="205"/>
    </row>
    <row r="15" spans="2:11" s="1" customFormat="1" ht="15" customHeight="1">
      <c r="B15" s="208"/>
      <c r="C15" s="209"/>
      <c r="D15" s="327" t="s">
        <v>706</v>
      </c>
      <c r="E15" s="327"/>
      <c r="F15" s="327"/>
      <c r="G15" s="327"/>
      <c r="H15" s="327"/>
      <c r="I15" s="327"/>
      <c r="J15" s="327"/>
      <c r="K15" s="205"/>
    </row>
    <row r="16" spans="2:11" s="1" customFormat="1" ht="15" customHeight="1">
      <c r="B16" s="208"/>
      <c r="C16" s="209"/>
      <c r="D16" s="327" t="s">
        <v>707</v>
      </c>
      <c r="E16" s="327"/>
      <c r="F16" s="327"/>
      <c r="G16" s="327"/>
      <c r="H16" s="327"/>
      <c r="I16" s="327"/>
      <c r="J16" s="327"/>
      <c r="K16" s="205"/>
    </row>
    <row r="17" spans="2:11" s="1" customFormat="1" ht="15" customHeight="1">
      <c r="B17" s="208"/>
      <c r="C17" s="209"/>
      <c r="D17" s="327" t="s">
        <v>708</v>
      </c>
      <c r="E17" s="327"/>
      <c r="F17" s="327"/>
      <c r="G17" s="327"/>
      <c r="H17" s="327"/>
      <c r="I17" s="327"/>
      <c r="J17" s="327"/>
      <c r="K17" s="205"/>
    </row>
    <row r="18" spans="2:11" s="1" customFormat="1" ht="15" customHeight="1">
      <c r="B18" s="208"/>
      <c r="C18" s="209"/>
      <c r="D18" s="209"/>
      <c r="E18" s="211" t="s">
        <v>77</v>
      </c>
      <c r="F18" s="327" t="s">
        <v>709</v>
      </c>
      <c r="G18" s="327"/>
      <c r="H18" s="327"/>
      <c r="I18" s="327"/>
      <c r="J18" s="327"/>
      <c r="K18" s="205"/>
    </row>
    <row r="19" spans="2:11" s="1" customFormat="1" ht="15" customHeight="1">
      <c r="B19" s="208"/>
      <c r="C19" s="209"/>
      <c r="D19" s="209"/>
      <c r="E19" s="211" t="s">
        <v>710</v>
      </c>
      <c r="F19" s="327" t="s">
        <v>711</v>
      </c>
      <c r="G19" s="327"/>
      <c r="H19" s="327"/>
      <c r="I19" s="327"/>
      <c r="J19" s="327"/>
      <c r="K19" s="205"/>
    </row>
    <row r="20" spans="2:11" s="1" customFormat="1" ht="15" customHeight="1">
      <c r="B20" s="208"/>
      <c r="C20" s="209"/>
      <c r="D20" s="209"/>
      <c r="E20" s="211" t="s">
        <v>712</v>
      </c>
      <c r="F20" s="327" t="s">
        <v>713</v>
      </c>
      <c r="G20" s="327"/>
      <c r="H20" s="327"/>
      <c r="I20" s="327"/>
      <c r="J20" s="327"/>
      <c r="K20" s="205"/>
    </row>
    <row r="21" spans="2:11" s="1" customFormat="1" ht="15" customHeight="1">
      <c r="B21" s="208"/>
      <c r="C21" s="209"/>
      <c r="D21" s="209"/>
      <c r="E21" s="211" t="s">
        <v>87</v>
      </c>
      <c r="F21" s="327" t="s">
        <v>88</v>
      </c>
      <c r="G21" s="327"/>
      <c r="H21" s="327"/>
      <c r="I21" s="327"/>
      <c r="J21" s="327"/>
      <c r="K21" s="205"/>
    </row>
    <row r="22" spans="2:11" s="1" customFormat="1" ht="15" customHeight="1">
      <c r="B22" s="208"/>
      <c r="C22" s="209"/>
      <c r="D22" s="209"/>
      <c r="E22" s="211" t="s">
        <v>587</v>
      </c>
      <c r="F22" s="327" t="s">
        <v>588</v>
      </c>
      <c r="G22" s="327"/>
      <c r="H22" s="327"/>
      <c r="I22" s="327"/>
      <c r="J22" s="327"/>
      <c r="K22" s="205"/>
    </row>
    <row r="23" spans="2:11" s="1" customFormat="1" ht="15" customHeight="1">
      <c r="B23" s="208"/>
      <c r="C23" s="209"/>
      <c r="D23" s="209"/>
      <c r="E23" s="211" t="s">
        <v>714</v>
      </c>
      <c r="F23" s="327" t="s">
        <v>715</v>
      </c>
      <c r="G23" s="327"/>
      <c r="H23" s="327"/>
      <c r="I23" s="327"/>
      <c r="J23" s="327"/>
      <c r="K23" s="205"/>
    </row>
    <row r="24" spans="2:11" s="1" customFormat="1" ht="12.75" customHeight="1">
      <c r="B24" s="208"/>
      <c r="C24" s="209"/>
      <c r="D24" s="209"/>
      <c r="E24" s="209"/>
      <c r="F24" s="209"/>
      <c r="G24" s="209"/>
      <c r="H24" s="209"/>
      <c r="I24" s="209"/>
      <c r="J24" s="209"/>
      <c r="K24" s="205"/>
    </row>
    <row r="25" spans="2:11" s="1" customFormat="1" ht="15" customHeight="1">
      <c r="B25" s="208"/>
      <c r="C25" s="327" t="s">
        <v>716</v>
      </c>
      <c r="D25" s="327"/>
      <c r="E25" s="327"/>
      <c r="F25" s="327"/>
      <c r="G25" s="327"/>
      <c r="H25" s="327"/>
      <c r="I25" s="327"/>
      <c r="J25" s="327"/>
      <c r="K25" s="205"/>
    </row>
    <row r="26" spans="2:11" s="1" customFormat="1" ht="15" customHeight="1">
      <c r="B26" s="208"/>
      <c r="C26" s="327" t="s">
        <v>717</v>
      </c>
      <c r="D26" s="327"/>
      <c r="E26" s="327"/>
      <c r="F26" s="327"/>
      <c r="G26" s="327"/>
      <c r="H26" s="327"/>
      <c r="I26" s="327"/>
      <c r="J26" s="327"/>
      <c r="K26" s="205"/>
    </row>
    <row r="27" spans="2:11" s="1" customFormat="1" ht="15" customHeight="1">
      <c r="B27" s="208"/>
      <c r="C27" s="207"/>
      <c r="D27" s="327" t="s">
        <v>718</v>
      </c>
      <c r="E27" s="327"/>
      <c r="F27" s="327"/>
      <c r="G27" s="327"/>
      <c r="H27" s="327"/>
      <c r="I27" s="327"/>
      <c r="J27" s="327"/>
      <c r="K27" s="205"/>
    </row>
    <row r="28" spans="2:11" s="1" customFormat="1" ht="15" customHeight="1">
      <c r="B28" s="208"/>
      <c r="C28" s="209"/>
      <c r="D28" s="327" t="s">
        <v>719</v>
      </c>
      <c r="E28" s="327"/>
      <c r="F28" s="327"/>
      <c r="G28" s="327"/>
      <c r="H28" s="327"/>
      <c r="I28" s="327"/>
      <c r="J28" s="327"/>
      <c r="K28" s="205"/>
    </row>
    <row r="29" spans="2:11" s="1" customFormat="1" ht="12.75" customHeight="1">
      <c r="B29" s="208"/>
      <c r="C29" s="209"/>
      <c r="D29" s="209"/>
      <c r="E29" s="209"/>
      <c r="F29" s="209"/>
      <c r="G29" s="209"/>
      <c r="H29" s="209"/>
      <c r="I29" s="209"/>
      <c r="J29" s="209"/>
      <c r="K29" s="205"/>
    </row>
    <row r="30" spans="2:11" s="1" customFormat="1" ht="15" customHeight="1">
      <c r="B30" s="208"/>
      <c r="C30" s="209"/>
      <c r="D30" s="327" t="s">
        <v>720</v>
      </c>
      <c r="E30" s="327"/>
      <c r="F30" s="327"/>
      <c r="G30" s="327"/>
      <c r="H30" s="327"/>
      <c r="I30" s="327"/>
      <c r="J30" s="327"/>
      <c r="K30" s="205"/>
    </row>
    <row r="31" spans="2:11" s="1" customFormat="1" ht="15" customHeight="1">
      <c r="B31" s="208"/>
      <c r="C31" s="209"/>
      <c r="D31" s="327" t="s">
        <v>721</v>
      </c>
      <c r="E31" s="327"/>
      <c r="F31" s="327"/>
      <c r="G31" s="327"/>
      <c r="H31" s="327"/>
      <c r="I31" s="327"/>
      <c r="J31" s="327"/>
      <c r="K31" s="205"/>
    </row>
    <row r="32" spans="2:11" s="1" customFormat="1" ht="12.75" customHeight="1">
      <c r="B32" s="208"/>
      <c r="C32" s="209"/>
      <c r="D32" s="209"/>
      <c r="E32" s="209"/>
      <c r="F32" s="209"/>
      <c r="G32" s="209"/>
      <c r="H32" s="209"/>
      <c r="I32" s="209"/>
      <c r="J32" s="209"/>
      <c r="K32" s="205"/>
    </row>
    <row r="33" spans="2:11" s="1" customFormat="1" ht="15" customHeight="1">
      <c r="B33" s="208"/>
      <c r="C33" s="209"/>
      <c r="D33" s="327" t="s">
        <v>722</v>
      </c>
      <c r="E33" s="327"/>
      <c r="F33" s="327"/>
      <c r="G33" s="327"/>
      <c r="H33" s="327"/>
      <c r="I33" s="327"/>
      <c r="J33" s="327"/>
      <c r="K33" s="205"/>
    </row>
    <row r="34" spans="2:11" s="1" customFormat="1" ht="15" customHeight="1">
      <c r="B34" s="208"/>
      <c r="C34" s="209"/>
      <c r="D34" s="327" t="s">
        <v>723</v>
      </c>
      <c r="E34" s="327"/>
      <c r="F34" s="327"/>
      <c r="G34" s="327"/>
      <c r="H34" s="327"/>
      <c r="I34" s="327"/>
      <c r="J34" s="327"/>
      <c r="K34" s="205"/>
    </row>
    <row r="35" spans="2:11" s="1" customFormat="1" ht="15" customHeight="1">
      <c r="B35" s="208"/>
      <c r="C35" s="209"/>
      <c r="D35" s="327" t="s">
        <v>724</v>
      </c>
      <c r="E35" s="327"/>
      <c r="F35" s="327"/>
      <c r="G35" s="327"/>
      <c r="H35" s="327"/>
      <c r="I35" s="327"/>
      <c r="J35" s="327"/>
      <c r="K35" s="205"/>
    </row>
    <row r="36" spans="2:11" s="1" customFormat="1" ht="15" customHeight="1">
      <c r="B36" s="208"/>
      <c r="C36" s="209"/>
      <c r="D36" s="207"/>
      <c r="E36" s="210" t="s">
        <v>106</v>
      </c>
      <c r="F36" s="207"/>
      <c r="G36" s="327" t="s">
        <v>725</v>
      </c>
      <c r="H36" s="327"/>
      <c r="I36" s="327"/>
      <c r="J36" s="327"/>
      <c r="K36" s="205"/>
    </row>
    <row r="37" spans="2:11" s="1" customFormat="1" ht="30.75" customHeight="1">
      <c r="B37" s="208"/>
      <c r="C37" s="209"/>
      <c r="D37" s="207"/>
      <c r="E37" s="210" t="s">
        <v>726</v>
      </c>
      <c r="F37" s="207"/>
      <c r="G37" s="327" t="s">
        <v>727</v>
      </c>
      <c r="H37" s="327"/>
      <c r="I37" s="327"/>
      <c r="J37" s="327"/>
      <c r="K37" s="205"/>
    </row>
    <row r="38" spans="2:11" s="1" customFormat="1" ht="15" customHeight="1">
      <c r="B38" s="208"/>
      <c r="C38" s="209"/>
      <c r="D38" s="207"/>
      <c r="E38" s="210" t="s">
        <v>51</v>
      </c>
      <c r="F38" s="207"/>
      <c r="G38" s="327" t="s">
        <v>728</v>
      </c>
      <c r="H38" s="327"/>
      <c r="I38" s="327"/>
      <c r="J38" s="327"/>
      <c r="K38" s="205"/>
    </row>
    <row r="39" spans="2:11" s="1" customFormat="1" ht="15" customHeight="1">
      <c r="B39" s="208"/>
      <c r="C39" s="209"/>
      <c r="D39" s="207"/>
      <c r="E39" s="210" t="s">
        <v>52</v>
      </c>
      <c r="F39" s="207"/>
      <c r="G39" s="327" t="s">
        <v>729</v>
      </c>
      <c r="H39" s="327"/>
      <c r="I39" s="327"/>
      <c r="J39" s="327"/>
      <c r="K39" s="205"/>
    </row>
    <row r="40" spans="2:11" s="1" customFormat="1" ht="15" customHeight="1">
      <c r="B40" s="208"/>
      <c r="C40" s="209"/>
      <c r="D40" s="207"/>
      <c r="E40" s="210" t="s">
        <v>107</v>
      </c>
      <c r="F40" s="207"/>
      <c r="G40" s="327" t="s">
        <v>730</v>
      </c>
      <c r="H40" s="327"/>
      <c r="I40" s="327"/>
      <c r="J40" s="327"/>
      <c r="K40" s="205"/>
    </row>
    <row r="41" spans="2:11" s="1" customFormat="1" ht="15" customHeight="1">
      <c r="B41" s="208"/>
      <c r="C41" s="209"/>
      <c r="D41" s="207"/>
      <c r="E41" s="210" t="s">
        <v>108</v>
      </c>
      <c r="F41" s="207"/>
      <c r="G41" s="327" t="s">
        <v>731</v>
      </c>
      <c r="H41" s="327"/>
      <c r="I41" s="327"/>
      <c r="J41" s="327"/>
      <c r="K41" s="205"/>
    </row>
    <row r="42" spans="2:11" s="1" customFormat="1" ht="15" customHeight="1">
      <c r="B42" s="208"/>
      <c r="C42" s="209"/>
      <c r="D42" s="207"/>
      <c r="E42" s="210" t="s">
        <v>732</v>
      </c>
      <c r="F42" s="207"/>
      <c r="G42" s="327" t="s">
        <v>733</v>
      </c>
      <c r="H42" s="327"/>
      <c r="I42" s="327"/>
      <c r="J42" s="327"/>
      <c r="K42" s="205"/>
    </row>
    <row r="43" spans="2:11" s="1" customFormat="1" ht="15" customHeight="1">
      <c r="B43" s="208"/>
      <c r="C43" s="209"/>
      <c r="D43" s="207"/>
      <c r="E43" s="210"/>
      <c r="F43" s="207"/>
      <c r="G43" s="327" t="s">
        <v>734</v>
      </c>
      <c r="H43" s="327"/>
      <c r="I43" s="327"/>
      <c r="J43" s="327"/>
      <c r="K43" s="205"/>
    </row>
    <row r="44" spans="2:11" s="1" customFormat="1" ht="15" customHeight="1">
      <c r="B44" s="208"/>
      <c r="C44" s="209"/>
      <c r="D44" s="207"/>
      <c r="E44" s="210" t="s">
        <v>735</v>
      </c>
      <c r="F44" s="207"/>
      <c r="G44" s="327" t="s">
        <v>736</v>
      </c>
      <c r="H44" s="327"/>
      <c r="I44" s="327"/>
      <c r="J44" s="327"/>
      <c r="K44" s="205"/>
    </row>
    <row r="45" spans="2:11" s="1" customFormat="1" ht="15" customHeight="1">
      <c r="B45" s="208"/>
      <c r="C45" s="209"/>
      <c r="D45" s="207"/>
      <c r="E45" s="210" t="s">
        <v>110</v>
      </c>
      <c r="F45" s="207"/>
      <c r="G45" s="327" t="s">
        <v>737</v>
      </c>
      <c r="H45" s="327"/>
      <c r="I45" s="327"/>
      <c r="J45" s="327"/>
      <c r="K45" s="205"/>
    </row>
    <row r="46" spans="2:11" s="1" customFormat="1" ht="12.75" customHeight="1">
      <c r="B46" s="208"/>
      <c r="C46" s="209"/>
      <c r="D46" s="207"/>
      <c r="E46" s="207"/>
      <c r="F46" s="207"/>
      <c r="G46" s="207"/>
      <c r="H46" s="207"/>
      <c r="I46" s="207"/>
      <c r="J46" s="207"/>
      <c r="K46" s="205"/>
    </row>
    <row r="47" spans="2:11" s="1" customFormat="1" ht="15" customHeight="1">
      <c r="B47" s="208"/>
      <c r="C47" s="209"/>
      <c r="D47" s="327" t="s">
        <v>738</v>
      </c>
      <c r="E47" s="327"/>
      <c r="F47" s="327"/>
      <c r="G47" s="327"/>
      <c r="H47" s="327"/>
      <c r="I47" s="327"/>
      <c r="J47" s="327"/>
      <c r="K47" s="205"/>
    </row>
    <row r="48" spans="2:11" s="1" customFormat="1" ht="15" customHeight="1">
      <c r="B48" s="208"/>
      <c r="C48" s="209"/>
      <c r="D48" s="209"/>
      <c r="E48" s="327" t="s">
        <v>739</v>
      </c>
      <c r="F48" s="327"/>
      <c r="G48" s="327"/>
      <c r="H48" s="327"/>
      <c r="I48" s="327"/>
      <c r="J48" s="327"/>
      <c r="K48" s="205"/>
    </row>
    <row r="49" spans="2:11" s="1" customFormat="1" ht="15" customHeight="1">
      <c r="B49" s="208"/>
      <c r="C49" s="209"/>
      <c r="D49" s="209"/>
      <c r="E49" s="327" t="s">
        <v>740</v>
      </c>
      <c r="F49" s="327"/>
      <c r="G49" s="327"/>
      <c r="H49" s="327"/>
      <c r="I49" s="327"/>
      <c r="J49" s="327"/>
      <c r="K49" s="205"/>
    </row>
    <row r="50" spans="2:11" s="1" customFormat="1" ht="15" customHeight="1">
      <c r="B50" s="208"/>
      <c r="C50" s="209"/>
      <c r="D50" s="209"/>
      <c r="E50" s="327" t="s">
        <v>741</v>
      </c>
      <c r="F50" s="327"/>
      <c r="G50" s="327"/>
      <c r="H50" s="327"/>
      <c r="I50" s="327"/>
      <c r="J50" s="327"/>
      <c r="K50" s="205"/>
    </row>
    <row r="51" spans="2:11" s="1" customFormat="1" ht="15" customHeight="1">
      <c r="B51" s="208"/>
      <c r="C51" s="209"/>
      <c r="D51" s="327" t="s">
        <v>742</v>
      </c>
      <c r="E51" s="327"/>
      <c r="F51" s="327"/>
      <c r="G51" s="327"/>
      <c r="H51" s="327"/>
      <c r="I51" s="327"/>
      <c r="J51" s="327"/>
      <c r="K51" s="205"/>
    </row>
    <row r="52" spans="2:11" s="1" customFormat="1" ht="25.5" customHeight="1">
      <c r="B52" s="204"/>
      <c r="C52" s="328" t="s">
        <v>743</v>
      </c>
      <c r="D52" s="328"/>
      <c r="E52" s="328"/>
      <c r="F52" s="328"/>
      <c r="G52" s="328"/>
      <c r="H52" s="328"/>
      <c r="I52" s="328"/>
      <c r="J52" s="328"/>
      <c r="K52" s="205"/>
    </row>
    <row r="53" spans="2:11" s="1" customFormat="1" ht="5.25" customHeight="1">
      <c r="B53" s="204"/>
      <c r="C53" s="206"/>
      <c r="D53" s="206"/>
      <c r="E53" s="206"/>
      <c r="F53" s="206"/>
      <c r="G53" s="206"/>
      <c r="H53" s="206"/>
      <c r="I53" s="206"/>
      <c r="J53" s="206"/>
      <c r="K53" s="205"/>
    </row>
    <row r="54" spans="2:11" s="1" customFormat="1" ht="15" customHeight="1">
      <c r="B54" s="204"/>
      <c r="C54" s="327" t="s">
        <v>744</v>
      </c>
      <c r="D54" s="327"/>
      <c r="E54" s="327"/>
      <c r="F54" s="327"/>
      <c r="G54" s="327"/>
      <c r="H54" s="327"/>
      <c r="I54" s="327"/>
      <c r="J54" s="327"/>
      <c r="K54" s="205"/>
    </row>
    <row r="55" spans="2:11" s="1" customFormat="1" ht="15" customHeight="1">
      <c r="B55" s="204"/>
      <c r="C55" s="327" t="s">
        <v>745</v>
      </c>
      <c r="D55" s="327"/>
      <c r="E55" s="327"/>
      <c r="F55" s="327"/>
      <c r="G55" s="327"/>
      <c r="H55" s="327"/>
      <c r="I55" s="327"/>
      <c r="J55" s="327"/>
      <c r="K55" s="205"/>
    </row>
    <row r="56" spans="2:11" s="1" customFormat="1" ht="12.75" customHeight="1">
      <c r="B56" s="204"/>
      <c r="C56" s="207"/>
      <c r="D56" s="207"/>
      <c r="E56" s="207"/>
      <c r="F56" s="207"/>
      <c r="G56" s="207"/>
      <c r="H56" s="207"/>
      <c r="I56" s="207"/>
      <c r="J56" s="207"/>
      <c r="K56" s="205"/>
    </row>
    <row r="57" spans="2:11" s="1" customFormat="1" ht="15" customHeight="1">
      <c r="B57" s="204"/>
      <c r="C57" s="327" t="s">
        <v>746</v>
      </c>
      <c r="D57" s="327"/>
      <c r="E57" s="327"/>
      <c r="F57" s="327"/>
      <c r="G57" s="327"/>
      <c r="H57" s="327"/>
      <c r="I57" s="327"/>
      <c r="J57" s="327"/>
      <c r="K57" s="205"/>
    </row>
    <row r="58" spans="2:11" s="1" customFormat="1" ht="15" customHeight="1">
      <c r="B58" s="204"/>
      <c r="C58" s="209"/>
      <c r="D58" s="327" t="s">
        <v>747</v>
      </c>
      <c r="E58" s="327"/>
      <c r="F58" s="327"/>
      <c r="G58" s="327"/>
      <c r="H58" s="327"/>
      <c r="I58" s="327"/>
      <c r="J58" s="327"/>
      <c r="K58" s="205"/>
    </row>
    <row r="59" spans="2:11" s="1" customFormat="1" ht="15" customHeight="1">
      <c r="B59" s="204"/>
      <c r="C59" s="209"/>
      <c r="D59" s="327" t="s">
        <v>748</v>
      </c>
      <c r="E59" s="327"/>
      <c r="F59" s="327"/>
      <c r="G59" s="327"/>
      <c r="H59" s="327"/>
      <c r="I59" s="327"/>
      <c r="J59" s="327"/>
      <c r="K59" s="205"/>
    </row>
    <row r="60" spans="2:11" s="1" customFormat="1" ht="15" customHeight="1">
      <c r="B60" s="204"/>
      <c r="C60" s="209"/>
      <c r="D60" s="327" t="s">
        <v>749</v>
      </c>
      <c r="E60" s="327"/>
      <c r="F60" s="327"/>
      <c r="G60" s="327"/>
      <c r="H60" s="327"/>
      <c r="I60" s="327"/>
      <c r="J60" s="327"/>
      <c r="K60" s="205"/>
    </row>
    <row r="61" spans="2:11" s="1" customFormat="1" ht="15" customHeight="1">
      <c r="B61" s="204"/>
      <c r="C61" s="209"/>
      <c r="D61" s="327" t="s">
        <v>750</v>
      </c>
      <c r="E61" s="327"/>
      <c r="F61" s="327"/>
      <c r="G61" s="327"/>
      <c r="H61" s="327"/>
      <c r="I61" s="327"/>
      <c r="J61" s="327"/>
      <c r="K61" s="205"/>
    </row>
    <row r="62" spans="2:11" s="1" customFormat="1" ht="15" customHeight="1">
      <c r="B62" s="204"/>
      <c r="C62" s="209"/>
      <c r="D62" s="330" t="s">
        <v>751</v>
      </c>
      <c r="E62" s="330"/>
      <c r="F62" s="330"/>
      <c r="G62" s="330"/>
      <c r="H62" s="330"/>
      <c r="I62" s="330"/>
      <c r="J62" s="330"/>
      <c r="K62" s="205"/>
    </row>
    <row r="63" spans="2:11" s="1" customFormat="1" ht="15" customHeight="1">
      <c r="B63" s="204"/>
      <c r="C63" s="209"/>
      <c r="D63" s="327" t="s">
        <v>752</v>
      </c>
      <c r="E63" s="327"/>
      <c r="F63" s="327"/>
      <c r="G63" s="327"/>
      <c r="H63" s="327"/>
      <c r="I63" s="327"/>
      <c r="J63" s="327"/>
      <c r="K63" s="205"/>
    </row>
    <row r="64" spans="2:11" s="1" customFormat="1" ht="12.75" customHeight="1">
      <c r="B64" s="204"/>
      <c r="C64" s="209"/>
      <c r="D64" s="209"/>
      <c r="E64" s="212"/>
      <c r="F64" s="209"/>
      <c r="G64" s="209"/>
      <c r="H64" s="209"/>
      <c r="I64" s="209"/>
      <c r="J64" s="209"/>
      <c r="K64" s="205"/>
    </row>
    <row r="65" spans="2:11" s="1" customFormat="1" ht="15" customHeight="1">
      <c r="B65" s="204"/>
      <c r="C65" s="209"/>
      <c r="D65" s="327" t="s">
        <v>753</v>
      </c>
      <c r="E65" s="327"/>
      <c r="F65" s="327"/>
      <c r="G65" s="327"/>
      <c r="H65" s="327"/>
      <c r="I65" s="327"/>
      <c r="J65" s="327"/>
      <c r="K65" s="205"/>
    </row>
    <row r="66" spans="2:11" s="1" customFormat="1" ht="15" customHeight="1">
      <c r="B66" s="204"/>
      <c r="C66" s="209"/>
      <c r="D66" s="330" t="s">
        <v>754</v>
      </c>
      <c r="E66" s="330"/>
      <c r="F66" s="330"/>
      <c r="G66" s="330"/>
      <c r="H66" s="330"/>
      <c r="I66" s="330"/>
      <c r="J66" s="330"/>
      <c r="K66" s="205"/>
    </row>
    <row r="67" spans="2:11" s="1" customFormat="1" ht="15" customHeight="1">
      <c r="B67" s="204"/>
      <c r="C67" s="209"/>
      <c r="D67" s="327" t="s">
        <v>755</v>
      </c>
      <c r="E67" s="327"/>
      <c r="F67" s="327"/>
      <c r="G67" s="327"/>
      <c r="H67" s="327"/>
      <c r="I67" s="327"/>
      <c r="J67" s="327"/>
      <c r="K67" s="205"/>
    </row>
    <row r="68" spans="2:11" s="1" customFormat="1" ht="15" customHeight="1">
      <c r="B68" s="204"/>
      <c r="C68" s="209"/>
      <c r="D68" s="327" t="s">
        <v>756</v>
      </c>
      <c r="E68" s="327"/>
      <c r="F68" s="327"/>
      <c r="G68" s="327"/>
      <c r="H68" s="327"/>
      <c r="I68" s="327"/>
      <c r="J68" s="327"/>
      <c r="K68" s="205"/>
    </row>
    <row r="69" spans="2:11" s="1" customFormat="1" ht="15" customHeight="1">
      <c r="B69" s="204"/>
      <c r="C69" s="209"/>
      <c r="D69" s="327" t="s">
        <v>757</v>
      </c>
      <c r="E69" s="327"/>
      <c r="F69" s="327"/>
      <c r="G69" s="327"/>
      <c r="H69" s="327"/>
      <c r="I69" s="327"/>
      <c r="J69" s="327"/>
      <c r="K69" s="205"/>
    </row>
    <row r="70" spans="2:11" s="1" customFormat="1" ht="15" customHeight="1">
      <c r="B70" s="204"/>
      <c r="C70" s="209"/>
      <c r="D70" s="327" t="s">
        <v>758</v>
      </c>
      <c r="E70" s="327"/>
      <c r="F70" s="327"/>
      <c r="G70" s="327"/>
      <c r="H70" s="327"/>
      <c r="I70" s="327"/>
      <c r="J70" s="327"/>
      <c r="K70" s="205"/>
    </row>
    <row r="71" spans="2:11" s="1" customFormat="1" ht="12.75" customHeight="1">
      <c r="B71" s="213"/>
      <c r="C71" s="214"/>
      <c r="D71" s="214"/>
      <c r="E71" s="214"/>
      <c r="F71" s="214"/>
      <c r="G71" s="214"/>
      <c r="H71" s="214"/>
      <c r="I71" s="214"/>
      <c r="J71" s="214"/>
      <c r="K71" s="215"/>
    </row>
    <row r="72" spans="2:11" s="1" customFormat="1" ht="18.75" customHeight="1">
      <c r="B72" s="216"/>
      <c r="C72" s="216"/>
      <c r="D72" s="216"/>
      <c r="E72" s="216"/>
      <c r="F72" s="216"/>
      <c r="G72" s="216"/>
      <c r="H72" s="216"/>
      <c r="I72" s="216"/>
      <c r="J72" s="216"/>
      <c r="K72" s="217"/>
    </row>
    <row r="73" spans="2:11" s="1" customFormat="1" ht="18.75" customHeight="1">
      <c r="B73" s="217"/>
      <c r="C73" s="217"/>
      <c r="D73" s="217"/>
      <c r="E73" s="217"/>
      <c r="F73" s="217"/>
      <c r="G73" s="217"/>
      <c r="H73" s="217"/>
      <c r="I73" s="217"/>
      <c r="J73" s="217"/>
      <c r="K73" s="217"/>
    </row>
    <row r="74" spans="2:11" s="1" customFormat="1" ht="7.5" customHeight="1">
      <c r="B74" s="218"/>
      <c r="C74" s="219"/>
      <c r="D74" s="219"/>
      <c r="E74" s="219"/>
      <c r="F74" s="219"/>
      <c r="G74" s="219"/>
      <c r="H74" s="219"/>
      <c r="I74" s="219"/>
      <c r="J74" s="219"/>
      <c r="K74" s="220"/>
    </row>
    <row r="75" spans="2:11" s="1" customFormat="1" ht="45" customHeight="1">
      <c r="B75" s="221"/>
      <c r="C75" s="331" t="s">
        <v>759</v>
      </c>
      <c r="D75" s="331"/>
      <c r="E75" s="331"/>
      <c r="F75" s="331"/>
      <c r="G75" s="331"/>
      <c r="H75" s="331"/>
      <c r="I75" s="331"/>
      <c r="J75" s="331"/>
      <c r="K75" s="222"/>
    </row>
    <row r="76" spans="2:11" s="1" customFormat="1" ht="17.25" customHeight="1">
      <c r="B76" s="221"/>
      <c r="C76" s="223" t="s">
        <v>760</v>
      </c>
      <c r="D76" s="223"/>
      <c r="E76" s="223"/>
      <c r="F76" s="223" t="s">
        <v>761</v>
      </c>
      <c r="G76" s="224"/>
      <c r="H76" s="223" t="s">
        <v>52</v>
      </c>
      <c r="I76" s="223" t="s">
        <v>55</v>
      </c>
      <c r="J76" s="223" t="s">
        <v>762</v>
      </c>
      <c r="K76" s="222"/>
    </row>
    <row r="77" spans="2:11" s="1" customFormat="1" ht="17.25" customHeight="1">
      <c r="B77" s="221"/>
      <c r="C77" s="225" t="s">
        <v>763</v>
      </c>
      <c r="D77" s="225"/>
      <c r="E77" s="225"/>
      <c r="F77" s="226" t="s">
        <v>764</v>
      </c>
      <c r="G77" s="227"/>
      <c r="H77" s="225"/>
      <c r="I77" s="225"/>
      <c r="J77" s="225" t="s">
        <v>765</v>
      </c>
      <c r="K77" s="222"/>
    </row>
    <row r="78" spans="2:11" s="1" customFormat="1" ht="5.25" customHeight="1">
      <c r="B78" s="221"/>
      <c r="C78" s="228"/>
      <c r="D78" s="228"/>
      <c r="E78" s="228"/>
      <c r="F78" s="228"/>
      <c r="G78" s="229"/>
      <c r="H78" s="228"/>
      <c r="I78" s="228"/>
      <c r="J78" s="228"/>
      <c r="K78" s="222"/>
    </row>
    <row r="79" spans="2:11" s="1" customFormat="1" ht="15" customHeight="1">
      <c r="B79" s="221"/>
      <c r="C79" s="210" t="s">
        <v>51</v>
      </c>
      <c r="D79" s="230"/>
      <c r="E79" s="230"/>
      <c r="F79" s="231" t="s">
        <v>766</v>
      </c>
      <c r="G79" s="232"/>
      <c r="H79" s="210" t="s">
        <v>767</v>
      </c>
      <c r="I79" s="210" t="s">
        <v>768</v>
      </c>
      <c r="J79" s="210">
        <v>20</v>
      </c>
      <c r="K79" s="222"/>
    </row>
    <row r="80" spans="2:11" s="1" customFormat="1" ht="15" customHeight="1">
      <c r="B80" s="221"/>
      <c r="C80" s="210" t="s">
        <v>769</v>
      </c>
      <c r="D80" s="210"/>
      <c r="E80" s="210"/>
      <c r="F80" s="231" t="s">
        <v>766</v>
      </c>
      <c r="G80" s="232"/>
      <c r="H80" s="210" t="s">
        <v>770</v>
      </c>
      <c r="I80" s="210" t="s">
        <v>768</v>
      </c>
      <c r="J80" s="210">
        <v>120</v>
      </c>
      <c r="K80" s="222"/>
    </row>
    <row r="81" spans="2:11" s="1" customFormat="1" ht="15" customHeight="1">
      <c r="B81" s="233"/>
      <c r="C81" s="210" t="s">
        <v>771</v>
      </c>
      <c r="D81" s="210"/>
      <c r="E81" s="210"/>
      <c r="F81" s="231" t="s">
        <v>772</v>
      </c>
      <c r="G81" s="232"/>
      <c r="H81" s="210" t="s">
        <v>773</v>
      </c>
      <c r="I81" s="210" t="s">
        <v>768</v>
      </c>
      <c r="J81" s="210">
        <v>50</v>
      </c>
      <c r="K81" s="222"/>
    </row>
    <row r="82" spans="2:11" s="1" customFormat="1" ht="15" customHeight="1">
      <c r="B82" s="233"/>
      <c r="C82" s="210" t="s">
        <v>774</v>
      </c>
      <c r="D82" s="210"/>
      <c r="E82" s="210"/>
      <c r="F82" s="231" t="s">
        <v>766</v>
      </c>
      <c r="G82" s="232"/>
      <c r="H82" s="210" t="s">
        <v>775</v>
      </c>
      <c r="I82" s="210" t="s">
        <v>776</v>
      </c>
      <c r="J82" s="210"/>
      <c r="K82" s="222"/>
    </row>
    <row r="83" spans="2:11" s="1" customFormat="1" ht="15" customHeight="1">
      <c r="B83" s="233"/>
      <c r="C83" s="234" t="s">
        <v>777</v>
      </c>
      <c r="D83" s="234"/>
      <c r="E83" s="234"/>
      <c r="F83" s="235" t="s">
        <v>772</v>
      </c>
      <c r="G83" s="234"/>
      <c r="H83" s="234" t="s">
        <v>778</v>
      </c>
      <c r="I83" s="234" t="s">
        <v>768</v>
      </c>
      <c r="J83" s="234">
        <v>15</v>
      </c>
      <c r="K83" s="222"/>
    </row>
    <row r="84" spans="2:11" s="1" customFormat="1" ht="15" customHeight="1">
      <c r="B84" s="233"/>
      <c r="C84" s="234" t="s">
        <v>779</v>
      </c>
      <c r="D84" s="234"/>
      <c r="E84" s="234"/>
      <c r="F84" s="235" t="s">
        <v>772</v>
      </c>
      <c r="G84" s="234"/>
      <c r="H84" s="234" t="s">
        <v>780</v>
      </c>
      <c r="I84" s="234" t="s">
        <v>768</v>
      </c>
      <c r="J84" s="234">
        <v>15</v>
      </c>
      <c r="K84" s="222"/>
    </row>
    <row r="85" spans="2:11" s="1" customFormat="1" ht="15" customHeight="1">
      <c r="B85" s="233"/>
      <c r="C85" s="234" t="s">
        <v>781</v>
      </c>
      <c r="D85" s="234"/>
      <c r="E85" s="234"/>
      <c r="F85" s="235" t="s">
        <v>772</v>
      </c>
      <c r="G85" s="234"/>
      <c r="H85" s="234" t="s">
        <v>782</v>
      </c>
      <c r="I85" s="234" t="s">
        <v>768</v>
      </c>
      <c r="J85" s="234">
        <v>20</v>
      </c>
      <c r="K85" s="222"/>
    </row>
    <row r="86" spans="2:11" s="1" customFormat="1" ht="15" customHeight="1">
      <c r="B86" s="233"/>
      <c r="C86" s="234" t="s">
        <v>783</v>
      </c>
      <c r="D86" s="234"/>
      <c r="E86" s="234"/>
      <c r="F86" s="235" t="s">
        <v>772</v>
      </c>
      <c r="G86" s="234"/>
      <c r="H86" s="234" t="s">
        <v>784</v>
      </c>
      <c r="I86" s="234" t="s">
        <v>768</v>
      </c>
      <c r="J86" s="234">
        <v>20</v>
      </c>
      <c r="K86" s="222"/>
    </row>
    <row r="87" spans="2:11" s="1" customFormat="1" ht="15" customHeight="1">
      <c r="B87" s="233"/>
      <c r="C87" s="210" t="s">
        <v>785</v>
      </c>
      <c r="D87" s="210"/>
      <c r="E87" s="210"/>
      <c r="F87" s="231" t="s">
        <v>772</v>
      </c>
      <c r="G87" s="232"/>
      <c r="H87" s="210" t="s">
        <v>786</v>
      </c>
      <c r="I87" s="210" t="s">
        <v>768</v>
      </c>
      <c r="J87" s="210">
        <v>50</v>
      </c>
      <c r="K87" s="222"/>
    </row>
    <row r="88" spans="2:11" s="1" customFormat="1" ht="15" customHeight="1">
      <c r="B88" s="233"/>
      <c r="C88" s="210" t="s">
        <v>787</v>
      </c>
      <c r="D88" s="210"/>
      <c r="E88" s="210"/>
      <c r="F88" s="231" t="s">
        <v>772</v>
      </c>
      <c r="G88" s="232"/>
      <c r="H88" s="210" t="s">
        <v>788</v>
      </c>
      <c r="I88" s="210" t="s">
        <v>768</v>
      </c>
      <c r="J88" s="210">
        <v>20</v>
      </c>
      <c r="K88" s="222"/>
    </row>
    <row r="89" spans="2:11" s="1" customFormat="1" ht="15" customHeight="1">
      <c r="B89" s="233"/>
      <c r="C89" s="210" t="s">
        <v>789</v>
      </c>
      <c r="D89" s="210"/>
      <c r="E89" s="210"/>
      <c r="F89" s="231" t="s">
        <v>772</v>
      </c>
      <c r="G89" s="232"/>
      <c r="H89" s="210" t="s">
        <v>790</v>
      </c>
      <c r="I89" s="210" t="s">
        <v>768</v>
      </c>
      <c r="J89" s="210">
        <v>20</v>
      </c>
      <c r="K89" s="222"/>
    </row>
    <row r="90" spans="2:11" s="1" customFormat="1" ht="15" customHeight="1">
      <c r="B90" s="233"/>
      <c r="C90" s="210" t="s">
        <v>791</v>
      </c>
      <c r="D90" s="210"/>
      <c r="E90" s="210"/>
      <c r="F90" s="231" t="s">
        <v>772</v>
      </c>
      <c r="G90" s="232"/>
      <c r="H90" s="210" t="s">
        <v>792</v>
      </c>
      <c r="I90" s="210" t="s">
        <v>768</v>
      </c>
      <c r="J90" s="210">
        <v>50</v>
      </c>
      <c r="K90" s="222"/>
    </row>
    <row r="91" spans="2:11" s="1" customFormat="1" ht="15" customHeight="1">
      <c r="B91" s="233"/>
      <c r="C91" s="210" t="s">
        <v>793</v>
      </c>
      <c r="D91" s="210"/>
      <c r="E91" s="210"/>
      <c r="F91" s="231" t="s">
        <v>772</v>
      </c>
      <c r="G91" s="232"/>
      <c r="H91" s="210" t="s">
        <v>793</v>
      </c>
      <c r="I91" s="210" t="s">
        <v>768</v>
      </c>
      <c r="J91" s="210">
        <v>50</v>
      </c>
      <c r="K91" s="222"/>
    </row>
    <row r="92" spans="2:11" s="1" customFormat="1" ht="15" customHeight="1">
      <c r="B92" s="233"/>
      <c r="C92" s="210" t="s">
        <v>794</v>
      </c>
      <c r="D92" s="210"/>
      <c r="E92" s="210"/>
      <c r="F92" s="231" t="s">
        <v>772</v>
      </c>
      <c r="G92" s="232"/>
      <c r="H92" s="210" t="s">
        <v>795</v>
      </c>
      <c r="I92" s="210" t="s">
        <v>768</v>
      </c>
      <c r="J92" s="210">
        <v>255</v>
      </c>
      <c r="K92" s="222"/>
    </row>
    <row r="93" spans="2:11" s="1" customFormat="1" ht="15" customHeight="1">
      <c r="B93" s="233"/>
      <c r="C93" s="210" t="s">
        <v>796</v>
      </c>
      <c r="D93" s="210"/>
      <c r="E93" s="210"/>
      <c r="F93" s="231" t="s">
        <v>766</v>
      </c>
      <c r="G93" s="232"/>
      <c r="H93" s="210" t="s">
        <v>797</v>
      </c>
      <c r="I93" s="210" t="s">
        <v>798</v>
      </c>
      <c r="J93" s="210"/>
      <c r="K93" s="222"/>
    </row>
    <row r="94" spans="2:11" s="1" customFormat="1" ht="15" customHeight="1">
      <c r="B94" s="233"/>
      <c r="C94" s="210" t="s">
        <v>799</v>
      </c>
      <c r="D94" s="210"/>
      <c r="E94" s="210"/>
      <c r="F94" s="231" t="s">
        <v>766</v>
      </c>
      <c r="G94" s="232"/>
      <c r="H94" s="210" t="s">
        <v>800</v>
      </c>
      <c r="I94" s="210" t="s">
        <v>801</v>
      </c>
      <c r="J94" s="210"/>
      <c r="K94" s="222"/>
    </row>
    <row r="95" spans="2:11" s="1" customFormat="1" ht="15" customHeight="1">
      <c r="B95" s="233"/>
      <c r="C95" s="210" t="s">
        <v>802</v>
      </c>
      <c r="D95" s="210"/>
      <c r="E95" s="210"/>
      <c r="F95" s="231" t="s">
        <v>766</v>
      </c>
      <c r="G95" s="232"/>
      <c r="H95" s="210" t="s">
        <v>802</v>
      </c>
      <c r="I95" s="210" t="s">
        <v>801</v>
      </c>
      <c r="J95" s="210"/>
      <c r="K95" s="222"/>
    </row>
    <row r="96" spans="2:11" s="1" customFormat="1" ht="15" customHeight="1">
      <c r="B96" s="233"/>
      <c r="C96" s="210" t="s">
        <v>36</v>
      </c>
      <c r="D96" s="210"/>
      <c r="E96" s="210"/>
      <c r="F96" s="231" t="s">
        <v>766</v>
      </c>
      <c r="G96" s="232"/>
      <c r="H96" s="210" t="s">
        <v>803</v>
      </c>
      <c r="I96" s="210" t="s">
        <v>801</v>
      </c>
      <c r="J96" s="210"/>
      <c r="K96" s="222"/>
    </row>
    <row r="97" spans="2:11" s="1" customFormat="1" ht="15" customHeight="1">
      <c r="B97" s="233"/>
      <c r="C97" s="210" t="s">
        <v>46</v>
      </c>
      <c r="D97" s="210"/>
      <c r="E97" s="210"/>
      <c r="F97" s="231" t="s">
        <v>766</v>
      </c>
      <c r="G97" s="232"/>
      <c r="H97" s="210" t="s">
        <v>804</v>
      </c>
      <c r="I97" s="210" t="s">
        <v>801</v>
      </c>
      <c r="J97" s="210"/>
      <c r="K97" s="222"/>
    </row>
    <row r="98" spans="2:11" s="1" customFormat="1" ht="15" customHeight="1">
      <c r="B98" s="236"/>
      <c r="C98" s="237"/>
      <c r="D98" s="237"/>
      <c r="E98" s="237"/>
      <c r="F98" s="237"/>
      <c r="G98" s="237"/>
      <c r="H98" s="237"/>
      <c r="I98" s="237"/>
      <c r="J98" s="237"/>
      <c r="K98" s="238"/>
    </row>
    <row r="99" spans="2:11" s="1" customFormat="1" ht="18.75" customHeight="1">
      <c r="B99" s="239"/>
      <c r="C99" s="240"/>
      <c r="D99" s="240"/>
      <c r="E99" s="240"/>
      <c r="F99" s="240"/>
      <c r="G99" s="240"/>
      <c r="H99" s="240"/>
      <c r="I99" s="240"/>
      <c r="J99" s="240"/>
      <c r="K99" s="239"/>
    </row>
    <row r="100" spans="2:11" s="1" customFormat="1" ht="18.75" customHeight="1">
      <c r="B100" s="217"/>
      <c r="C100" s="217"/>
      <c r="D100" s="217"/>
      <c r="E100" s="217"/>
      <c r="F100" s="217"/>
      <c r="G100" s="217"/>
      <c r="H100" s="217"/>
      <c r="I100" s="217"/>
      <c r="J100" s="217"/>
      <c r="K100" s="217"/>
    </row>
    <row r="101" spans="2:11" s="1" customFormat="1" ht="7.5" customHeight="1">
      <c r="B101" s="218"/>
      <c r="C101" s="219"/>
      <c r="D101" s="219"/>
      <c r="E101" s="219"/>
      <c r="F101" s="219"/>
      <c r="G101" s="219"/>
      <c r="H101" s="219"/>
      <c r="I101" s="219"/>
      <c r="J101" s="219"/>
      <c r="K101" s="220"/>
    </row>
    <row r="102" spans="2:11" s="1" customFormat="1" ht="45" customHeight="1">
      <c r="B102" s="221"/>
      <c r="C102" s="331" t="s">
        <v>805</v>
      </c>
      <c r="D102" s="331"/>
      <c r="E102" s="331"/>
      <c r="F102" s="331"/>
      <c r="G102" s="331"/>
      <c r="H102" s="331"/>
      <c r="I102" s="331"/>
      <c r="J102" s="331"/>
      <c r="K102" s="222"/>
    </row>
    <row r="103" spans="2:11" s="1" customFormat="1" ht="17.25" customHeight="1">
      <c r="B103" s="221"/>
      <c r="C103" s="223" t="s">
        <v>760</v>
      </c>
      <c r="D103" s="223"/>
      <c r="E103" s="223"/>
      <c r="F103" s="223" t="s">
        <v>761</v>
      </c>
      <c r="G103" s="224"/>
      <c r="H103" s="223" t="s">
        <v>52</v>
      </c>
      <c r="I103" s="223" t="s">
        <v>55</v>
      </c>
      <c r="J103" s="223" t="s">
        <v>762</v>
      </c>
      <c r="K103" s="222"/>
    </row>
    <row r="104" spans="2:11" s="1" customFormat="1" ht="17.25" customHeight="1">
      <c r="B104" s="221"/>
      <c r="C104" s="225" t="s">
        <v>763</v>
      </c>
      <c r="D104" s="225"/>
      <c r="E104" s="225"/>
      <c r="F104" s="226" t="s">
        <v>764</v>
      </c>
      <c r="G104" s="227"/>
      <c r="H104" s="225"/>
      <c r="I104" s="225"/>
      <c r="J104" s="225" t="s">
        <v>765</v>
      </c>
      <c r="K104" s="222"/>
    </row>
    <row r="105" spans="2:11" s="1" customFormat="1" ht="5.25" customHeight="1">
      <c r="B105" s="221"/>
      <c r="C105" s="223"/>
      <c r="D105" s="223"/>
      <c r="E105" s="223"/>
      <c r="F105" s="223"/>
      <c r="G105" s="241"/>
      <c r="H105" s="223"/>
      <c r="I105" s="223"/>
      <c r="J105" s="223"/>
      <c r="K105" s="222"/>
    </row>
    <row r="106" spans="2:11" s="1" customFormat="1" ht="15" customHeight="1">
      <c r="B106" s="221"/>
      <c r="C106" s="210" t="s">
        <v>51</v>
      </c>
      <c r="D106" s="230"/>
      <c r="E106" s="230"/>
      <c r="F106" s="231" t="s">
        <v>766</v>
      </c>
      <c r="G106" s="210"/>
      <c r="H106" s="210" t="s">
        <v>806</v>
      </c>
      <c r="I106" s="210" t="s">
        <v>768</v>
      </c>
      <c r="J106" s="210">
        <v>20</v>
      </c>
      <c r="K106" s="222"/>
    </row>
    <row r="107" spans="2:11" s="1" customFormat="1" ht="15" customHeight="1">
      <c r="B107" s="221"/>
      <c r="C107" s="210" t="s">
        <v>769</v>
      </c>
      <c r="D107" s="210"/>
      <c r="E107" s="210"/>
      <c r="F107" s="231" t="s">
        <v>766</v>
      </c>
      <c r="G107" s="210"/>
      <c r="H107" s="210" t="s">
        <v>806</v>
      </c>
      <c r="I107" s="210" t="s">
        <v>768</v>
      </c>
      <c r="J107" s="210">
        <v>120</v>
      </c>
      <c r="K107" s="222"/>
    </row>
    <row r="108" spans="2:11" s="1" customFormat="1" ht="15" customHeight="1">
      <c r="B108" s="233"/>
      <c r="C108" s="210" t="s">
        <v>771</v>
      </c>
      <c r="D108" s="210"/>
      <c r="E108" s="210"/>
      <c r="F108" s="231" t="s">
        <v>772</v>
      </c>
      <c r="G108" s="210"/>
      <c r="H108" s="210" t="s">
        <v>806</v>
      </c>
      <c r="I108" s="210" t="s">
        <v>768</v>
      </c>
      <c r="J108" s="210">
        <v>50</v>
      </c>
      <c r="K108" s="222"/>
    </row>
    <row r="109" spans="2:11" s="1" customFormat="1" ht="15" customHeight="1">
      <c r="B109" s="233"/>
      <c r="C109" s="210" t="s">
        <v>774</v>
      </c>
      <c r="D109" s="210"/>
      <c r="E109" s="210"/>
      <c r="F109" s="231" t="s">
        <v>766</v>
      </c>
      <c r="G109" s="210"/>
      <c r="H109" s="210" t="s">
        <v>806</v>
      </c>
      <c r="I109" s="210" t="s">
        <v>776</v>
      </c>
      <c r="J109" s="210"/>
      <c r="K109" s="222"/>
    </row>
    <row r="110" spans="2:11" s="1" customFormat="1" ht="15" customHeight="1">
      <c r="B110" s="233"/>
      <c r="C110" s="210" t="s">
        <v>785</v>
      </c>
      <c r="D110" s="210"/>
      <c r="E110" s="210"/>
      <c r="F110" s="231" t="s">
        <v>772</v>
      </c>
      <c r="G110" s="210"/>
      <c r="H110" s="210" t="s">
        <v>806</v>
      </c>
      <c r="I110" s="210" t="s">
        <v>768</v>
      </c>
      <c r="J110" s="210">
        <v>50</v>
      </c>
      <c r="K110" s="222"/>
    </row>
    <row r="111" spans="2:11" s="1" customFormat="1" ht="15" customHeight="1">
      <c r="B111" s="233"/>
      <c r="C111" s="210" t="s">
        <v>793</v>
      </c>
      <c r="D111" s="210"/>
      <c r="E111" s="210"/>
      <c r="F111" s="231" t="s">
        <v>772</v>
      </c>
      <c r="G111" s="210"/>
      <c r="H111" s="210" t="s">
        <v>806</v>
      </c>
      <c r="I111" s="210" t="s">
        <v>768</v>
      </c>
      <c r="J111" s="210">
        <v>50</v>
      </c>
      <c r="K111" s="222"/>
    </row>
    <row r="112" spans="2:11" s="1" customFormat="1" ht="15" customHeight="1">
      <c r="B112" s="233"/>
      <c r="C112" s="210" t="s">
        <v>791</v>
      </c>
      <c r="D112" s="210"/>
      <c r="E112" s="210"/>
      <c r="F112" s="231" t="s">
        <v>772</v>
      </c>
      <c r="G112" s="210"/>
      <c r="H112" s="210" t="s">
        <v>806</v>
      </c>
      <c r="I112" s="210" t="s">
        <v>768</v>
      </c>
      <c r="J112" s="210">
        <v>50</v>
      </c>
      <c r="K112" s="222"/>
    </row>
    <row r="113" spans="2:11" s="1" customFormat="1" ht="15" customHeight="1">
      <c r="B113" s="233"/>
      <c r="C113" s="210" t="s">
        <v>51</v>
      </c>
      <c r="D113" s="210"/>
      <c r="E113" s="210"/>
      <c r="F113" s="231" t="s">
        <v>766</v>
      </c>
      <c r="G113" s="210"/>
      <c r="H113" s="210" t="s">
        <v>807</v>
      </c>
      <c r="I113" s="210" t="s">
        <v>768</v>
      </c>
      <c r="J113" s="210">
        <v>20</v>
      </c>
      <c r="K113" s="222"/>
    </row>
    <row r="114" spans="2:11" s="1" customFormat="1" ht="15" customHeight="1">
      <c r="B114" s="233"/>
      <c r="C114" s="210" t="s">
        <v>808</v>
      </c>
      <c r="D114" s="210"/>
      <c r="E114" s="210"/>
      <c r="F114" s="231" t="s">
        <v>766</v>
      </c>
      <c r="G114" s="210"/>
      <c r="H114" s="210" t="s">
        <v>809</v>
      </c>
      <c r="I114" s="210" t="s">
        <v>768</v>
      </c>
      <c r="J114" s="210">
        <v>120</v>
      </c>
      <c r="K114" s="222"/>
    </row>
    <row r="115" spans="2:11" s="1" customFormat="1" ht="15" customHeight="1">
      <c r="B115" s="233"/>
      <c r="C115" s="210" t="s">
        <v>36</v>
      </c>
      <c r="D115" s="210"/>
      <c r="E115" s="210"/>
      <c r="F115" s="231" t="s">
        <v>766</v>
      </c>
      <c r="G115" s="210"/>
      <c r="H115" s="210" t="s">
        <v>810</v>
      </c>
      <c r="I115" s="210" t="s">
        <v>801</v>
      </c>
      <c r="J115" s="210"/>
      <c r="K115" s="222"/>
    </row>
    <row r="116" spans="2:11" s="1" customFormat="1" ht="15" customHeight="1">
      <c r="B116" s="233"/>
      <c r="C116" s="210" t="s">
        <v>46</v>
      </c>
      <c r="D116" s="210"/>
      <c r="E116" s="210"/>
      <c r="F116" s="231" t="s">
        <v>766</v>
      </c>
      <c r="G116" s="210"/>
      <c r="H116" s="210" t="s">
        <v>811</v>
      </c>
      <c r="I116" s="210" t="s">
        <v>801</v>
      </c>
      <c r="J116" s="210"/>
      <c r="K116" s="222"/>
    </row>
    <row r="117" spans="2:11" s="1" customFormat="1" ht="15" customHeight="1">
      <c r="B117" s="233"/>
      <c r="C117" s="210" t="s">
        <v>55</v>
      </c>
      <c r="D117" s="210"/>
      <c r="E117" s="210"/>
      <c r="F117" s="231" t="s">
        <v>766</v>
      </c>
      <c r="G117" s="210"/>
      <c r="H117" s="210" t="s">
        <v>812</v>
      </c>
      <c r="I117" s="210" t="s">
        <v>813</v>
      </c>
      <c r="J117" s="210"/>
      <c r="K117" s="222"/>
    </row>
    <row r="118" spans="2:11" s="1" customFormat="1" ht="15" customHeight="1">
      <c r="B118" s="236"/>
      <c r="C118" s="242"/>
      <c r="D118" s="242"/>
      <c r="E118" s="242"/>
      <c r="F118" s="242"/>
      <c r="G118" s="242"/>
      <c r="H118" s="242"/>
      <c r="I118" s="242"/>
      <c r="J118" s="242"/>
      <c r="K118" s="238"/>
    </row>
    <row r="119" spans="2:11" s="1" customFormat="1" ht="18.75" customHeight="1">
      <c r="B119" s="243"/>
      <c r="C119" s="244"/>
      <c r="D119" s="244"/>
      <c r="E119" s="244"/>
      <c r="F119" s="245"/>
      <c r="G119" s="244"/>
      <c r="H119" s="244"/>
      <c r="I119" s="244"/>
      <c r="J119" s="244"/>
      <c r="K119" s="243"/>
    </row>
    <row r="120" spans="2:11" s="1" customFormat="1" ht="18.75" customHeight="1">
      <c r="B120" s="217"/>
      <c r="C120" s="217"/>
      <c r="D120" s="217"/>
      <c r="E120" s="217"/>
      <c r="F120" s="217"/>
      <c r="G120" s="217"/>
      <c r="H120" s="217"/>
      <c r="I120" s="217"/>
      <c r="J120" s="217"/>
      <c r="K120" s="217"/>
    </row>
    <row r="121" spans="2:11" s="1" customFormat="1" ht="7.5" customHeight="1">
      <c r="B121" s="246"/>
      <c r="C121" s="247"/>
      <c r="D121" s="247"/>
      <c r="E121" s="247"/>
      <c r="F121" s="247"/>
      <c r="G121" s="247"/>
      <c r="H121" s="247"/>
      <c r="I121" s="247"/>
      <c r="J121" s="247"/>
      <c r="K121" s="248"/>
    </row>
    <row r="122" spans="2:11" s="1" customFormat="1" ht="45" customHeight="1">
      <c r="B122" s="249"/>
      <c r="C122" s="329" t="s">
        <v>814</v>
      </c>
      <c r="D122" s="329"/>
      <c r="E122" s="329"/>
      <c r="F122" s="329"/>
      <c r="G122" s="329"/>
      <c r="H122" s="329"/>
      <c r="I122" s="329"/>
      <c r="J122" s="329"/>
      <c r="K122" s="250"/>
    </row>
    <row r="123" spans="2:11" s="1" customFormat="1" ht="17.25" customHeight="1">
      <c r="B123" s="251"/>
      <c r="C123" s="223" t="s">
        <v>760</v>
      </c>
      <c r="D123" s="223"/>
      <c r="E123" s="223"/>
      <c r="F123" s="223" t="s">
        <v>761</v>
      </c>
      <c r="G123" s="224"/>
      <c r="H123" s="223" t="s">
        <v>52</v>
      </c>
      <c r="I123" s="223" t="s">
        <v>55</v>
      </c>
      <c r="J123" s="223" t="s">
        <v>762</v>
      </c>
      <c r="K123" s="252"/>
    </row>
    <row r="124" spans="2:11" s="1" customFormat="1" ht="17.25" customHeight="1">
      <c r="B124" s="251"/>
      <c r="C124" s="225" t="s">
        <v>763</v>
      </c>
      <c r="D124" s="225"/>
      <c r="E124" s="225"/>
      <c r="F124" s="226" t="s">
        <v>764</v>
      </c>
      <c r="G124" s="227"/>
      <c r="H124" s="225"/>
      <c r="I124" s="225"/>
      <c r="J124" s="225" t="s">
        <v>765</v>
      </c>
      <c r="K124" s="252"/>
    </row>
    <row r="125" spans="2:11" s="1" customFormat="1" ht="5.25" customHeight="1">
      <c r="B125" s="253"/>
      <c r="C125" s="228"/>
      <c r="D125" s="228"/>
      <c r="E125" s="228"/>
      <c r="F125" s="228"/>
      <c r="G125" s="254"/>
      <c r="H125" s="228"/>
      <c r="I125" s="228"/>
      <c r="J125" s="228"/>
      <c r="K125" s="255"/>
    </row>
    <row r="126" spans="2:11" s="1" customFormat="1" ht="15" customHeight="1">
      <c r="B126" s="253"/>
      <c r="C126" s="210" t="s">
        <v>769</v>
      </c>
      <c r="D126" s="230"/>
      <c r="E126" s="230"/>
      <c r="F126" s="231" t="s">
        <v>766</v>
      </c>
      <c r="G126" s="210"/>
      <c r="H126" s="210" t="s">
        <v>806</v>
      </c>
      <c r="I126" s="210" t="s">
        <v>768</v>
      </c>
      <c r="J126" s="210">
        <v>120</v>
      </c>
      <c r="K126" s="256"/>
    </row>
    <row r="127" spans="2:11" s="1" customFormat="1" ht="15" customHeight="1">
      <c r="B127" s="253"/>
      <c r="C127" s="210" t="s">
        <v>815</v>
      </c>
      <c r="D127" s="210"/>
      <c r="E127" s="210"/>
      <c r="F127" s="231" t="s">
        <v>766</v>
      </c>
      <c r="G127" s="210"/>
      <c r="H127" s="210" t="s">
        <v>816</v>
      </c>
      <c r="I127" s="210" t="s">
        <v>768</v>
      </c>
      <c r="J127" s="210" t="s">
        <v>817</v>
      </c>
      <c r="K127" s="256"/>
    </row>
    <row r="128" spans="2:11" s="1" customFormat="1" ht="15" customHeight="1">
      <c r="B128" s="253"/>
      <c r="C128" s="210" t="s">
        <v>714</v>
      </c>
      <c r="D128" s="210"/>
      <c r="E128" s="210"/>
      <c r="F128" s="231" t="s">
        <v>766</v>
      </c>
      <c r="G128" s="210"/>
      <c r="H128" s="210" t="s">
        <v>818</v>
      </c>
      <c r="I128" s="210" t="s">
        <v>768</v>
      </c>
      <c r="J128" s="210" t="s">
        <v>817</v>
      </c>
      <c r="K128" s="256"/>
    </row>
    <row r="129" spans="2:11" s="1" customFormat="1" ht="15" customHeight="1">
      <c r="B129" s="253"/>
      <c r="C129" s="210" t="s">
        <v>777</v>
      </c>
      <c r="D129" s="210"/>
      <c r="E129" s="210"/>
      <c r="F129" s="231" t="s">
        <v>772</v>
      </c>
      <c r="G129" s="210"/>
      <c r="H129" s="210" t="s">
        <v>778</v>
      </c>
      <c r="I129" s="210" t="s">
        <v>768</v>
      </c>
      <c r="J129" s="210">
        <v>15</v>
      </c>
      <c r="K129" s="256"/>
    </row>
    <row r="130" spans="2:11" s="1" customFormat="1" ht="15" customHeight="1">
      <c r="B130" s="253"/>
      <c r="C130" s="234" t="s">
        <v>779</v>
      </c>
      <c r="D130" s="234"/>
      <c r="E130" s="234"/>
      <c r="F130" s="235" t="s">
        <v>772</v>
      </c>
      <c r="G130" s="234"/>
      <c r="H130" s="234" t="s">
        <v>780</v>
      </c>
      <c r="I130" s="234" t="s">
        <v>768</v>
      </c>
      <c r="J130" s="234">
        <v>15</v>
      </c>
      <c r="K130" s="256"/>
    </row>
    <row r="131" spans="2:11" s="1" customFormat="1" ht="15" customHeight="1">
      <c r="B131" s="253"/>
      <c r="C131" s="234" t="s">
        <v>781</v>
      </c>
      <c r="D131" s="234"/>
      <c r="E131" s="234"/>
      <c r="F131" s="235" t="s">
        <v>772</v>
      </c>
      <c r="G131" s="234"/>
      <c r="H131" s="234" t="s">
        <v>782</v>
      </c>
      <c r="I131" s="234" t="s">
        <v>768</v>
      </c>
      <c r="J131" s="234">
        <v>20</v>
      </c>
      <c r="K131" s="256"/>
    </row>
    <row r="132" spans="2:11" s="1" customFormat="1" ht="15" customHeight="1">
      <c r="B132" s="253"/>
      <c r="C132" s="234" t="s">
        <v>783</v>
      </c>
      <c r="D132" s="234"/>
      <c r="E132" s="234"/>
      <c r="F132" s="235" t="s">
        <v>772</v>
      </c>
      <c r="G132" s="234"/>
      <c r="H132" s="234" t="s">
        <v>784</v>
      </c>
      <c r="I132" s="234" t="s">
        <v>768</v>
      </c>
      <c r="J132" s="234">
        <v>20</v>
      </c>
      <c r="K132" s="256"/>
    </row>
    <row r="133" spans="2:11" s="1" customFormat="1" ht="15" customHeight="1">
      <c r="B133" s="253"/>
      <c r="C133" s="210" t="s">
        <v>771</v>
      </c>
      <c r="D133" s="210"/>
      <c r="E133" s="210"/>
      <c r="F133" s="231" t="s">
        <v>772</v>
      </c>
      <c r="G133" s="210"/>
      <c r="H133" s="210" t="s">
        <v>806</v>
      </c>
      <c r="I133" s="210" t="s">
        <v>768</v>
      </c>
      <c r="J133" s="210">
        <v>50</v>
      </c>
      <c r="K133" s="256"/>
    </row>
    <row r="134" spans="2:11" s="1" customFormat="1" ht="15" customHeight="1">
      <c r="B134" s="253"/>
      <c r="C134" s="210" t="s">
        <v>785</v>
      </c>
      <c r="D134" s="210"/>
      <c r="E134" s="210"/>
      <c r="F134" s="231" t="s">
        <v>772</v>
      </c>
      <c r="G134" s="210"/>
      <c r="H134" s="210" t="s">
        <v>806</v>
      </c>
      <c r="I134" s="210" t="s">
        <v>768</v>
      </c>
      <c r="J134" s="210">
        <v>50</v>
      </c>
      <c r="K134" s="256"/>
    </row>
    <row r="135" spans="2:11" s="1" customFormat="1" ht="15" customHeight="1">
      <c r="B135" s="253"/>
      <c r="C135" s="210" t="s">
        <v>791</v>
      </c>
      <c r="D135" s="210"/>
      <c r="E135" s="210"/>
      <c r="F135" s="231" t="s">
        <v>772</v>
      </c>
      <c r="G135" s="210"/>
      <c r="H135" s="210" t="s">
        <v>806</v>
      </c>
      <c r="I135" s="210" t="s">
        <v>768</v>
      </c>
      <c r="J135" s="210">
        <v>50</v>
      </c>
      <c r="K135" s="256"/>
    </row>
    <row r="136" spans="2:11" s="1" customFormat="1" ht="15" customHeight="1">
      <c r="B136" s="253"/>
      <c r="C136" s="210" t="s">
        <v>793</v>
      </c>
      <c r="D136" s="210"/>
      <c r="E136" s="210"/>
      <c r="F136" s="231" t="s">
        <v>772</v>
      </c>
      <c r="G136" s="210"/>
      <c r="H136" s="210" t="s">
        <v>806</v>
      </c>
      <c r="I136" s="210" t="s">
        <v>768</v>
      </c>
      <c r="J136" s="210">
        <v>50</v>
      </c>
      <c r="K136" s="256"/>
    </row>
    <row r="137" spans="2:11" s="1" customFormat="1" ht="15" customHeight="1">
      <c r="B137" s="253"/>
      <c r="C137" s="210" t="s">
        <v>794</v>
      </c>
      <c r="D137" s="210"/>
      <c r="E137" s="210"/>
      <c r="F137" s="231" t="s">
        <v>772</v>
      </c>
      <c r="G137" s="210"/>
      <c r="H137" s="210" t="s">
        <v>819</v>
      </c>
      <c r="I137" s="210" t="s">
        <v>768</v>
      </c>
      <c r="J137" s="210">
        <v>255</v>
      </c>
      <c r="K137" s="256"/>
    </row>
    <row r="138" spans="2:11" s="1" customFormat="1" ht="15" customHeight="1">
      <c r="B138" s="253"/>
      <c r="C138" s="210" t="s">
        <v>796</v>
      </c>
      <c r="D138" s="210"/>
      <c r="E138" s="210"/>
      <c r="F138" s="231" t="s">
        <v>766</v>
      </c>
      <c r="G138" s="210"/>
      <c r="H138" s="210" t="s">
        <v>820</v>
      </c>
      <c r="I138" s="210" t="s">
        <v>798</v>
      </c>
      <c r="J138" s="210"/>
      <c r="K138" s="256"/>
    </row>
    <row r="139" spans="2:11" s="1" customFormat="1" ht="15" customHeight="1">
      <c r="B139" s="253"/>
      <c r="C139" s="210" t="s">
        <v>799</v>
      </c>
      <c r="D139" s="210"/>
      <c r="E139" s="210"/>
      <c r="F139" s="231" t="s">
        <v>766</v>
      </c>
      <c r="G139" s="210"/>
      <c r="H139" s="210" t="s">
        <v>821</v>
      </c>
      <c r="I139" s="210" t="s">
        <v>801</v>
      </c>
      <c r="J139" s="210"/>
      <c r="K139" s="256"/>
    </row>
    <row r="140" spans="2:11" s="1" customFormat="1" ht="15" customHeight="1">
      <c r="B140" s="253"/>
      <c r="C140" s="210" t="s">
        <v>802</v>
      </c>
      <c r="D140" s="210"/>
      <c r="E140" s="210"/>
      <c r="F140" s="231" t="s">
        <v>766</v>
      </c>
      <c r="G140" s="210"/>
      <c r="H140" s="210" t="s">
        <v>802</v>
      </c>
      <c r="I140" s="210" t="s">
        <v>801</v>
      </c>
      <c r="J140" s="210"/>
      <c r="K140" s="256"/>
    </row>
    <row r="141" spans="2:11" s="1" customFormat="1" ht="15" customHeight="1">
      <c r="B141" s="253"/>
      <c r="C141" s="210" t="s">
        <v>36</v>
      </c>
      <c r="D141" s="210"/>
      <c r="E141" s="210"/>
      <c r="F141" s="231" t="s">
        <v>766</v>
      </c>
      <c r="G141" s="210"/>
      <c r="H141" s="210" t="s">
        <v>822</v>
      </c>
      <c r="I141" s="210" t="s">
        <v>801</v>
      </c>
      <c r="J141" s="210"/>
      <c r="K141" s="256"/>
    </row>
    <row r="142" spans="2:11" s="1" customFormat="1" ht="15" customHeight="1">
      <c r="B142" s="253"/>
      <c r="C142" s="210" t="s">
        <v>823</v>
      </c>
      <c r="D142" s="210"/>
      <c r="E142" s="210"/>
      <c r="F142" s="231" t="s">
        <v>766</v>
      </c>
      <c r="G142" s="210"/>
      <c r="H142" s="210" t="s">
        <v>824</v>
      </c>
      <c r="I142" s="210" t="s">
        <v>801</v>
      </c>
      <c r="J142" s="210"/>
      <c r="K142" s="256"/>
    </row>
    <row r="143" spans="2:11" s="1" customFormat="1" ht="15" customHeight="1">
      <c r="B143" s="257"/>
      <c r="C143" s="258"/>
      <c r="D143" s="258"/>
      <c r="E143" s="258"/>
      <c r="F143" s="258"/>
      <c r="G143" s="258"/>
      <c r="H143" s="258"/>
      <c r="I143" s="258"/>
      <c r="J143" s="258"/>
      <c r="K143" s="259"/>
    </row>
    <row r="144" spans="2:11" s="1" customFormat="1" ht="18.75" customHeight="1">
      <c r="B144" s="244"/>
      <c r="C144" s="244"/>
      <c r="D144" s="244"/>
      <c r="E144" s="244"/>
      <c r="F144" s="245"/>
      <c r="G144" s="244"/>
      <c r="H144" s="244"/>
      <c r="I144" s="244"/>
      <c r="J144" s="244"/>
      <c r="K144" s="244"/>
    </row>
    <row r="145" spans="2:11" s="1" customFormat="1" ht="18.75" customHeight="1">
      <c r="B145" s="217"/>
      <c r="C145" s="217"/>
      <c r="D145" s="217"/>
      <c r="E145" s="217"/>
      <c r="F145" s="217"/>
      <c r="G145" s="217"/>
      <c r="H145" s="217"/>
      <c r="I145" s="217"/>
      <c r="J145" s="217"/>
      <c r="K145" s="217"/>
    </row>
    <row r="146" spans="2:11" s="1" customFormat="1" ht="7.5" customHeight="1">
      <c r="B146" s="218"/>
      <c r="C146" s="219"/>
      <c r="D146" s="219"/>
      <c r="E146" s="219"/>
      <c r="F146" s="219"/>
      <c r="G146" s="219"/>
      <c r="H146" s="219"/>
      <c r="I146" s="219"/>
      <c r="J146" s="219"/>
      <c r="K146" s="220"/>
    </row>
    <row r="147" spans="2:11" s="1" customFormat="1" ht="45" customHeight="1">
      <c r="B147" s="221"/>
      <c r="C147" s="331" t="s">
        <v>825</v>
      </c>
      <c r="D147" s="331"/>
      <c r="E147" s="331"/>
      <c r="F147" s="331"/>
      <c r="G147" s="331"/>
      <c r="H147" s="331"/>
      <c r="I147" s="331"/>
      <c r="J147" s="331"/>
      <c r="K147" s="222"/>
    </row>
    <row r="148" spans="2:11" s="1" customFormat="1" ht="17.25" customHeight="1">
      <c r="B148" s="221"/>
      <c r="C148" s="223" t="s">
        <v>760</v>
      </c>
      <c r="D148" s="223"/>
      <c r="E148" s="223"/>
      <c r="F148" s="223" t="s">
        <v>761</v>
      </c>
      <c r="G148" s="224"/>
      <c r="H148" s="223" t="s">
        <v>52</v>
      </c>
      <c r="I148" s="223" t="s">
        <v>55</v>
      </c>
      <c r="J148" s="223" t="s">
        <v>762</v>
      </c>
      <c r="K148" s="222"/>
    </row>
    <row r="149" spans="2:11" s="1" customFormat="1" ht="17.25" customHeight="1">
      <c r="B149" s="221"/>
      <c r="C149" s="225" t="s">
        <v>763</v>
      </c>
      <c r="D149" s="225"/>
      <c r="E149" s="225"/>
      <c r="F149" s="226" t="s">
        <v>764</v>
      </c>
      <c r="G149" s="227"/>
      <c r="H149" s="225"/>
      <c r="I149" s="225"/>
      <c r="J149" s="225" t="s">
        <v>765</v>
      </c>
      <c r="K149" s="222"/>
    </row>
    <row r="150" spans="2:11" s="1" customFormat="1" ht="5.25" customHeight="1">
      <c r="B150" s="233"/>
      <c r="C150" s="228"/>
      <c r="D150" s="228"/>
      <c r="E150" s="228"/>
      <c r="F150" s="228"/>
      <c r="G150" s="229"/>
      <c r="H150" s="228"/>
      <c r="I150" s="228"/>
      <c r="J150" s="228"/>
      <c r="K150" s="256"/>
    </row>
    <row r="151" spans="2:11" s="1" customFormat="1" ht="15" customHeight="1">
      <c r="B151" s="233"/>
      <c r="C151" s="260" t="s">
        <v>769</v>
      </c>
      <c r="D151" s="210"/>
      <c r="E151" s="210"/>
      <c r="F151" s="261" t="s">
        <v>766</v>
      </c>
      <c r="G151" s="210"/>
      <c r="H151" s="260" t="s">
        <v>806</v>
      </c>
      <c r="I151" s="260" t="s">
        <v>768</v>
      </c>
      <c r="J151" s="260">
        <v>120</v>
      </c>
      <c r="K151" s="256"/>
    </row>
    <row r="152" spans="2:11" s="1" customFormat="1" ht="15" customHeight="1">
      <c r="B152" s="233"/>
      <c r="C152" s="260" t="s">
        <v>815</v>
      </c>
      <c r="D152" s="210"/>
      <c r="E152" s="210"/>
      <c r="F152" s="261" t="s">
        <v>766</v>
      </c>
      <c r="G152" s="210"/>
      <c r="H152" s="260" t="s">
        <v>826</v>
      </c>
      <c r="I152" s="260" t="s">
        <v>768</v>
      </c>
      <c r="J152" s="260" t="s">
        <v>817</v>
      </c>
      <c r="K152" s="256"/>
    </row>
    <row r="153" spans="2:11" s="1" customFormat="1" ht="15" customHeight="1">
      <c r="B153" s="233"/>
      <c r="C153" s="260" t="s">
        <v>714</v>
      </c>
      <c r="D153" s="210"/>
      <c r="E153" s="210"/>
      <c r="F153" s="261" t="s">
        <v>766</v>
      </c>
      <c r="G153" s="210"/>
      <c r="H153" s="260" t="s">
        <v>827</v>
      </c>
      <c r="I153" s="260" t="s">
        <v>768</v>
      </c>
      <c r="J153" s="260" t="s">
        <v>817</v>
      </c>
      <c r="K153" s="256"/>
    </row>
    <row r="154" spans="2:11" s="1" customFormat="1" ht="15" customHeight="1">
      <c r="B154" s="233"/>
      <c r="C154" s="260" t="s">
        <v>771</v>
      </c>
      <c r="D154" s="210"/>
      <c r="E154" s="210"/>
      <c r="F154" s="261" t="s">
        <v>772</v>
      </c>
      <c r="G154" s="210"/>
      <c r="H154" s="260" t="s">
        <v>806</v>
      </c>
      <c r="I154" s="260" t="s">
        <v>768</v>
      </c>
      <c r="J154" s="260">
        <v>50</v>
      </c>
      <c r="K154" s="256"/>
    </row>
    <row r="155" spans="2:11" s="1" customFormat="1" ht="15" customHeight="1">
      <c r="B155" s="233"/>
      <c r="C155" s="260" t="s">
        <v>774</v>
      </c>
      <c r="D155" s="210"/>
      <c r="E155" s="210"/>
      <c r="F155" s="261" t="s">
        <v>766</v>
      </c>
      <c r="G155" s="210"/>
      <c r="H155" s="260" t="s">
        <v>806</v>
      </c>
      <c r="I155" s="260" t="s">
        <v>776</v>
      </c>
      <c r="J155" s="260"/>
      <c r="K155" s="256"/>
    </row>
    <row r="156" spans="2:11" s="1" customFormat="1" ht="15" customHeight="1">
      <c r="B156" s="233"/>
      <c r="C156" s="260" t="s">
        <v>785</v>
      </c>
      <c r="D156" s="210"/>
      <c r="E156" s="210"/>
      <c r="F156" s="261" t="s">
        <v>772</v>
      </c>
      <c r="G156" s="210"/>
      <c r="H156" s="260" t="s">
        <v>806</v>
      </c>
      <c r="I156" s="260" t="s">
        <v>768</v>
      </c>
      <c r="J156" s="260">
        <v>50</v>
      </c>
      <c r="K156" s="256"/>
    </row>
    <row r="157" spans="2:11" s="1" customFormat="1" ht="15" customHeight="1">
      <c r="B157" s="233"/>
      <c r="C157" s="260" t="s">
        <v>793</v>
      </c>
      <c r="D157" s="210"/>
      <c r="E157" s="210"/>
      <c r="F157" s="261" t="s">
        <v>772</v>
      </c>
      <c r="G157" s="210"/>
      <c r="H157" s="260" t="s">
        <v>806</v>
      </c>
      <c r="I157" s="260" t="s">
        <v>768</v>
      </c>
      <c r="J157" s="260">
        <v>50</v>
      </c>
      <c r="K157" s="256"/>
    </row>
    <row r="158" spans="2:11" s="1" customFormat="1" ht="15" customHeight="1">
      <c r="B158" s="233"/>
      <c r="C158" s="260" t="s">
        <v>791</v>
      </c>
      <c r="D158" s="210"/>
      <c r="E158" s="210"/>
      <c r="F158" s="261" t="s">
        <v>772</v>
      </c>
      <c r="G158" s="210"/>
      <c r="H158" s="260" t="s">
        <v>806</v>
      </c>
      <c r="I158" s="260" t="s">
        <v>768</v>
      </c>
      <c r="J158" s="260">
        <v>50</v>
      </c>
      <c r="K158" s="256"/>
    </row>
    <row r="159" spans="2:11" s="1" customFormat="1" ht="15" customHeight="1">
      <c r="B159" s="233"/>
      <c r="C159" s="260" t="s">
        <v>94</v>
      </c>
      <c r="D159" s="210"/>
      <c r="E159" s="210"/>
      <c r="F159" s="261" t="s">
        <v>766</v>
      </c>
      <c r="G159" s="210"/>
      <c r="H159" s="260" t="s">
        <v>828</v>
      </c>
      <c r="I159" s="260" t="s">
        <v>768</v>
      </c>
      <c r="J159" s="260" t="s">
        <v>829</v>
      </c>
      <c r="K159" s="256"/>
    </row>
    <row r="160" spans="2:11" s="1" customFormat="1" ht="15" customHeight="1">
      <c r="B160" s="233"/>
      <c r="C160" s="260" t="s">
        <v>830</v>
      </c>
      <c r="D160" s="210"/>
      <c r="E160" s="210"/>
      <c r="F160" s="261" t="s">
        <v>766</v>
      </c>
      <c r="G160" s="210"/>
      <c r="H160" s="260" t="s">
        <v>831</v>
      </c>
      <c r="I160" s="260" t="s">
        <v>801</v>
      </c>
      <c r="J160" s="260"/>
      <c r="K160" s="256"/>
    </row>
    <row r="161" spans="2:11" s="1" customFormat="1" ht="15" customHeight="1">
      <c r="B161" s="262"/>
      <c r="C161" s="242"/>
      <c r="D161" s="242"/>
      <c r="E161" s="242"/>
      <c r="F161" s="242"/>
      <c r="G161" s="242"/>
      <c r="H161" s="242"/>
      <c r="I161" s="242"/>
      <c r="J161" s="242"/>
      <c r="K161" s="263"/>
    </row>
    <row r="162" spans="2:11" s="1" customFormat="1" ht="18.75" customHeight="1">
      <c r="B162" s="244"/>
      <c r="C162" s="254"/>
      <c r="D162" s="254"/>
      <c r="E162" s="254"/>
      <c r="F162" s="264"/>
      <c r="G162" s="254"/>
      <c r="H162" s="254"/>
      <c r="I162" s="254"/>
      <c r="J162" s="254"/>
      <c r="K162" s="244"/>
    </row>
    <row r="163" spans="2:11" s="1" customFormat="1" ht="18.75" customHeight="1">
      <c r="B163" s="217"/>
      <c r="C163" s="217"/>
      <c r="D163" s="217"/>
      <c r="E163" s="217"/>
      <c r="F163" s="217"/>
      <c r="G163" s="217"/>
      <c r="H163" s="217"/>
      <c r="I163" s="217"/>
      <c r="J163" s="217"/>
      <c r="K163" s="217"/>
    </row>
    <row r="164" spans="2:11" s="1" customFormat="1" ht="7.5" customHeight="1">
      <c r="B164" s="199"/>
      <c r="C164" s="200"/>
      <c r="D164" s="200"/>
      <c r="E164" s="200"/>
      <c r="F164" s="200"/>
      <c r="G164" s="200"/>
      <c r="H164" s="200"/>
      <c r="I164" s="200"/>
      <c r="J164" s="200"/>
      <c r="K164" s="201"/>
    </row>
    <row r="165" spans="2:11" s="1" customFormat="1" ht="45" customHeight="1">
      <c r="B165" s="202"/>
      <c r="C165" s="329" t="s">
        <v>832</v>
      </c>
      <c r="D165" s="329"/>
      <c r="E165" s="329"/>
      <c r="F165" s="329"/>
      <c r="G165" s="329"/>
      <c r="H165" s="329"/>
      <c r="I165" s="329"/>
      <c r="J165" s="329"/>
      <c r="K165" s="203"/>
    </row>
    <row r="166" spans="2:11" s="1" customFormat="1" ht="17.25" customHeight="1">
      <c r="B166" s="202"/>
      <c r="C166" s="223" t="s">
        <v>760</v>
      </c>
      <c r="D166" s="223"/>
      <c r="E166" s="223"/>
      <c r="F166" s="223" t="s">
        <v>761</v>
      </c>
      <c r="G166" s="265"/>
      <c r="H166" s="266" t="s">
        <v>52</v>
      </c>
      <c r="I166" s="266" t="s">
        <v>55</v>
      </c>
      <c r="J166" s="223" t="s">
        <v>762</v>
      </c>
      <c r="K166" s="203"/>
    </row>
    <row r="167" spans="2:11" s="1" customFormat="1" ht="17.25" customHeight="1">
      <c r="B167" s="204"/>
      <c r="C167" s="225" t="s">
        <v>763</v>
      </c>
      <c r="D167" s="225"/>
      <c r="E167" s="225"/>
      <c r="F167" s="226" t="s">
        <v>764</v>
      </c>
      <c r="G167" s="267"/>
      <c r="H167" s="268"/>
      <c r="I167" s="268"/>
      <c r="J167" s="225" t="s">
        <v>765</v>
      </c>
      <c r="K167" s="205"/>
    </row>
    <row r="168" spans="2:11" s="1" customFormat="1" ht="5.25" customHeight="1">
      <c r="B168" s="233"/>
      <c r="C168" s="228"/>
      <c r="D168" s="228"/>
      <c r="E168" s="228"/>
      <c r="F168" s="228"/>
      <c r="G168" s="229"/>
      <c r="H168" s="228"/>
      <c r="I168" s="228"/>
      <c r="J168" s="228"/>
      <c r="K168" s="256"/>
    </row>
    <row r="169" spans="2:11" s="1" customFormat="1" ht="15" customHeight="1">
      <c r="B169" s="233"/>
      <c r="C169" s="210" t="s">
        <v>769</v>
      </c>
      <c r="D169" s="210"/>
      <c r="E169" s="210"/>
      <c r="F169" s="231" t="s">
        <v>766</v>
      </c>
      <c r="G169" s="210"/>
      <c r="H169" s="210" t="s">
        <v>806</v>
      </c>
      <c r="I169" s="210" t="s">
        <v>768</v>
      </c>
      <c r="J169" s="210">
        <v>120</v>
      </c>
      <c r="K169" s="256"/>
    </row>
    <row r="170" spans="2:11" s="1" customFormat="1" ht="15" customHeight="1">
      <c r="B170" s="233"/>
      <c r="C170" s="210" t="s">
        <v>815</v>
      </c>
      <c r="D170" s="210"/>
      <c r="E170" s="210"/>
      <c r="F170" s="231" t="s">
        <v>766</v>
      </c>
      <c r="G170" s="210"/>
      <c r="H170" s="210" t="s">
        <v>816</v>
      </c>
      <c r="I170" s="210" t="s">
        <v>768</v>
      </c>
      <c r="J170" s="210" t="s">
        <v>817</v>
      </c>
      <c r="K170" s="256"/>
    </row>
    <row r="171" spans="2:11" s="1" customFormat="1" ht="15" customHeight="1">
      <c r="B171" s="233"/>
      <c r="C171" s="210" t="s">
        <v>714</v>
      </c>
      <c r="D171" s="210"/>
      <c r="E171" s="210"/>
      <c r="F171" s="231" t="s">
        <v>766</v>
      </c>
      <c r="G171" s="210"/>
      <c r="H171" s="210" t="s">
        <v>833</v>
      </c>
      <c r="I171" s="210" t="s">
        <v>768</v>
      </c>
      <c r="J171" s="210" t="s">
        <v>817</v>
      </c>
      <c r="K171" s="256"/>
    </row>
    <row r="172" spans="2:11" s="1" customFormat="1" ht="15" customHeight="1">
      <c r="B172" s="233"/>
      <c r="C172" s="210" t="s">
        <v>771</v>
      </c>
      <c r="D172" s="210"/>
      <c r="E172" s="210"/>
      <c r="F172" s="231" t="s">
        <v>772</v>
      </c>
      <c r="G172" s="210"/>
      <c r="H172" s="210" t="s">
        <v>833</v>
      </c>
      <c r="I172" s="210" t="s">
        <v>768</v>
      </c>
      <c r="J172" s="210">
        <v>50</v>
      </c>
      <c r="K172" s="256"/>
    </row>
    <row r="173" spans="2:11" s="1" customFormat="1" ht="15" customHeight="1">
      <c r="B173" s="233"/>
      <c r="C173" s="210" t="s">
        <v>774</v>
      </c>
      <c r="D173" s="210"/>
      <c r="E173" s="210"/>
      <c r="F173" s="231" t="s">
        <v>766</v>
      </c>
      <c r="G173" s="210"/>
      <c r="H173" s="210" t="s">
        <v>833</v>
      </c>
      <c r="I173" s="210" t="s">
        <v>776</v>
      </c>
      <c r="J173" s="210"/>
      <c r="K173" s="256"/>
    </row>
    <row r="174" spans="2:11" s="1" customFormat="1" ht="15" customHeight="1">
      <c r="B174" s="233"/>
      <c r="C174" s="210" t="s">
        <v>785</v>
      </c>
      <c r="D174" s="210"/>
      <c r="E174" s="210"/>
      <c r="F174" s="231" t="s">
        <v>772</v>
      </c>
      <c r="G174" s="210"/>
      <c r="H174" s="210" t="s">
        <v>833</v>
      </c>
      <c r="I174" s="210" t="s">
        <v>768</v>
      </c>
      <c r="J174" s="210">
        <v>50</v>
      </c>
      <c r="K174" s="256"/>
    </row>
    <row r="175" spans="2:11" s="1" customFormat="1" ht="15" customHeight="1">
      <c r="B175" s="233"/>
      <c r="C175" s="210" t="s">
        <v>793</v>
      </c>
      <c r="D175" s="210"/>
      <c r="E175" s="210"/>
      <c r="F175" s="231" t="s">
        <v>772</v>
      </c>
      <c r="G175" s="210"/>
      <c r="H175" s="210" t="s">
        <v>833</v>
      </c>
      <c r="I175" s="210" t="s">
        <v>768</v>
      </c>
      <c r="J175" s="210">
        <v>50</v>
      </c>
      <c r="K175" s="256"/>
    </row>
    <row r="176" spans="2:11" s="1" customFormat="1" ht="15" customHeight="1">
      <c r="B176" s="233"/>
      <c r="C176" s="210" t="s">
        <v>791</v>
      </c>
      <c r="D176" s="210"/>
      <c r="E176" s="210"/>
      <c r="F176" s="231" t="s">
        <v>772</v>
      </c>
      <c r="G176" s="210"/>
      <c r="H176" s="210" t="s">
        <v>833</v>
      </c>
      <c r="I176" s="210" t="s">
        <v>768</v>
      </c>
      <c r="J176" s="210">
        <v>50</v>
      </c>
      <c r="K176" s="256"/>
    </row>
    <row r="177" spans="2:11" s="1" customFormat="1" ht="15" customHeight="1">
      <c r="B177" s="233"/>
      <c r="C177" s="210" t="s">
        <v>106</v>
      </c>
      <c r="D177" s="210"/>
      <c r="E177" s="210"/>
      <c r="F177" s="231" t="s">
        <v>766</v>
      </c>
      <c r="G177" s="210"/>
      <c r="H177" s="210" t="s">
        <v>834</v>
      </c>
      <c r="I177" s="210" t="s">
        <v>835</v>
      </c>
      <c r="J177" s="210"/>
      <c r="K177" s="256"/>
    </row>
    <row r="178" spans="2:11" s="1" customFormat="1" ht="15" customHeight="1">
      <c r="B178" s="233"/>
      <c r="C178" s="210" t="s">
        <v>55</v>
      </c>
      <c r="D178" s="210"/>
      <c r="E178" s="210"/>
      <c r="F178" s="231" t="s">
        <v>766</v>
      </c>
      <c r="G178" s="210"/>
      <c r="H178" s="210" t="s">
        <v>836</v>
      </c>
      <c r="I178" s="210" t="s">
        <v>837</v>
      </c>
      <c r="J178" s="210">
        <v>1</v>
      </c>
      <c r="K178" s="256"/>
    </row>
    <row r="179" spans="2:11" s="1" customFormat="1" ht="15" customHeight="1">
      <c r="B179" s="233"/>
      <c r="C179" s="210" t="s">
        <v>51</v>
      </c>
      <c r="D179" s="210"/>
      <c r="E179" s="210"/>
      <c r="F179" s="231" t="s">
        <v>766</v>
      </c>
      <c r="G179" s="210"/>
      <c r="H179" s="210" t="s">
        <v>838</v>
      </c>
      <c r="I179" s="210" t="s">
        <v>768</v>
      </c>
      <c r="J179" s="210">
        <v>20</v>
      </c>
      <c r="K179" s="256"/>
    </row>
    <row r="180" spans="2:11" s="1" customFormat="1" ht="15" customHeight="1">
      <c r="B180" s="233"/>
      <c r="C180" s="210" t="s">
        <v>52</v>
      </c>
      <c r="D180" s="210"/>
      <c r="E180" s="210"/>
      <c r="F180" s="231" t="s">
        <v>766</v>
      </c>
      <c r="G180" s="210"/>
      <c r="H180" s="210" t="s">
        <v>839</v>
      </c>
      <c r="I180" s="210" t="s">
        <v>768</v>
      </c>
      <c r="J180" s="210">
        <v>255</v>
      </c>
      <c r="K180" s="256"/>
    </row>
    <row r="181" spans="2:11" s="1" customFormat="1" ht="15" customHeight="1">
      <c r="B181" s="233"/>
      <c r="C181" s="210" t="s">
        <v>107</v>
      </c>
      <c r="D181" s="210"/>
      <c r="E181" s="210"/>
      <c r="F181" s="231" t="s">
        <v>766</v>
      </c>
      <c r="G181" s="210"/>
      <c r="H181" s="210" t="s">
        <v>730</v>
      </c>
      <c r="I181" s="210" t="s">
        <v>768</v>
      </c>
      <c r="J181" s="210">
        <v>10</v>
      </c>
      <c r="K181" s="256"/>
    </row>
    <row r="182" spans="2:11" s="1" customFormat="1" ht="15" customHeight="1">
      <c r="B182" s="233"/>
      <c r="C182" s="210" t="s">
        <v>108</v>
      </c>
      <c r="D182" s="210"/>
      <c r="E182" s="210"/>
      <c r="F182" s="231" t="s">
        <v>766</v>
      </c>
      <c r="G182" s="210"/>
      <c r="H182" s="210" t="s">
        <v>840</v>
      </c>
      <c r="I182" s="210" t="s">
        <v>801</v>
      </c>
      <c r="J182" s="210"/>
      <c r="K182" s="256"/>
    </row>
    <row r="183" spans="2:11" s="1" customFormat="1" ht="15" customHeight="1">
      <c r="B183" s="233"/>
      <c r="C183" s="210" t="s">
        <v>841</v>
      </c>
      <c r="D183" s="210"/>
      <c r="E183" s="210"/>
      <c r="F183" s="231" t="s">
        <v>766</v>
      </c>
      <c r="G183" s="210"/>
      <c r="H183" s="210" t="s">
        <v>842</v>
      </c>
      <c r="I183" s="210" t="s">
        <v>801</v>
      </c>
      <c r="J183" s="210"/>
      <c r="K183" s="256"/>
    </row>
    <row r="184" spans="2:11" s="1" customFormat="1" ht="15" customHeight="1">
      <c r="B184" s="233"/>
      <c r="C184" s="210" t="s">
        <v>830</v>
      </c>
      <c r="D184" s="210"/>
      <c r="E184" s="210"/>
      <c r="F184" s="231" t="s">
        <v>766</v>
      </c>
      <c r="G184" s="210"/>
      <c r="H184" s="210" t="s">
        <v>843</v>
      </c>
      <c r="I184" s="210" t="s">
        <v>801</v>
      </c>
      <c r="J184" s="210"/>
      <c r="K184" s="256"/>
    </row>
    <row r="185" spans="2:11" s="1" customFormat="1" ht="15" customHeight="1">
      <c r="B185" s="233"/>
      <c r="C185" s="210" t="s">
        <v>110</v>
      </c>
      <c r="D185" s="210"/>
      <c r="E185" s="210"/>
      <c r="F185" s="231" t="s">
        <v>772</v>
      </c>
      <c r="G185" s="210"/>
      <c r="H185" s="210" t="s">
        <v>844</v>
      </c>
      <c r="I185" s="210" t="s">
        <v>768</v>
      </c>
      <c r="J185" s="210">
        <v>50</v>
      </c>
      <c r="K185" s="256"/>
    </row>
    <row r="186" spans="2:11" s="1" customFormat="1" ht="15" customHeight="1">
      <c r="B186" s="233"/>
      <c r="C186" s="210" t="s">
        <v>845</v>
      </c>
      <c r="D186" s="210"/>
      <c r="E186" s="210"/>
      <c r="F186" s="231" t="s">
        <v>772</v>
      </c>
      <c r="G186" s="210"/>
      <c r="H186" s="210" t="s">
        <v>846</v>
      </c>
      <c r="I186" s="210" t="s">
        <v>847</v>
      </c>
      <c r="J186" s="210"/>
      <c r="K186" s="256"/>
    </row>
    <row r="187" spans="2:11" s="1" customFormat="1" ht="15" customHeight="1">
      <c r="B187" s="233"/>
      <c r="C187" s="210" t="s">
        <v>848</v>
      </c>
      <c r="D187" s="210"/>
      <c r="E187" s="210"/>
      <c r="F187" s="231" t="s">
        <v>772</v>
      </c>
      <c r="G187" s="210"/>
      <c r="H187" s="210" t="s">
        <v>849</v>
      </c>
      <c r="I187" s="210" t="s">
        <v>847</v>
      </c>
      <c r="J187" s="210"/>
      <c r="K187" s="256"/>
    </row>
    <row r="188" spans="2:11" s="1" customFormat="1" ht="15" customHeight="1">
      <c r="B188" s="233"/>
      <c r="C188" s="210" t="s">
        <v>850</v>
      </c>
      <c r="D188" s="210"/>
      <c r="E188" s="210"/>
      <c r="F188" s="231" t="s">
        <v>772</v>
      </c>
      <c r="G188" s="210"/>
      <c r="H188" s="210" t="s">
        <v>851</v>
      </c>
      <c r="I188" s="210" t="s">
        <v>847</v>
      </c>
      <c r="J188" s="210"/>
      <c r="K188" s="256"/>
    </row>
    <row r="189" spans="2:11" s="1" customFormat="1" ht="15" customHeight="1">
      <c r="B189" s="233"/>
      <c r="C189" s="269" t="s">
        <v>852</v>
      </c>
      <c r="D189" s="210"/>
      <c r="E189" s="210"/>
      <c r="F189" s="231" t="s">
        <v>772</v>
      </c>
      <c r="G189" s="210"/>
      <c r="H189" s="210" t="s">
        <v>853</v>
      </c>
      <c r="I189" s="210" t="s">
        <v>854</v>
      </c>
      <c r="J189" s="270" t="s">
        <v>855</v>
      </c>
      <c r="K189" s="256"/>
    </row>
    <row r="190" spans="2:11" s="17" customFormat="1" ht="15" customHeight="1">
      <c r="B190" s="271"/>
      <c r="C190" s="272" t="s">
        <v>856</v>
      </c>
      <c r="D190" s="273"/>
      <c r="E190" s="273"/>
      <c r="F190" s="274" t="s">
        <v>772</v>
      </c>
      <c r="G190" s="273"/>
      <c r="H190" s="273" t="s">
        <v>857</v>
      </c>
      <c r="I190" s="273" t="s">
        <v>854</v>
      </c>
      <c r="J190" s="275" t="s">
        <v>855</v>
      </c>
      <c r="K190" s="276"/>
    </row>
    <row r="191" spans="2:11" s="1" customFormat="1" ht="15" customHeight="1">
      <c r="B191" s="233"/>
      <c r="C191" s="269" t="s">
        <v>40</v>
      </c>
      <c r="D191" s="210"/>
      <c r="E191" s="210"/>
      <c r="F191" s="231" t="s">
        <v>766</v>
      </c>
      <c r="G191" s="210"/>
      <c r="H191" s="207" t="s">
        <v>858</v>
      </c>
      <c r="I191" s="210" t="s">
        <v>859</v>
      </c>
      <c r="J191" s="210"/>
      <c r="K191" s="256"/>
    </row>
    <row r="192" spans="2:11" s="1" customFormat="1" ht="15" customHeight="1">
      <c r="B192" s="233"/>
      <c r="C192" s="269" t="s">
        <v>860</v>
      </c>
      <c r="D192" s="210"/>
      <c r="E192" s="210"/>
      <c r="F192" s="231" t="s">
        <v>766</v>
      </c>
      <c r="G192" s="210"/>
      <c r="H192" s="210" t="s">
        <v>861</v>
      </c>
      <c r="I192" s="210" t="s">
        <v>801</v>
      </c>
      <c r="J192" s="210"/>
      <c r="K192" s="256"/>
    </row>
    <row r="193" spans="2:11" s="1" customFormat="1" ht="15" customHeight="1">
      <c r="B193" s="233"/>
      <c r="C193" s="269" t="s">
        <v>862</v>
      </c>
      <c r="D193" s="210"/>
      <c r="E193" s="210"/>
      <c r="F193" s="231" t="s">
        <v>766</v>
      </c>
      <c r="G193" s="210"/>
      <c r="H193" s="210" t="s">
        <v>863</v>
      </c>
      <c r="I193" s="210" t="s">
        <v>801</v>
      </c>
      <c r="J193" s="210"/>
      <c r="K193" s="256"/>
    </row>
    <row r="194" spans="2:11" s="1" customFormat="1" ht="15" customHeight="1">
      <c r="B194" s="233"/>
      <c r="C194" s="269" t="s">
        <v>864</v>
      </c>
      <c r="D194" s="210"/>
      <c r="E194" s="210"/>
      <c r="F194" s="231" t="s">
        <v>772</v>
      </c>
      <c r="G194" s="210"/>
      <c r="H194" s="210" t="s">
        <v>865</v>
      </c>
      <c r="I194" s="210" t="s">
        <v>801</v>
      </c>
      <c r="J194" s="210"/>
      <c r="K194" s="256"/>
    </row>
    <row r="195" spans="2:11" s="1" customFormat="1" ht="15" customHeight="1">
      <c r="B195" s="262"/>
      <c r="C195" s="277"/>
      <c r="D195" s="242"/>
      <c r="E195" s="242"/>
      <c r="F195" s="242"/>
      <c r="G195" s="242"/>
      <c r="H195" s="242"/>
      <c r="I195" s="242"/>
      <c r="J195" s="242"/>
      <c r="K195" s="263"/>
    </row>
    <row r="196" spans="2:11" s="1" customFormat="1" ht="18.75" customHeight="1">
      <c r="B196" s="244"/>
      <c r="C196" s="254"/>
      <c r="D196" s="254"/>
      <c r="E196" s="254"/>
      <c r="F196" s="264"/>
      <c r="G196" s="254"/>
      <c r="H196" s="254"/>
      <c r="I196" s="254"/>
      <c r="J196" s="254"/>
      <c r="K196" s="244"/>
    </row>
    <row r="197" spans="2:11" s="1" customFormat="1" ht="18.75" customHeight="1">
      <c r="B197" s="244"/>
      <c r="C197" s="254"/>
      <c r="D197" s="254"/>
      <c r="E197" s="254"/>
      <c r="F197" s="264"/>
      <c r="G197" s="254"/>
      <c r="H197" s="254"/>
      <c r="I197" s="254"/>
      <c r="J197" s="254"/>
      <c r="K197" s="244"/>
    </row>
    <row r="198" spans="2:11" s="1" customFormat="1" ht="18.75" customHeight="1">
      <c r="B198" s="217"/>
      <c r="C198" s="217"/>
      <c r="D198" s="217"/>
      <c r="E198" s="217"/>
      <c r="F198" s="217"/>
      <c r="G198" s="217"/>
      <c r="H198" s="217"/>
      <c r="I198" s="217"/>
      <c r="J198" s="217"/>
      <c r="K198" s="217"/>
    </row>
    <row r="199" spans="2:11" s="1" customFormat="1" ht="13.5">
      <c r="B199" s="199"/>
      <c r="C199" s="200"/>
      <c r="D199" s="200"/>
      <c r="E199" s="200"/>
      <c r="F199" s="200"/>
      <c r="G199" s="200"/>
      <c r="H199" s="200"/>
      <c r="I199" s="200"/>
      <c r="J199" s="200"/>
      <c r="K199" s="201"/>
    </row>
    <row r="200" spans="2:11" s="1" customFormat="1" ht="21">
      <c r="B200" s="202"/>
      <c r="C200" s="329" t="s">
        <v>866</v>
      </c>
      <c r="D200" s="329"/>
      <c r="E200" s="329"/>
      <c r="F200" s="329"/>
      <c r="G200" s="329"/>
      <c r="H200" s="329"/>
      <c r="I200" s="329"/>
      <c r="J200" s="329"/>
      <c r="K200" s="203"/>
    </row>
    <row r="201" spans="2:11" s="1" customFormat="1" ht="25.5" customHeight="1">
      <c r="B201" s="202"/>
      <c r="C201" s="278" t="s">
        <v>867</v>
      </c>
      <c r="D201" s="278"/>
      <c r="E201" s="278"/>
      <c r="F201" s="278" t="s">
        <v>868</v>
      </c>
      <c r="G201" s="279"/>
      <c r="H201" s="332" t="s">
        <v>869</v>
      </c>
      <c r="I201" s="332"/>
      <c r="J201" s="332"/>
      <c r="K201" s="203"/>
    </row>
    <row r="202" spans="2:11" s="1" customFormat="1" ht="5.25" customHeight="1">
      <c r="B202" s="233"/>
      <c r="C202" s="228"/>
      <c r="D202" s="228"/>
      <c r="E202" s="228"/>
      <c r="F202" s="228"/>
      <c r="G202" s="254"/>
      <c r="H202" s="228"/>
      <c r="I202" s="228"/>
      <c r="J202" s="228"/>
      <c r="K202" s="256"/>
    </row>
    <row r="203" spans="2:11" s="1" customFormat="1" ht="15" customHeight="1">
      <c r="B203" s="233"/>
      <c r="C203" s="210" t="s">
        <v>859</v>
      </c>
      <c r="D203" s="210"/>
      <c r="E203" s="210"/>
      <c r="F203" s="231" t="s">
        <v>41</v>
      </c>
      <c r="G203" s="210"/>
      <c r="H203" s="333" t="s">
        <v>870</v>
      </c>
      <c r="I203" s="333"/>
      <c r="J203" s="333"/>
      <c r="K203" s="256"/>
    </row>
    <row r="204" spans="2:11" s="1" customFormat="1" ht="15" customHeight="1">
      <c r="B204" s="233"/>
      <c r="C204" s="210"/>
      <c r="D204" s="210"/>
      <c r="E204" s="210"/>
      <c r="F204" s="231" t="s">
        <v>42</v>
      </c>
      <c r="G204" s="210"/>
      <c r="H204" s="333" t="s">
        <v>871</v>
      </c>
      <c r="I204" s="333"/>
      <c r="J204" s="333"/>
      <c r="K204" s="256"/>
    </row>
    <row r="205" spans="2:11" s="1" customFormat="1" ht="15" customHeight="1">
      <c r="B205" s="233"/>
      <c r="C205" s="210"/>
      <c r="D205" s="210"/>
      <c r="E205" s="210"/>
      <c r="F205" s="231" t="s">
        <v>45</v>
      </c>
      <c r="G205" s="210"/>
      <c r="H205" s="333" t="s">
        <v>872</v>
      </c>
      <c r="I205" s="333"/>
      <c r="J205" s="333"/>
      <c r="K205" s="256"/>
    </row>
    <row r="206" spans="2:11" s="1" customFormat="1" ht="15" customHeight="1">
      <c r="B206" s="233"/>
      <c r="C206" s="210"/>
      <c r="D206" s="210"/>
      <c r="E206" s="210"/>
      <c r="F206" s="231" t="s">
        <v>43</v>
      </c>
      <c r="G206" s="210"/>
      <c r="H206" s="333" t="s">
        <v>873</v>
      </c>
      <c r="I206" s="333"/>
      <c r="J206" s="333"/>
      <c r="K206" s="256"/>
    </row>
    <row r="207" spans="2:11" s="1" customFormat="1" ht="15" customHeight="1">
      <c r="B207" s="233"/>
      <c r="C207" s="210"/>
      <c r="D207" s="210"/>
      <c r="E207" s="210"/>
      <c r="F207" s="231" t="s">
        <v>44</v>
      </c>
      <c r="G207" s="210"/>
      <c r="H207" s="333" t="s">
        <v>874</v>
      </c>
      <c r="I207" s="333"/>
      <c r="J207" s="333"/>
      <c r="K207" s="256"/>
    </row>
    <row r="208" spans="2:11" s="1" customFormat="1" ht="15" customHeight="1">
      <c r="B208" s="233"/>
      <c r="C208" s="210"/>
      <c r="D208" s="210"/>
      <c r="E208" s="210"/>
      <c r="F208" s="231"/>
      <c r="G208" s="210"/>
      <c r="H208" s="210"/>
      <c r="I208" s="210"/>
      <c r="J208" s="210"/>
      <c r="K208" s="256"/>
    </row>
    <row r="209" spans="2:11" s="1" customFormat="1" ht="15" customHeight="1">
      <c r="B209" s="233"/>
      <c r="C209" s="210" t="s">
        <v>813</v>
      </c>
      <c r="D209" s="210"/>
      <c r="E209" s="210"/>
      <c r="F209" s="231" t="s">
        <v>77</v>
      </c>
      <c r="G209" s="210"/>
      <c r="H209" s="333" t="s">
        <v>875</v>
      </c>
      <c r="I209" s="333"/>
      <c r="J209" s="333"/>
      <c r="K209" s="256"/>
    </row>
    <row r="210" spans="2:11" s="1" customFormat="1" ht="15" customHeight="1">
      <c r="B210" s="233"/>
      <c r="C210" s="210"/>
      <c r="D210" s="210"/>
      <c r="E210" s="210"/>
      <c r="F210" s="231" t="s">
        <v>712</v>
      </c>
      <c r="G210" s="210"/>
      <c r="H210" s="333" t="s">
        <v>713</v>
      </c>
      <c r="I210" s="333"/>
      <c r="J210" s="333"/>
      <c r="K210" s="256"/>
    </row>
    <row r="211" spans="2:11" s="1" customFormat="1" ht="15" customHeight="1">
      <c r="B211" s="233"/>
      <c r="C211" s="210"/>
      <c r="D211" s="210"/>
      <c r="E211" s="210"/>
      <c r="F211" s="231" t="s">
        <v>710</v>
      </c>
      <c r="G211" s="210"/>
      <c r="H211" s="333" t="s">
        <v>876</v>
      </c>
      <c r="I211" s="333"/>
      <c r="J211" s="333"/>
      <c r="K211" s="256"/>
    </row>
    <row r="212" spans="2:11" s="1" customFormat="1" ht="15" customHeight="1">
      <c r="B212" s="280"/>
      <c r="C212" s="210"/>
      <c r="D212" s="210"/>
      <c r="E212" s="210"/>
      <c r="F212" s="231" t="s">
        <v>87</v>
      </c>
      <c r="G212" s="269"/>
      <c r="H212" s="334" t="s">
        <v>88</v>
      </c>
      <c r="I212" s="334"/>
      <c r="J212" s="334"/>
      <c r="K212" s="281"/>
    </row>
    <row r="213" spans="2:11" s="1" customFormat="1" ht="15" customHeight="1">
      <c r="B213" s="280"/>
      <c r="C213" s="210"/>
      <c r="D213" s="210"/>
      <c r="E213" s="210"/>
      <c r="F213" s="231" t="s">
        <v>587</v>
      </c>
      <c r="G213" s="269"/>
      <c r="H213" s="334" t="s">
        <v>877</v>
      </c>
      <c r="I213" s="334"/>
      <c r="J213" s="334"/>
      <c r="K213" s="281"/>
    </row>
    <row r="214" spans="2:11" s="1" customFormat="1" ht="15" customHeight="1">
      <c r="B214" s="280"/>
      <c r="C214" s="210"/>
      <c r="D214" s="210"/>
      <c r="E214" s="210"/>
      <c r="F214" s="231"/>
      <c r="G214" s="269"/>
      <c r="H214" s="260"/>
      <c r="I214" s="260"/>
      <c r="J214" s="260"/>
      <c r="K214" s="281"/>
    </row>
    <row r="215" spans="2:11" s="1" customFormat="1" ht="15" customHeight="1">
      <c r="B215" s="280"/>
      <c r="C215" s="210" t="s">
        <v>837</v>
      </c>
      <c r="D215" s="210"/>
      <c r="E215" s="210"/>
      <c r="F215" s="231">
        <v>1</v>
      </c>
      <c r="G215" s="269"/>
      <c r="H215" s="334" t="s">
        <v>878</v>
      </c>
      <c r="I215" s="334"/>
      <c r="J215" s="334"/>
      <c r="K215" s="281"/>
    </row>
    <row r="216" spans="2:11" s="1" customFormat="1" ht="15" customHeight="1">
      <c r="B216" s="280"/>
      <c r="C216" s="210"/>
      <c r="D216" s="210"/>
      <c r="E216" s="210"/>
      <c r="F216" s="231">
        <v>2</v>
      </c>
      <c r="G216" s="269"/>
      <c r="H216" s="334" t="s">
        <v>879</v>
      </c>
      <c r="I216" s="334"/>
      <c r="J216" s="334"/>
      <c r="K216" s="281"/>
    </row>
    <row r="217" spans="2:11" s="1" customFormat="1" ht="15" customHeight="1">
      <c r="B217" s="280"/>
      <c r="C217" s="210"/>
      <c r="D217" s="210"/>
      <c r="E217" s="210"/>
      <c r="F217" s="231">
        <v>3</v>
      </c>
      <c r="G217" s="269"/>
      <c r="H217" s="334" t="s">
        <v>880</v>
      </c>
      <c r="I217" s="334"/>
      <c r="J217" s="334"/>
      <c r="K217" s="281"/>
    </row>
    <row r="218" spans="2:11" s="1" customFormat="1" ht="15" customHeight="1">
      <c r="B218" s="280"/>
      <c r="C218" s="210"/>
      <c r="D218" s="210"/>
      <c r="E218" s="210"/>
      <c r="F218" s="231">
        <v>4</v>
      </c>
      <c r="G218" s="269"/>
      <c r="H218" s="334" t="s">
        <v>881</v>
      </c>
      <c r="I218" s="334"/>
      <c r="J218" s="334"/>
      <c r="K218" s="281"/>
    </row>
    <row r="219" spans="2:11" s="1" customFormat="1" ht="12.75" customHeight="1">
      <c r="B219" s="282"/>
      <c r="C219" s="283"/>
      <c r="D219" s="283"/>
      <c r="E219" s="283"/>
      <c r="F219" s="283"/>
      <c r="G219" s="283"/>
      <c r="H219" s="283"/>
      <c r="I219" s="283"/>
      <c r="J219" s="283"/>
      <c r="K219" s="284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11</vt:i4>
      </vt:variant>
    </vt:vector>
  </HeadingPairs>
  <TitlesOfParts>
    <vt:vector size="17" baseType="lpstr">
      <vt:lpstr>Rekapitulace stavby</vt:lpstr>
      <vt:lpstr>SO01 - Točna (cca 80mx6-7...</vt:lpstr>
      <vt:lpstr>SO02 - Spojka okolo techn...</vt:lpstr>
      <vt:lpstr>SO03 - Spojka k hřišti (c...</vt:lpstr>
      <vt:lpstr>VON - Vedlejší a ostatní ...</vt:lpstr>
      <vt:lpstr>Pokyny pro vyplnění</vt:lpstr>
      <vt:lpstr>'Rekapitulace stavby'!Názvy_tisku</vt:lpstr>
      <vt:lpstr>'SO01 - Točna (cca 80mx6-7...'!Názvy_tisku</vt:lpstr>
      <vt:lpstr>'SO02 - Spojka okolo techn...'!Názvy_tisku</vt:lpstr>
      <vt:lpstr>'SO03 - Spojka k hřišti (c...'!Názvy_tisku</vt:lpstr>
      <vt:lpstr>'VON - Vedlejší a ostatní ...'!Názvy_tisku</vt:lpstr>
      <vt:lpstr>'Pokyny pro vyplnění'!Oblast_tisku</vt:lpstr>
      <vt:lpstr>'Rekapitulace stavby'!Oblast_tisku</vt:lpstr>
      <vt:lpstr>'SO01 - Točna (cca 80mx6-7...'!Oblast_tisku</vt:lpstr>
      <vt:lpstr>'SO02 - Spojka okolo techn...'!Oblast_tisku</vt:lpstr>
      <vt:lpstr>'SO03 - Spojka k hřišti (c...'!Oblast_tisku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DESKTOP-HFL4FV8\Petr</dc:creator>
  <cp:lastModifiedBy>OEM</cp:lastModifiedBy>
  <dcterms:created xsi:type="dcterms:W3CDTF">2024-01-10T07:47:34Z</dcterms:created>
  <dcterms:modified xsi:type="dcterms:W3CDTF">2024-01-19T12:32:29Z</dcterms:modified>
</cp:coreProperties>
</file>