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irka\Desktop\IČ Popelka\02) stavby\2024 fakturováno\104) město parkvoviště točna\kompletace\"/>
    </mc:Choice>
  </mc:AlternateContent>
  <bookViews>
    <workbookView xWindow="0" yWindow="0" windowWidth="0" windowHeight="0"/>
  </bookViews>
  <sheets>
    <sheet name="Rekapitulace stavby" sheetId="1" r:id="rId1"/>
    <sheet name="2024-3-4-1 - hlavní ploch..." sheetId="2" r:id="rId2"/>
    <sheet name="2024-3-4-2 - inženýrské s..." sheetId="3" r:id="rId3"/>
    <sheet name="2024-3-4-3 - schodiště, a..." sheetId="4" r:id="rId4"/>
  </sheets>
  <definedNames>
    <definedName name="_xlnm.Print_Area" localSheetId="0">'Rekapitulace stavby'!$D$4:$AO$76,'Rekapitulace stavby'!$C$82:$AQ$98</definedName>
    <definedName name="_xlnm.Print_Titles" localSheetId="0">'Rekapitulace stavby'!$92:$92</definedName>
    <definedName name="_xlnm._FilterDatabase" localSheetId="1" hidden="1">'2024-3-4-1 - hlavní ploch...'!$C$124:$K$171</definedName>
    <definedName name="_xlnm.Print_Area" localSheetId="1">'2024-3-4-1 - hlavní ploch...'!$C$4:$J$76,'2024-3-4-1 - hlavní ploch...'!$C$112:$J$171</definedName>
    <definedName name="_xlnm.Print_Titles" localSheetId="1">'2024-3-4-1 - hlavní ploch...'!$124:$124</definedName>
    <definedName name="_xlnm._FilterDatabase" localSheetId="2" hidden="1">'2024-3-4-2 - inženýrské s...'!$C$127:$K$216</definedName>
    <definedName name="_xlnm.Print_Area" localSheetId="2">'2024-3-4-2 - inženýrské s...'!$C$4:$J$76,'2024-3-4-2 - inženýrské s...'!$C$115:$J$216</definedName>
    <definedName name="_xlnm.Print_Titles" localSheetId="2">'2024-3-4-2 - inženýrské s...'!$127:$127</definedName>
    <definedName name="_xlnm._FilterDatabase" localSheetId="3" hidden="1">'2024-3-4-3 - schodiště, a...'!$C$126:$K$198</definedName>
    <definedName name="_xlnm.Print_Area" localSheetId="3">'2024-3-4-3 - schodiště, a...'!$C$4:$J$76,'2024-3-4-3 - schodiště, a...'!$C$114:$J$198</definedName>
    <definedName name="_xlnm.Print_Titles" localSheetId="3">'2024-3-4-3 - schodiště, a...'!$126:$126</definedName>
  </definedNames>
  <calcPr/>
</workbook>
</file>

<file path=xl/calcChain.xml><?xml version="1.0" encoding="utf-8"?>
<calcChain xmlns="http://schemas.openxmlformats.org/spreadsheetml/2006/main">
  <c i="4" l="1" r="J37"/>
  <c r="J36"/>
  <c i="1" r="AY97"/>
  <c i="4" r="J35"/>
  <c i="1" r="AX97"/>
  <c i="4" r="BI198"/>
  <c r="BH198"/>
  <c r="BG198"/>
  <c r="BF198"/>
  <c r="T198"/>
  <c r="R198"/>
  <c r="P198"/>
  <c r="BI197"/>
  <c r="BH197"/>
  <c r="BG197"/>
  <c r="BF197"/>
  <c r="T197"/>
  <c r="R197"/>
  <c r="P197"/>
  <c r="BI194"/>
  <c r="BH194"/>
  <c r="BG194"/>
  <c r="BF194"/>
  <c r="T194"/>
  <c r="R194"/>
  <c r="P194"/>
  <c r="BI192"/>
  <c r="BH192"/>
  <c r="BG192"/>
  <c r="BF192"/>
  <c r="T192"/>
  <c r="R192"/>
  <c r="P192"/>
  <c r="BI189"/>
  <c r="BH189"/>
  <c r="BG189"/>
  <c r="BF189"/>
  <c r="T189"/>
  <c r="R189"/>
  <c r="P189"/>
  <c r="BI188"/>
  <c r="BH188"/>
  <c r="BG188"/>
  <c r="BF188"/>
  <c r="T188"/>
  <c r="R188"/>
  <c r="P188"/>
  <c r="BI186"/>
  <c r="BH186"/>
  <c r="BG186"/>
  <c r="BF186"/>
  <c r="T186"/>
  <c r="R186"/>
  <c r="P186"/>
  <c r="BI184"/>
  <c r="BH184"/>
  <c r="BG184"/>
  <c r="BF184"/>
  <c r="T184"/>
  <c r="R184"/>
  <c r="P184"/>
  <c r="BI182"/>
  <c r="BH182"/>
  <c r="BG182"/>
  <c r="BF182"/>
  <c r="T182"/>
  <c r="R182"/>
  <c r="P182"/>
  <c r="BI181"/>
  <c r="BH181"/>
  <c r="BG181"/>
  <c r="BF181"/>
  <c r="T181"/>
  <c r="R181"/>
  <c r="P181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60"/>
  <c r="BH160"/>
  <c r="BG160"/>
  <c r="BF160"/>
  <c r="T160"/>
  <c r="R160"/>
  <c r="P160"/>
  <c r="BI157"/>
  <c r="BH157"/>
  <c r="BG157"/>
  <c r="BF157"/>
  <c r="T157"/>
  <c r="T156"/>
  <c r="R157"/>
  <c r="R156"/>
  <c r="P157"/>
  <c r="P156"/>
  <c r="BI154"/>
  <c r="BH154"/>
  <c r="BG154"/>
  <c r="BF154"/>
  <c r="T154"/>
  <c r="R154"/>
  <c r="P154"/>
  <c r="BI153"/>
  <c r="BH153"/>
  <c r="BG153"/>
  <c r="BF153"/>
  <c r="T153"/>
  <c r="R153"/>
  <c r="P153"/>
  <c r="BI151"/>
  <c r="BH151"/>
  <c r="BG151"/>
  <c r="BF151"/>
  <c r="T151"/>
  <c r="R151"/>
  <c r="P151"/>
  <c r="BI149"/>
  <c r="BH149"/>
  <c r="BG149"/>
  <c r="BF149"/>
  <c r="T149"/>
  <c r="R149"/>
  <c r="P149"/>
  <c r="BI148"/>
  <c r="BH148"/>
  <c r="BG148"/>
  <c r="BF148"/>
  <c r="T148"/>
  <c r="R148"/>
  <c r="P148"/>
  <c r="BI147"/>
  <c r="BH147"/>
  <c r="BG147"/>
  <c r="BF147"/>
  <c r="T147"/>
  <c r="R147"/>
  <c r="P147"/>
  <c r="BI146"/>
  <c r="BH146"/>
  <c r="BG146"/>
  <c r="BF146"/>
  <c r="T146"/>
  <c r="R146"/>
  <c r="P146"/>
  <c r="BI144"/>
  <c r="BH144"/>
  <c r="BG144"/>
  <c r="BF144"/>
  <c r="T144"/>
  <c r="R144"/>
  <c r="P144"/>
  <c r="BI141"/>
  <c r="BH141"/>
  <c r="BG141"/>
  <c r="BF141"/>
  <c r="T141"/>
  <c r="R141"/>
  <c r="P141"/>
  <c r="BI140"/>
  <c r="BH140"/>
  <c r="BG140"/>
  <c r="BF140"/>
  <c r="T140"/>
  <c r="R140"/>
  <c r="P140"/>
  <c r="BI139"/>
  <c r="BH139"/>
  <c r="BG139"/>
  <c r="BF139"/>
  <c r="T139"/>
  <c r="R139"/>
  <c r="P139"/>
  <c r="BI137"/>
  <c r="BH137"/>
  <c r="BG137"/>
  <c r="BF137"/>
  <c r="T137"/>
  <c r="R137"/>
  <c r="P137"/>
  <c r="BI135"/>
  <c r="BH135"/>
  <c r="BG135"/>
  <c r="BF135"/>
  <c r="T135"/>
  <c r="R135"/>
  <c r="P135"/>
  <c r="BI132"/>
  <c r="BH132"/>
  <c r="BG132"/>
  <c r="BF132"/>
  <c r="T132"/>
  <c r="R132"/>
  <c r="P132"/>
  <c r="BI130"/>
  <c r="BH130"/>
  <c r="BG130"/>
  <c r="BF130"/>
  <c r="T130"/>
  <c r="R130"/>
  <c r="P130"/>
  <c r="F121"/>
  <c r="E119"/>
  <c r="F89"/>
  <c r="E87"/>
  <c r="J24"/>
  <c r="E24"/>
  <c r="J124"/>
  <c r="J23"/>
  <c r="J21"/>
  <c r="E21"/>
  <c r="J91"/>
  <c r="J20"/>
  <c r="J18"/>
  <c r="E18"/>
  <c r="F124"/>
  <c r="J17"/>
  <c r="J15"/>
  <c r="E15"/>
  <c r="F91"/>
  <c r="J14"/>
  <c r="J12"/>
  <c r="J89"/>
  <c r="E7"/>
  <c r="E117"/>
  <c i="3" r="J37"/>
  <c r="J36"/>
  <c i="1" r="AY96"/>
  <c i="3" r="J35"/>
  <c i="1" r="AX96"/>
  <c i="3" r="BI216"/>
  <c r="BH216"/>
  <c r="BG216"/>
  <c r="BF216"/>
  <c r="T216"/>
  <c r="R216"/>
  <c r="P216"/>
  <c r="BI215"/>
  <c r="BH215"/>
  <c r="BG215"/>
  <c r="BF215"/>
  <c r="T215"/>
  <c r="R215"/>
  <c r="P215"/>
  <c r="BI213"/>
  <c r="BH213"/>
  <c r="BG213"/>
  <c r="BF213"/>
  <c r="T213"/>
  <c r="R213"/>
  <c r="P213"/>
  <c r="BI211"/>
  <c r="BH211"/>
  <c r="BG211"/>
  <c r="BF211"/>
  <c r="T211"/>
  <c r="R211"/>
  <c r="P211"/>
  <c r="BI210"/>
  <c r="BH210"/>
  <c r="BG210"/>
  <c r="BF210"/>
  <c r="T210"/>
  <c r="R210"/>
  <c r="P210"/>
  <c r="BI208"/>
  <c r="BH208"/>
  <c r="BG208"/>
  <c r="BF208"/>
  <c r="T208"/>
  <c r="R208"/>
  <c r="P208"/>
  <c r="BI207"/>
  <c r="BH207"/>
  <c r="BG207"/>
  <c r="BF207"/>
  <c r="T207"/>
  <c r="R207"/>
  <c r="P207"/>
  <c r="BI206"/>
  <c r="BH206"/>
  <c r="BG206"/>
  <c r="BF206"/>
  <c r="T206"/>
  <c r="R206"/>
  <c r="P206"/>
  <c r="BI205"/>
  <c r="BH205"/>
  <c r="BG205"/>
  <c r="BF205"/>
  <c r="T205"/>
  <c r="R205"/>
  <c r="P205"/>
  <c r="BI204"/>
  <c r="BH204"/>
  <c r="BG204"/>
  <c r="BF204"/>
  <c r="T204"/>
  <c r="R204"/>
  <c r="P204"/>
  <c r="BI203"/>
  <c r="BH203"/>
  <c r="BG203"/>
  <c r="BF203"/>
  <c r="T203"/>
  <c r="R203"/>
  <c r="P203"/>
  <c r="BI202"/>
  <c r="BH202"/>
  <c r="BG202"/>
  <c r="BF202"/>
  <c r="T202"/>
  <c r="R202"/>
  <c r="P202"/>
  <c r="BI201"/>
  <c r="BH201"/>
  <c r="BG201"/>
  <c r="BF201"/>
  <c r="T201"/>
  <c r="R201"/>
  <c r="P201"/>
  <c r="BI200"/>
  <c r="BH200"/>
  <c r="BG200"/>
  <c r="BF200"/>
  <c r="T200"/>
  <c r="R200"/>
  <c r="P200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6"/>
  <c r="BH196"/>
  <c r="BG196"/>
  <c r="BF196"/>
  <c r="T196"/>
  <c r="R196"/>
  <c r="P196"/>
  <c r="BI193"/>
  <c r="BH193"/>
  <c r="BG193"/>
  <c r="BF193"/>
  <c r="T193"/>
  <c r="R193"/>
  <c r="P193"/>
  <c r="BI192"/>
  <c r="BH192"/>
  <c r="BG192"/>
  <c r="BF192"/>
  <c r="T192"/>
  <c r="R192"/>
  <c r="P192"/>
  <c r="BI191"/>
  <c r="BH191"/>
  <c r="BG191"/>
  <c r="BF191"/>
  <c r="T191"/>
  <c r="R191"/>
  <c r="P191"/>
  <c r="BI190"/>
  <c r="BH190"/>
  <c r="BG190"/>
  <c r="BF190"/>
  <c r="T190"/>
  <c r="R190"/>
  <c r="P190"/>
  <c r="BI189"/>
  <c r="BH189"/>
  <c r="BG189"/>
  <c r="BF189"/>
  <c r="T189"/>
  <c r="R189"/>
  <c r="P189"/>
  <c r="BI188"/>
  <c r="BH188"/>
  <c r="BG188"/>
  <c r="BF188"/>
  <c r="T188"/>
  <c r="R188"/>
  <c r="P188"/>
  <c r="BI184"/>
  <c r="BH184"/>
  <c r="BG184"/>
  <c r="BF184"/>
  <c r="T184"/>
  <c r="R184"/>
  <c r="P184"/>
  <c r="BI182"/>
  <c r="BH182"/>
  <c r="BG182"/>
  <c r="BF182"/>
  <c r="T182"/>
  <c r="R182"/>
  <c r="P182"/>
  <c r="BI180"/>
  <c r="BH180"/>
  <c r="BG180"/>
  <c r="BF180"/>
  <c r="T180"/>
  <c r="R180"/>
  <c r="P180"/>
  <c r="BI179"/>
  <c r="BH179"/>
  <c r="BG179"/>
  <c r="BF179"/>
  <c r="T179"/>
  <c r="R179"/>
  <c r="P179"/>
  <c r="BI178"/>
  <c r="BH178"/>
  <c r="BG178"/>
  <c r="BF178"/>
  <c r="T178"/>
  <c r="R178"/>
  <c r="P178"/>
  <c r="BI177"/>
  <c r="BH177"/>
  <c r="BG177"/>
  <c r="BF177"/>
  <c r="T177"/>
  <c r="R177"/>
  <c r="P177"/>
  <c r="BI175"/>
  <c r="BH175"/>
  <c r="BG175"/>
  <c r="BF175"/>
  <c r="T175"/>
  <c r="R175"/>
  <c r="P175"/>
  <c r="BI174"/>
  <c r="BH174"/>
  <c r="BG174"/>
  <c r="BF174"/>
  <c r="T174"/>
  <c r="R174"/>
  <c r="P174"/>
  <c r="BI173"/>
  <c r="BH173"/>
  <c r="BG173"/>
  <c r="BF173"/>
  <c r="T173"/>
  <c r="R173"/>
  <c r="P173"/>
  <c r="BI172"/>
  <c r="BH172"/>
  <c r="BG172"/>
  <c r="BF172"/>
  <c r="T172"/>
  <c r="R172"/>
  <c r="P172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6"/>
  <c r="BH166"/>
  <c r="BG166"/>
  <c r="BF166"/>
  <c r="T166"/>
  <c r="R166"/>
  <c r="P166"/>
  <c r="BI164"/>
  <c r="BH164"/>
  <c r="BG164"/>
  <c r="BF164"/>
  <c r="T164"/>
  <c r="R164"/>
  <c r="P164"/>
  <c r="BI161"/>
  <c r="BH161"/>
  <c r="BG161"/>
  <c r="BF161"/>
  <c r="T161"/>
  <c r="T160"/>
  <c r="R161"/>
  <c r="R160"/>
  <c r="P161"/>
  <c r="P160"/>
  <c r="BI159"/>
  <c r="BH159"/>
  <c r="BG159"/>
  <c r="BF159"/>
  <c r="T159"/>
  <c r="R159"/>
  <c r="P159"/>
  <c r="BI158"/>
  <c r="BH158"/>
  <c r="BG158"/>
  <c r="BF158"/>
  <c r="T158"/>
  <c r="R158"/>
  <c r="P158"/>
  <c r="BI157"/>
  <c r="BH157"/>
  <c r="BG157"/>
  <c r="BF157"/>
  <c r="T157"/>
  <c r="R157"/>
  <c r="P157"/>
  <c r="BI156"/>
  <c r="BH156"/>
  <c r="BG156"/>
  <c r="BF156"/>
  <c r="T156"/>
  <c r="R156"/>
  <c r="P156"/>
  <c r="BI154"/>
  <c r="BH154"/>
  <c r="BG154"/>
  <c r="BF154"/>
  <c r="T154"/>
  <c r="R154"/>
  <c r="P154"/>
  <c r="BI152"/>
  <c r="BH152"/>
  <c r="BG152"/>
  <c r="BF152"/>
  <c r="T152"/>
  <c r="R152"/>
  <c r="P152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34"/>
  <c r="BH134"/>
  <c r="BG134"/>
  <c r="BF134"/>
  <c r="T134"/>
  <c r="R134"/>
  <c r="P134"/>
  <c r="BI131"/>
  <c r="BH131"/>
  <c r="BG131"/>
  <c r="BF131"/>
  <c r="T131"/>
  <c r="R131"/>
  <c r="P131"/>
  <c r="F122"/>
  <c r="E120"/>
  <c r="F89"/>
  <c r="E87"/>
  <c r="J24"/>
  <c r="E24"/>
  <c r="J92"/>
  <c r="J23"/>
  <c r="J21"/>
  <c r="E21"/>
  <c r="J91"/>
  <c r="J20"/>
  <c r="J18"/>
  <c r="E18"/>
  <c r="F125"/>
  <c r="J17"/>
  <c r="J15"/>
  <c r="E15"/>
  <c r="F124"/>
  <c r="J14"/>
  <c r="J12"/>
  <c r="J122"/>
  <c r="E7"/>
  <c r="E118"/>
  <c i="2" r="J37"/>
  <c r="J36"/>
  <c i="1" r="AY95"/>
  <c i="2" r="J35"/>
  <c i="1" r="AX95"/>
  <c i="2" r="BI171"/>
  <c r="BH171"/>
  <c r="BG171"/>
  <c r="BF171"/>
  <c r="T171"/>
  <c r="T170"/>
  <c r="R171"/>
  <c r="R170"/>
  <c r="P171"/>
  <c r="P170"/>
  <c r="BI169"/>
  <c r="BH169"/>
  <c r="BG169"/>
  <c r="BF169"/>
  <c r="T169"/>
  <c r="T168"/>
  <c r="T167"/>
  <c r="R169"/>
  <c r="R168"/>
  <c r="R167"/>
  <c r="P169"/>
  <c r="P168"/>
  <c r="P167"/>
  <c r="BI166"/>
  <c r="BH166"/>
  <c r="BG166"/>
  <c r="BF166"/>
  <c r="T166"/>
  <c r="T165"/>
  <c r="R166"/>
  <c r="R165"/>
  <c r="P166"/>
  <c r="P165"/>
  <c r="BI164"/>
  <c r="BH164"/>
  <c r="BG164"/>
  <c r="BF164"/>
  <c r="T164"/>
  <c r="T163"/>
  <c r="R164"/>
  <c r="R163"/>
  <c r="P164"/>
  <c r="P163"/>
  <c r="BI162"/>
  <c r="BH162"/>
  <c r="BG162"/>
  <c r="BF162"/>
  <c r="T162"/>
  <c r="R162"/>
  <c r="P162"/>
  <c r="BI161"/>
  <c r="BH161"/>
  <c r="BG161"/>
  <c r="BF161"/>
  <c r="T161"/>
  <c r="R161"/>
  <c r="P161"/>
  <c r="BI159"/>
  <c r="BH159"/>
  <c r="BG159"/>
  <c r="BF159"/>
  <c r="T159"/>
  <c r="R159"/>
  <c r="P159"/>
  <c r="BI157"/>
  <c r="BH157"/>
  <c r="BG157"/>
  <c r="BF157"/>
  <c r="T157"/>
  <c r="R157"/>
  <c r="P157"/>
  <c r="BI153"/>
  <c r="BH153"/>
  <c r="BG153"/>
  <c r="BF153"/>
  <c r="T153"/>
  <c r="R153"/>
  <c r="P153"/>
  <c r="BI150"/>
  <c r="BH150"/>
  <c r="BG150"/>
  <c r="BF150"/>
  <c r="T150"/>
  <c r="R150"/>
  <c r="P150"/>
  <c r="BI146"/>
  <c r="BH146"/>
  <c r="BG146"/>
  <c r="BF146"/>
  <c r="T146"/>
  <c r="R146"/>
  <c r="P146"/>
  <c r="BI145"/>
  <c r="BH145"/>
  <c r="BG145"/>
  <c r="BF145"/>
  <c r="T145"/>
  <c r="R145"/>
  <c r="P145"/>
  <c r="BI144"/>
  <c r="BH144"/>
  <c r="BG144"/>
  <c r="BF144"/>
  <c r="T144"/>
  <c r="R144"/>
  <c r="P144"/>
  <c r="BI143"/>
  <c r="BH143"/>
  <c r="BG143"/>
  <c r="BF143"/>
  <c r="T143"/>
  <c r="R143"/>
  <c r="P143"/>
  <c r="BI142"/>
  <c r="BH142"/>
  <c r="BG142"/>
  <c r="BF142"/>
  <c r="T142"/>
  <c r="R142"/>
  <c r="P142"/>
  <c r="BI140"/>
  <c r="BH140"/>
  <c r="BG140"/>
  <c r="BF140"/>
  <c r="T140"/>
  <c r="R140"/>
  <c r="P140"/>
  <c r="BI135"/>
  <c r="BH135"/>
  <c r="BG135"/>
  <c r="BF135"/>
  <c r="T135"/>
  <c r="R135"/>
  <c r="P135"/>
  <c r="BI134"/>
  <c r="BH134"/>
  <c r="BG134"/>
  <c r="BF134"/>
  <c r="T134"/>
  <c r="R134"/>
  <c r="P134"/>
  <c r="BI128"/>
  <c r="BH128"/>
  <c r="BG128"/>
  <c r="BF128"/>
  <c r="T128"/>
  <c r="R128"/>
  <c r="P128"/>
  <c r="F119"/>
  <c r="E117"/>
  <c r="F89"/>
  <c r="E87"/>
  <c r="J24"/>
  <c r="E24"/>
  <c r="J122"/>
  <c r="J23"/>
  <c r="J21"/>
  <c r="E21"/>
  <c r="J121"/>
  <c r="J20"/>
  <c r="J18"/>
  <c r="E18"/>
  <c r="F122"/>
  <c r="J17"/>
  <c r="J15"/>
  <c r="E15"/>
  <c r="F121"/>
  <c r="J14"/>
  <c r="J12"/>
  <c r="J119"/>
  <c r="E7"/>
  <c r="E115"/>
  <c i="1" r="L90"/>
  <c r="AM90"/>
  <c r="AM89"/>
  <c r="L89"/>
  <c r="AM87"/>
  <c r="L87"/>
  <c r="L85"/>
  <c r="L84"/>
  <c i="2" r="J135"/>
  <c r="BK162"/>
  <c r="F34"/>
  <c i="3" r="J182"/>
  <c r="J190"/>
  <c r="J215"/>
  <c r="J175"/>
  <c r="J152"/>
  <c r="BK131"/>
  <c r="BK216"/>
  <c r="BK142"/>
  <c r="J169"/>
  <c i="4" r="J161"/>
  <c r="BK173"/>
  <c r="J148"/>
  <c r="BK163"/>
  <c r="BK135"/>
  <c r="J197"/>
  <c r="J130"/>
  <c r="BK140"/>
  <c i="2" r="BK134"/>
  <c i="1" r="AS94"/>
  <c i="2" r="J150"/>
  <c r="BK142"/>
  <c i="3" r="BK189"/>
  <c r="J131"/>
  <c r="J147"/>
  <c r="J164"/>
  <c r="J145"/>
  <c r="J198"/>
  <c r="BK206"/>
  <c r="J178"/>
  <c r="BK178"/>
  <c r="J143"/>
  <c i="4" r="BK197"/>
  <c r="BK181"/>
  <c r="J157"/>
  <c r="J194"/>
  <c r="J144"/>
  <c i="2" r="J142"/>
  <c r="J164"/>
  <c r="BK169"/>
  <c r="J157"/>
  <c r="BK145"/>
  <c r="F35"/>
  <c i="3" r="J144"/>
  <c r="J189"/>
  <c r="BK169"/>
  <c r="BK179"/>
  <c r="J188"/>
  <c r="BK200"/>
  <c i="4" r="J171"/>
  <c r="BK151"/>
  <c r="BK167"/>
  <c r="J146"/>
  <c r="J160"/>
  <c r="BK169"/>
  <c r="BK144"/>
  <c i="2" r="BK140"/>
  <c r="J162"/>
  <c r="J161"/>
  <c r="BK146"/>
  <c i="3" r="BK213"/>
  <c r="BK180"/>
  <c r="BK175"/>
  <c r="BK192"/>
  <c r="J154"/>
  <c r="BK205"/>
  <c r="BK190"/>
  <c r="J213"/>
  <c r="J211"/>
  <c r="J216"/>
  <c r="BK215"/>
  <c r="BK156"/>
  <c i="4" r="J189"/>
  <c r="J169"/>
  <c r="J175"/>
  <c r="J188"/>
  <c r="J192"/>
  <c r="BK154"/>
  <c i="2" r="BK135"/>
  <c r="F36"/>
  <c i="3" r="J151"/>
  <c r="BK173"/>
  <c r="BK191"/>
  <c r="BK152"/>
  <c r="J200"/>
  <c r="BK149"/>
  <c r="BK171"/>
  <c r="J210"/>
  <c r="J167"/>
  <c r="J192"/>
  <c i="4" r="BK149"/>
  <c r="BK194"/>
  <c r="J149"/>
  <c r="J147"/>
  <c r="BK179"/>
  <c r="J132"/>
  <c r="BK192"/>
  <c r="BK188"/>
  <c i="2" r="J143"/>
  <c r="J166"/>
  <c r="F37"/>
  <c i="3" r="BK211"/>
  <c r="J193"/>
  <c r="J158"/>
  <c r="J142"/>
  <c r="J180"/>
  <c r="J205"/>
  <c r="J149"/>
  <c r="BK154"/>
  <c r="BK166"/>
  <c r="BK198"/>
  <c i="4" r="BK148"/>
  <c r="J186"/>
  <c r="BK189"/>
  <c r="J141"/>
  <c r="BK132"/>
  <c r="BK130"/>
  <c r="BK186"/>
  <c r="J173"/>
  <c i="2" r="J171"/>
  <c r="BK171"/>
  <c r="J34"/>
  <c i="3" r="BK145"/>
  <c r="J159"/>
  <c r="BK143"/>
  <c r="BK201"/>
  <c r="BK167"/>
  <c r="BK134"/>
  <c r="J179"/>
  <c r="J191"/>
  <c r="J201"/>
  <c i="4" r="J198"/>
  <c r="J154"/>
  <c r="BK139"/>
  <c r="J184"/>
  <c r="BK177"/>
  <c r="BK198"/>
  <c r="BK184"/>
  <c r="J163"/>
  <c i="2" r="BK128"/>
  <c r="BK157"/>
  <c r="BK159"/>
  <c r="J146"/>
  <c i="3" r="BK197"/>
  <c r="J184"/>
  <c r="BK196"/>
  <c r="BK210"/>
  <c r="J156"/>
  <c r="BK204"/>
  <c r="J166"/>
  <c r="BK174"/>
  <c r="BK151"/>
  <c r="J177"/>
  <c r="BK188"/>
  <c i="2" r="J134"/>
  <c r="BK161"/>
  <c r="BK166"/>
  <c r="BK150"/>
  <c r="J145"/>
  <c i="3" r="BK207"/>
  <c r="BK182"/>
  <c r="J207"/>
  <c r="J202"/>
  <c r="BK157"/>
  <c r="BK202"/>
  <c r="J171"/>
  <c r="BK193"/>
  <c r="BK184"/>
  <c r="BK208"/>
  <c r="BK144"/>
  <c r="J157"/>
  <c i="4" r="BK182"/>
  <c r="BK160"/>
  <c r="J179"/>
  <c r="BK157"/>
  <c r="J167"/>
  <c r="BK153"/>
  <c r="J182"/>
  <c i="2" r="J140"/>
  <c r="BK164"/>
  <c r="J169"/>
  <c r="BK153"/>
  <c r="BK144"/>
  <c i="3" r="J196"/>
  <c r="BK161"/>
  <c r="BK177"/>
  <c r="J197"/>
  <c r="J161"/>
  <c r="J134"/>
  <c r="BK158"/>
  <c r="BK199"/>
  <c r="J172"/>
  <c r="J173"/>
  <c r="BK172"/>
  <c i="4" r="BK141"/>
  <c r="BK175"/>
  <c r="J137"/>
  <c r="BK137"/>
  <c r="J140"/>
  <c r="BK147"/>
  <c r="J135"/>
  <c r="BK171"/>
  <c i="2" r="J144"/>
  <c r="J128"/>
  <c r="J159"/>
  <c r="J153"/>
  <c r="BK143"/>
  <c i="3" r="J206"/>
  <c r="BK164"/>
  <c r="J174"/>
  <c r="BK147"/>
  <c r="BK203"/>
  <c r="BK159"/>
  <c r="J208"/>
  <c r="J199"/>
  <c r="J204"/>
  <c r="J203"/>
  <c i="4" r="J151"/>
  <c r="BK161"/>
  <c r="J181"/>
  <c r="J139"/>
  <c r="BK146"/>
  <c r="J177"/>
  <c r="J153"/>
  <c i="2" l="1" r="P127"/>
  <c r="R127"/>
  <c r="BK152"/>
  <c r="J152"/>
  <c r="J100"/>
  <c i="3" r="T130"/>
  <c i="2" r="BK141"/>
  <c r="J141"/>
  <c r="J99"/>
  <c i="4" r="BK134"/>
  <c r="J134"/>
  <c r="J99"/>
  <c i="2" r="T152"/>
  <c i="4" r="T143"/>
  <c i="2" r="BK127"/>
  <c r="J127"/>
  <c r="J98"/>
  <c r="T141"/>
  <c i="3" r="T163"/>
  <c r="R168"/>
  <c r="T176"/>
  <c r="P195"/>
  <c r="P194"/>
  <c r="P209"/>
  <c r="R212"/>
  <c i="4" r="P143"/>
  <c i="2" r="R152"/>
  <c i="4" r="P134"/>
  <c r="R150"/>
  <c r="BK178"/>
  <c r="J178"/>
  <c r="J105"/>
  <c i="2" r="P141"/>
  <c i="3" r="P130"/>
  <c r="BK163"/>
  <c r="J163"/>
  <c r="J100"/>
  <c r="BK176"/>
  <c r="J176"/>
  <c r="J102"/>
  <c r="P187"/>
  <c r="P186"/>
  <c r="BK195"/>
  <c r="R209"/>
  <c r="BK212"/>
  <c r="J212"/>
  <c r="J108"/>
  <c i="4" r="T129"/>
  <c r="R143"/>
  <c r="BK159"/>
  <c r="J159"/>
  <c r="J104"/>
  <c i="2" r="R141"/>
  <c i="3" r="R130"/>
  <c r="P163"/>
  <c r="T168"/>
  <c r="BK187"/>
  <c r="J187"/>
  <c r="J104"/>
  <c r="R195"/>
  <c r="R194"/>
  <c r="T209"/>
  <c i="4" r="BK129"/>
  <c r="J129"/>
  <c r="J98"/>
  <c r="T134"/>
  <c r="P150"/>
  <c r="P159"/>
  <c r="T178"/>
  <c i="2" r="T127"/>
  <c r="T126"/>
  <c r="T125"/>
  <c i="3" r="BK168"/>
  <c r="J168"/>
  <c r="J101"/>
  <c r="R176"/>
  <c r="T195"/>
  <c r="T194"/>
  <c r="P212"/>
  <c i="4" r="P129"/>
  <c r="P128"/>
  <c r="R134"/>
  <c r="T150"/>
  <c r="R159"/>
  <c r="R178"/>
  <c r="BK196"/>
  <c r="J196"/>
  <c r="J107"/>
  <c i="2" r="P152"/>
  <c i="3" r="BK130"/>
  <c r="R163"/>
  <c r="P168"/>
  <c r="P176"/>
  <c r="R187"/>
  <c r="R186"/>
  <c r="T187"/>
  <c r="T186"/>
  <c r="BK209"/>
  <c r="J209"/>
  <c r="J107"/>
  <c r="T212"/>
  <c i="4" r="R129"/>
  <c r="R128"/>
  <c r="BK143"/>
  <c r="J143"/>
  <c r="J100"/>
  <c r="BK150"/>
  <c r="J150"/>
  <c r="J101"/>
  <c r="T159"/>
  <c r="T158"/>
  <c r="P178"/>
  <c r="BK191"/>
  <c r="J191"/>
  <c r="J106"/>
  <c r="P191"/>
  <c r="R191"/>
  <c r="T191"/>
  <c r="P196"/>
  <c r="R196"/>
  <c r="T196"/>
  <c i="2" r="BK163"/>
  <c r="J163"/>
  <c r="J101"/>
  <c i="4" r="BK156"/>
  <c r="J156"/>
  <c r="J102"/>
  <c i="2" r="BK165"/>
  <c r="J165"/>
  <c r="J102"/>
  <c r="BK170"/>
  <c r="J170"/>
  <c r="J105"/>
  <c r="BK168"/>
  <c r="BK167"/>
  <c r="J167"/>
  <c r="J103"/>
  <c i="3" r="BK160"/>
  <c r="J160"/>
  <c r="J99"/>
  <c i="4" r="E85"/>
  <c r="BE139"/>
  <c r="BE167"/>
  <c i="3" r="J195"/>
  <c r="J106"/>
  <c i="4" r="J121"/>
  <c r="BE153"/>
  <c r="BE189"/>
  <c r="BE132"/>
  <c r="BE179"/>
  <c r="BE197"/>
  <c i="3" r="J130"/>
  <c r="J98"/>
  <c i="4" r="BE137"/>
  <c r="BE140"/>
  <c r="BE161"/>
  <c r="BE169"/>
  <c r="BE192"/>
  <c r="F92"/>
  <c r="BE147"/>
  <c r="BE149"/>
  <c r="BE160"/>
  <c r="BE186"/>
  <c i="3" r="BK186"/>
  <c r="J186"/>
  <c r="J103"/>
  <c i="4" r="BE130"/>
  <c r="BE148"/>
  <c r="BE154"/>
  <c r="BE177"/>
  <c r="F123"/>
  <c r="BE146"/>
  <c r="BE181"/>
  <c r="BE188"/>
  <c r="J123"/>
  <c r="BE173"/>
  <c r="BE184"/>
  <c r="BE194"/>
  <c r="J92"/>
  <c r="BE141"/>
  <c r="BE151"/>
  <c r="BE163"/>
  <c r="BE135"/>
  <c r="BE144"/>
  <c r="BE157"/>
  <c r="BE171"/>
  <c r="BE175"/>
  <c r="BE182"/>
  <c r="BE198"/>
  <c i="2" r="J168"/>
  <c r="J104"/>
  <c i="3" r="E85"/>
  <c r="BE159"/>
  <c r="BE177"/>
  <c r="BE188"/>
  <c r="F91"/>
  <c r="BE131"/>
  <c r="BE145"/>
  <c r="BE152"/>
  <c r="BE189"/>
  <c r="BE193"/>
  <c r="BE196"/>
  <c r="J89"/>
  <c r="BE143"/>
  <c r="BE147"/>
  <c r="BE158"/>
  <c r="BE199"/>
  <c r="BE201"/>
  <c r="BE206"/>
  <c r="BE211"/>
  <c r="BE213"/>
  <c r="BE180"/>
  <c r="BE200"/>
  <c r="BE216"/>
  <c i="2" r="BK126"/>
  <c r="J126"/>
  <c r="J97"/>
  <c i="3" r="BE142"/>
  <c r="BE154"/>
  <c r="BE164"/>
  <c r="BE184"/>
  <c r="BE205"/>
  <c r="BE210"/>
  <c r="J124"/>
  <c r="BE134"/>
  <c r="BE156"/>
  <c r="BE173"/>
  <c r="BE175"/>
  <c r="BE202"/>
  <c r="F92"/>
  <c r="J125"/>
  <c r="BE149"/>
  <c r="BE182"/>
  <c r="BE192"/>
  <c r="BE208"/>
  <c r="BE215"/>
  <c r="BE157"/>
  <c r="BE161"/>
  <c r="BE191"/>
  <c r="BE169"/>
  <c r="BE172"/>
  <c r="BE179"/>
  <c r="BE203"/>
  <c r="BE207"/>
  <c r="BE151"/>
  <c r="BE167"/>
  <c r="BE178"/>
  <c r="BE190"/>
  <c r="BE197"/>
  <c r="BE144"/>
  <c r="BE166"/>
  <c r="BE171"/>
  <c r="BE174"/>
  <c r="BE198"/>
  <c r="BE204"/>
  <c i="1" r="BC95"/>
  <c i="2" r="BE142"/>
  <c r="BE144"/>
  <c r="BE145"/>
  <c r="BE146"/>
  <c r="BE150"/>
  <c r="BE166"/>
  <c r="BE169"/>
  <c i="1" r="BA95"/>
  <c i="2" r="BE153"/>
  <c r="BE157"/>
  <c r="BE159"/>
  <c r="BE161"/>
  <c r="BE162"/>
  <c r="BE164"/>
  <c r="BE171"/>
  <c i="1" r="AW95"/>
  <c r="BD95"/>
  <c r="BB95"/>
  <c i="2" r="E85"/>
  <c r="J89"/>
  <c r="F91"/>
  <c r="J91"/>
  <c r="F92"/>
  <c r="J92"/>
  <c r="BE128"/>
  <c r="BE134"/>
  <c r="BE135"/>
  <c r="BE140"/>
  <c r="BE143"/>
  <c i="3" r="F34"/>
  <c i="1" r="BA96"/>
  <c i="4" r="F36"/>
  <c i="1" r="BC97"/>
  <c i="4" r="F35"/>
  <c i="1" r="BB97"/>
  <c i="3" r="F36"/>
  <c i="1" r="BC96"/>
  <c i="4" r="F34"/>
  <c i="1" r="BA97"/>
  <c i="3" r="F35"/>
  <c i="1" r="BB96"/>
  <c i="3" r="J34"/>
  <c i="1" r="AW96"/>
  <c i="4" r="J34"/>
  <c i="1" r="AW97"/>
  <c i="4" r="F37"/>
  <c i="1" r="BD97"/>
  <c i="3" r="F37"/>
  <c i="1" r="BD96"/>
  <c i="3" l="1" r="BK129"/>
  <c r="J129"/>
  <c r="J97"/>
  <c r="BK194"/>
  <c r="J194"/>
  <c r="J105"/>
  <c r="P129"/>
  <c r="P128"/>
  <c i="1" r="AU96"/>
  <c i="4" r="R158"/>
  <c r="R127"/>
  <c r="T128"/>
  <c r="T127"/>
  <c i="3" r="T129"/>
  <c r="T128"/>
  <c i="4" r="P158"/>
  <c r="P127"/>
  <c i="1" r="AU97"/>
  <c i="2" r="R126"/>
  <c r="R125"/>
  <c i="3" r="R129"/>
  <c r="R128"/>
  <c i="2" r="P126"/>
  <c r="P125"/>
  <c i="1" r="AU95"/>
  <c i="4" r="BK128"/>
  <c r="J128"/>
  <c r="J97"/>
  <c r="BK158"/>
  <c r="J158"/>
  <c r="J103"/>
  <c i="3" r="BK128"/>
  <c r="J128"/>
  <c r="J96"/>
  <c i="2" r="BK125"/>
  <c r="J125"/>
  <c r="J96"/>
  <c r="J33"/>
  <c i="1" r="AV95"/>
  <c r="AT95"/>
  <c i="4" r="F33"/>
  <c i="1" r="AZ97"/>
  <c i="3" r="J33"/>
  <c i="1" r="AV96"/>
  <c r="AT96"/>
  <c i="3" r="F33"/>
  <c i="1" r="AZ96"/>
  <c r="BA94"/>
  <c r="AW94"/>
  <c r="AK30"/>
  <c r="BB94"/>
  <c r="AX94"/>
  <c i="2" r="F33"/>
  <c i="1" r="AZ95"/>
  <c r="BC94"/>
  <c r="AY94"/>
  <c r="BD94"/>
  <c r="W33"/>
  <c i="4" r="J33"/>
  <c i="1" r="AV97"/>
  <c r="AT97"/>
  <c i="4" l="1" r="BK127"/>
  <c r="J127"/>
  <c r="J96"/>
  <c i="1" r="AU94"/>
  <c r="W30"/>
  <c i="3" r="J30"/>
  <c i="1" r="AG96"/>
  <c r="AN96"/>
  <c r="AZ94"/>
  <c r="AV94"/>
  <c r="AK29"/>
  <c i="2" r="J30"/>
  <c i="1" r="AG95"/>
  <c r="W31"/>
  <c r="W32"/>
  <c i="3" l="1" r="J39"/>
  <c i="2" r="J39"/>
  <c i="1" r="AN95"/>
  <c i="4" r="J30"/>
  <c i="1" r="AG97"/>
  <c r="AG94"/>
  <c r="AK26"/>
  <c r="AK35"/>
  <c r="W29"/>
  <c r="AT94"/>
  <c i="4" l="1" r="J39"/>
  <c i="1" r="AN94"/>
  <c r="AN97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<sst xmlns="http://schemas.openxmlformats.org/spreadsheetml/2006/main">
  <si>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</si>
  <si>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</si>
  <si>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</si>
  <si>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</si>
  <si>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</si>
  <si>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{251bb31b-c03d-4d7f-8c6b-87fbba3e473b}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</si>
  <si>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</si>
  <si>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</si>
  <si>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</si>
  <si>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</si>
  <si>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</si>
  <si>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</si>
  <si>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</si>
  <si>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</si>
  <si>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2024/3/4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</si>
  <si>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</si>
  <si>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</si>
  <si>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Město Žacléř - parkovací stání na původní odstavné ploše</t>
  </si>
  <si>
    <t>KSO:</t>
  </si>
  <si>
    <t>CC-CZ:</t>
  </si>
  <si>
    <t>Místo:</t>
  </si>
  <si>
    <t xml:space="preserve"> </t>
  </si>
  <si>
    <t>Datum:</t>
  </si>
  <si>
    <t>10. 3. 2024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</si>
  <si>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</si>
  <si>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</si>
  <si>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</si>
  <si>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</si>
  <si>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</si>
  <si>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</si>
  <si>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</si>
  <si>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</si>
  <si>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</si>
  <si>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</si>
  <si>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</si>
  <si>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</si>
  <si>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</si>
  <si>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</si>
  <si>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</si>
  <si>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</si>
  <si>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</si>
  <si>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</si>
  <si>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</si>
  <si>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</si>
  <si>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</si>
  <si>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</si>
  <si>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</si>
  <si>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</si>
  <si>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</si>
  <si>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</si>
  <si>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</si>
  <si>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</si>
  <si>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</si>
  <si>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</si>
  <si>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</si>
  <si>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</si>
  <si>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</si>
  <si>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</si>
  <si>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</si>
  <si>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</si>
  <si>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</si>
  <si>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</si>
  <si>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</si>
  <si>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</si>
  <si>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</si>
  <si>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</si>
  <si>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</si>
  <si>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</si>
  <si>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</si>
  <si>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</si>
  <si>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</si>
  <si>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</si>
  <si>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</si>
  <si>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</si>
  <si>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</si>
  <si>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</si>
  <si>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</si>
  <si>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</si>
  <si>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2024/3/4/1</t>
  </si>
  <si>
    <t>hlavní plocha - žula</t>
  </si>
  <si>
    <t>STA</t>
  </si>
  <si>
    <t>1</t>
  </si>
  <si>
    <t>{c7c93c20-e5e9-4568-80f3-59869af7fab5}</t>
  </si>
  <si>
    <t>2</t>
  </si>
  <si>
    <t>2024/3/4/2</t>
  </si>
  <si>
    <t>inženýrské sítě, odběrné místo, zeleň</t>
  </si>
  <si>
    <t>{3c63423d-ad81-4b7b-9173-b1e070b07b46}</t>
  </si>
  <si>
    <t>2024/3/4/3</t>
  </si>
  <si>
    <t>schodiště, altán</t>
  </si>
  <si>
    <t>{8203fd86-5304-455c-973d-1235bf6bb0df}</t>
  </si>
  <si>
    <t>KRYCÍ LIST SOUPISU PRACÍ</t>
  </si>
  <si>
    <t>Objekt:</t>
  </si>
  <si>
    <t>2024/3/4/1 - hlavní plocha - žula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</si>
  <si>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</si>
  <si>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</si>
  <si>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</si>
  <si>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</si>
  <si>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</si>
  <si>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</si>
  <si>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</si>
  <si>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</si>
  <si>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</si>
  <si>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</si>
  <si>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</si>
  <si>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</si>
  <si>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</si>
  <si>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</si>
  <si>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</si>
  <si>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</si>
  <si>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</si>
  <si>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</si>
  <si>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</si>
  <si>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</si>
  <si>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</si>
  <si>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</si>
  <si>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</si>
  <si>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</si>
  <si>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</si>
  <si>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</si>
  <si>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</si>
  <si>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</si>
  <si>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</si>
  <si>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</si>
  <si>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</si>
  <si>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</si>
  <si>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122251102</t>
  </si>
  <si>
    <t>Odkopávky a prokopávky nezapažené v hornině třídy těžitelnosti I skupiny 3 objem do 50 m3 strojně</t>
  </si>
  <si>
    <t>m3</t>
  </si>
  <si>
    <t>4</t>
  </si>
  <si>
    <t>1245201027</t>
  </si>
  <si>
    <t>VV</t>
  </si>
  <si>
    <t>"řez1" 1,52*10</t>
  </si>
  <si>
    <t>"řez2"0,57*10</t>
  </si>
  <si>
    <t>"řez3"8,67*10</t>
  </si>
  <si>
    <t>"řez4"6,20*10</t>
  </si>
  <si>
    <t>Součet</t>
  </si>
  <si>
    <t>162251102</t>
  </si>
  <si>
    <t>Vodorovné přemístění přes 20 do 50 m výkopku/sypaniny z horniny třídy těžitelnosti I skupiny 1 až 3</t>
  </si>
  <si>
    <t>603409861</t>
  </si>
  <si>
    <t>3</t>
  </si>
  <si>
    <t>171151131</t>
  </si>
  <si>
    <t>Uložení sypaniny z hornin nesoudržných a soudržných střídavě do násypů zhutněných strojně</t>
  </si>
  <si>
    <t>-1351639041</t>
  </si>
  <si>
    <t>"řez1"12,68*10</t>
  </si>
  <si>
    <t>"řez2"3,36*10</t>
  </si>
  <si>
    <t>9,2"zbytek do ztracena za obruby"</t>
  </si>
  <si>
    <t>181912112</t>
  </si>
  <si>
    <t>Úprava pláně v hornině třídy těžitelnosti I skupiny 3 se zhutněním ručně</t>
  </si>
  <si>
    <t>m2</t>
  </si>
  <si>
    <t>-263022916</t>
  </si>
  <si>
    <t>5</t>
  </si>
  <si>
    <t>Komunikace pozemní</t>
  </si>
  <si>
    <t>564211111</t>
  </si>
  <si>
    <t>Podklad nebo podsyp ze štěrkopísku ŠP plochy přes 100 m2 tl 50 mm</t>
  </si>
  <si>
    <t>-314778155</t>
  </si>
  <si>
    <t>6</t>
  </si>
  <si>
    <t>564851111</t>
  </si>
  <si>
    <t>Podklad ze štěrkodrtě ŠD plochy přes 100 m2 tl 150 mm</t>
  </si>
  <si>
    <t>601813967</t>
  </si>
  <si>
    <t>7</t>
  </si>
  <si>
    <t>567122114</t>
  </si>
  <si>
    <t>Podklad ze směsi stmelené cementem SC C 8/10 (KSC I) tl 150 mm</t>
  </si>
  <si>
    <t>-1658096142</t>
  </si>
  <si>
    <t>8</t>
  </si>
  <si>
    <t>591211111</t>
  </si>
  <si>
    <t>Kladení dlažby z kostek drobných z kamene do lože z kameniva těženého tl 50 mm</t>
  </si>
  <si>
    <t>-201150844</t>
  </si>
  <si>
    <t>9</t>
  </si>
  <si>
    <t>M</t>
  </si>
  <si>
    <t>58381007</t>
  </si>
  <si>
    <t>kostka štípaná dlažební žula drobná 8/10 (materiál dodá stavebník, hmotnost započítána do přesunu hmot)</t>
  </si>
  <si>
    <t>-1592696311</t>
  </si>
  <si>
    <t>"plocha k dokoupení"600</t>
  </si>
  <si>
    <t>"vodící linie - barevně odlišené"50</t>
  </si>
  <si>
    <t>10</t>
  </si>
  <si>
    <t>591211111.3</t>
  </si>
  <si>
    <t>Kladení vodících linií ze žulových kostek</t>
  </si>
  <si>
    <t>m</t>
  </si>
  <si>
    <t>1142394355</t>
  </si>
  <si>
    <t>8*5,1+11*5,1+23+29*4+5,1*4+12+20+5,2*2</t>
  </si>
  <si>
    <t>Ostatní konstrukce a práce, bourání</t>
  </si>
  <si>
    <t>11</t>
  </si>
  <si>
    <t>916241213</t>
  </si>
  <si>
    <t>Osazení obrubníku kamenného stojatého s boční opěrou do lože z betonu prostého</t>
  </si>
  <si>
    <t>-589283044</t>
  </si>
  <si>
    <t>"nájezd"30</t>
  </si>
  <si>
    <t>15+33+9,5+19+15+27+14+5,2+5,2+23,6+24</t>
  </si>
  <si>
    <t>58380220</t>
  </si>
  <si>
    <t>krajník kamenný žulový silniční 110x250x800-2500mm</t>
  </si>
  <si>
    <t>-849866839</t>
  </si>
  <si>
    <t>220,5*1,05 'Přepočtené koeficientem množství</t>
  </si>
  <si>
    <t>13</t>
  </si>
  <si>
    <t>91624R</t>
  </si>
  <si>
    <t>Příplatek za řádné obetonováné obrubníku, opěra vůči pojezdu osobním vozidlem</t>
  </si>
  <si>
    <t>1670783417</t>
  </si>
  <si>
    <t>190,5*0,05</t>
  </si>
  <si>
    <t>14</t>
  </si>
  <si>
    <t>919726122</t>
  </si>
  <si>
    <t>Geotextilie pro ochranu, separaci a filtraci netkaná měrná hm přes 200 do 300 g/m2</t>
  </si>
  <si>
    <t>299177236</t>
  </si>
  <si>
    <t>15</t>
  </si>
  <si>
    <t>979071111</t>
  </si>
  <si>
    <t>Očištění dlažebních kostek velkých s původním spárováním kamenivem těženým</t>
  </si>
  <si>
    <t>263234913</t>
  </si>
  <si>
    <t>997</t>
  </si>
  <si>
    <t>Přesun sutě</t>
  </si>
  <si>
    <t>16</t>
  </si>
  <si>
    <t>997006512</t>
  </si>
  <si>
    <t>Vodorovná doprava suti s naložením a složením na skládku přes 100 m do 1 km</t>
  </si>
  <si>
    <t>t</t>
  </si>
  <si>
    <t>514961259</t>
  </si>
  <si>
    <t>998</t>
  </si>
  <si>
    <t>Přesun hmot</t>
  </si>
  <si>
    <t>17</t>
  </si>
  <si>
    <t>998223011</t>
  </si>
  <si>
    <t>Přesun hmot pro pozemní komunikace s krytem dlážděným</t>
  </si>
  <si>
    <t>1802210410</t>
  </si>
  <si>
    <t>VRN</t>
  </si>
  <si>
    <t>Vedlejší rozpočtové náklady</t>
  </si>
  <si>
    <t>VRN1</t>
  </si>
  <si>
    <t>Průzkumné, geodetické a projektové práce</t>
  </si>
  <si>
    <t>18</t>
  </si>
  <si>
    <t>012002000</t>
  </si>
  <si>
    <t>Geodetické práce</t>
  </si>
  <si>
    <t>soub</t>
  </si>
  <si>
    <t>1024</t>
  </si>
  <si>
    <t>1394890509</t>
  </si>
  <si>
    <t>VRN3</t>
  </si>
  <si>
    <t>Zařízení staveniště</t>
  </si>
  <si>
    <t>19</t>
  </si>
  <si>
    <t>030001000</t>
  </si>
  <si>
    <t>-1510851516</t>
  </si>
  <si>
    <t>2024/3/4/2 - inženýrské sítě, odběrné místo, zeleň</t>
  </si>
  <si>
    <t xml:space="preserve">    2 - Zakládání</t>
  </si>
  <si>
    <t xml:space="preserve">    3 - Svislé a kompletní konstrukce</t>
  </si>
  <si>
    <t xml:space="preserve">    8 - Trubní vedení</t>
  </si>
  <si>
    <t>PSV - Práce a dodávky PSV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</si>
  <si>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</si>
  <si>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</si>
  <si>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</si>
  <si>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</si>
  <si>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</si>
  <si>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131213701</t>
  </si>
  <si>
    <t>Hloubení nezapažených jam v soudržných horninách třídy těžitelnosti I skupiny 3 ručně</t>
  </si>
  <si>
    <t>-74331915</t>
  </si>
  <si>
    <t>3"vodoměrná šachta"</t>
  </si>
  <si>
    <t>2*2*2+6*2*2</t>
  </si>
  <si>
    <t>132251101</t>
  </si>
  <si>
    <t>Hloubení rýh nezapažených š do 800 mm v hornině třídy těžitelnosti I skupiny 3 objem do 20 m3 strojně</t>
  </si>
  <si>
    <t>583561400</t>
  </si>
  <si>
    <t>"vodovod k jámě"24*1,5*0,6</t>
  </si>
  <si>
    <t>"vodovodní přípojka do VŠ"45*1,5*0,6</t>
  </si>
  <si>
    <t>"přípojky k vyústění"11,3*1,5*0,6</t>
  </si>
  <si>
    <t>"elektropřípojka"(38+15)*0,4*0,9</t>
  </si>
  <si>
    <t>"základ pro objekt obytné vozy"2,5*0,6*1</t>
  </si>
  <si>
    <t>"chránička u silnice"10*0,4*1</t>
  </si>
  <si>
    <t>141721215</t>
  </si>
  <si>
    <t>Řízený zemní protlak délky do 50 m hl do 6 m se zatažením potrubí průměru vrtu přes 180 do 225 mm v hornině třídy těžitelnosti I a II skupiny 1 až 4</t>
  </si>
  <si>
    <t>-1432440819</t>
  </si>
  <si>
    <t>162651112</t>
  </si>
  <si>
    <t>Vodorovné přemístění přes 4 000 do 5000 m výkopku/sypaniny z horniny třídy těžitelnosti I skupiny 1 až 3</t>
  </si>
  <si>
    <t>100886898</t>
  </si>
  <si>
    <t>171201231</t>
  </si>
  <si>
    <t>Poplatek za uložení zeminy a kamení na recyklační skládce (skládkovné) kód odpadu 17 05 04</t>
  </si>
  <si>
    <t>410227156</t>
  </si>
  <si>
    <t>174151101</t>
  </si>
  <si>
    <t>Zásyp jam, šachet rýh nebo kolem objektů sypaninou se zhutněním</t>
  </si>
  <si>
    <t>-1130680225</t>
  </si>
  <si>
    <t>96,85-22,4+32</t>
  </si>
  <si>
    <t>58333651</t>
  </si>
  <si>
    <t>kamenivo těžené hrubé frakce 8/16</t>
  </si>
  <si>
    <t>456338128</t>
  </si>
  <si>
    <t>22,404*1,8</t>
  </si>
  <si>
    <t>175151101</t>
  </si>
  <si>
    <t>Obsypání potrubí strojně sypaninou bez prohození, uloženou do 3 m</t>
  </si>
  <si>
    <t>1462400221</t>
  </si>
  <si>
    <t>(69*0,3*0,6)+11,3*0,3*0,6+53*0,3*0,5</t>
  </si>
  <si>
    <t>181411122</t>
  </si>
  <si>
    <t>Založení lučního trávníku výsevem pl do 1000 m2 ve svahu přes 1:5 do 1:2</t>
  </si>
  <si>
    <t>692138963</t>
  </si>
  <si>
    <t>00572420</t>
  </si>
  <si>
    <t>osivo směs travní parková okrasná</t>
  </si>
  <si>
    <t>kg</t>
  </si>
  <si>
    <t>1287864327</t>
  </si>
  <si>
    <t>220*0,1 'Přepočtené koeficientem množství</t>
  </si>
  <si>
    <t>182351023</t>
  </si>
  <si>
    <t>Rozprostření ornice pl do 100 m2 ve svahu přes 1:5 tl vrstvy do 200 mm strojně</t>
  </si>
  <si>
    <t>18867079</t>
  </si>
  <si>
    <t>220</t>
  </si>
  <si>
    <t>183101115</t>
  </si>
  <si>
    <t>Hloubení jamek bez výměny půdy zeminy tř 1 až 4 obj přes 0,125 do 0,4 m3 v rovině a svahu do 1:5</t>
  </si>
  <si>
    <t>kus</t>
  </si>
  <si>
    <t>74531932</t>
  </si>
  <si>
    <t>183403253</t>
  </si>
  <si>
    <t>Obdělání půdy hrabáním ve svahu přes 1:5 do 1:2</t>
  </si>
  <si>
    <t>502538495</t>
  </si>
  <si>
    <t>184102115</t>
  </si>
  <si>
    <t>Výsadba dřeviny s balem D přes 0,5 do 0,6 m do jamky se zalitím v rovině a svahu do 1:5</t>
  </si>
  <si>
    <t>1366295619</t>
  </si>
  <si>
    <t>0266030R</t>
  </si>
  <si>
    <t>Muchovník Lamarkův - sazenice výšky 50 cm</t>
  </si>
  <si>
    <t>355454178</t>
  </si>
  <si>
    <t>Zakládání</t>
  </si>
  <si>
    <t>272313711</t>
  </si>
  <si>
    <t>Základové klenby z betonu tř. C 20/25</t>
  </si>
  <si>
    <t>-2020900052</t>
  </si>
  <si>
    <t>2,5*0,6*0,6*1,1</t>
  </si>
  <si>
    <t>Svislé a kompletní konstrukce</t>
  </si>
  <si>
    <t>311113214</t>
  </si>
  <si>
    <t>Nadzákladová zeď tl 300 mm ze štípaných tvárnic ztraceného bednění přírodních včetně výplně z betonu</t>
  </si>
  <si>
    <t>-2058872784</t>
  </si>
  <si>
    <t>2,1*1,5</t>
  </si>
  <si>
    <t>348278401</t>
  </si>
  <si>
    <t>Plotová stříška 270x390 mm betonová</t>
  </si>
  <si>
    <t>-647693814</t>
  </si>
  <si>
    <t>388995211</t>
  </si>
  <si>
    <t>D+M chráničky elektrokabelu</t>
  </si>
  <si>
    <t>-1592615946</t>
  </si>
  <si>
    <t>Trubní vedení</t>
  </si>
  <si>
    <t>20</t>
  </si>
  <si>
    <t>871161141</t>
  </si>
  <si>
    <t>Montáž potrubí z PE100 RC SDR 11 otevřený výkop svařovaných na tupo d 32 x 3,0 mm</t>
  </si>
  <si>
    <t>-2042470413</t>
  </si>
  <si>
    <t>15+45</t>
  </si>
  <si>
    <t>28613500</t>
  </si>
  <si>
    <t>potrubí vodovodní dvouvrstvé PE100 RC SDR11 32x4,4mm</t>
  </si>
  <si>
    <t>-676316352</t>
  </si>
  <si>
    <t>22</t>
  </si>
  <si>
    <t>871241141</t>
  </si>
  <si>
    <t>Montáž potrubí z PE100 RC SDR 11 otevřený výkop svařovaných na tupo d 90 x 8,2 mm</t>
  </si>
  <si>
    <t>2128447048</t>
  </si>
  <si>
    <t>23</t>
  </si>
  <si>
    <t>28613556</t>
  </si>
  <si>
    <t>potrubí vodovodní dvouvrstvé PE100 RC SDR11 90x8,2mm</t>
  </si>
  <si>
    <t>-1976756429</t>
  </si>
  <si>
    <t>24</t>
  </si>
  <si>
    <t>893811112</t>
  </si>
  <si>
    <t>Osazení vodoměrné šachty hranaté z PP samonosné pro běžné zatížení pl do 1,1 m2 hl přes 1,2 do 1,4 m</t>
  </si>
  <si>
    <t>-781100588</t>
  </si>
  <si>
    <t>25</t>
  </si>
  <si>
    <t>56230553</t>
  </si>
  <si>
    <t>šachta plastová vodoměrná samonosná hranatá 0,9/1,2/1,4m</t>
  </si>
  <si>
    <t>628030294</t>
  </si>
  <si>
    <t>26</t>
  </si>
  <si>
    <t>953993R</t>
  </si>
  <si>
    <t>D+M informační tabule včetně betonových patek, dle výkresu</t>
  </si>
  <si>
    <t>1904448144</t>
  </si>
  <si>
    <t>27</t>
  </si>
  <si>
    <t>953993R2</t>
  </si>
  <si>
    <t>D+M pítko</t>
  </si>
  <si>
    <t>1855316988</t>
  </si>
  <si>
    <t>28</t>
  </si>
  <si>
    <t>953993R3</t>
  </si>
  <si>
    <t>D+M elektrorozvaděč viz výkres</t>
  </si>
  <si>
    <t>1708498052</t>
  </si>
  <si>
    <t>29</t>
  </si>
  <si>
    <t>953993R4</t>
  </si>
  <si>
    <t>D+M pilíř na elektro + vodu "obytný vůz"</t>
  </si>
  <si>
    <t>414057049</t>
  </si>
  <si>
    <t>30</t>
  </si>
  <si>
    <t>953993R5</t>
  </si>
  <si>
    <t>D+M elektroskříň včetně vybavení</t>
  </si>
  <si>
    <t>-955696583</t>
  </si>
  <si>
    <t>31</t>
  </si>
  <si>
    <t>953993R6</t>
  </si>
  <si>
    <t>D+M odpadkový koš</t>
  </si>
  <si>
    <t>-289716367</t>
  </si>
  <si>
    <t>PSV</t>
  </si>
  <si>
    <t>Práce a dodávky PSV</t>
  </si>
  <si>
    <t>741</t>
  </si>
  <si>
    <t>Elektroinstalace - silnoproud</t>
  </si>
  <si>
    <t>32</t>
  </si>
  <si>
    <t>741122015</t>
  </si>
  <si>
    <t>Montáž kabel Cu bez ukončení uložený pod omítku plný kulatý 3x1,5 mm2 (např. CYKY)</t>
  </si>
  <si>
    <t>-1838817552</t>
  </si>
  <si>
    <t>33</t>
  </si>
  <si>
    <t>34111030.2</t>
  </si>
  <si>
    <t>kabel instalační jádro Cu plné izolace PVC plášť PVC 450/750V (CYKY) 3x1,5mm2</t>
  </si>
  <si>
    <t>-818107945</t>
  </si>
  <si>
    <t>34</t>
  </si>
  <si>
    <t>741122032</t>
  </si>
  <si>
    <t>Montáž kabel Cu bez ukončení uložený pod omítku plný kulatý 5x4 až 6 mm2 (např. CYKY)</t>
  </si>
  <si>
    <t>162229383</t>
  </si>
  <si>
    <t>35</t>
  </si>
  <si>
    <t>34111100</t>
  </si>
  <si>
    <t>kabel instalační jádro Cu plné izolace PVC plášť PVC 450/750V (CYKY) 5x6mm2</t>
  </si>
  <si>
    <t>1520788979</t>
  </si>
  <si>
    <t>36</t>
  </si>
  <si>
    <t>741122033</t>
  </si>
  <si>
    <t>Montáž kabel Cu bez ukončení uložený pod omítku plný kulatý 5x10 mm2 (např. CYKY)</t>
  </si>
  <si>
    <t>690016307</t>
  </si>
  <si>
    <t>37</t>
  </si>
  <si>
    <t>34113034</t>
  </si>
  <si>
    <t>kabel instalační jádro Cu plné izolace PVC plášť PVC 450/750V (CYKY) 5x10mm2</t>
  </si>
  <si>
    <t>-446961273</t>
  </si>
  <si>
    <t>Práce a dodávky M</t>
  </si>
  <si>
    <t>21-M</t>
  </si>
  <si>
    <t>Elektromontáže</t>
  </si>
  <si>
    <t>38</t>
  </si>
  <si>
    <t>210100173</t>
  </si>
  <si>
    <t>Ukončení kabelů smršťovací záklopkou nebo páskou se zapojením bez letování žíly do 3x4 mm2</t>
  </si>
  <si>
    <t>64</t>
  </si>
  <si>
    <t>200815991</t>
  </si>
  <si>
    <t>39</t>
  </si>
  <si>
    <t>210100251</t>
  </si>
  <si>
    <t>Ukončení kabelů smršťovací záklopkou nebo páskou se zapojením bez letování žíly do 4x10 mm2</t>
  </si>
  <si>
    <t>726021904</t>
  </si>
  <si>
    <t>40</t>
  </si>
  <si>
    <t>210120101</t>
  </si>
  <si>
    <t>Montáž pojistkových patron do 60 A se styčným kroužkem</t>
  </si>
  <si>
    <t>933102613</t>
  </si>
  <si>
    <t>41</t>
  </si>
  <si>
    <t>8500461246</t>
  </si>
  <si>
    <t>Patrona pojistková pomalá PP T 63A</t>
  </si>
  <si>
    <t>256</t>
  </si>
  <si>
    <t>-300855324</t>
  </si>
  <si>
    <t>42</t>
  </si>
  <si>
    <t>34523415</t>
  </si>
  <si>
    <t>vložka pojistková E27 normální 2410 6A</t>
  </si>
  <si>
    <t>327148740</t>
  </si>
  <si>
    <t>43</t>
  </si>
  <si>
    <t>210202016</t>
  </si>
  <si>
    <t>Montáž svítidlo výbojkové průmyslové nebo venkovní na sloupek parkový</t>
  </si>
  <si>
    <t>-911872524</t>
  </si>
  <si>
    <t>44</t>
  </si>
  <si>
    <t>34854115R</t>
  </si>
  <si>
    <t>svítidlo s LED zdrojem "ST1,2" 4380lm, 2700K, 46W, IP66, silniční charakteristika ST1.2</t>
  </si>
  <si>
    <t>1769908604</t>
  </si>
  <si>
    <t>45</t>
  </si>
  <si>
    <t>210204002</t>
  </si>
  <si>
    <t>Montáž stožárů osvětlení parkových ocelových</t>
  </si>
  <si>
    <t>522747612</t>
  </si>
  <si>
    <t>46</t>
  </si>
  <si>
    <t>608385R</t>
  </si>
  <si>
    <t>stožár osvětlovací sadový kuželový bezpaticový 144/60 6m barva šedá</t>
  </si>
  <si>
    <t>-1259129761</t>
  </si>
  <si>
    <t>47</t>
  </si>
  <si>
    <t>210204201</t>
  </si>
  <si>
    <t>Montáž elektrovýzbroje stožárů osvětlení 1 okruh</t>
  </si>
  <si>
    <t>-1223479227</t>
  </si>
  <si>
    <t>48</t>
  </si>
  <si>
    <t>1004654</t>
  </si>
  <si>
    <t>VYZBROJ STOZAROVA SV-A 6.16.4/2</t>
  </si>
  <si>
    <t>-652254312</t>
  </si>
  <si>
    <t>49</t>
  </si>
  <si>
    <t>210812001</t>
  </si>
  <si>
    <t>Montáž kabelu Cu plného nebo laněného do 1 kV žíly 2x1,5 až 6 mm2 (např. CYKY) bez ukončení uloženého volně nebo v liště</t>
  </si>
  <si>
    <t>190665338</t>
  </si>
  <si>
    <t>50</t>
  </si>
  <si>
    <t>34111030</t>
  </si>
  <si>
    <t>539394937</t>
  </si>
  <si>
    <t>46-M</t>
  </si>
  <si>
    <t>Zemní práce při extr.mont.pracích</t>
  </si>
  <si>
    <t>51</t>
  </si>
  <si>
    <t>4608R</t>
  </si>
  <si>
    <t>výkop + betonáž patky pro sloup</t>
  </si>
  <si>
    <t>287924048</t>
  </si>
  <si>
    <t>52</t>
  </si>
  <si>
    <t>OSM.223020</t>
  </si>
  <si>
    <t>KGEM trouba DN200x4,9/2000 SN4 EN 13476-2</t>
  </si>
  <si>
    <t>2108106227</t>
  </si>
  <si>
    <t>HZS</t>
  </si>
  <si>
    <t>Hodinové zúčtovací sazby</t>
  </si>
  <si>
    <t>53</t>
  </si>
  <si>
    <t>HZS1292</t>
  </si>
  <si>
    <t>Hodinová zúčtovací sazba stavební dělník</t>
  </si>
  <si>
    <t>hod</t>
  </si>
  <si>
    <t>512</t>
  </si>
  <si>
    <t>1726467660</t>
  </si>
  <si>
    <t>20 "ostatní práce k realizaci vyústění pro obytné vozy"</t>
  </si>
  <si>
    <t>54</t>
  </si>
  <si>
    <t>HZS2231</t>
  </si>
  <si>
    <t>Hodinová zúčtovací sazba elektrikář "všechny doprovodné práce k realizaci"</t>
  </si>
  <si>
    <t>-1149875219</t>
  </si>
  <si>
    <t>55</t>
  </si>
  <si>
    <t>HZS2232</t>
  </si>
  <si>
    <t>Hodinová zúčtovací sazba elektrikář odborný - revize elektro</t>
  </si>
  <si>
    <t>188063481</t>
  </si>
  <si>
    <t>2024/3/4/3 - schodiště, altán</t>
  </si>
  <si>
    <t xml:space="preserve">    762 - Konstrukce tesařské</t>
  </si>
  <si>
    <t xml:space="preserve">    764 - Konstrukce klempířské</t>
  </si>
  <si>
    <t xml:space="preserve">    765 - Krytina skládaná</t>
  </si>
  <si>
    <t xml:space="preserve">    783 - Dokončovací práce - nátěry</t>
  </si>
  <si>
    <t>131251201</t>
  </si>
  <si>
    <t>Hloubení jam zapažených v hornině třídy těžitelnosti I skupiny 3 objem do 20 m3 strojně</t>
  </si>
  <si>
    <t>202539520</t>
  </si>
  <si>
    <t>6*1*1*1</t>
  </si>
  <si>
    <t>182112121</t>
  </si>
  <si>
    <t>Svahování v zářezech v hornině třídy těžitelnosti I skupiny 3 ručně</t>
  </si>
  <si>
    <t>1611653233</t>
  </si>
  <si>
    <t>2*12"úprava svahu pro realizaci schodiště"</t>
  </si>
  <si>
    <t>913937756</t>
  </si>
  <si>
    <t>6*1*1*0,6</t>
  </si>
  <si>
    <t>279113124</t>
  </si>
  <si>
    <t>Základová zeď tl přes 250 do 300 mm z tvárnic ztraceného bednění včetně výplně z betonu tř. C 12/15</t>
  </si>
  <si>
    <t>-526380313</t>
  </si>
  <si>
    <t>12*0,5*0,25</t>
  </si>
  <si>
    <t>279361821</t>
  </si>
  <si>
    <t>Výztuž základových zdí nosných betonářskou ocelí 10 505</t>
  </si>
  <si>
    <t>-605515733</t>
  </si>
  <si>
    <t>R</t>
  </si>
  <si>
    <t>D+M ocelová botka pilířová</t>
  </si>
  <si>
    <t>234421758</t>
  </si>
  <si>
    <t>R2</t>
  </si>
  <si>
    <t>D+M ocelové nerezové lano průměr 6 mm, včetně kotvení do trámu</t>
  </si>
  <si>
    <t>1929977260</t>
  </si>
  <si>
    <t>4,1*4</t>
  </si>
  <si>
    <t>-1551420032</t>
  </si>
  <si>
    <t>0,38*16+2,55+1,13</t>
  </si>
  <si>
    <t>564831111</t>
  </si>
  <si>
    <t>Podklad ze štěrkodrtě ŠD plochy přes 100 m2 tl 100 mm</t>
  </si>
  <si>
    <t>-404111754</t>
  </si>
  <si>
    <t>840382928</t>
  </si>
  <si>
    <t>-54853120</t>
  </si>
  <si>
    <t>58381004</t>
  </si>
  <si>
    <t>kostka štípaná dlažební mozaika žula 4/6 tř 1</t>
  </si>
  <si>
    <t>569125022</t>
  </si>
  <si>
    <t>-1954901869</t>
  </si>
  <si>
    <t>9*2+18*1,5+4</t>
  </si>
  <si>
    <t>1212280605</t>
  </si>
  <si>
    <t>-132887337</t>
  </si>
  <si>
    <t>49*0,05</t>
  </si>
  <si>
    <t>687031078</t>
  </si>
  <si>
    <t>762</t>
  </si>
  <si>
    <t>Konstrukce tesařské</t>
  </si>
  <si>
    <t>762082220</t>
  </si>
  <si>
    <t>Provedení tesařského profilování zhlaví trámu jednoduchým seříznutím dvěma řezy pl do 160 cm2</t>
  </si>
  <si>
    <t>-1002725644</t>
  </si>
  <si>
    <t>762083122</t>
  </si>
  <si>
    <t>Impregnace řeziva proti dřevokaznému hmyzu, houbám a plísním máčením třída ohrožení 3 a 4</t>
  </si>
  <si>
    <t>-513044982</t>
  </si>
  <si>
    <t>0,942+0,39+35*0,028</t>
  </si>
  <si>
    <t>762332532</t>
  </si>
  <si>
    <t>Montáž vázaných kcí krovů pravidelných z řeziva hoblovaného průřezové pl přes 120 do 224 cm2</t>
  </si>
  <si>
    <t>445969276</t>
  </si>
  <si>
    <t>"krokev sedlo"18*2,4</t>
  </si>
  <si>
    <t>"pásek čepováno"18*1</t>
  </si>
  <si>
    <t>61223264</t>
  </si>
  <si>
    <t>hranol konstrukční KVH lepený průřezu 100x100-280mm nepohledový</t>
  </si>
  <si>
    <t>105356995</t>
  </si>
  <si>
    <t>61,200*0,1*0,14*1,1</t>
  </si>
  <si>
    <t>762332533</t>
  </si>
  <si>
    <t>Montáž vázaných kcí krovů pravidelných z řeziva hoblovaného průřezové pl přes 224 do 288 cm2</t>
  </si>
  <si>
    <t>-1035105412</t>
  </si>
  <si>
    <t>"sloupek"6*2,25+3*0,75</t>
  </si>
  <si>
    <t>61223272</t>
  </si>
  <si>
    <t>hranol konstrukční KVH lepený průřezu 140x140-240mm pohledový</t>
  </si>
  <si>
    <t>-1282642361</t>
  </si>
  <si>
    <t>15,750*0,15*0,15*1,1</t>
  </si>
  <si>
    <t>762341260</t>
  </si>
  <si>
    <t>Montáž bednění střech rovných a šikmých sklonu do 60° z palubek</t>
  </si>
  <si>
    <t>1289845856</t>
  </si>
  <si>
    <t>6,65*2,4*2</t>
  </si>
  <si>
    <t>61189990</t>
  </si>
  <si>
    <t>palubky podlahové smrk tl 28mm A/B</t>
  </si>
  <si>
    <t>180926652</t>
  </si>
  <si>
    <t>31,920*1,1</t>
  </si>
  <si>
    <t>762395000</t>
  </si>
  <si>
    <t>Spojovací prostředky krovů, bednění, laťování, nadstřešních konstrukcí</t>
  </si>
  <si>
    <t>-1066832144</t>
  </si>
  <si>
    <t>764</t>
  </si>
  <si>
    <t>Konstrukce klempířské</t>
  </si>
  <si>
    <t>764121411</t>
  </si>
  <si>
    <t>Krytina střechy rovné drážkováním ze svitků z Al plechu rš 670 mm sklonu do 30°</t>
  </si>
  <si>
    <t>904398839</t>
  </si>
  <si>
    <t>764221417</t>
  </si>
  <si>
    <t>Oplechování nevětraného hřebene z Al plechu z hřebenáčů</t>
  </si>
  <si>
    <t>-1934704275</t>
  </si>
  <si>
    <t>764222404</t>
  </si>
  <si>
    <t>Oplechování štítu závětrnou lištou z Al plechu rš 330 mm</t>
  </si>
  <si>
    <t>-2133471597</t>
  </si>
  <si>
    <t>2,4*4</t>
  </si>
  <si>
    <t>764222433</t>
  </si>
  <si>
    <t>Oplechování rovné okapové hrany z Al plechu rš 250 mm</t>
  </si>
  <si>
    <t>1185715395</t>
  </si>
  <si>
    <t>6,65*2</t>
  </si>
  <si>
    <t>764521403</t>
  </si>
  <si>
    <t>Žlab podokapní půlkruhový z Al plechu rš 250 mm</t>
  </si>
  <si>
    <t>-1912613012</t>
  </si>
  <si>
    <t>764521443</t>
  </si>
  <si>
    <t>Kotlík oválný (trychtýřový) pro podokapní žlaby z Al plechu 250/80 mm</t>
  </si>
  <si>
    <t>43777364</t>
  </si>
  <si>
    <t>764528421</t>
  </si>
  <si>
    <t>Svody kruhové včetně objímek, kolen, odskoků z Al plechu průměru 80 mm</t>
  </si>
  <si>
    <t>855370327</t>
  </si>
  <si>
    <t>2*2,3</t>
  </si>
  <si>
    <t>765</t>
  </si>
  <si>
    <t>Krytina skládaná</t>
  </si>
  <si>
    <t>765191001</t>
  </si>
  <si>
    <t>Montáž pojistné hydroizolační nebo parotěsné fólie kladené ve sklonu do 20° lepením na bednění nebo izolaci</t>
  </si>
  <si>
    <t>571798440</t>
  </si>
  <si>
    <t>IKO.71190115</t>
  </si>
  <si>
    <t>Armourbase PRO</t>
  </si>
  <si>
    <t>977137138</t>
  </si>
  <si>
    <t>783</t>
  </si>
  <si>
    <t>Dokončovací práce - nátěry</t>
  </si>
  <si>
    <t>783264101</t>
  </si>
  <si>
    <t>Základní jednonásobný olejový nátěr tesařských konstrukcí</t>
  </si>
  <si>
    <t>1494095887</t>
  </si>
  <si>
    <t>783267101</t>
  </si>
  <si>
    <t>Krycí jednonásobný olejový nátěr tesařských konstrukcí</t>
  </si>
  <si>
    <t>-155888016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</si>
</sst>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7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calcChain" Target="calcChain.xml" /><Relationship Id="rId8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21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26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27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28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28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26</v>
      </c>
      <c r="AL14" s="21"/>
      <c r="AM14" s="21"/>
      <c r="AN14" s="33" t="s">
        <v>28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29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21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26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21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26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32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33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34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35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36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37</v>
      </c>
      <c r="E29" s="46"/>
      <c r="F29" s="31" t="s">
        <v>38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39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40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41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42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43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44</v>
      </c>
      <c r="U35" s="53"/>
      <c r="V35" s="53"/>
      <c r="W35" s="53"/>
      <c r="X35" s="55" t="s">
        <v>45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46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47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48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49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48</v>
      </c>
      <c r="AI60" s="41"/>
      <c r="AJ60" s="41"/>
      <c r="AK60" s="41"/>
      <c r="AL60" s="41"/>
      <c r="AM60" s="63" t="s">
        <v>49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50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51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48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49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48</v>
      </c>
      <c r="AI75" s="41"/>
      <c r="AJ75" s="41"/>
      <c r="AK75" s="41"/>
      <c r="AL75" s="41"/>
      <c r="AM75" s="63" t="s">
        <v>49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52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2024/3/4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Město Žacléř - parkovací stání na původní odstavné ploše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 xml:space="preserve"> 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10. 3. 2024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 xml:space="preserve"> 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29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53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27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31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54</v>
      </c>
      <c r="D92" s="93"/>
      <c r="E92" s="93"/>
      <c r="F92" s="93"/>
      <c r="G92" s="93"/>
      <c r="H92" s="94"/>
      <c r="I92" s="95" t="s">
        <v>55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56</v>
      </c>
      <c r="AH92" s="93"/>
      <c r="AI92" s="93"/>
      <c r="AJ92" s="93"/>
      <c r="AK92" s="93"/>
      <c r="AL92" s="93"/>
      <c r="AM92" s="93"/>
      <c r="AN92" s="95" t="s">
        <v>57</v>
      </c>
      <c r="AO92" s="93"/>
      <c r="AP92" s="97"/>
      <c r="AQ92" s="98" t="s">
        <v>58</v>
      </c>
      <c r="AR92" s="43"/>
      <c r="AS92" s="99" t="s">
        <v>59</v>
      </c>
      <c r="AT92" s="100" t="s">
        <v>60</v>
      </c>
      <c r="AU92" s="100" t="s">
        <v>61</v>
      </c>
      <c r="AV92" s="100" t="s">
        <v>62</v>
      </c>
      <c r="AW92" s="100" t="s">
        <v>63</v>
      </c>
      <c r="AX92" s="100" t="s">
        <v>64</v>
      </c>
      <c r="AY92" s="100" t="s">
        <v>65</v>
      </c>
      <c r="AZ92" s="100" t="s">
        <v>66</v>
      </c>
      <c r="BA92" s="100" t="s">
        <v>67</v>
      </c>
      <c r="BB92" s="100" t="s">
        <v>68</v>
      </c>
      <c r="BC92" s="100" t="s">
        <v>69</v>
      </c>
      <c r="BD92" s="101" t="s">
        <v>70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71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ROUND(SUM(AG95:AG97),2)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ROUND(SUM(AS95:AS97),2)</f>
        <v>0</v>
      </c>
      <c r="AT94" s="113">
        <f>ROUND(SUM(AV94:AW94),2)</f>
        <v>0</v>
      </c>
      <c r="AU94" s="114">
        <f>ROUND(SUM(AU95:AU97),5)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ROUND(SUM(AZ95:AZ97),2)</f>
        <v>0</v>
      </c>
      <c r="BA94" s="113">
        <f>ROUND(SUM(BA95:BA97),2)</f>
        <v>0</v>
      </c>
      <c r="BB94" s="113">
        <f>ROUND(SUM(BB95:BB97),2)</f>
        <v>0</v>
      </c>
      <c r="BC94" s="113">
        <f>ROUND(SUM(BC95:BC97),2)</f>
        <v>0</v>
      </c>
      <c r="BD94" s="115">
        <f>ROUND(SUM(BD95:BD97),2)</f>
        <v>0</v>
      </c>
      <c r="BE94" s="6"/>
      <c r="BS94" s="116" t="s">
        <v>72</v>
      </c>
      <c r="BT94" s="116" t="s">
        <v>73</v>
      </c>
      <c r="BU94" s="117" t="s">
        <v>74</v>
      </c>
      <c r="BV94" s="116" t="s">
        <v>75</v>
      </c>
      <c r="BW94" s="116" t="s">
        <v>5</v>
      </c>
      <c r="BX94" s="116" t="s">
        <v>76</v>
      </c>
      <c r="CL94" s="116" t="s">
        <v>1</v>
      </c>
    </row>
    <row r="95" s="7" customFormat="1" ht="24.75" customHeight="1">
      <c r="A95" s="118" t="s">
        <v>77</v>
      </c>
      <c r="B95" s="119"/>
      <c r="C95" s="120"/>
      <c r="D95" s="121" t="s">
        <v>78</v>
      </c>
      <c r="E95" s="121"/>
      <c r="F95" s="121"/>
      <c r="G95" s="121"/>
      <c r="H95" s="121"/>
      <c r="I95" s="122"/>
      <c r="J95" s="121" t="s">
        <v>79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'2024-3-4-1 - hlavní ploch...'!J30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80</v>
      </c>
      <c r="AR95" s="125"/>
      <c r="AS95" s="126">
        <v>0</v>
      </c>
      <c r="AT95" s="127">
        <f>ROUND(SUM(AV95:AW95),2)</f>
        <v>0</v>
      </c>
      <c r="AU95" s="128">
        <f>'2024-3-4-1 - hlavní ploch...'!P125</f>
        <v>0</v>
      </c>
      <c r="AV95" s="127">
        <f>'2024-3-4-1 - hlavní ploch...'!J33</f>
        <v>0</v>
      </c>
      <c r="AW95" s="127">
        <f>'2024-3-4-1 - hlavní ploch...'!J34</f>
        <v>0</v>
      </c>
      <c r="AX95" s="127">
        <f>'2024-3-4-1 - hlavní ploch...'!J35</f>
        <v>0</v>
      </c>
      <c r="AY95" s="127">
        <f>'2024-3-4-1 - hlavní ploch...'!J36</f>
        <v>0</v>
      </c>
      <c r="AZ95" s="127">
        <f>'2024-3-4-1 - hlavní ploch...'!F33</f>
        <v>0</v>
      </c>
      <c r="BA95" s="127">
        <f>'2024-3-4-1 - hlavní ploch...'!F34</f>
        <v>0</v>
      </c>
      <c r="BB95" s="127">
        <f>'2024-3-4-1 - hlavní ploch...'!F35</f>
        <v>0</v>
      </c>
      <c r="BC95" s="127">
        <f>'2024-3-4-1 - hlavní ploch...'!F36</f>
        <v>0</v>
      </c>
      <c r="BD95" s="129">
        <f>'2024-3-4-1 - hlavní ploch...'!F37</f>
        <v>0</v>
      </c>
      <c r="BE95" s="7"/>
      <c r="BT95" s="130" t="s">
        <v>81</v>
      </c>
      <c r="BV95" s="130" t="s">
        <v>75</v>
      </c>
      <c r="BW95" s="130" t="s">
        <v>82</v>
      </c>
      <c r="BX95" s="130" t="s">
        <v>5</v>
      </c>
      <c r="CL95" s="130" t="s">
        <v>1</v>
      </c>
      <c r="CM95" s="130" t="s">
        <v>83</v>
      </c>
    </row>
    <row r="96" s="7" customFormat="1" ht="24.75" customHeight="1">
      <c r="A96" s="118" t="s">
        <v>77</v>
      </c>
      <c r="B96" s="119"/>
      <c r="C96" s="120"/>
      <c r="D96" s="121" t="s">
        <v>84</v>
      </c>
      <c r="E96" s="121"/>
      <c r="F96" s="121"/>
      <c r="G96" s="121"/>
      <c r="H96" s="121"/>
      <c r="I96" s="122"/>
      <c r="J96" s="121" t="s">
        <v>85</v>
      </c>
      <c r="K96" s="121"/>
      <c r="L96" s="121"/>
      <c r="M96" s="121"/>
      <c r="N96" s="121"/>
      <c r="O96" s="121"/>
      <c r="P96" s="121"/>
      <c r="Q96" s="121"/>
      <c r="R96" s="121"/>
      <c r="S96" s="121"/>
      <c r="T96" s="121"/>
      <c r="U96" s="121"/>
      <c r="V96" s="121"/>
      <c r="W96" s="121"/>
      <c r="X96" s="121"/>
      <c r="Y96" s="121"/>
      <c r="Z96" s="121"/>
      <c r="AA96" s="121"/>
      <c r="AB96" s="121"/>
      <c r="AC96" s="121"/>
      <c r="AD96" s="121"/>
      <c r="AE96" s="121"/>
      <c r="AF96" s="121"/>
      <c r="AG96" s="123">
        <f>'2024-3-4-2 - inženýrské s...'!J30</f>
        <v>0</v>
      </c>
      <c r="AH96" s="122"/>
      <c r="AI96" s="122"/>
      <c r="AJ96" s="122"/>
      <c r="AK96" s="122"/>
      <c r="AL96" s="122"/>
      <c r="AM96" s="122"/>
      <c r="AN96" s="123">
        <f>SUM(AG96,AT96)</f>
        <v>0</v>
      </c>
      <c r="AO96" s="122"/>
      <c r="AP96" s="122"/>
      <c r="AQ96" s="124" t="s">
        <v>80</v>
      </c>
      <c r="AR96" s="125"/>
      <c r="AS96" s="126">
        <v>0</v>
      </c>
      <c r="AT96" s="127">
        <f>ROUND(SUM(AV96:AW96),2)</f>
        <v>0</v>
      </c>
      <c r="AU96" s="128">
        <f>'2024-3-4-2 - inženýrské s...'!P128</f>
        <v>0</v>
      </c>
      <c r="AV96" s="127">
        <f>'2024-3-4-2 - inženýrské s...'!J33</f>
        <v>0</v>
      </c>
      <c r="AW96" s="127">
        <f>'2024-3-4-2 - inženýrské s...'!J34</f>
        <v>0</v>
      </c>
      <c r="AX96" s="127">
        <f>'2024-3-4-2 - inženýrské s...'!J35</f>
        <v>0</v>
      </c>
      <c r="AY96" s="127">
        <f>'2024-3-4-2 - inženýrské s...'!J36</f>
        <v>0</v>
      </c>
      <c r="AZ96" s="127">
        <f>'2024-3-4-2 - inženýrské s...'!F33</f>
        <v>0</v>
      </c>
      <c r="BA96" s="127">
        <f>'2024-3-4-2 - inženýrské s...'!F34</f>
        <v>0</v>
      </c>
      <c r="BB96" s="127">
        <f>'2024-3-4-2 - inženýrské s...'!F35</f>
        <v>0</v>
      </c>
      <c r="BC96" s="127">
        <f>'2024-3-4-2 - inženýrské s...'!F36</f>
        <v>0</v>
      </c>
      <c r="BD96" s="129">
        <f>'2024-3-4-2 - inženýrské s...'!F37</f>
        <v>0</v>
      </c>
      <c r="BE96" s="7"/>
      <c r="BT96" s="130" t="s">
        <v>81</v>
      </c>
      <c r="BV96" s="130" t="s">
        <v>75</v>
      </c>
      <c r="BW96" s="130" t="s">
        <v>86</v>
      </c>
      <c r="BX96" s="130" t="s">
        <v>5</v>
      </c>
      <c r="CL96" s="130" t="s">
        <v>1</v>
      </c>
      <c r="CM96" s="130" t="s">
        <v>83</v>
      </c>
    </row>
    <row r="97" s="7" customFormat="1" ht="24.75" customHeight="1">
      <c r="A97" s="118" t="s">
        <v>77</v>
      </c>
      <c r="B97" s="119"/>
      <c r="C97" s="120"/>
      <c r="D97" s="121" t="s">
        <v>87</v>
      </c>
      <c r="E97" s="121"/>
      <c r="F97" s="121"/>
      <c r="G97" s="121"/>
      <c r="H97" s="121"/>
      <c r="I97" s="122"/>
      <c r="J97" s="121" t="s">
        <v>88</v>
      </c>
      <c r="K97" s="121"/>
      <c r="L97" s="121"/>
      <c r="M97" s="121"/>
      <c r="N97" s="121"/>
      <c r="O97" s="121"/>
      <c r="P97" s="121"/>
      <c r="Q97" s="121"/>
      <c r="R97" s="121"/>
      <c r="S97" s="121"/>
      <c r="T97" s="121"/>
      <c r="U97" s="121"/>
      <c r="V97" s="121"/>
      <c r="W97" s="121"/>
      <c r="X97" s="121"/>
      <c r="Y97" s="121"/>
      <c r="Z97" s="121"/>
      <c r="AA97" s="121"/>
      <c r="AB97" s="121"/>
      <c r="AC97" s="121"/>
      <c r="AD97" s="121"/>
      <c r="AE97" s="121"/>
      <c r="AF97" s="121"/>
      <c r="AG97" s="123">
        <f>'2024-3-4-3 - schodiště, a...'!J30</f>
        <v>0</v>
      </c>
      <c r="AH97" s="122"/>
      <c r="AI97" s="122"/>
      <c r="AJ97" s="122"/>
      <c r="AK97" s="122"/>
      <c r="AL97" s="122"/>
      <c r="AM97" s="122"/>
      <c r="AN97" s="123">
        <f>SUM(AG97,AT97)</f>
        <v>0</v>
      </c>
      <c r="AO97" s="122"/>
      <c r="AP97" s="122"/>
      <c r="AQ97" s="124" t="s">
        <v>80</v>
      </c>
      <c r="AR97" s="125"/>
      <c r="AS97" s="131">
        <v>0</v>
      </c>
      <c r="AT97" s="132">
        <f>ROUND(SUM(AV97:AW97),2)</f>
        <v>0</v>
      </c>
      <c r="AU97" s="133">
        <f>'2024-3-4-3 - schodiště, a...'!P127</f>
        <v>0</v>
      </c>
      <c r="AV97" s="132">
        <f>'2024-3-4-3 - schodiště, a...'!J33</f>
        <v>0</v>
      </c>
      <c r="AW97" s="132">
        <f>'2024-3-4-3 - schodiště, a...'!J34</f>
        <v>0</v>
      </c>
      <c r="AX97" s="132">
        <f>'2024-3-4-3 - schodiště, a...'!J35</f>
        <v>0</v>
      </c>
      <c r="AY97" s="132">
        <f>'2024-3-4-3 - schodiště, a...'!J36</f>
        <v>0</v>
      </c>
      <c r="AZ97" s="132">
        <f>'2024-3-4-3 - schodiště, a...'!F33</f>
        <v>0</v>
      </c>
      <c r="BA97" s="132">
        <f>'2024-3-4-3 - schodiště, a...'!F34</f>
        <v>0</v>
      </c>
      <c r="BB97" s="132">
        <f>'2024-3-4-3 - schodiště, a...'!F35</f>
        <v>0</v>
      </c>
      <c r="BC97" s="132">
        <f>'2024-3-4-3 - schodiště, a...'!F36</f>
        <v>0</v>
      </c>
      <c r="BD97" s="134">
        <f>'2024-3-4-3 - schodiště, a...'!F37</f>
        <v>0</v>
      </c>
      <c r="BE97" s="7"/>
      <c r="BT97" s="130" t="s">
        <v>81</v>
      </c>
      <c r="BV97" s="130" t="s">
        <v>75</v>
      </c>
      <c r="BW97" s="130" t="s">
        <v>89</v>
      </c>
      <c r="BX97" s="130" t="s">
        <v>5</v>
      </c>
      <c r="CL97" s="130" t="s">
        <v>1</v>
      </c>
      <c r="CM97" s="130" t="s">
        <v>83</v>
      </c>
    </row>
    <row r="98" s="2" customFormat="1" ht="30" customHeight="1">
      <c r="A98" s="37"/>
      <c r="B98" s="38"/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43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</row>
    <row r="99" s="2" customFormat="1" ht="6.96" customHeight="1">
      <c r="A99" s="37"/>
      <c r="B99" s="65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66"/>
      <c r="AO99" s="66"/>
      <c r="AP99" s="66"/>
      <c r="AQ99" s="66"/>
      <c r="AR99" s="43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</row>
  </sheetData>
  <sheetProtection sheet="1" formatColumns="0" formatRows="0" objects="1" scenarios="1" spinCount="100000" saltValue="UkXV3YYs6sai+Xacbd0d59cXpGVI9MFJP1921ysaIoK80BlKFo/cTmROVrPTeKBcUJcvw7V4aLQI9foLwKm3xA==" hashValue="HFeyQCA4ajRUtfuXbmqshJmEP0wNP46poAgYA+z3ajLWdAHhF1LSFcYsKenpoHLfet5zlE5k7rUGiS1YQ6kypw==" algorithmName="SHA-512" password="CC35"/>
  <mergeCells count="50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N97:AP97"/>
    <mergeCell ref="AG97:AM97"/>
    <mergeCell ref="D97:H97"/>
    <mergeCell ref="J97:AF97"/>
    <mergeCell ref="AG94:AM94"/>
    <mergeCell ref="AN94:AP94"/>
    <mergeCell ref="AR2:BE2"/>
  </mergeCells>
  <hyperlinks>
    <hyperlink ref="A95" location="'2024-3-4-1 - hlavní ploch...'!C2" display="/"/>
    <hyperlink ref="A96" location="'2024-3-4-2 - inženýrské s...'!C2" display="/"/>
    <hyperlink ref="A97" location="'2024-3-4-3 - schodiště, a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92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ROUND(J125,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ROUND((SUM(BE125:BE171)),  2)</f>
        <v>0</v>
      </c>
      <c r="G33" s="37"/>
      <c r="H33" s="37"/>
      <c r="I33" s="154">
        <v>0.20999999999999999</v>
      </c>
      <c r="J33" s="153">
        <f>ROUND(((SUM(BE125:BE171))*I33),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ROUND((SUM(BF125:BF171)),  2)</f>
        <v>0</v>
      </c>
      <c r="G34" s="37"/>
      <c r="H34" s="37"/>
      <c r="I34" s="154">
        <v>0.12</v>
      </c>
      <c r="J34" s="153">
        <f>ROUND(((SUM(BF125:BF171))*I34),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ROUND((SUM(BG125:BG171)),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ROUND((SUM(BH125:BH171)),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ROUND((SUM(BI125:BI171)),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2024/3/4/1 - hlavní plocha - žula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J125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J126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J127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100</v>
      </c>
      <c r="E99" s="187"/>
      <c r="F99" s="187"/>
      <c r="G99" s="187"/>
      <c r="H99" s="187"/>
      <c r="I99" s="187"/>
      <c r="J99" s="188">
        <f>J141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101</v>
      </c>
      <c r="E100" s="187"/>
      <c r="F100" s="187"/>
      <c r="G100" s="187"/>
      <c r="H100" s="187"/>
      <c r="I100" s="187"/>
      <c r="J100" s="188">
        <f>J152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102</v>
      </c>
      <c r="E101" s="187"/>
      <c r="F101" s="187"/>
      <c r="G101" s="187"/>
      <c r="H101" s="187"/>
      <c r="I101" s="187"/>
      <c r="J101" s="188">
        <f>J163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103</v>
      </c>
      <c r="E102" s="187"/>
      <c r="F102" s="187"/>
      <c r="G102" s="187"/>
      <c r="H102" s="187"/>
      <c r="I102" s="187"/>
      <c r="J102" s="188">
        <f>J165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104</v>
      </c>
      <c r="E103" s="181"/>
      <c r="F103" s="181"/>
      <c r="G103" s="181"/>
      <c r="H103" s="181"/>
      <c r="I103" s="181"/>
      <c r="J103" s="182">
        <f>J167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105</v>
      </c>
      <c r="E104" s="187"/>
      <c r="F104" s="187"/>
      <c r="G104" s="187"/>
      <c r="H104" s="187"/>
      <c r="I104" s="187"/>
      <c r="J104" s="188">
        <f>J168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106</v>
      </c>
      <c r="E105" s="187"/>
      <c r="F105" s="187"/>
      <c r="G105" s="187"/>
      <c r="H105" s="187"/>
      <c r="I105" s="187"/>
      <c r="J105" s="188">
        <f>J170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2" customFormat="1" ht="21.84" customHeight="1">
      <c r="A106" s="37"/>
      <c r="B106" s="38"/>
      <c r="C106" s="39"/>
      <c r="D106" s="39"/>
      <c r="E106" s="39"/>
      <c r="F106" s="39"/>
      <c r="G106" s="39"/>
      <c r="H106" s="39"/>
      <c r="I106" s="39"/>
      <c r="J106" s="39"/>
      <c r="K106" s="39"/>
      <c r="L106" s="62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</row>
    <row r="107" hidden="1" s="2" customFormat="1" ht="6.96" customHeight="1">
      <c r="A107" s="37"/>
      <c r="B107" s="65"/>
      <c r="C107" s="66"/>
      <c r="D107" s="66"/>
      <c r="E107" s="66"/>
      <c r="F107" s="66"/>
      <c r="G107" s="66"/>
      <c r="H107" s="66"/>
      <c r="I107" s="66"/>
      <c r="J107" s="66"/>
      <c r="K107" s="66"/>
      <c r="L107" s="62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</row>
    <row r="108" hidden="1"/>
    <row r="109" hidden="1"/>
    <row r="110" hidden="1"/>
    <row r="111" s="2" customFormat="1" ht="6.96" customHeight="1">
      <c r="A111" s="37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2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</row>
    <row r="112" s="2" customFormat="1" ht="24.96" customHeight="1">
      <c r="A112" s="37"/>
      <c r="B112" s="38"/>
      <c r="C112" s="22" t="s">
        <v>107</v>
      </c>
      <c r="D112" s="39"/>
      <c r="E112" s="39"/>
      <c r="F112" s="39"/>
      <c r="G112" s="39"/>
      <c r="H112" s="39"/>
      <c r="I112" s="39"/>
      <c r="J112" s="39"/>
      <c r="K112" s="39"/>
      <c r="L112" s="62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</row>
    <row r="113" s="2" customFormat="1" ht="6.96" customHeight="1">
      <c r="A113" s="37"/>
      <c r="B113" s="38"/>
      <c r="C113" s="39"/>
      <c r="D113" s="39"/>
      <c r="E113" s="39"/>
      <c r="F113" s="39"/>
      <c r="G113" s="39"/>
      <c r="H113" s="39"/>
      <c r="I113" s="39"/>
      <c r="J113" s="39"/>
      <c r="K113" s="39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12" customHeight="1">
      <c r="A114" s="37"/>
      <c r="B114" s="38"/>
      <c r="C114" s="31" t="s">
        <v>16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16.5" customHeight="1">
      <c r="A115" s="37"/>
      <c r="B115" s="38"/>
      <c r="C115" s="39"/>
      <c r="D115" s="39"/>
      <c r="E115" s="173" t="str">
        <f>E7</f>
        <v>Město Žacléř - parkovací stání na původní odstavné ploše</v>
      </c>
      <c r="F115" s="31"/>
      <c r="G115" s="31"/>
      <c r="H115" s="31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91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75" t="str">
        <f>E9</f>
        <v>2024/3/4/1 - hlavní plocha - žula</v>
      </c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6.96" customHeight="1">
      <c r="A118" s="37"/>
      <c r="B118" s="38"/>
      <c r="C118" s="39"/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20</v>
      </c>
      <c r="D119" s="39"/>
      <c r="E119" s="39"/>
      <c r="F119" s="26" t="str">
        <f>F12</f>
        <v xml:space="preserve"> </v>
      </c>
      <c r="G119" s="39"/>
      <c r="H119" s="39"/>
      <c r="I119" s="31" t="s">
        <v>22</v>
      </c>
      <c r="J119" s="78" t="str">
        <f>IF(J12="","",J12)</f>
        <v>10. 3. 2024</v>
      </c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5.15" customHeight="1">
      <c r="A121" s="37"/>
      <c r="B121" s="38"/>
      <c r="C121" s="31" t="s">
        <v>24</v>
      </c>
      <c r="D121" s="39"/>
      <c r="E121" s="39"/>
      <c r="F121" s="26" t="str">
        <f>E15</f>
        <v xml:space="preserve"> </v>
      </c>
      <c r="G121" s="39"/>
      <c r="H121" s="39"/>
      <c r="I121" s="31" t="s">
        <v>29</v>
      </c>
      <c r="J121" s="35" t="str">
        <f>E21</f>
        <v xml:space="preserve"> 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27</v>
      </c>
      <c r="D122" s="39"/>
      <c r="E122" s="39"/>
      <c r="F122" s="26" t="str">
        <f>IF(E18="","",E18)</f>
        <v>Vyplň údaj</v>
      </c>
      <c r="G122" s="39"/>
      <c r="H122" s="39"/>
      <c r="I122" s="31" t="s">
        <v>31</v>
      </c>
      <c r="J122" s="35" t="str">
        <f>E24</f>
        <v xml:space="preserve"> 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0.32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11" customFormat="1" ht="29.28" customHeight="1">
      <c r="A124" s="190"/>
      <c r="B124" s="191"/>
      <c r="C124" s="192" t="s">
        <v>108</v>
      </c>
      <c r="D124" s="193" t="s">
        <v>58</v>
      </c>
      <c r="E124" s="193" t="s">
        <v>54</v>
      </c>
      <c r="F124" s="193" t="s">
        <v>55</v>
      </c>
      <c r="G124" s="193" t="s">
        <v>109</v>
      </c>
      <c r="H124" s="193" t="s">
        <v>110</v>
      </c>
      <c r="I124" s="193" t="s">
        <v>111</v>
      </c>
      <c r="J124" s="194" t="s">
        <v>95</v>
      </c>
      <c r="K124" s="195" t="s">
        <v>112</v>
      </c>
      <c r="L124" s="196"/>
      <c r="M124" s="99" t="s">
        <v>1</v>
      </c>
      <c r="N124" s="100" t="s">
        <v>37</v>
      </c>
      <c r="O124" s="100" t="s">
        <v>113</v>
      </c>
      <c r="P124" s="100" t="s">
        <v>114</v>
      </c>
      <c r="Q124" s="100" t="s">
        <v>115</v>
      </c>
      <c r="R124" s="100" t="s">
        <v>116</v>
      </c>
      <c r="S124" s="100" t="s">
        <v>117</v>
      </c>
      <c r="T124" s="101" t="s">
        <v>118</v>
      </c>
      <c r="U124" s="190"/>
      <c r="V124" s="190"/>
      <c r="W124" s="190"/>
      <c r="X124" s="190"/>
      <c r="Y124" s="190"/>
      <c r="Z124" s="190"/>
      <c r="AA124" s="190"/>
      <c r="AB124" s="190"/>
      <c r="AC124" s="190"/>
      <c r="AD124" s="190"/>
      <c r="AE124" s="190"/>
    </row>
    <row r="125" s="2" customFormat="1" ht="22.8" customHeight="1">
      <c r="A125" s="37"/>
      <c r="B125" s="38"/>
      <c r="C125" s="106" t="s">
        <v>119</v>
      </c>
      <c r="D125" s="39"/>
      <c r="E125" s="39"/>
      <c r="F125" s="39"/>
      <c r="G125" s="39"/>
      <c r="H125" s="39"/>
      <c r="I125" s="39"/>
      <c r="J125" s="197">
        <f>BK125</f>
        <v>0</v>
      </c>
      <c r="K125" s="39"/>
      <c r="L125" s="43"/>
      <c r="M125" s="102"/>
      <c r="N125" s="198"/>
      <c r="O125" s="103"/>
      <c r="P125" s="199">
        <f>P126+P167</f>
        <v>0</v>
      </c>
      <c r="Q125" s="103"/>
      <c r="R125" s="199">
        <f>R126+R167</f>
        <v>323.07458524999998</v>
      </c>
      <c r="S125" s="103"/>
      <c r="T125" s="200">
        <f>T126+T167</f>
        <v>0</v>
      </c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T125" s="16" t="s">
        <v>72</v>
      </c>
      <c r="AU125" s="16" t="s">
        <v>97</v>
      </c>
      <c r="BK125" s="201">
        <f>BK126+BK167</f>
        <v>0</v>
      </c>
    </row>
    <row r="126" s="12" customFormat="1" ht="25.92" customHeight="1">
      <c r="A126" s="12"/>
      <c r="B126" s="202"/>
      <c r="C126" s="203"/>
      <c r="D126" s="204" t="s">
        <v>72</v>
      </c>
      <c r="E126" s="205" t="s">
        <v>120</v>
      </c>
      <c r="F126" s="205" t="s">
        <v>121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P127+P141+P152+P163+P165</f>
        <v>0</v>
      </c>
      <c r="Q126" s="210"/>
      <c r="R126" s="211">
        <f>R127+R141+R152+R163+R165</f>
        <v>323.07458524999998</v>
      </c>
      <c r="S126" s="210"/>
      <c r="T126" s="212">
        <f>T127+T141+T152+T163+T165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81</v>
      </c>
      <c r="AT126" s="214" t="s">
        <v>72</v>
      </c>
      <c r="AU126" s="214" t="s">
        <v>73</v>
      </c>
      <c r="AY126" s="213" t="s">
        <v>122</v>
      </c>
      <c r="BK126" s="215">
        <f>BK127+BK141+BK152+BK163+BK165</f>
        <v>0</v>
      </c>
    </row>
    <row r="127" s="12" customFormat="1" ht="22.8" customHeight="1">
      <c r="A127" s="12"/>
      <c r="B127" s="202"/>
      <c r="C127" s="203"/>
      <c r="D127" s="204" t="s">
        <v>72</v>
      </c>
      <c r="E127" s="216" t="s">
        <v>81</v>
      </c>
      <c r="F127" s="216" t="s">
        <v>123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SUM(P128:P140)</f>
        <v>0</v>
      </c>
      <c r="Q127" s="210"/>
      <c r="R127" s="211">
        <f>SUM(R128:R140)</f>
        <v>0</v>
      </c>
      <c r="S127" s="210"/>
      <c r="T127" s="212">
        <f>SUM(T128:T140)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81</v>
      </c>
      <c r="AT127" s="214" t="s">
        <v>72</v>
      </c>
      <c r="AU127" s="214" t="s">
        <v>81</v>
      </c>
      <c r="AY127" s="213" t="s">
        <v>122</v>
      </c>
      <c r="BK127" s="215">
        <f>SUM(BK128:BK140)</f>
        <v>0</v>
      </c>
    </row>
    <row r="128" s="2" customFormat="1" ht="33" customHeight="1">
      <c r="A128" s="37"/>
      <c r="B128" s="38"/>
      <c r="C128" s="218" t="s">
        <v>81</v>
      </c>
      <c r="D128" s="218" t="s">
        <v>124</v>
      </c>
      <c r="E128" s="219" t="s">
        <v>125</v>
      </c>
      <c r="F128" s="220" t="s">
        <v>126</v>
      </c>
      <c r="G128" s="221" t="s">
        <v>127</v>
      </c>
      <c r="H128" s="222">
        <v>169.59999999999999</v>
      </c>
      <c r="I128" s="223"/>
      <c r="J128" s="224">
        <f>ROUND(I128*H128,2)</f>
        <v>0</v>
      </c>
      <c r="K128" s="225"/>
      <c r="L128" s="43"/>
      <c r="M128" s="226" t="s">
        <v>1</v>
      </c>
      <c r="N128" s="227" t="s">
        <v>38</v>
      </c>
      <c r="O128" s="90"/>
      <c r="P128" s="228">
        <f>O128*H128</f>
        <v>0</v>
      </c>
      <c r="Q128" s="228">
        <v>0</v>
      </c>
      <c r="R128" s="228">
        <f>Q128*H128</f>
        <v>0</v>
      </c>
      <c r="S128" s="228">
        <v>0</v>
      </c>
      <c r="T128" s="229">
        <f>S128*H128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R128" s="230" t="s">
        <v>128</v>
      </c>
      <c r="AT128" s="230" t="s">
        <v>124</v>
      </c>
      <c r="AU128" s="230" t="s">
        <v>83</v>
      </c>
      <c r="AY128" s="16" t="s">
        <v>122</v>
      </c>
      <c r="BE128" s="231">
        <f>IF(N128="základní",J128,0)</f>
        <v>0</v>
      </c>
      <c r="BF128" s="231">
        <f>IF(N128="snížená",J128,0)</f>
        <v>0</v>
      </c>
      <c r="BG128" s="231">
        <f>IF(N128="zákl. přenesená",J128,0)</f>
        <v>0</v>
      </c>
      <c r="BH128" s="231">
        <f>IF(N128="sníž. přenesená",J128,0)</f>
        <v>0</v>
      </c>
      <c r="BI128" s="231">
        <f>IF(N128="nulová",J128,0)</f>
        <v>0</v>
      </c>
      <c r="BJ128" s="16" t="s">
        <v>81</v>
      </c>
      <c r="BK128" s="231">
        <f>ROUND(I128*H128,2)</f>
        <v>0</v>
      </c>
      <c r="BL128" s="16" t="s">
        <v>128</v>
      </c>
      <c r="BM128" s="230" t="s">
        <v>129</v>
      </c>
    </row>
    <row r="129" s="13" customFormat="1">
      <c r="A129" s="13"/>
      <c r="B129" s="232"/>
      <c r="C129" s="233"/>
      <c r="D129" s="234" t="s">
        <v>130</v>
      </c>
      <c r="E129" s="235" t="s">
        <v>1</v>
      </c>
      <c r="F129" s="236" t="s">
        <v>131</v>
      </c>
      <c r="G129" s="233"/>
      <c r="H129" s="237">
        <v>15.199999999999999</v>
      </c>
      <c r="I129" s="238"/>
      <c r="J129" s="233"/>
      <c r="K129" s="233"/>
      <c r="L129" s="239"/>
      <c r="M129" s="240"/>
      <c r="N129" s="241"/>
      <c r="O129" s="241"/>
      <c r="P129" s="241"/>
      <c r="Q129" s="241"/>
      <c r="R129" s="241"/>
      <c r="S129" s="241"/>
      <c r="T129" s="242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43" t="s">
        <v>130</v>
      </c>
      <c r="AU129" s="243" t="s">
        <v>83</v>
      </c>
      <c r="AV129" s="13" t="s">
        <v>83</v>
      </c>
      <c r="AW129" s="13" t="s">
        <v>30</v>
      </c>
      <c r="AX129" s="13" t="s">
        <v>73</v>
      </c>
      <c r="AY129" s="243" t="s">
        <v>122</v>
      </c>
    </row>
    <row r="130" s="13" customFormat="1">
      <c r="A130" s="13"/>
      <c r="B130" s="232"/>
      <c r="C130" s="233"/>
      <c r="D130" s="234" t="s">
        <v>130</v>
      </c>
      <c r="E130" s="235" t="s">
        <v>1</v>
      </c>
      <c r="F130" s="236" t="s">
        <v>132</v>
      </c>
      <c r="G130" s="233"/>
      <c r="H130" s="237">
        <v>5.7000000000000002</v>
      </c>
      <c r="I130" s="238"/>
      <c r="J130" s="233"/>
      <c r="K130" s="233"/>
      <c r="L130" s="239"/>
      <c r="M130" s="240"/>
      <c r="N130" s="241"/>
      <c r="O130" s="241"/>
      <c r="P130" s="241"/>
      <c r="Q130" s="241"/>
      <c r="R130" s="241"/>
      <c r="S130" s="241"/>
      <c r="T130" s="242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43" t="s">
        <v>130</v>
      </c>
      <c r="AU130" s="243" t="s">
        <v>83</v>
      </c>
      <c r="AV130" s="13" t="s">
        <v>83</v>
      </c>
      <c r="AW130" s="13" t="s">
        <v>30</v>
      </c>
      <c r="AX130" s="13" t="s">
        <v>73</v>
      </c>
      <c r="AY130" s="243" t="s">
        <v>122</v>
      </c>
    </row>
    <row r="131" s="13" customFormat="1">
      <c r="A131" s="13"/>
      <c r="B131" s="232"/>
      <c r="C131" s="233"/>
      <c r="D131" s="234" t="s">
        <v>130</v>
      </c>
      <c r="E131" s="235" t="s">
        <v>1</v>
      </c>
      <c r="F131" s="236" t="s">
        <v>133</v>
      </c>
      <c r="G131" s="233"/>
      <c r="H131" s="237">
        <v>86.700000000000003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130</v>
      </c>
      <c r="AU131" s="243" t="s">
        <v>83</v>
      </c>
      <c r="AV131" s="13" t="s">
        <v>83</v>
      </c>
      <c r="AW131" s="13" t="s">
        <v>30</v>
      </c>
      <c r="AX131" s="13" t="s">
        <v>73</v>
      </c>
      <c r="AY131" s="243" t="s">
        <v>122</v>
      </c>
    </row>
    <row r="132" s="13" customFormat="1">
      <c r="A132" s="13"/>
      <c r="B132" s="232"/>
      <c r="C132" s="233"/>
      <c r="D132" s="234" t="s">
        <v>130</v>
      </c>
      <c r="E132" s="235" t="s">
        <v>1</v>
      </c>
      <c r="F132" s="236" t="s">
        <v>134</v>
      </c>
      <c r="G132" s="233"/>
      <c r="H132" s="237">
        <v>62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130</v>
      </c>
      <c r="AU132" s="243" t="s">
        <v>83</v>
      </c>
      <c r="AV132" s="13" t="s">
        <v>83</v>
      </c>
      <c r="AW132" s="13" t="s">
        <v>30</v>
      </c>
      <c r="AX132" s="13" t="s">
        <v>73</v>
      </c>
      <c r="AY132" s="243" t="s">
        <v>122</v>
      </c>
    </row>
    <row r="133" s="14" customFormat="1">
      <c r="A133" s="14"/>
      <c r="B133" s="244"/>
      <c r="C133" s="245"/>
      <c r="D133" s="234" t="s">
        <v>130</v>
      </c>
      <c r="E133" s="246" t="s">
        <v>1</v>
      </c>
      <c r="F133" s="247" t="s">
        <v>135</v>
      </c>
      <c r="G133" s="245"/>
      <c r="H133" s="248">
        <v>169.59999999999999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130</v>
      </c>
      <c r="AU133" s="254" t="s">
        <v>83</v>
      </c>
      <c r="AV133" s="14" t="s">
        <v>128</v>
      </c>
      <c r="AW133" s="14" t="s">
        <v>30</v>
      </c>
      <c r="AX133" s="14" t="s">
        <v>81</v>
      </c>
      <c r="AY133" s="254" t="s">
        <v>122</v>
      </c>
    </row>
    <row r="134" s="2" customFormat="1" ht="37.8" customHeight="1">
      <c r="A134" s="37"/>
      <c r="B134" s="38"/>
      <c r="C134" s="218" t="s">
        <v>83</v>
      </c>
      <c r="D134" s="218" t="s">
        <v>124</v>
      </c>
      <c r="E134" s="219" t="s">
        <v>136</v>
      </c>
      <c r="F134" s="220" t="s">
        <v>137</v>
      </c>
      <c r="G134" s="221" t="s">
        <v>127</v>
      </c>
      <c r="H134" s="222">
        <v>169.59999999999999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38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128</v>
      </c>
      <c r="AT134" s="230" t="s">
        <v>124</v>
      </c>
      <c r="AU134" s="230" t="s">
        <v>83</v>
      </c>
      <c r="AY134" s="16" t="s">
        <v>122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128</v>
      </c>
      <c r="BM134" s="230" t="s">
        <v>138</v>
      </c>
    </row>
    <row r="135" s="2" customFormat="1" ht="24.15" customHeight="1">
      <c r="A135" s="37"/>
      <c r="B135" s="38"/>
      <c r="C135" s="218" t="s">
        <v>139</v>
      </c>
      <c r="D135" s="218" t="s">
        <v>124</v>
      </c>
      <c r="E135" s="219" t="s">
        <v>140</v>
      </c>
      <c r="F135" s="220" t="s">
        <v>141</v>
      </c>
      <c r="G135" s="221" t="s">
        <v>127</v>
      </c>
      <c r="H135" s="222">
        <v>169.59999999999999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38</v>
      </c>
      <c r="O135" s="90"/>
      <c r="P135" s="228">
        <f>O135*H135</f>
        <v>0</v>
      </c>
      <c r="Q135" s="228">
        <v>0</v>
      </c>
      <c r="R135" s="228">
        <f>Q135*H135</f>
        <v>0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128</v>
      </c>
      <c r="AT135" s="230" t="s">
        <v>124</v>
      </c>
      <c r="AU135" s="230" t="s">
        <v>83</v>
      </c>
      <c r="AY135" s="16" t="s">
        <v>122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128</v>
      </c>
      <c r="BM135" s="230" t="s">
        <v>142</v>
      </c>
    </row>
    <row r="136" s="13" customFormat="1">
      <c r="A136" s="13"/>
      <c r="B136" s="232"/>
      <c r="C136" s="233"/>
      <c r="D136" s="234" t="s">
        <v>130</v>
      </c>
      <c r="E136" s="235" t="s">
        <v>1</v>
      </c>
      <c r="F136" s="236" t="s">
        <v>143</v>
      </c>
      <c r="G136" s="233"/>
      <c r="H136" s="237">
        <v>126.8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130</v>
      </c>
      <c r="AU136" s="243" t="s">
        <v>83</v>
      </c>
      <c r="AV136" s="13" t="s">
        <v>83</v>
      </c>
      <c r="AW136" s="13" t="s">
        <v>30</v>
      </c>
      <c r="AX136" s="13" t="s">
        <v>73</v>
      </c>
      <c r="AY136" s="243" t="s">
        <v>122</v>
      </c>
    </row>
    <row r="137" s="13" customFormat="1">
      <c r="A137" s="13"/>
      <c r="B137" s="232"/>
      <c r="C137" s="233"/>
      <c r="D137" s="234" t="s">
        <v>130</v>
      </c>
      <c r="E137" s="235" t="s">
        <v>1</v>
      </c>
      <c r="F137" s="236" t="s">
        <v>144</v>
      </c>
      <c r="G137" s="233"/>
      <c r="H137" s="237">
        <v>33.600000000000001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130</v>
      </c>
      <c r="AU137" s="243" t="s">
        <v>83</v>
      </c>
      <c r="AV137" s="13" t="s">
        <v>83</v>
      </c>
      <c r="AW137" s="13" t="s">
        <v>30</v>
      </c>
      <c r="AX137" s="13" t="s">
        <v>73</v>
      </c>
      <c r="AY137" s="243" t="s">
        <v>122</v>
      </c>
    </row>
    <row r="138" s="13" customFormat="1">
      <c r="A138" s="13"/>
      <c r="B138" s="232"/>
      <c r="C138" s="233"/>
      <c r="D138" s="234" t="s">
        <v>130</v>
      </c>
      <c r="E138" s="235" t="s">
        <v>1</v>
      </c>
      <c r="F138" s="236" t="s">
        <v>145</v>
      </c>
      <c r="G138" s="233"/>
      <c r="H138" s="237">
        <v>9.1999999999999993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130</v>
      </c>
      <c r="AU138" s="243" t="s">
        <v>83</v>
      </c>
      <c r="AV138" s="13" t="s">
        <v>83</v>
      </c>
      <c r="AW138" s="13" t="s">
        <v>30</v>
      </c>
      <c r="AX138" s="13" t="s">
        <v>73</v>
      </c>
      <c r="AY138" s="243" t="s">
        <v>122</v>
      </c>
    </row>
    <row r="139" s="14" customFormat="1">
      <c r="A139" s="14"/>
      <c r="B139" s="244"/>
      <c r="C139" s="245"/>
      <c r="D139" s="234" t="s">
        <v>130</v>
      </c>
      <c r="E139" s="246" t="s">
        <v>1</v>
      </c>
      <c r="F139" s="247" t="s">
        <v>135</v>
      </c>
      <c r="G139" s="245"/>
      <c r="H139" s="248">
        <v>169.59999999999999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130</v>
      </c>
      <c r="AU139" s="254" t="s">
        <v>83</v>
      </c>
      <c r="AV139" s="14" t="s">
        <v>128</v>
      </c>
      <c r="AW139" s="14" t="s">
        <v>30</v>
      </c>
      <c r="AX139" s="14" t="s">
        <v>81</v>
      </c>
      <c r="AY139" s="254" t="s">
        <v>122</v>
      </c>
    </row>
    <row r="140" s="2" customFormat="1" ht="24.15" customHeight="1">
      <c r="A140" s="37"/>
      <c r="B140" s="38"/>
      <c r="C140" s="218" t="s">
        <v>128</v>
      </c>
      <c r="D140" s="218" t="s">
        <v>124</v>
      </c>
      <c r="E140" s="219" t="s">
        <v>146</v>
      </c>
      <c r="F140" s="220" t="s">
        <v>147</v>
      </c>
      <c r="G140" s="221" t="s">
        <v>148</v>
      </c>
      <c r="H140" s="222">
        <v>1427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38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128</v>
      </c>
      <c r="AT140" s="230" t="s">
        <v>124</v>
      </c>
      <c r="AU140" s="230" t="s">
        <v>83</v>
      </c>
      <c r="AY140" s="16" t="s">
        <v>122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128</v>
      </c>
      <c r="BM140" s="230" t="s">
        <v>149</v>
      </c>
    </row>
    <row r="141" s="12" customFormat="1" ht="22.8" customHeight="1">
      <c r="A141" s="12"/>
      <c r="B141" s="202"/>
      <c r="C141" s="203"/>
      <c r="D141" s="204" t="s">
        <v>72</v>
      </c>
      <c r="E141" s="216" t="s">
        <v>150</v>
      </c>
      <c r="F141" s="216" t="s">
        <v>151</v>
      </c>
      <c r="G141" s="203"/>
      <c r="H141" s="203"/>
      <c r="I141" s="206"/>
      <c r="J141" s="217">
        <f>BK141</f>
        <v>0</v>
      </c>
      <c r="K141" s="203"/>
      <c r="L141" s="208"/>
      <c r="M141" s="209"/>
      <c r="N141" s="210"/>
      <c r="O141" s="210"/>
      <c r="P141" s="211">
        <f>SUM(P142:P151)</f>
        <v>0</v>
      </c>
      <c r="Q141" s="210"/>
      <c r="R141" s="211">
        <f>SUM(R142:R151)</f>
        <v>277.33188999999999</v>
      </c>
      <c r="S141" s="210"/>
      <c r="T141" s="212">
        <f>SUM(T142:T151)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13" t="s">
        <v>81</v>
      </c>
      <c r="AT141" s="214" t="s">
        <v>72</v>
      </c>
      <c r="AU141" s="214" t="s">
        <v>81</v>
      </c>
      <c r="AY141" s="213" t="s">
        <v>122</v>
      </c>
      <c r="BK141" s="215">
        <f>SUM(BK142:BK151)</f>
        <v>0</v>
      </c>
    </row>
    <row r="142" s="2" customFormat="1" ht="24.15" customHeight="1">
      <c r="A142" s="37"/>
      <c r="B142" s="38"/>
      <c r="C142" s="218" t="s">
        <v>150</v>
      </c>
      <c r="D142" s="218" t="s">
        <v>124</v>
      </c>
      <c r="E142" s="219" t="s">
        <v>152</v>
      </c>
      <c r="F142" s="220" t="s">
        <v>153</v>
      </c>
      <c r="G142" s="221" t="s">
        <v>148</v>
      </c>
      <c r="H142" s="222">
        <v>1211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38</v>
      </c>
      <c r="O142" s="90"/>
      <c r="P142" s="228">
        <f>O142*H142</f>
        <v>0</v>
      </c>
      <c r="Q142" s="228">
        <v>0</v>
      </c>
      <c r="R142" s="228">
        <f>Q142*H142</f>
        <v>0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128</v>
      </c>
      <c r="AT142" s="230" t="s">
        <v>124</v>
      </c>
      <c r="AU142" s="230" t="s">
        <v>83</v>
      </c>
      <c r="AY142" s="16" t="s">
        <v>122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81</v>
      </c>
      <c r="BK142" s="231">
        <f>ROUND(I142*H142,2)</f>
        <v>0</v>
      </c>
      <c r="BL142" s="16" t="s">
        <v>128</v>
      </c>
      <c r="BM142" s="230" t="s">
        <v>154</v>
      </c>
    </row>
    <row r="143" s="2" customFormat="1" ht="24.15" customHeight="1">
      <c r="A143" s="37"/>
      <c r="B143" s="38"/>
      <c r="C143" s="218" t="s">
        <v>155</v>
      </c>
      <c r="D143" s="218" t="s">
        <v>124</v>
      </c>
      <c r="E143" s="219" t="s">
        <v>156</v>
      </c>
      <c r="F143" s="220" t="s">
        <v>157</v>
      </c>
      <c r="G143" s="221" t="s">
        <v>148</v>
      </c>
      <c r="H143" s="222">
        <v>1427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38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128</v>
      </c>
      <c r="AT143" s="230" t="s">
        <v>124</v>
      </c>
      <c r="AU143" s="230" t="s">
        <v>83</v>
      </c>
      <c r="AY143" s="16" t="s">
        <v>122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81</v>
      </c>
      <c r="BK143" s="231">
        <f>ROUND(I143*H143,2)</f>
        <v>0</v>
      </c>
      <c r="BL143" s="16" t="s">
        <v>128</v>
      </c>
      <c r="BM143" s="230" t="s">
        <v>158</v>
      </c>
    </row>
    <row r="144" s="2" customFormat="1" ht="24.15" customHeight="1">
      <c r="A144" s="37"/>
      <c r="B144" s="38"/>
      <c r="C144" s="218" t="s">
        <v>159</v>
      </c>
      <c r="D144" s="218" t="s">
        <v>124</v>
      </c>
      <c r="E144" s="219" t="s">
        <v>160</v>
      </c>
      <c r="F144" s="220" t="s">
        <v>161</v>
      </c>
      <c r="G144" s="221" t="s">
        <v>148</v>
      </c>
      <c r="H144" s="222">
        <v>1211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38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128</v>
      </c>
      <c r="AT144" s="230" t="s">
        <v>124</v>
      </c>
      <c r="AU144" s="230" t="s">
        <v>83</v>
      </c>
      <c r="AY144" s="16" t="s">
        <v>122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128</v>
      </c>
      <c r="BM144" s="230" t="s">
        <v>162</v>
      </c>
    </row>
    <row r="145" s="2" customFormat="1" ht="24.15" customHeight="1">
      <c r="A145" s="37"/>
      <c r="B145" s="38"/>
      <c r="C145" s="218" t="s">
        <v>163</v>
      </c>
      <c r="D145" s="218" t="s">
        <v>124</v>
      </c>
      <c r="E145" s="219" t="s">
        <v>164</v>
      </c>
      <c r="F145" s="220" t="s">
        <v>165</v>
      </c>
      <c r="G145" s="221" t="s">
        <v>148</v>
      </c>
      <c r="H145" s="222">
        <v>1211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38</v>
      </c>
      <c r="O145" s="90"/>
      <c r="P145" s="228">
        <f>O145*H145</f>
        <v>0</v>
      </c>
      <c r="Q145" s="228">
        <v>0.1837</v>
      </c>
      <c r="R145" s="228">
        <f>Q145*H145</f>
        <v>222.4607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128</v>
      </c>
      <c r="AT145" s="230" t="s">
        <v>124</v>
      </c>
      <c r="AU145" s="230" t="s">
        <v>83</v>
      </c>
      <c r="AY145" s="16" t="s">
        <v>122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81</v>
      </c>
      <c r="BK145" s="231">
        <f>ROUND(I145*H145,2)</f>
        <v>0</v>
      </c>
      <c r="BL145" s="16" t="s">
        <v>128</v>
      </c>
      <c r="BM145" s="230" t="s">
        <v>166</v>
      </c>
    </row>
    <row r="146" s="2" customFormat="1" ht="37.8" customHeight="1">
      <c r="A146" s="37"/>
      <c r="B146" s="38"/>
      <c r="C146" s="255" t="s">
        <v>167</v>
      </c>
      <c r="D146" s="255" t="s">
        <v>168</v>
      </c>
      <c r="E146" s="256" t="s">
        <v>169</v>
      </c>
      <c r="F146" s="257" t="s">
        <v>170</v>
      </c>
      <c r="G146" s="258" t="s">
        <v>148</v>
      </c>
      <c r="H146" s="259">
        <v>650</v>
      </c>
      <c r="I146" s="260"/>
      <c r="J146" s="261">
        <f>ROUND(I146*H146,2)</f>
        <v>0</v>
      </c>
      <c r="K146" s="262"/>
      <c r="L146" s="263"/>
      <c r="M146" s="264" t="s">
        <v>1</v>
      </c>
      <c r="N146" s="265" t="s">
        <v>38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163</v>
      </c>
      <c r="AT146" s="230" t="s">
        <v>168</v>
      </c>
      <c r="AU146" s="230" t="s">
        <v>83</v>
      </c>
      <c r="AY146" s="16" t="s">
        <v>122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81</v>
      </c>
      <c r="BK146" s="231">
        <f>ROUND(I146*H146,2)</f>
        <v>0</v>
      </c>
      <c r="BL146" s="16" t="s">
        <v>128</v>
      </c>
      <c r="BM146" s="230" t="s">
        <v>171</v>
      </c>
    </row>
    <row r="147" s="13" customFormat="1">
      <c r="A147" s="13"/>
      <c r="B147" s="232"/>
      <c r="C147" s="233"/>
      <c r="D147" s="234" t="s">
        <v>130</v>
      </c>
      <c r="E147" s="235" t="s">
        <v>1</v>
      </c>
      <c r="F147" s="236" t="s">
        <v>172</v>
      </c>
      <c r="G147" s="233"/>
      <c r="H147" s="237">
        <v>600</v>
      </c>
      <c r="I147" s="238"/>
      <c r="J147" s="233"/>
      <c r="K147" s="233"/>
      <c r="L147" s="239"/>
      <c r="M147" s="240"/>
      <c r="N147" s="241"/>
      <c r="O147" s="241"/>
      <c r="P147" s="241"/>
      <c r="Q147" s="241"/>
      <c r="R147" s="241"/>
      <c r="S147" s="241"/>
      <c r="T147" s="242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3" t="s">
        <v>130</v>
      </c>
      <c r="AU147" s="243" t="s">
        <v>83</v>
      </c>
      <c r="AV147" s="13" t="s">
        <v>83</v>
      </c>
      <c r="AW147" s="13" t="s">
        <v>30</v>
      </c>
      <c r="AX147" s="13" t="s">
        <v>73</v>
      </c>
      <c r="AY147" s="243" t="s">
        <v>122</v>
      </c>
    </row>
    <row r="148" s="13" customFormat="1">
      <c r="A148" s="13"/>
      <c r="B148" s="232"/>
      <c r="C148" s="233"/>
      <c r="D148" s="234" t="s">
        <v>130</v>
      </c>
      <c r="E148" s="235" t="s">
        <v>1</v>
      </c>
      <c r="F148" s="236" t="s">
        <v>173</v>
      </c>
      <c r="G148" s="233"/>
      <c r="H148" s="237">
        <v>50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130</v>
      </c>
      <c r="AU148" s="243" t="s">
        <v>83</v>
      </c>
      <c r="AV148" s="13" t="s">
        <v>83</v>
      </c>
      <c r="AW148" s="13" t="s">
        <v>30</v>
      </c>
      <c r="AX148" s="13" t="s">
        <v>73</v>
      </c>
      <c r="AY148" s="243" t="s">
        <v>122</v>
      </c>
    </row>
    <row r="149" s="14" customFormat="1">
      <c r="A149" s="14"/>
      <c r="B149" s="244"/>
      <c r="C149" s="245"/>
      <c r="D149" s="234" t="s">
        <v>130</v>
      </c>
      <c r="E149" s="246" t="s">
        <v>1</v>
      </c>
      <c r="F149" s="247" t="s">
        <v>135</v>
      </c>
      <c r="G149" s="245"/>
      <c r="H149" s="248">
        <v>650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130</v>
      </c>
      <c r="AU149" s="254" t="s">
        <v>83</v>
      </c>
      <c r="AV149" s="14" t="s">
        <v>128</v>
      </c>
      <c r="AW149" s="14" t="s">
        <v>30</v>
      </c>
      <c r="AX149" s="14" t="s">
        <v>81</v>
      </c>
      <c r="AY149" s="254" t="s">
        <v>122</v>
      </c>
    </row>
    <row r="150" s="2" customFormat="1" ht="16.5" customHeight="1">
      <c r="A150" s="37"/>
      <c r="B150" s="38"/>
      <c r="C150" s="218" t="s">
        <v>174</v>
      </c>
      <c r="D150" s="218" t="s">
        <v>124</v>
      </c>
      <c r="E150" s="219" t="s">
        <v>175</v>
      </c>
      <c r="F150" s="220" t="s">
        <v>176</v>
      </c>
      <c r="G150" s="221" t="s">
        <v>177</v>
      </c>
      <c r="H150" s="222">
        <v>298.69999999999999</v>
      </c>
      <c r="I150" s="223"/>
      <c r="J150" s="224">
        <f>ROUND(I150*H150,2)</f>
        <v>0</v>
      </c>
      <c r="K150" s="225"/>
      <c r="L150" s="43"/>
      <c r="M150" s="226" t="s">
        <v>1</v>
      </c>
      <c r="N150" s="227" t="s">
        <v>38</v>
      </c>
      <c r="O150" s="90"/>
      <c r="P150" s="228">
        <f>O150*H150</f>
        <v>0</v>
      </c>
      <c r="Q150" s="228">
        <v>0.1837</v>
      </c>
      <c r="R150" s="228">
        <f>Q150*H150</f>
        <v>54.871189999999999</v>
      </c>
      <c r="S150" s="228">
        <v>0</v>
      </c>
      <c r="T150" s="229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30" t="s">
        <v>128</v>
      </c>
      <c r="AT150" s="230" t="s">
        <v>124</v>
      </c>
      <c r="AU150" s="230" t="s">
        <v>83</v>
      </c>
      <c r="AY150" s="16" t="s">
        <v>122</v>
      </c>
      <c r="BE150" s="231">
        <f>IF(N150="základní",J150,0)</f>
        <v>0</v>
      </c>
      <c r="BF150" s="231">
        <f>IF(N150="snížená",J150,0)</f>
        <v>0</v>
      </c>
      <c r="BG150" s="231">
        <f>IF(N150="zákl. přenesená",J150,0)</f>
        <v>0</v>
      </c>
      <c r="BH150" s="231">
        <f>IF(N150="sníž. přenesená",J150,0)</f>
        <v>0</v>
      </c>
      <c r="BI150" s="231">
        <f>IF(N150="nulová",J150,0)</f>
        <v>0</v>
      </c>
      <c r="BJ150" s="16" t="s">
        <v>81</v>
      </c>
      <c r="BK150" s="231">
        <f>ROUND(I150*H150,2)</f>
        <v>0</v>
      </c>
      <c r="BL150" s="16" t="s">
        <v>128</v>
      </c>
      <c r="BM150" s="230" t="s">
        <v>178</v>
      </c>
    </row>
    <row r="151" s="13" customFormat="1">
      <c r="A151" s="13"/>
      <c r="B151" s="232"/>
      <c r="C151" s="233"/>
      <c r="D151" s="234" t="s">
        <v>130</v>
      </c>
      <c r="E151" s="235" t="s">
        <v>1</v>
      </c>
      <c r="F151" s="236" t="s">
        <v>179</v>
      </c>
      <c r="G151" s="233"/>
      <c r="H151" s="237">
        <v>298.69999999999999</v>
      </c>
      <c r="I151" s="238"/>
      <c r="J151" s="233"/>
      <c r="K151" s="233"/>
      <c r="L151" s="239"/>
      <c r="M151" s="240"/>
      <c r="N151" s="241"/>
      <c r="O151" s="241"/>
      <c r="P151" s="241"/>
      <c r="Q151" s="241"/>
      <c r="R151" s="241"/>
      <c r="S151" s="241"/>
      <c r="T151" s="242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3" t="s">
        <v>130</v>
      </c>
      <c r="AU151" s="243" t="s">
        <v>83</v>
      </c>
      <c r="AV151" s="13" t="s">
        <v>83</v>
      </c>
      <c r="AW151" s="13" t="s">
        <v>30</v>
      </c>
      <c r="AX151" s="13" t="s">
        <v>81</v>
      </c>
      <c r="AY151" s="243" t="s">
        <v>122</v>
      </c>
    </row>
    <row r="152" s="12" customFormat="1" ht="22.8" customHeight="1">
      <c r="A152" s="12"/>
      <c r="B152" s="202"/>
      <c r="C152" s="203"/>
      <c r="D152" s="204" t="s">
        <v>72</v>
      </c>
      <c r="E152" s="216" t="s">
        <v>167</v>
      </c>
      <c r="F152" s="216" t="s">
        <v>180</v>
      </c>
      <c r="G152" s="203"/>
      <c r="H152" s="203"/>
      <c r="I152" s="206"/>
      <c r="J152" s="217">
        <f>BK152</f>
        <v>0</v>
      </c>
      <c r="K152" s="203"/>
      <c r="L152" s="208"/>
      <c r="M152" s="209"/>
      <c r="N152" s="210"/>
      <c r="O152" s="210"/>
      <c r="P152" s="211">
        <f>SUM(P153:P162)</f>
        <v>0</v>
      </c>
      <c r="Q152" s="210"/>
      <c r="R152" s="211">
        <f>SUM(R153:R162)</f>
        <v>45.742695249999997</v>
      </c>
      <c r="S152" s="210"/>
      <c r="T152" s="212">
        <f>SUM(T153:T162)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213" t="s">
        <v>81</v>
      </c>
      <c r="AT152" s="214" t="s">
        <v>72</v>
      </c>
      <c r="AU152" s="214" t="s">
        <v>81</v>
      </c>
      <c r="AY152" s="213" t="s">
        <v>122</v>
      </c>
      <c r="BK152" s="215">
        <f>SUM(BK153:BK162)</f>
        <v>0</v>
      </c>
    </row>
    <row r="153" s="2" customFormat="1" ht="24.15" customHeight="1">
      <c r="A153" s="37"/>
      <c r="B153" s="38"/>
      <c r="C153" s="218" t="s">
        <v>181</v>
      </c>
      <c r="D153" s="218" t="s">
        <v>124</v>
      </c>
      <c r="E153" s="219" t="s">
        <v>182</v>
      </c>
      <c r="F153" s="220" t="s">
        <v>183</v>
      </c>
      <c r="G153" s="221" t="s">
        <v>177</v>
      </c>
      <c r="H153" s="222">
        <v>220.5</v>
      </c>
      <c r="I153" s="223"/>
      <c r="J153" s="224">
        <f>ROUND(I153*H153,2)</f>
        <v>0</v>
      </c>
      <c r="K153" s="225"/>
      <c r="L153" s="43"/>
      <c r="M153" s="226" t="s">
        <v>1</v>
      </c>
      <c r="N153" s="227" t="s">
        <v>38</v>
      </c>
      <c r="O153" s="90"/>
      <c r="P153" s="228">
        <f>O153*H153</f>
        <v>0</v>
      </c>
      <c r="Q153" s="228">
        <v>0.14066999999999999</v>
      </c>
      <c r="R153" s="228">
        <f>Q153*H153</f>
        <v>31.017734999999998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128</v>
      </c>
      <c r="AT153" s="230" t="s">
        <v>124</v>
      </c>
      <c r="AU153" s="230" t="s">
        <v>83</v>
      </c>
      <c r="AY153" s="16" t="s">
        <v>122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128</v>
      </c>
      <c r="BM153" s="230" t="s">
        <v>184</v>
      </c>
    </row>
    <row r="154" s="13" customFormat="1">
      <c r="A154" s="13"/>
      <c r="B154" s="232"/>
      <c r="C154" s="233"/>
      <c r="D154" s="234" t="s">
        <v>130</v>
      </c>
      <c r="E154" s="235" t="s">
        <v>1</v>
      </c>
      <c r="F154" s="236" t="s">
        <v>185</v>
      </c>
      <c r="G154" s="233"/>
      <c r="H154" s="237">
        <v>30</v>
      </c>
      <c r="I154" s="238"/>
      <c r="J154" s="233"/>
      <c r="K154" s="233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130</v>
      </c>
      <c r="AU154" s="243" t="s">
        <v>83</v>
      </c>
      <c r="AV154" s="13" t="s">
        <v>83</v>
      </c>
      <c r="AW154" s="13" t="s">
        <v>30</v>
      </c>
      <c r="AX154" s="13" t="s">
        <v>73</v>
      </c>
      <c r="AY154" s="243" t="s">
        <v>122</v>
      </c>
    </row>
    <row r="155" s="13" customFormat="1">
      <c r="A155" s="13"/>
      <c r="B155" s="232"/>
      <c r="C155" s="233"/>
      <c r="D155" s="234" t="s">
        <v>130</v>
      </c>
      <c r="E155" s="235" t="s">
        <v>1</v>
      </c>
      <c r="F155" s="236" t="s">
        <v>186</v>
      </c>
      <c r="G155" s="233"/>
      <c r="H155" s="237">
        <v>190.5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130</v>
      </c>
      <c r="AU155" s="243" t="s">
        <v>83</v>
      </c>
      <c r="AV155" s="13" t="s">
        <v>83</v>
      </c>
      <c r="AW155" s="13" t="s">
        <v>30</v>
      </c>
      <c r="AX155" s="13" t="s">
        <v>73</v>
      </c>
      <c r="AY155" s="243" t="s">
        <v>122</v>
      </c>
    </row>
    <row r="156" s="14" customFormat="1">
      <c r="A156" s="14"/>
      <c r="B156" s="244"/>
      <c r="C156" s="245"/>
      <c r="D156" s="234" t="s">
        <v>130</v>
      </c>
      <c r="E156" s="246" t="s">
        <v>1</v>
      </c>
      <c r="F156" s="247" t="s">
        <v>135</v>
      </c>
      <c r="G156" s="245"/>
      <c r="H156" s="248">
        <v>220.5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130</v>
      </c>
      <c r="AU156" s="254" t="s">
        <v>83</v>
      </c>
      <c r="AV156" s="14" t="s">
        <v>128</v>
      </c>
      <c r="AW156" s="14" t="s">
        <v>30</v>
      </c>
      <c r="AX156" s="14" t="s">
        <v>81</v>
      </c>
      <c r="AY156" s="254" t="s">
        <v>122</v>
      </c>
    </row>
    <row r="157" s="2" customFormat="1" ht="21.75" customHeight="1">
      <c r="A157" s="37"/>
      <c r="B157" s="38"/>
      <c r="C157" s="255" t="s">
        <v>8</v>
      </c>
      <c r="D157" s="255" t="s">
        <v>168</v>
      </c>
      <c r="E157" s="256" t="s">
        <v>187</v>
      </c>
      <c r="F157" s="257" t="s">
        <v>188</v>
      </c>
      <c r="G157" s="258" t="s">
        <v>177</v>
      </c>
      <c r="H157" s="259">
        <v>231.52500000000001</v>
      </c>
      <c r="I157" s="260"/>
      <c r="J157" s="261">
        <f>ROUND(I157*H157,2)</f>
        <v>0</v>
      </c>
      <c r="K157" s="262"/>
      <c r="L157" s="263"/>
      <c r="M157" s="264" t="s">
        <v>1</v>
      </c>
      <c r="N157" s="265" t="s">
        <v>38</v>
      </c>
      <c r="O157" s="90"/>
      <c r="P157" s="228">
        <f>O157*H157</f>
        <v>0</v>
      </c>
      <c r="Q157" s="228">
        <v>0.057000000000000002</v>
      </c>
      <c r="R157" s="228">
        <f>Q157*H157</f>
        <v>13.196925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163</v>
      </c>
      <c r="AT157" s="230" t="s">
        <v>168</v>
      </c>
      <c r="AU157" s="230" t="s">
        <v>83</v>
      </c>
      <c r="AY157" s="16" t="s">
        <v>122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128</v>
      </c>
      <c r="BM157" s="230" t="s">
        <v>189</v>
      </c>
    </row>
    <row r="158" s="13" customFormat="1">
      <c r="A158" s="13"/>
      <c r="B158" s="232"/>
      <c r="C158" s="233"/>
      <c r="D158" s="234" t="s">
        <v>130</v>
      </c>
      <c r="E158" s="233"/>
      <c r="F158" s="236" t="s">
        <v>190</v>
      </c>
      <c r="G158" s="233"/>
      <c r="H158" s="237">
        <v>231.52500000000001</v>
      </c>
      <c r="I158" s="238"/>
      <c r="J158" s="233"/>
      <c r="K158" s="233"/>
      <c r="L158" s="239"/>
      <c r="M158" s="240"/>
      <c r="N158" s="241"/>
      <c r="O158" s="241"/>
      <c r="P158" s="241"/>
      <c r="Q158" s="241"/>
      <c r="R158" s="241"/>
      <c r="S158" s="241"/>
      <c r="T158" s="242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3" t="s">
        <v>130</v>
      </c>
      <c r="AU158" s="243" t="s">
        <v>83</v>
      </c>
      <c r="AV158" s="13" t="s">
        <v>83</v>
      </c>
      <c r="AW158" s="13" t="s">
        <v>4</v>
      </c>
      <c r="AX158" s="13" t="s">
        <v>81</v>
      </c>
      <c r="AY158" s="243" t="s">
        <v>122</v>
      </c>
    </row>
    <row r="159" s="2" customFormat="1" ht="24.15" customHeight="1">
      <c r="A159" s="37"/>
      <c r="B159" s="38"/>
      <c r="C159" s="218" t="s">
        <v>191</v>
      </c>
      <c r="D159" s="218" t="s">
        <v>124</v>
      </c>
      <c r="E159" s="219" t="s">
        <v>192</v>
      </c>
      <c r="F159" s="220" t="s">
        <v>193</v>
      </c>
      <c r="G159" s="221" t="s">
        <v>127</v>
      </c>
      <c r="H159" s="222">
        <v>9.5250000000000004</v>
      </c>
      <c r="I159" s="223"/>
      <c r="J159" s="224">
        <f>ROUND(I159*H159,2)</f>
        <v>0</v>
      </c>
      <c r="K159" s="225"/>
      <c r="L159" s="43"/>
      <c r="M159" s="226" t="s">
        <v>1</v>
      </c>
      <c r="N159" s="227" t="s">
        <v>38</v>
      </c>
      <c r="O159" s="90"/>
      <c r="P159" s="228">
        <f>O159*H159</f>
        <v>0</v>
      </c>
      <c r="Q159" s="228">
        <v>0.090010000000000007</v>
      </c>
      <c r="R159" s="228">
        <f>Q159*H159</f>
        <v>0.85734525000000006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128</v>
      </c>
      <c r="AT159" s="230" t="s">
        <v>124</v>
      </c>
      <c r="AU159" s="230" t="s">
        <v>83</v>
      </c>
      <c r="AY159" s="16" t="s">
        <v>122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81</v>
      </c>
      <c r="BK159" s="231">
        <f>ROUND(I159*H159,2)</f>
        <v>0</v>
      </c>
      <c r="BL159" s="16" t="s">
        <v>128</v>
      </c>
      <c r="BM159" s="230" t="s">
        <v>194</v>
      </c>
    </row>
    <row r="160" s="13" customFormat="1">
      <c r="A160" s="13"/>
      <c r="B160" s="232"/>
      <c r="C160" s="233"/>
      <c r="D160" s="234" t="s">
        <v>130</v>
      </c>
      <c r="E160" s="235" t="s">
        <v>1</v>
      </c>
      <c r="F160" s="236" t="s">
        <v>195</v>
      </c>
      <c r="G160" s="233"/>
      <c r="H160" s="237">
        <v>9.5250000000000004</v>
      </c>
      <c r="I160" s="238"/>
      <c r="J160" s="233"/>
      <c r="K160" s="233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130</v>
      </c>
      <c r="AU160" s="243" t="s">
        <v>83</v>
      </c>
      <c r="AV160" s="13" t="s">
        <v>83</v>
      </c>
      <c r="AW160" s="13" t="s">
        <v>30</v>
      </c>
      <c r="AX160" s="13" t="s">
        <v>81</v>
      </c>
      <c r="AY160" s="243" t="s">
        <v>122</v>
      </c>
    </row>
    <row r="161" s="2" customFormat="1" ht="24.15" customHeight="1">
      <c r="A161" s="37"/>
      <c r="B161" s="38"/>
      <c r="C161" s="218" t="s">
        <v>196</v>
      </c>
      <c r="D161" s="218" t="s">
        <v>124</v>
      </c>
      <c r="E161" s="219" t="s">
        <v>197</v>
      </c>
      <c r="F161" s="220" t="s">
        <v>198</v>
      </c>
      <c r="G161" s="221" t="s">
        <v>148</v>
      </c>
      <c r="H161" s="222">
        <v>1427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0.00046999999999999999</v>
      </c>
      <c r="R161" s="228">
        <f>Q161*H161</f>
        <v>0.67069000000000001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128</v>
      </c>
      <c r="AT161" s="230" t="s">
        <v>124</v>
      </c>
      <c r="AU161" s="230" t="s">
        <v>83</v>
      </c>
      <c r="AY161" s="16" t="s">
        <v>122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128</v>
      </c>
      <c r="BM161" s="230" t="s">
        <v>199</v>
      </c>
    </row>
    <row r="162" s="2" customFormat="1" ht="24.15" customHeight="1">
      <c r="A162" s="37"/>
      <c r="B162" s="38"/>
      <c r="C162" s="218" t="s">
        <v>200</v>
      </c>
      <c r="D162" s="218" t="s">
        <v>124</v>
      </c>
      <c r="E162" s="219" t="s">
        <v>201</v>
      </c>
      <c r="F162" s="220" t="s">
        <v>202</v>
      </c>
      <c r="G162" s="221" t="s">
        <v>148</v>
      </c>
      <c r="H162" s="222">
        <v>600</v>
      </c>
      <c r="I162" s="223"/>
      <c r="J162" s="224">
        <f>ROUND(I162*H162,2)</f>
        <v>0</v>
      </c>
      <c r="K162" s="225"/>
      <c r="L162" s="43"/>
      <c r="M162" s="226" t="s">
        <v>1</v>
      </c>
      <c r="N162" s="227" t="s">
        <v>38</v>
      </c>
      <c r="O162" s="90"/>
      <c r="P162" s="228">
        <f>O162*H162</f>
        <v>0</v>
      </c>
      <c r="Q162" s="228">
        <v>0</v>
      </c>
      <c r="R162" s="228">
        <f>Q162*H162</f>
        <v>0</v>
      </c>
      <c r="S162" s="228">
        <v>0</v>
      </c>
      <c r="T162" s="229">
        <f>S162*H162</f>
        <v>0</v>
      </c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R162" s="230" t="s">
        <v>128</v>
      </c>
      <c r="AT162" s="230" t="s">
        <v>124</v>
      </c>
      <c r="AU162" s="230" t="s">
        <v>83</v>
      </c>
      <c r="AY162" s="16" t="s">
        <v>122</v>
      </c>
      <c r="BE162" s="231">
        <f>IF(N162="základní",J162,0)</f>
        <v>0</v>
      </c>
      <c r="BF162" s="231">
        <f>IF(N162="snížená",J162,0)</f>
        <v>0</v>
      </c>
      <c r="BG162" s="231">
        <f>IF(N162="zákl. přenesená",J162,0)</f>
        <v>0</v>
      </c>
      <c r="BH162" s="231">
        <f>IF(N162="sníž. přenesená",J162,0)</f>
        <v>0</v>
      </c>
      <c r="BI162" s="231">
        <f>IF(N162="nulová",J162,0)</f>
        <v>0</v>
      </c>
      <c r="BJ162" s="16" t="s">
        <v>81</v>
      </c>
      <c r="BK162" s="231">
        <f>ROUND(I162*H162,2)</f>
        <v>0</v>
      </c>
      <c r="BL162" s="16" t="s">
        <v>128</v>
      </c>
      <c r="BM162" s="230" t="s">
        <v>203</v>
      </c>
    </row>
    <row r="163" s="12" customFormat="1" ht="22.8" customHeight="1">
      <c r="A163" s="12"/>
      <c r="B163" s="202"/>
      <c r="C163" s="203"/>
      <c r="D163" s="204" t="s">
        <v>72</v>
      </c>
      <c r="E163" s="216" t="s">
        <v>204</v>
      </c>
      <c r="F163" s="216" t="s">
        <v>205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P164</f>
        <v>0</v>
      </c>
      <c r="Q163" s="210"/>
      <c r="R163" s="211">
        <f>R164</f>
        <v>0</v>
      </c>
      <c r="S163" s="210"/>
      <c r="T163" s="212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72</v>
      </c>
      <c r="AU163" s="214" t="s">
        <v>81</v>
      </c>
      <c r="AY163" s="213" t="s">
        <v>122</v>
      </c>
      <c r="BK163" s="215">
        <f>BK164</f>
        <v>0</v>
      </c>
    </row>
    <row r="164" s="2" customFormat="1" ht="24.15" customHeight="1">
      <c r="A164" s="37"/>
      <c r="B164" s="38"/>
      <c r="C164" s="218" t="s">
        <v>206</v>
      </c>
      <c r="D164" s="218" t="s">
        <v>124</v>
      </c>
      <c r="E164" s="219" t="s">
        <v>207</v>
      </c>
      <c r="F164" s="220" t="s">
        <v>208</v>
      </c>
      <c r="G164" s="221" t="s">
        <v>209</v>
      </c>
      <c r="H164" s="222">
        <v>222.46100000000001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38</v>
      </c>
      <c r="O164" s="90"/>
      <c r="P164" s="228">
        <f>O164*H164</f>
        <v>0</v>
      </c>
      <c r="Q164" s="228">
        <v>0</v>
      </c>
      <c r="R164" s="228">
        <f>Q164*H164</f>
        <v>0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128</v>
      </c>
      <c r="AT164" s="230" t="s">
        <v>124</v>
      </c>
      <c r="AU164" s="230" t="s">
        <v>83</v>
      </c>
      <c r="AY164" s="16" t="s">
        <v>122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128</v>
      </c>
      <c r="BM164" s="230" t="s">
        <v>210</v>
      </c>
    </row>
    <row r="165" s="12" customFormat="1" ht="22.8" customHeight="1">
      <c r="A165" s="12"/>
      <c r="B165" s="202"/>
      <c r="C165" s="203"/>
      <c r="D165" s="204" t="s">
        <v>72</v>
      </c>
      <c r="E165" s="216" t="s">
        <v>211</v>
      </c>
      <c r="F165" s="216" t="s">
        <v>212</v>
      </c>
      <c r="G165" s="203"/>
      <c r="H165" s="203"/>
      <c r="I165" s="206"/>
      <c r="J165" s="217">
        <f>BK165</f>
        <v>0</v>
      </c>
      <c r="K165" s="203"/>
      <c r="L165" s="208"/>
      <c r="M165" s="209"/>
      <c r="N165" s="210"/>
      <c r="O165" s="210"/>
      <c r="P165" s="211">
        <f>P166</f>
        <v>0</v>
      </c>
      <c r="Q165" s="210"/>
      <c r="R165" s="211">
        <f>R166</f>
        <v>0</v>
      </c>
      <c r="S165" s="210"/>
      <c r="T165" s="212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13" t="s">
        <v>81</v>
      </c>
      <c r="AT165" s="214" t="s">
        <v>72</v>
      </c>
      <c r="AU165" s="214" t="s">
        <v>81</v>
      </c>
      <c r="AY165" s="213" t="s">
        <v>122</v>
      </c>
      <c r="BK165" s="215">
        <f>BK166</f>
        <v>0</v>
      </c>
    </row>
    <row r="166" s="2" customFormat="1" ht="24.15" customHeight="1">
      <c r="A166" s="37"/>
      <c r="B166" s="38"/>
      <c r="C166" s="218" t="s">
        <v>213</v>
      </c>
      <c r="D166" s="218" t="s">
        <v>124</v>
      </c>
      <c r="E166" s="219" t="s">
        <v>214</v>
      </c>
      <c r="F166" s="220" t="s">
        <v>215</v>
      </c>
      <c r="G166" s="221" t="s">
        <v>209</v>
      </c>
      <c r="H166" s="222">
        <v>323.07499999999999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38</v>
      </c>
      <c r="O166" s="90"/>
      <c r="P166" s="228">
        <f>O166*H166</f>
        <v>0</v>
      </c>
      <c r="Q166" s="228">
        <v>0</v>
      </c>
      <c r="R166" s="228">
        <f>Q166*H166</f>
        <v>0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128</v>
      </c>
      <c r="AT166" s="230" t="s">
        <v>124</v>
      </c>
      <c r="AU166" s="230" t="s">
        <v>83</v>
      </c>
      <c r="AY166" s="16" t="s">
        <v>122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81</v>
      </c>
      <c r="BK166" s="231">
        <f>ROUND(I166*H166,2)</f>
        <v>0</v>
      </c>
      <c r="BL166" s="16" t="s">
        <v>128</v>
      </c>
      <c r="BM166" s="230" t="s">
        <v>216</v>
      </c>
    </row>
    <row r="167" s="12" customFormat="1" ht="25.92" customHeight="1">
      <c r="A167" s="12"/>
      <c r="B167" s="202"/>
      <c r="C167" s="203"/>
      <c r="D167" s="204" t="s">
        <v>72</v>
      </c>
      <c r="E167" s="205" t="s">
        <v>217</v>
      </c>
      <c r="F167" s="205" t="s">
        <v>218</v>
      </c>
      <c r="G167" s="203"/>
      <c r="H167" s="203"/>
      <c r="I167" s="206"/>
      <c r="J167" s="207">
        <f>BK167</f>
        <v>0</v>
      </c>
      <c r="K167" s="203"/>
      <c r="L167" s="208"/>
      <c r="M167" s="209"/>
      <c r="N167" s="210"/>
      <c r="O167" s="210"/>
      <c r="P167" s="211">
        <f>P168+P170</f>
        <v>0</v>
      </c>
      <c r="Q167" s="210"/>
      <c r="R167" s="211">
        <f>R168+R170</f>
        <v>0</v>
      </c>
      <c r="S167" s="210"/>
      <c r="T167" s="212">
        <f>T168+T170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13" t="s">
        <v>150</v>
      </c>
      <c r="AT167" s="214" t="s">
        <v>72</v>
      </c>
      <c r="AU167" s="214" t="s">
        <v>73</v>
      </c>
      <c r="AY167" s="213" t="s">
        <v>122</v>
      </c>
      <c r="BK167" s="215">
        <f>BK168+BK170</f>
        <v>0</v>
      </c>
    </row>
    <row r="168" s="12" customFormat="1" ht="22.8" customHeight="1">
      <c r="A168" s="12"/>
      <c r="B168" s="202"/>
      <c r="C168" s="203"/>
      <c r="D168" s="204" t="s">
        <v>72</v>
      </c>
      <c r="E168" s="216" t="s">
        <v>219</v>
      </c>
      <c r="F168" s="216" t="s">
        <v>220</v>
      </c>
      <c r="G168" s="203"/>
      <c r="H168" s="203"/>
      <c r="I168" s="206"/>
      <c r="J168" s="217">
        <f>BK168</f>
        <v>0</v>
      </c>
      <c r="K168" s="203"/>
      <c r="L168" s="208"/>
      <c r="M168" s="209"/>
      <c r="N168" s="210"/>
      <c r="O168" s="210"/>
      <c r="P168" s="211">
        <f>P169</f>
        <v>0</v>
      </c>
      <c r="Q168" s="210"/>
      <c r="R168" s="211">
        <f>R169</f>
        <v>0</v>
      </c>
      <c r="S168" s="210"/>
      <c r="T168" s="212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3" t="s">
        <v>150</v>
      </c>
      <c r="AT168" s="214" t="s">
        <v>72</v>
      </c>
      <c r="AU168" s="214" t="s">
        <v>81</v>
      </c>
      <c r="AY168" s="213" t="s">
        <v>122</v>
      </c>
      <c r="BK168" s="215">
        <f>BK169</f>
        <v>0</v>
      </c>
    </row>
    <row r="169" s="2" customFormat="1" ht="16.5" customHeight="1">
      <c r="A169" s="37"/>
      <c r="B169" s="38"/>
      <c r="C169" s="218" t="s">
        <v>221</v>
      </c>
      <c r="D169" s="218" t="s">
        <v>124</v>
      </c>
      <c r="E169" s="219" t="s">
        <v>222</v>
      </c>
      <c r="F169" s="220" t="s">
        <v>223</v>
      </c>
      <c r="G169" s="221" t="s">
        <v>224</v>
      </c>
      <c r="H169" s="222">
        <v>1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38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225</v>
      </c>
      <c r="AT169" s="230" t="s">
        <v>124</v>
      </c>
      <c r="AU169" s="230" t="s">
        <v>83</v>
      </c>
      <c r="AY169" s="16" t="s">
        <v>122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81</v>
      </c>
      <c r="BK169" s="231">
        <f>ROUND(I169*H169,2)</f>
        <v>0</v>
      </c>
      <c r="BL169" s="16" t="s">
        <v>225</v>
      </c>
      <c r="BM169" s="230" t="s">
        <v>226</v>
      </c>
    </row>
    <row r="170" s="12" customFormat="1" ht="22.8" customHeight="1">
      <c r="A170" s="12"/>
      <c r="B170" s="202"/>
      <c r="C170" s="203"/>
      <c r="D170" s="204" t="s">
        <v>72</v>
      </c>
      <c r="E170" s="216" t="s">
        <v>227</v>
      </c>
      <c r="F170" s="216" t="s">
        <v>228</v>
      </c>
      <c r="G170" s="203"/>
      <c r="H170" s="203"/>
      <c r="I170" s="206"/>
      <c r="J170" s="217">
        <f>BK170</f>
        <v>0</v>
      </c>
      <c r="K170" s="203"/>
      <c r="L170" s="208"/>
      <c r="M170" s="209"/>
      <c r="N170" s="210"/>
      <c r="O170" s="210"/>
      <c r="P170" s="211">
        <f>P171</f>
        <v>0</v>
      </c>
      <c r="Q170" s="210"/>
      <c r="R170" s="211">
        <f>R171</f>
        <v>0</v>
      </c>
      <c r="S170" s="210"/>
      <c r="T170" s="212">
        <f>T171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13" t="s">
        <v>150</v>
      </c>
      <c r="AT170" s="214" t="s">
        <v>72</v>
      </c>
      <c r="AU170" s="214" t="s">
        <v>81</v>
      </c>
      <c r="AY170" s="213" t="s">
        <v>122</v>
      </c>
      <c r="BK170" s="215">
        <f>BK171</f>
        <v>0</v>
      </c>
    </row>
    <row r="171" s="2" customFormat="1" ht="16.5" customHeight="1">
      <c r="A171" s="37"/>
      <c r="B171" s="38"/>
      <c r="C171" s="218" t="s">
        <v>229</v>
      </c>
      <c r="D171" s="218" t="s">
        <v>124</v>
      </c>
      <c r="E171" s="219" t="s">
        <v>230</v>
      </c>
      <c r="F171" s="220" t="s">
        <v>228</v>
      </c>
      <c r="G171" s="221" t="s">
        <v>224</v>
      </c>
      <c r="H171" s="222">
        <v>1</v>
      </c>
      <c r="I171" s="223"/>
      <c r="J171" s="224">
        <f>ROUND(I171*H171,2)</f>
        <v>0</v>
      </c>
      <c r="K171" s="225"/>
      <c r="L171" s="43"/>
      <c r="M171" s="266" t="s">
        <v>1</v>
      </c>
      <c r="N171" s="267" t="s">
        <v>38</v>
      </c>
      <c r="O171" s="268"/>
      <c r="P171" s="269">
        <f>O171*H171</f>
        <v>0</v>
      </c>
      <c r="Q171" s="269">
        <v>0</v>
      </c>
      <c r="R171" s="269">
        <f>Q171*H171</f>
        <v>0</v>
      </c>
      <c r="S171" s="269">
        <v>0</v>
      </c>
      <c r="T171" s="270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225</v>
      </c>
      <c r="AT171" s="230" t="s">
        <v>124</v>
      </c>
      <c r="AU171" s="230" t="s">
        <v>83</v>
      </c>
      <c r="AY171" s="16" t="s">
        <v>122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81</v>
      </c>
      <c r="BK171" s="231">
        <f>ROUND(I171*H171,2)</f>
        <v>0</v>
      </c>
      <c r="BL171" s="16" t="s">
        <v>225</v>
      </c>
      <c r="BM171" s="230" t="s">
        <v>231</v>
      </c>
    </row>
    <row r="172" s="2" customFormat="1" ht="6.96" customHeight="1">
      <c r="A172" s="37"/>
      <c r="B172" s="65"/>
      <c r="C172" s="66"/>
      <c r="D172" s="66"/>
      <c r="E172" s="66"/>
      <c r="F172" s="66"/>
      <c r="G172" s="66"/>
      <c r="H172" s="66"/>
      <c r="I172" s="66"/>
      <c r="J172" s="66"/>
      <c r="K172" s="66"/>
      <c r="L172" s="43"/>
      <c r="M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</row>
  </sheetData>
  <sheetProtection sheet="1" autoFilter="0" formatColumns="0" formatRows="0" objects="1" scenarios="1" spinCount="100000" saltValue="lT/vOQbvDBH1wvkJIRfBCxryGXTcJflL9aBY9HZuPFlrF/bKzzbsbunzbsJdIXQ1R/lMkCZGFL0LHrwZBgeMGQ==" hashValue="xeaT7xy0zZ/T/jVnuyRplZjEwJnWcPiwxtcSEV9H3rEihEjrm0Bz9Rc/xXxO8HKVul9OhRN3wz+tXcy7VJdfkg==" algorithmName="SHA-512" password="CC35"/>
  <autoFilter ref="C124:K171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232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ROUND((SUM(BE128:BE216)),  2)</f>
        <v>0</v>
      </c>
      <c r="G33" s="37"/>
      <c r="H33" s="37"/>
      <c r="I33" s="154">
        <v>0.20999999999999999</v>
      </c>
      <c r="J33" s="153">
        <f>ROUND(((SUM(BE128:BE216))*I33),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ROUND((SUM(BF128:BF216)),  2)</f>
        <v>0</v>
      </c>
      <c r="G34" s="37"/>
      <c r="H34" s="37"/>
      <c r="I34" s="154">
        <v>0.12</v>
      </c>
      <c r="J34" s="153">
        <f>ROUND(((SUM(BF128:BF216))*I34),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ROUND((SUM(BG128:BG216)),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ROUND((SUM(BH128:BH216)),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ROUND((SUM(BI128:BI216)),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2024/3/4/2 - inženýrské sítě, odběrné místo, zeleň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J129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J130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233</v>
      </c>
      <c r="E99" s="187"/>
      <c r="F99" s="187"/>
      <c r="G99" s="187"/>
      <c r="H99" s="187"/>
      <c r="I99" s="187"/>
      <c r="J99" s="188">
        <f>J160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234</v>
      </c>
      <c r="E100" s="187"/>
      <c r="F100" s="187"/>
      <c r="G100" s="187"/>
      <c r="H100" s="187"/>
      <c r="I100" s="187"/>
      <c r="J100" s="188">
        <f>J163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235</v>
      </c>
      <c r="E101" s="187"/>
      <c r="F101" s="187"/>
      <c r="G101" s="187"/>
      <c r="H101" s="187"/>
      <c r="I101" s="187"/>
      <c r="J101" s="188">
        <f>J168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101</v>
      </c>
      <c r="E102" s="187"/>
      <c r="F102" s="187"/>
      <c r="G102" s="187"/>
      <c r="H102" s="187"/>
      <c r="I102" s="187"/>
      <c r="J102" s="188">
        <f>J176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236</v>
      </c>
      <c r="E103" s="181"/>
      <c r="F103" s="181"/>
      <c r="G103" s="181"/>
      <c r="H103" s="181"/>
      <c r="I103" s="181"/>
      <c r="J103" s="182">
        <f>J186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237</v>
      </c>
      <c r="E104" s="187"/>
      <c r="F104" s="187"/>
      <c r="G104" s="187"/>
      <c r="H104" s="187"/>
      <c r="I104" s="187"/>
      <c r="J104" s="188">
        <f>J187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9" customFormat="1" ht="24.96" customHeight="1">
      <c r="A105" s="9"/>
      <c r="B105" s="178"/>
      <c r="C105" s="179"/>
      <c r="D105" s="180" t="s">
        <v>238</v>
      </c>
      <c r="E105" s="181"/>
      <c r="F105" s="181"/>
      <c r="G105" s="181"/>
      <c r="H105" s="181"/>
      <c r="I105" s="181"/>
      <c r="J105" s="182">
        <f>J194</f>
        <v>0</v>
      </c>
      <c r="K105" s="179"/>
      <c r="L105" s="18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0" customFormat="1" ht="19.92" customHeight="1">
      <c r="A106" s="10"/>
      <c r="B106" s="184"/>
      <c r="C106" s="185"/>
      <c r="D106" s="186" t="s">
        <v>239</v>
      </c>
      <c r="E106" s="187"/>
      <c r="F106" s="187"/>
      <c r="G106" s="187"/>
      <c r="H106" s="187"/>
      <c r="I106" s="187"/>
      <c r="J106" s="188">
        <f>J195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4"/>
      <c r="C107" s="185"/>
      <c r="D107" s="186" t="s">
        <v>240</v>
      </c>
      <c r="E107" s="187"/>
      <c r="F107" s="187"/>
      <c r="G107" s="187"/>
      <c r="H107" s="187"/>
      <c r="I107" s="187"/>
      <c r="J107" s="188">
        <f>J209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9" customFormat="1" ht="24.96" customHeight="1">
      <c r="A108" s="9"/>
      <c r="B108" s="178"/>
      <c r="C108" s="179"/>
      <c r="D108" s="180" t="s">
        <v>241</v>
      </c>
      <c r="E108" s="181"/>
      <c r="F108" s="181"/>
      <c r="G108" s="181"/>
      <c r="H108" s="181"/>
      <c r="I108" s="181"/>
      <c r="J108" s="182">
        <f>J212</f>
        <v>0</v>
      </c>
      <c r="K108" s="179"/>
      <c r="L108" s="183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2" customFormat="1" ht="21.84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 s="2" customFormat="1" ht="6.96" customHeight="1">
      <c r="A110" s="37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1" hidden="1"/>
    <row r="112" hidden="1"/>
    <row r="113" hidden="1"/>
    <row r="114" s="2" customFormat="1" ht="6.96" customHeight="1">
      <c r="A114" s="37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107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16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6.5" customHeight="1">
      <c r="A118" s="37"/>
      <c r="B118" s="38"/>
      <c r="C118" s="39"/>
      <c r="D118" s="39"/>
      <c r="E118" s="173" t="str">
        <f>E7</f>
        <v>Město Žacléř - parkovací stání na původní odstavné ploše</v>
      </c>
      <c r="F118" s="31"/>
      <c r="G118" s="31"/>
      <c r="H118" s="31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2" customHeight="1">
      <c r="A119" s="37"/>
      <c r="B119" s="38"/>
      <c r="C119" s="31" t="s">
        <v>91</v>
      </c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6.5" customHeight="1">
      <c r="A120" s="37"/>
      <c r="B120" s="38"/>
      <c r="C120" s="39"/>
      <c r="D120" s="39"/>
      <c r="E120" s="75" t="str">
        <f>E9</f>
        <v>2024/3/4/2 - inženýrské sítě, odběrné místo, zeleň</v>
      </c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2" customHeight="1">
      <c r="A122" s="37"/>
      <c r="B122" s="38"/>
      <c r="C122" s="31" t="s">
        <v>20</v>
      </c>
      <c r="D122" s="39"/>
      <c r="E122" s="39"/>
      <c r="F122" s="26" t="str">
        <f>F12</f>
        <v xml:space="preserve"> </v>
      </c>
      <c r="G122" s="39"/>
      <c r="H122" s="39"/>
      <c r="I122" s="31" t="s">
        <v>22</v>
      </c>
      <c r="J122" s="78" t="str">
        <f>IF(J12="","",J12)</f>
        <v>10. 3. 2024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6.96" customHeight="1">
      <c r="A123" s="37"/>
      <c r="B123" s="38"/>
      <c r="C123" s="39"/>
      <c r="D123" s="39"/>
      <c r="E123" s="39"/>
      <c r="F123" s="39"/>
      <c r="G123" s="39"/>
      <c r="H123" s="39"/>
      <c r="I123" s="39"/>
      <c r="J123" s="39"/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24</v>
      </c>
      <c r="D124" s="39"/>
      <c r="E124" s="39"/>
      <c r="F124" s="26" t="str">
        <f>E15</f>
        <v xml:space="preserve"> </v>
      </c>
      <c r="G124" s="39"/>
      <c r="H124" s="39"/>
      <c r="I124" s="31" t="s">
        <v>29</v>
      </c>
      <c r="J124" s="35" t="str">
        <f>E21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5.15" customHeight="1">
      <c r="A125" s="37"/>
      <c r="B125" s="38"/>
      <c r="C125" s="31" t="s">
        <v>27</v>
      </c>
      <c r="D125" s="39"/>
      <c r="E125" s="39"/>
      <c r="F125" s="26" t="str">
        <f>IF(E18="","",E18)</f>
        <v>Vyplň údaj</v>
      </c>
      <c r="G125" s="39"/>
      <c r="H125" s="39"/>
      <c r="I125" s="31" t="s">
        <v>31</v>
      </c>
      <c r="J125" s="35" t="str">
        <f>E24</f>
        <v xml:space="preserve"> </v>
      </c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10.32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11" customFormat="1" ht="29.28" customHeight="1">
      <c r="A127" s="190"/>
      <c r="B127" s="191"/>
      <c r="C127" s="192" t="s">
        <v>108</v>
      </c>
      <c r="D127" s="193" t="s">
        <v>58</v>
      </c>
      <c r="E127" s="193" t="s">
        <v>54</v>
      </c>
      <c r="F127" s="193" t="s">
        <v>55</v>
      </c>
      <c r="G127" s="193" t="s">
        <v>109</v>
      </c>
      <c r="H127" s="193" t="s">
        <v>110</v>
      </c>
      <c r="I127" s="193" t="s">
        <v>111</v>
      </c>
      <c r="J127" s="194" t="s">
        <v>95</v>
      </c>
      <c r="K127" s="195" t="s">
        <v>112</v>
      </c>
      <c r="L127" s="196"/>
      <c r="M127" s="99" t="s">
        <v>1</v>
      </c>
      <c r="N127" s="100" t="s">
        <v>37</v>
      </c>
      <c r="O127" s="100" t="s">
        <v>113</v>
      </c>
      <c r="P127" s="100" t="s">
        <v>114</v>
      </c>
      <c r="Q127" s="100" t="s">
        <v>115</v>
      </c>
      <c r="R127" s="100" t="s">
        <v>116</v>
      </c>
      <c r="S127" s="100" t="s">
        <v>117</v>
      </c>
      <c r="T127" s="101" t="s">
        <v>118</v>
      </c>
      <c r="U127" s="190"/>
      <c r="V127" s="190"/>
      <c r="W127" s="190"/>
      <c r="X127" s="190"/>
      <c r="Y127" s="190"/>
      <c r="Z127" s="190"/>
      <c r="AA127" s="190"/>
      <c r="AB127" s="190"/>
      <c r="AC127" s="190"/>
      <c r="AD127" s="190"/>
      <c r="AE127" s="190"/>
    </row>
    <row r="128" s="2" customFormat="1" ht="22.8" customHeight="1">
      <c r="A128" s="37"/>
      <c r="B128" s="38"/>
      <c r="C128" s="106" t="s">
        <v>119</v>
      </c>
      <c r="D128" s="39"/>
      <c r="E128" s="39"/>
      <c r="F128" s="39"/>
      <c r="G128" s="39"/>
      <c r="H128" s="39"/>
      <c r="I128" s="39"/>
      <c r="J128" s="197">
        <f>BK128</f>
        <v>0</v>
      </c>
      <c r="K128" s="39"/>
      <c r="L128" s="43"/>
      <c r="M128" s="102"/>
      <c r="N128" s="198"/>
      <c r="O128" s="103"/>
      <c r="P128" s="199">
        <f>P129+P186+P194+P212</f>
        <v>0</v>
      </c>
      <c r="Q128" s="103"/>
      <c r="R128" s="199">
        <f>R129+R186+R194+R212</f>
        <v>47.326099300000003</v>
      </c>
      <c r="S128" s="103"/>
      <c r="T128" s="200">
        <f>T129+T186+T194+T212</f>
        <v>0</v>
      </c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T128" s="16" t="s">
        <v>72</v>
      </c>
      <c r="AU128" s="16" t="s">
        <v>97</v>
      </c>
      <c r="BK128" s="201">
        <f>BK129+BK186+BK194+BK212</f>
        <v>0</v>
      </c>
    </row>
    <row r="129" s="12" customFormat="1" ht="25.92" customHeight="1">
      <c r="A129" s="12"/>
      <c r="B129" s="202"/>
      <c r="C129" s="203"/>
      <c r="D129" s="204" t="s">
        <v>72</v>
      </c>
      <c r="E129" s="205" t="s">
        <v>120</v>
      </c>
      <c r="F129" s="205" t="s">
        <v>121</v>
      </c>
      <c r="G129" s="203"/>
      <c r="H129" s="203"/>
      <c r="I129" s="206"/>
      <c r="J129" s="207">
        <f>BK129</f>
        <v>0</v>
      </c>
      <c r="K129" s="203"/>
      <c r="L129" s="208"/>
      <c r="M129" s="209"/>
      <c r="N129" s="210"/>
      <c r="O129" s="210"/>
      <c r="P129" s="211">
        <f>P130+P160+P163+P168+P176</f>
        <v>0</v>
      </c>
      <c r="Q129" s="210"/>
      <c r="R129" s="211">
        <f>R130+R160+R163+R168+R176</f>
        <v>45.7503393</v>
      </c>
      <c r="S129" s="210"/>
      <c r="T129" s="212">
        <f>T130+T160+T163+T168+T176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81</v>
      </c>
      <c r="AT129" s="214" t="s">
        <v>72</v>
      </c>
      <c r="AU129" s="214" t="s">
        <v>73</v>
      </c>
      <c r="AY129" s="213" t="s">
        <v>122</v>
      </c>
      <c r="BK129" s="215">
        <f>BK130+BK160+BK163+BK168+BK176</f>
        <v>0</v>
      </c>
    </row>
    <row r="130" s="12" customFormat="1" ht="22.8" customHeight="1">
      <c r="A130" s="12"/>
      <c r="B130" s="202"/>
      <c r="C130" s="203"/>
      <c r="D130" s="204" t="s">
        <v>72</v>
      </c>
      <c r="E130" s="216" t="s">
        <v>81</v>
      </c>
      <c r="F130" s="216" t="s">
        <v>123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SUM(P131:P159)</f>
        <v>0</v>
      </c>
      <c r="Q130" s="210"/>
      <c r="R130" s="211">
        <f>SUM(R131:R159)</f>
        <v>40.441000000000002</v>
      </c>
      <c r="S130" s="210"/>
      <c r="T130" s="212">
        <f>SUM(T131:T159)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81</v>
      </c>
      <c r="AT130" s="214" t="s">
        <v>72</v>
      </c>
      <c r="AU130" s="214" t="s">
        <v>81</v>
      </c>
      <c r="AY130" s="213" t="s">
        <v>122</v>
      </c>
      <c r="BK130" s="215">
        <f>SUM(BK131:BK159)</f>
        <v>0</v>
      </c>
    </row>
    <row r="131" s="2" customFormat="1" ht="24.15" customHeight="1">
      <c r="A131" s="37"/>
      <c r="B131" s="38"/>
      <c r="C131" s="218" t="s">
        <v>81</v>
      </c>
      <c r="D131" s="218" t="s">
        <v>124</v>
      </c>
      <c r="E131" s="219" t="s">
        <v>242</v>
      </c>
      <c r="F131" s="220" t="s">
        <v>243</v>
      </c>
      <c r="G131" s="221" t="s">
        <v>127</v>
      </c>
      <c r="H131" s="222">
        <v>32</v>
      </c>
      <c r="I131" s="223"/>
      <c r="J131" s="224">
        <f>ROUND(I131*H131,2)</f>
        <v>0</v>
      </c>
      <c r="K131" s="225"/>
      <c r="L131" s="43"/>
      <c r="M131" s="226" t="s">
        <v>1</v>
      </c>
      <c r="N131" s="227" t="s">
        <v>38</v>
      </c>
      <c r="O131" s="90"/>
      <c r="P131" s="228">
        <f>O131*H131</f>
        <v>0</v>
      </c>
      <c r="Q131" s="228">
        <v>0</v>
      </c>
      <c r="R131" s="228">
        <f>Q131*H131</f>
        <v>0</v>
      </c>
      <c r="S131" s="228">
        <v>0</v>
      </c>
      <c r="T131" s="229">
        <f>S131*H131</f>
        <v>0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30" t="s">
        <v>128</v>
      </c>
      <c r="AT131" s="230" t="s">
        <v>124</v>
      </c>
      <c r="AU131" s="230" t="s">
        <v>83</v>
      </c>
      <c r="AY131" s="16" t="s">
        <v>122</v>
      </c>
      <c r="BE131" s="231">
        <f>IF(N131="základní",J131,0)</f>
        <v>0</v>
      </c>
      <c r="BF131" s="231">
        <f>IF(N131="snížená",J131,0)</f>
        <v>0</v>
      </c>
      <c r="BG131" s="231">
        <f>IF(N131="zákl. přenesená",J131,0)</f>
        <v>0</v>
      </c>
      <c r="BH131" s="231">
        <f>IF(N131="sníž. přenesená",J131,0)</f>
        <v>0</v>
      </c>
      <c r="BI131" s="231">
        <f>IF(N131="nulová",J131,0)</f>
        <v>0</v>
      </c>
      <c r="BJ131" s="16" t="s">
        <v>81</v>
      </c>
      <c r="BK131" s="231">
        <f>ROUND(I131*H131,2)</f>
        <v>0</v>
      </c>
      <c r="BL131" s="16" t="s">
        <v>128</v>
      </c>
      <c r="BM131" s="230" t="s">
        <v>244</v>
      </c>
    </row>
    <row r="132" s="13" customFormat="1">
      <c r="A132" s="13"/>
      <c r="B132" s="232"/>
      <c r="C132" s="233"/>
      <c r="D132" s="234" t="s">
        <v>130</v>
      </c>
      <c r="E132" s="235" t="s">
        <v>1</v>
      </c>
      <c r="F132" s="236" t="s">
        <v>245</v>
      </c>
      <c r="G132" s="233"/>
      <c r="H132" s="237">
        <v>3</v>
      </c>
      <c r="I132" s="238"/>
      <c r="J132" s="233"/>
      <c r="K132" s="233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130</v>
      </c>
      <c r="AU132" s="243" t="s">
        <v>83</v>
      </c>
      <c r="AV132" s="13" t="s">
        <v>83</v>
      </c>
      <c r="AW132" s="13" t="s">
        <v>30</v>
      </c>
      <c r="AX132" s="13" t="s">
        <v>73</v>
      </c>
      <c r="AY132" s="243" t="s">
        <v>122</v>
      </c>
    </row>
    <row r="133" s="13" customFormat="1">
      <c r="A133" s="13"/>
      <c r="B133" s="232"/>
      <c r="C133" s="233"/>
      <c r="D133" s="234" t="s">
        <v>130</v>
      </c>
      <c r="E133" s="235" t="s">
        <v>1</v>
      </c>
      <c r="F133" s="236" t="s">
        <v>246</v>
      </c>
      <c r="G133" s="233"/>
      <c r="H133" s="237">
        <v>32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130</v>
      </c>
      <c r="AU133" s="243" t="s">
        <v>83</v>
      </c>
      <c r="AV133" s="13" t="s">
        <v>83</v>
      </c>
      <c r="AW133" s="13" t="s">
        <v>30</v>
      </c>
      <c r="AX133" s="13" t="s">
        <v>81</v>
      </c>
      <c r="AY133" s="243" t="s">
        <v>122</v>
      </c>
    </row>
    <row r="134" s="2" customFormat="1" ht="33" customHeight="1">
      <c r="A134" s="37"/>
      <c r="B134" s="38"/>
      <c r="C134" s="218" t="s">
        <v>83</v>
      </c>
      <c r="D134" s="218" t="s">
        <v>124</v>
      </c>
      <c r="E134" s="219" t="s">
        <v>247</v>
      </c>
      <c r="F134" s="220" t="s">
        <v>248</v>
      </c>
      <c r="G134" s="221" t="s">
        <v>127</v>
      </c>
      <c r="H134" s="222">
        <v>96.849999999999994</v>
      </c>
      <c r="I134" s="223"/>
      <c r="J134" s="224">
        <f>ROUND(I134*H134,2)</f>
        <v>0</v>
      </c>
      <c r="K134" s="225"/>
      <c r="L134" s="43"/>
      <c r="M134" s="226" t="s">
        <v>1</v>
      </c>
      <c r="N134" s="227" t="s">
        <v>38</v>
      </c>
      <c r="O134" s="90"/>
      <c r="P134" s="228">
        <f>O134*H134</f>
        <v>0</v>
      </c>
      <c r="Q134" s="228">
        <v>0</v>
      </c>
      <c r="R134" s="228">
        <f>Q134*H134</f>
        <v>0</v>
      </c>
      <c r="S134" s="228">
        <v>0</v>
      </c>
      <c r="T134" s="229">
        <f>S134*H134</f>
        <v>0</v>
      </c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R134" s="230" t="s">
        <v>128</v>
      </c>
      <c r="AT134" s="230" t="s">
        <v>124</v>
      </c>
      <c r="AU134" s="230" t="s">
        <v>83</v>
      </c>
      <c r="AY134" s="16" t="s">
        <v>122</v>
      </c>
      <c r="BE134" s="231">
        <f>IF(N134="základní",J134,0)</f>
        <v>0</v>
      </c>
      <c r="BF134" s="231">
        <f>IF(N134="snížená",J134,0)</f>
        <v>0</v>
      </c>
      <c r="BG134" s="231">
        <f>IF(N134="zákl. přenesená",J134,0)</f>
        <v>0</v>
      </c>
      <c r="BH134" s="231">
        <f>IF(N134="sníž. přenesená",J134,0)</f>
        <v>0</v>
      </c>
      <c r="BI134" s="231">
        <f>IF(N134="nulová",J134,0)</f>
        <v>0</v>
      </c>
      <c r="BJ134" s="16" t="s">
        <v>81</v>
      </c>
      <c r="BK134" s="231">
        <f>ROUND(I134*H134,2)</f>
        <v>0</v>
      </c>
      <c r="BL134" s="16" t="s">
        <v>128</v>
      </c>
      <c r="BM134" s="230" t="s">
        <v>249</v>
      </c>
    </row>
    <row r="135" s="13" customFormat="1">
      <c r="A135" s="13"/>
      <c r="B135" s="232"/>
      <c r="C135" s="233"/>
      <c r="D135" s="234" t="s">
        <v>130</v>
      </c>
      <c r="E135" s="235" t="s">
        <v>1</v>
      </c>
      <c r="F135" s="236" t="s">
        <v>250</v>
      </c>
      <c r="G135" s="233"/>
      <c r="H135" s="237">
        <v>21.600000000000001</v>
      </c>
      <c r="I135" s="238"/>
      <c r="J135" s="233"/>
      <c r="K135" s="233"/>
      <c r="L135" s="239"/>
      <c r="M135" s="240"/>
      <c r="N135" s="241"/>
      <c r="O135" s="241"/>
      <c r="P135" s="241"/>
      <c r="Q135" s="241"/>
      <c r="R135" s="241"/>
      <c r="S135" s="241"/>
      <c r="T135" s="242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3" t="s">
        <v>130</v>
      </c>
      <c r="AU135" s="243" t="s">
        <v>83</v>
      </c>
      <c r="AV135" s="13" t="s">
        <v>83</v>
      </c>
      <c r="AW135" s="13" t="s">
        <v>30</v>
      </c>
      <c r="AX135" s="13" t="s">
        <v>73</v>
      </c>
      <c r="AY135" s="243" t="s">
        <v>122</v>
      </c>
    </row>
    <row r="136" s="13" customFormat="1">
      <c r="A136" s="13"/>
      <c r="B136" s="232"/>
      <c r="C136" s="233"/>
      <c r="D136" s="234" t="s">
        <v>130</v>
      </c>
      <c r="E136" s="235" t="s">
        <v>1</v>
      </c>
      <c r="F136" s="236" t="s">
        <v>251</v>
      </c>
      <c r="G136" s="233"/>
      <c r="H136" s="237">
        <v>40.5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130</v>
      </c>
      <c r="AU136" s="243" t="s">
        <v>83</v>
      </c>
      <c r="AV136" s="13" t="s">
        <v>83</v>
      </c>
      <c r="AW136" s="13" t="s">
        <v>30</v>
      </c>
      <c r="AX136" s="13" t="s">
        <v>73</v>
      </c>
      <c r="AY136" s="243" t="s">
        <v>122</v>
      </c>
    </row>
    <row r="137" s="13" customFormat="1">
      <c r="A137" s="13"/>
      <c r="B137" s="232"/>
      <c r="C137" s="233"/>
      <c r="D137" s="234" t="s">
        <v>130</v>
      </c>
      <c r="E137" s="235" t="s">
        <v>1</v>
      </c>
      <c r="F137" s="236" t="s">
        <v>252</v>
      </c>
      <c r="G137" s="233"/>
      <c r="H137" s="237">
        <v>10.17</v>
      </c>
      <c r="I137" s="238"/>
      <c r="J137" s="233"/>
      <c r="K137" s="233"/>
      <c r="L137" s="239"/>
      <c r="M137" s="240"/>
      <c r="N137" s="241"/>
      <c r="O137" s="241"/>
      <c r="P137" s="241"/>
      <c r="Q137" s="241"/>
      <c r="R137" s="241"/>
      <c r="S137" s="241"/>
      <c r="T137" s="242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43" t="s">
        <v>130</v>
      </c>
      <c r="AU137" s="243" t="s">
        <v>83</v>
      </c>
      <c r="AV137" s="13" t="s">
        <v>83</v>
      </c>
      <c r="AW137" s="13" t="s">
        <v>30</v>
      </c>
      <c r="AX137" s="13" t="s">
        <v>73</v>
      </c>
      <c r="AY137" s="243" t="s">
        <v>122</v>
      </c>
    </row>
    <row r="138" s="13" customFormat="1">
      <c r="A138" s="13"/>
      <c r="B138" s="232"/>
      <c r="C138" s="233"/>
      <c r="D138" s="234" t="s">
        <v>130</v>
      </c>
      <c r="E138" s="235" t="s">
        <v>1</v>
      </c>
      <c r="F138" s="236" t="s">
        <v>253</v>
      </c>
      <c r="G138" s="233"/>
      <c r="H138" s="237">
        <v>19.079999999999998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130</v>
      </c>
      <c r="AU138" s="243" t="s">
        <v>83</v>
      </c>
      <c r="AV138" s="13" t="s">
        <v>83</v>
      </c>
      <c r="AW138" s="13" t="s">
        <v>30</v>
      </c>
      <c r="AX138" s="13" t="s">
        <v>73</v>
      </c>
      <c r="AY138" s="243" t="s">
        <v>122</v>
      </c>
    </row>
    <row r="139" s="13" customFormat="1">
      <c r="A139" s="13"/>
      <c r="B139" s="232"/>
      <c r="C139" s="233"/>
      <c r="D139" s="234" t="s">
        <v>130</v>
      </c>
      <c r="E139" s="235" t="s">
        <v>1</v>
      </c>
      <c r="F139" s="236" t="s">
        <v>254</v>
      </c>
      <c r="G139" s="233"/>
      <c r="H139" s="237">
        <v>1.5</v>
      </c>
      <c r="I139" s="238"/>
      <c r="J139" s="233"/>
      <c r="K139" s="233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130</v>
      </c>
      <c r="AU139" s="243" t="s">
        <v>83</v>
      </c>
      <c r="AV139" s="13" t="s">
        <v>83</v>
      </c>
      <c r="AW139" s="13" t="s">
        <v>30</v>
      </c>
      <c r="AX139" s="13" t="s">
        <v>73</v>
      </c>
      <c r="AY139" s="243" t="s">
        <v>122</v>
      </c>
    </row>
    <row r="140" s="13" customFormat="1">
      <c r="A140" s="13"/>
      <c r="B140" s="232"/>
      <c r="C140" s="233"/>
      <c r="D140" s="234" t="s">
        <v>130</v>
      </c>
      <c r="E140" s="235" t="s">
        <v>1</v>
      </c>
      <c r="F140" s="236" t="s">
        <v>255</v>
      </c>
      <c r="G140" s="233"/>
      <c r="H140" s="237">
        <v>4</v>
      </c>
      <c r="I140" s="238"/>
      <c r="J140" s="233"/>
      <c r="K140" s="233"/>
      <c r="L140" s="239"/>
      <c r="M140" s="240"/>
      <c r="N140" s="241"/>
      <c r="O140" s="241"/>
      <c r="P140" s="241"/>
      <c r="Q140" s="241"/>
      <c r="R140" s="241"/>
      <c r="S140" s="241"/>
      <c r="T140" s="242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43" t="s">
        <v>130</v>
      </c>
      <c r="AU140" s="243" t="s">
        <v>83</v>
      </c>
      <c r="AV140" s="13" t="s">
        <v>83</v>
      </c>
      <c r="AW140" s="13" t="s">
        <v>30</v>
      </c>
      <c r="AX140" s="13" t="s">
        <v>73</v>
      </c>
      <c r="AY140" s="243" t="s">
        <v>122</v>
      </c>
    </row>
    <row r="141" s="14" customFormat="1">
      <c r="A141" s="14"/>
      <c r="B141" s="244"/>
      <c r="C141" s="245"/>
      <c r="D141" s="234" t="s">
        <v>130</v>
      </c>
      <c r="E141" s="246" t="s">
        <v>1</v>
      </c>
      <c r="F141" s="247" t="s">
        <v>135</v>
      </c>
      <c r="G141" s="245"/>
      <c r="H141" s="248">
        <v>96.849999999999994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130</v>
      </c>
      <c r="AU141" s="254" t="s">
        <v>83</v>
      </c>
      <c r="AV141" s="14" t="s">
        <v>128</v>
      </c>
      <c r="AW141" s="14" t="s">
        <v>30</v>
      </c>
      <c r="AX141" s="14" t="s">
        <v>81</v>
      </c>
      <c r="AY141" s="254" t="s">
        <v>122</v>
      </c>
    </row>
    <row r="142" s="2" customFormat="1" ht="44.25" customHeight="1">
      <c r="A142" s="37"/>
      <c r="B142" s="38"/>
      <c r="C142" s="218" t="s">
        <v>139</v>
      </c>
      <c r="D142" s="218" t="s">
        <v>124</v>
      </c>
      <c r="E142" s="219" t="s">
        <v>256</v>
      </c>
      <c r="F142" s="220" t="s">
        <v>257</v>
      </c>
      <c r="G142" s="221" t="s">
        <v>177</v>
      </c>
      <c r="H142" s="222">
        <v>15</v>
      </c>
      <c r="I142" s="223"/>
      <c r="J142" s="224">
        <f>ROUND(I142*H142,2)</f>
        <v>0</v>
      </c>
      <c r="K142" s="225"/>
      <c r="L142" s="43"/>
      <c r="M142" s="226" t="s">
        <v>1</v>
      </c>
      <c r="N142" s="227" t="s">
        <v>38</v>
      </c>
      <c r="O142" s="90"/>
      <c r="P142" s="228">
        <f>O142*H142</f>
        <v>0</v>
      </c>
      <c r="Q142" s="228">
        <v>0.0044000000000000003</v>
      </c>
      <c r="R142" s="228">
        <f>Q142*H142</f>
        <v>0.066000000000000003</v>
      </c>
      <c r="S142" s="228">
        <v>0</v>
      </c>
      <c r="T142" s="229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30" t="s">
        <v>128</v>
      </c>
      <c r="AT142" s="230" t="s">
        <v>124</v>
      </c>
      <c r="AU142" s="230" t="s">
        <v>83</v>
      </c>
      <c r="AY142" s="16" t="s">
        <v>122</v>
      </c>
      <c r="BE142" s="231">
        <f>IF(N142="základní",J142,0)</f>
        <v>0</v>
      </c>
      <c r="BF142" s="231">
        <f>IF(N142="snížená",J142,0)</f>
        <v>0</v>
      </c>
      <c r="BG142" s="231">
        <f>IF(N142="zákl. přenesená",J142,0)</f>
        <v>0</v>
      </c>
      <c r="BH142" s="231">
        <f>IF(N142="sníž. přenesená",J142,0)</f>
        <v>0</v>
      </c>
      <c r="BI142" s="231">
        <f>IF(N142="nulová",J142,0)</f>
        <v>0</v>
      </c>
      <c r="BJ142" s="16" t="s">
        <v>81</v>
      </c>
      <c r="BK142" s="231">
        <f>ROUND(I142*H142,2)</f>
        <v>0</v>
      </c>
      <c r="BL142" s="16" t="s">
        <v>128</v>
      </c>
      <c r="BM142" s="230" t="s">
        <v>258</v>
      </c>
    </row>
    <row r="143" s="2" customFormat="1" ht="37.8" customHeight="1">
      <c r="A143" s="37"/>
      <c r="B143" s="38"/>
      <c r="C143" s="218" t="s">
        <v>128</v>
      </c>
      <c r="D143" s="218" t="s">
        <v>124</v>
      </c>
      <c r="E143" s="219" t="s">
        <v>259</v>
      </c>
      <c r="F143" s="220" t="s">
        <v>260</v>
      </c>
      <c r="G143" s="221" t="s">
        <v>127</v>
      </c>
      <c r="H143" s="222">
        <v>74.450000000000003</v>
      </c>
      <c r="I143" s="223"/>
      <c r="J143" s="224">
        <f>ROUND(I143*H143,2)</f>
        <v>0</v>
      </c>
      <c r="K143" s="225"/>
      <c r="L143" s="43"/>
      <c r="M143" s="226" t="s">
        <v>1</v>
      </c>
      <c r="N143" s="227" t="s">
        <v>38</v>
      </c>
      <c r="O143" s="90"/>
      <c r="P143" s="228">
        <f>O143*H143</f>
        <v>0</v>
      </c>
      <c r="Q143" s="228">
        <v>0</v>
      </c>
      <c r="R143" s="228">
        <f>Q143*H143</f>
        <v>0</v>
      </c>
      <c r="S143" s="228">
        <v>0</v>
      </c>
      <c r="T143" s="229">
        <f>S143*H143</f>
        <v>0</v>
      </c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R143" s="230" t="s">
        <v>128</v>
      </c>
      <c r="AT143" s="230" t="s">
        <v>124</v>
      </c>
      <c r="AU143" s="230" t="s">
        <v>83</v>
      </c>
      <c r="AY143" s="16" t="s">
        <v>122</v>
      </c>
      <c r="BE143" s="231">
        <f>IF(N143="základní",J143,0)</f>
        <v>0</v>
      </c>
      <c r="BF143" s="231">
        <f>IF(N143="snížená",J143,0)</f>
        <v>0</v>
      </c>
      <c r="BG143" s="231">
        <f>IF(N143="zákl. přenesená",J143,0)</f>
        <v>0</v>
      </c>
      <c r="BH143" s="231">
        <f>IF(N143="sníž. přenesená",J143,0)</f>
        <v>0</v>
      </c>
      <c r="BI143" s="231">
        <f>IF(N143="nulová",J143,0)</f>
        <v>0</v>
      </c>
      <c r="BJ143" s="16" t="s">
        <v>81</v>
      </c>
      <c r="BK143" s="231">
        <f>ROUND(I143*H143,2)</f>
        <v>0</v>
      </c>
      <c r="BL143" s="16" t="s">
        <v>128</v>
      </c>
      <c r="BM143" s="230" t="s">
        <v>261</v>
      </c>
    </row>
    <row r="144" s="2" customFormat="1" ht="33" customHeight="1">
      <c r="A144" s="37"/>
      <c r="B144" s="38"/>
      <c r="C144" s="218" t="s">
        <v>150</v>
      </c>
      <c r="D144" s="218" t="s">
        <v>124</v>
      </c>
      <c r="E144" s="219" t="s">
        <v>262</v>
      </c>
      <c r="F144" s="220" t="s">
        <v>263</v>
      </c>
      <c r="G144" s="221" t="s">
        <v>209</v>
      </c>
      <c r="H144" s="222">
        <v>74.450000000000003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38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128</v>
      </c>
      <c r="AT144" s="230" t="s">
        <v>124</v>
      </c>
      <c r="AU144" s="230" t="s">
        <v>83</v>
      </c>
      <c r="AY144" s="16" t="s">
        <v>122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128</v>
      </c>
      <c r="BM144" s="230" t="s">
        <v>264</v>
      </c>
    </row>
    <row r="145" s="2" customFormat="1" ht="24.15" customHeight="1">
      <c r="A145" s="37"/>
      <c r="B145" s="38"/>
      <c r="C145" s="218" t="s">
        <v>155</v>
      </c>
      <c r="D145" s="218" t="s">
        <v>124</v>
      </c>
      <c r="E145" s="219" t="s">
        <v>265</v>
      </c>
      <c r="F145" s="220" t="s">
        <v>266</v>
      </c>
      <c r="G145" s="221" t="s">
        <v>127</v>
      </c>
      <c r="H145" s="222">
        <v>106.45</v>
      </c>
      <c r="I145" s="223"/>
      <c r="J145" s="224">
        <f>ROUND(I145*H145,2)</f>
        <v>0</v>
      </c>
      <c r="K145" s="225"/>
      <c r="L145" s="43"/>
      <c r="M145" s="226" t="s">
        <v>1</v>
      </c>
      <c r="N145" s="227" t="s">
        <v>38</v>
      </c>
      <c r="O145" s="90"/>
      <c r="P145" s="228">
        <f>O145*H145</f>
        <v>0</v>
      </c>
      <c r="Q145" s="228">
        <v>0</v>
      </c>
      <c r="R145" s="228">
        <f>Q145*H145</f>
        <v>0</v>
      </c>
      <c r="S145" s="228">
        <v>0</v>
      </c>
      <c r="T145" s="229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30" t="s">
        <v>128</v>
      </c>
      <c r="AT145" s="230" t="s">
        <v>124</v>
      </c>
      <c r="AU145" s="230" t="s">
        <v>83</v>
      </c>
      <c r="AY145" s="16" t="s">
        <v>122</v>
      </c>
      <c r="BE145" s="231">
        <f>IF(N145="základní",J145,0)</f>
        <v>0</v>
      </c>
      <c r="BF145" s="231">
        <f>IF(N145="snížená",J145,0)</f>
        <v>0</v>
      </c>
      <c r="BG145" s="231">
        <f>IF(N145="zákl. přenesená",J145,0)</f>
        <v>0</v>
      </c>
      <c r="BH145" s="231">
        <f>IF(N145="sníž. přenesená",J145,0)</f>
        <v>0</v>
      </c>
      <c r="BI145" s="231">
        <f>IF(N145="nulová",J145,0)</f>
        <v>0</v>
      </c>
      <c r="BJ145" s="16" t="s">
        <v>81</v>
      </c>
      <c r="BK145" s="231">
        <f>ROUND(I145*H145,2)</f>
        <v>0</v>
      </c>
      <c r="BL145" s="16" t="s">
        <v>128</v>
      </c>
      <c r="BM145" s="230" t="s">
        <v>267</v>
      </c>
    </row>
    <row r="146" s="13" customFormat="1">
      <c r="A146" s="13"/>
      <c r="B146" s="232"/>
      <c r="C146" s="233"/>
      <c r="D146" s="234" t="s">
        <v>130</v>
      </c>
      <c r="E146" s="235" t="s">
        <v>1</v>
      </c>
      <c r="F146" s="236" t="s">
        <v>268</v>
      </c>
      <c r="G146" s="233"/>
      <c r="H146" s="237">
        <v>106.45</v>
      </c>
      <c r="I146" s="238"/>
      <c r="J146" s="233"/>
      <c r="K146" s="233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130</v>
      </c>
      <c r="AU146" s="243" t="s">
        <v>83</v>
      </c>
      <c r="AV146" s="13" t="s">
        <v>83</v>
      </c>
      <c r="AW146" s="13" t="s">
        <v>30</v>
      </c>
      <c r="AX146" s="13" t="s">
        <v>81</v>
      </c>
      <c r="AY146" s="243" t="s">
        <v>122</v>
      </c>
    </row>
    <row r="147" s="2" customFormat="1" ht="16.5" customHeight="1">
      <c r="A147" s="37"/>
      <c r="B147" s="38"/>
      <c r="C147" s="255" t="s">
        <v>159</v>
      </c>
      <c r="D147" s="255" t="s">
        <v>168</v>
      </c>
      <c r="E147" s="256" t="s">
        <v>269</v>
      </c>
      <c r="F147" s="257" t="s">
        <v>270</v>
      </c>
      <c r="G147" s="258" t="s">
        <v>209</v>
      </c>
      <c r="H147" s="259">
        <v>40.326999999999998</v>
      </c>
      <c r="I147" s="260"/>
      <c r="J147" s="261">
        <f>ROUND(I147*H147,2)</f>
        <v>0</v>
      </c>
      <c r="K147" s="262"/>
      <c r="L147" s="263"/>
      <c r="M147" s="264" t="s">
        <v>1</v>
      </c>
      <c r="N147" s="265" t="s">
        <v>38</v>
      </c>
      <c r="O147" s="90"/>
      <c r="P147" s="228">
        <f>O147*H147</f>
        <v>0</v>
      </c>
      <c r="Q147" s="228">
        <v>1</v>
      </c>
      <c r="R147" s="228">
        <f>Q147*H147</f>
        <v>40.326999999999998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163</v>
      </c>
      <c r="AT147" s="230" t="s">
        <v>168</v>
      </c>
      <c r="AU147" s="230" t="s">
        <v>83</v>
      </c>
      <c r="AY147" s="16" t="s">
        <v>122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81</v>
      </c>
      <c r="BK147" s="231">
        <f>ROUND(I147*H147,2)</f>
        <v>0</v>
      </c>
      <c r="BL147" s="16" t="s">
        <v>128</v>
      </c>
      <c r="BM147" s="230" t="s">
        <v>271</v>
      </c>
    </row>
    <row r="148" s="13" customFormat="1">
      <c r="A148" s="13"/>
      <c r="B148" s="232"/>
      <c r="C148" s="233"/>
      <c r="D148" s="234" t="s">
        <v>130</v>
      </c>
      <c r="E148" s="235" t="s">
        <v>1</v>
      </c>
      <c r="F148" s="236" t="s">
        <v>272</v>
      </c>
      <c r="G148" s="233"/>
      <c r="H148" s="237">
        <v>40.326999999999998</v>
      </c>
      <c r="I148" s="238"/>
      <c r="J148" s="233"/>
      <c r="K148" s="233"/>
      <c r="L148" s="239"/>
      <c r="M148" s="240"/>
      <c r="N148" s="241"/>
      <c r="O148" s="241"/>
      <c r="P148" s="241"/>
      <c r="Q148" s="241"/>
      <c r="R148" s="241"/>
      <c r="S148" s="241"/>
      <c r="T148" s="242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3" t="s">
        <v>130</v>
      </c>
      <c r="AU148" s="243" t="s">
        <v>83</v>
      </c>
      <c r="AV148" s="13" t="s">
        <v>83</v>
      </c>
      <c r="AW148" s="13" t="s">
        <v>30</v>
      </c>
      <c r="AX148" s="13" t="s">
        <v>81</v>
      </c>
      <c r="AY148" s="243" t="s">
        <v>122</v>
      </c>
    </row>
    <row r="149" s="2" customFormat="1" ht="24.15" customHeight="1">
      <c r="A149" s="37"/>
      <c r="B149" s="38"/>
      <c r="C149" s="218" t="s">
        <v>163</v>
      </c>
      <c r="D149" s="218" t="s">
        <v>124</v>
      </c>
      <c r="E149" s="219" t="s">
        <v>273</v>
      </c>
      <c r="F149" s="220" t="s">
        <v>274</v>
      </c>
      <c r="G149" s="221" t="s">
        <v>127</v>
      </c>
      <c r="H149" s="222">
        <v>22.404</v>
      </c>
      <c r="I149" s="223"/>
      <c r="J149" s="224">
        <f>ROUND(I149*H149,2)</f>
        <v>0</v>
      </c>
      <c r="K149" s="225"/>
      <c r="L149" s="43"/>
      <c r="M149" s="226" t="s">
        <v>1</v>
      </c>
      <c r="N149" s="227" t="s">
        <v>38</v>
      </c>
      <c r="O149" s="90"/>
      <c r="P149" s="228">
        <f>O149*H149</f>
        <v>0</v>
      </c>
      <c r="Q149" s="228">
        <v>0</v>
      </c>
      <c r="R149" s="228">
        <f>Q149*H149</f>
        <v>0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128</v>
      </c>
      <c r="AT149" s="230" t="s">
        <v>124</v>
      </c>
      <c r="AU149" s="230" t="s">
        <v>83</v>
      </c>
      <c r="AY149" s="16" t="s">
        <v>122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128</v>
      </c>
      <c r="BM149" s="230" t="s">
        <v>275</v>
      </c>
    </row>
    <row r="150" s="13" customFormat="1">
      <c r="A150" s="13"/>
      <c r="B150" s="232"/>
      <c r="C150" s="233"/>
      <c r="D150" s="234" t="s">
        <v>130</v>
      </c>
      <c r="E150" s="235" t="s">
        <v>1</v>
      </c>
      <c r="F150" s="236" t="s">
        <v>276</v>
      </c>
      <c r="G150" s="233"/>
      <c r="H150" s="237">
        <v>22.404</v>
      </c>
      <c r="I150" s="238"/>
      <c r="J150" s="233"/>
      <c r="K150" s="233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130</v>
      </c>
      <c r="AU150" s="243" t="s">
        <v>83</v>
      </c>
      <c r="AV150" s="13" t="s">
        <v>83</v>
      </c>
      <c r="AW150" s="13" t="s">
        <v>30</v>
      </c>
      <c r="AX150" s="13" t="s">
        <v>81</v>
      </c>
      <c r="AY150" s="243" t="s">
        <v>122</v>
      </c>
    </row>
    <row r="151" s="2" customFormat="1" ht="24.15" customHeight="1">
      <c r="A151" s="37"/>
      <c r="B151" s="38"/>
      <c r="C151" s="218" t="s">
        <v>167</v>
      </c>
      <c r="D151" s="218" t="s">
        <v>124</v>
      </c>
      <c r="E151" s="219" t="s">
        <v>277</v>
      </c>
      <c r="F151" s="220" t="s">
        <v>278</v>
      </c>
      <c r="G151" s="221" t="s">
        <v>148</v>
      </c>
      <c r="H151" s="222">
        <v>220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38</v>
      </c>
      <c r="O151" s="90"/>
      <c r="P151" s="228">
        <f>O151*H151</f>
        <v>0</v>
      </c>
      <c r="Q151" s="228">
        <v>0</v>
      </c>
      <c r="R151" s="228">
        <f>Q151*H151</f>
        <v>0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128</v>
      </c>
      <c r="AT151" s="230" t="s">
        <v>124</v>
      </c>
      <c r="AU151" s="230" t="s">
        <v>83</v>
      </c>
      <c r="AY151" s="16" t="s">
        <v>122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128</v>
      </c>
      <c r="BM151" s="230" t="s">
        <v>279</v>
      </c>
    </row>
    <row r="152" s="2" customFormat="1" ht="16.5" customHeight="1">
      <c r="A152" s="37"/>
      <c r="B152" s="38"/>
      <c r="C152" s="255" t="s">
        <v>174</v>
      </c>
      <c r="D152" s="255" t="s">
        <v>168</v>
      </c>
      <c r="E152" s="256" t="s">
        <v>280</v>
      </c>
      <c r="F152" s="257" t="s">
        <v>281</v>
      </c>
      <c r="G152" s="258" t="s">
        <v>282</v>
      </c>
      <c r="H152" s="259">
        <v>22</v>
      </c>
      <c r="I152" s="260"/>
      <c r="J152" s="261">
        <f>ROUND(I152*H152,2)</f>
        <v>0</v>
      </c>
      <c r="K152" s="262"/>
      <c r="L152" s="263"/>
      <c r="M152" s="264" t="s">
        <v>1</v>
      </c>
      <c r="N152" s="265" t="s">
        <v>38</v>
      </c>
      <c r="O152" s="90"/>
      <c r="P152" s="228">
        <f>O152*H152</f>
        <v>0</v>
      </c>
      <c r="Q152" s="228">
        <v>0.001</v>
      </c>
      <c r="R152" s="228">
        <f>Q152*H152</f>
        <v>0.021999999999999999</v>
      </c>
      <c r="S152" s="228">
        <v>0</v>
      </c>
      <c r="T152" s="229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30" t="s">
        <v>163</v>
      </c>
      <c r="AT152" s="230" t="s">
        <v>168</v>
      </c>
      <c r="AU152" s="230" t="s">
        <v>83</v>
      </c>
      <c r="AY152" s="16" t="s">
        <v>122</v>
      </c>
      <c r="BE152" s="231">
        <f>IF(N152="základní",J152,0)</f>
        <v>0</v>
      </c>
      <c r="BF152" s="231">
        <f>IF(N152="snížená",J152,0)</f>
        <v>0</v>
      </c>
      <c r="BG152" s="231">
        <f>IF(N152="zákl. přenesená",J152,0)</f>
        <v>0</v>
      </c>
      <c r="BH152" s="231">
        <f>IF(N152="sníž. přenesená",J152,0)</f>
        <v>0</v>
      </c>
      <c r="BI152" s="231">
        <f>IF(N152="nulová",J152,0)</f>
        <v>0</v>
      </c>
      <c r="BJ152" s="16" t="s">
        <v>81</v>
      </c>
      <c r="BK152" s="231">
        <f>ROUND(I152*H152,2)</f>
        <v>0</v>
      </c>
      <c r="BL152" s="16" t="s">
        <v>128</v>
      </c>
      <c r="BM152" s="230" t="s">
        <v>283</v>
      </c>
    </row>
    <row r="153" s="13" customFormat="1">
      <c r="A153" s="13"/>
      <c r="B153" s="232"/>
      <c r="C153" s="233"/>
      <c r="D153" s="234" t="s">
        <v>130</v>
      </c>
      <c r="E153" s="233"/>
      <c r="F153" s="236" t="s">
        <v>284</v>
      </c>
      <c r="G153" s="233"/>
      <c r="H153" s="237">
        <v>22</v>
      </c>
      <c r="I153" s="238"/>
      <c r="J153" s="233"/>
      <c r="K153" s="233"/>
      <c r="L153" s="239"/>
      <c r="M153" s="240"/>
      <c r="N153" s="241"/>
      <c r="O153" s="241"/>
      <c r="P153" s="241"/>
      <c r="Q153" s="241"/>
      <c r="R153" s="241"/>
      <c r="S153" s="241"/>
      <c r="T153" s="242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3" t="s">
        <v>130</v>
      </c>
      <c r="AU153" s="243" t="s">
        <v>83</v>
      </c>
      <c r="AV153" s="13" t="s">
        <v>83</v>
      </c>
      <c r="AW153" s="13" t="s">
        <v>4</v>
      </c>
      <c r="AX153" s="13" t="s">
        <v>81</v>
      </c>
      <c r="AY153" s="243" t="s">
        <v>122</v>
      </c>
    </row>
    <row r="154" s="2" customFormat="1" ht="24.15" customHeight="1">
      <c r="A154" s="37"/>
      <c r="B154" s="38"/>
      <c r="C154" s="218" t="s">
        <v>181</v>
      </c>
      <c r="D154" s="218" t="s">
        <v>124</v>
      </c>
      <c r="E154" s="219" t="s">
        <v>285</v>
      </c>
      <c r="F154" s="220" t="s">
        <v>286</v>
      </c>
      <c r="G154" s="221" t="s">
        <v>148</v>
      </c>
      <c r="H154" s="222">
        <v>220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38</v>
      </c>
      <c r="O154" s="90"/>
      <c r="P154" s="228">
        <f>O154*H154</f>
        <v>0</v>
      </c>
      <c r="Q154" s="228">
        <v>0</v>
      </c>
      <c r="R154" s="228">
        <f>Q154*H154</f>
        <v>0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128</v>
      </c>
      <c r="AT154" s="230" t="s">
        <v>124</v>
      </c>
      <c r="AU154" s="230" t="s">
        <v>83</v>
      </c>
      <c r="AY154" s="16" t="s">
        <v>122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81</v>
      </c>
      <c r="BK154" s="231">
        <f>ROUND(I154*H154,2)</f>
        <v>0</v>
      </c>
      <c r="BL154" s="16" t="s">
        <v>128</v>
      </c>
      <c r="BM154" s="230" t="s">
        <v>287</v>
      </c>
    </row>
    <row r="155" s="13" customFormat="1">
      <c r="A155" s="13"/>
      <c r="B155" s="232"/>
      <c r="C155" s="233"/>
      <c r="D155" s="234" t="s">
        <v>130</v>
      </c>
      <c r="E155" s="235" t="s">
        <v>1</v>
      </c>
      <c r="F155" s="236" t="s">
        <v>288</v>
      </c>
      <c r="G155" s="233"/>
      <c r="H155" s="237">
        <v>220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130</v>
      </c>
      <c r="AU155" s="243" t="s">
        <v>83</v>
      </c>
      <c r="AV155" s="13" t="s">
        <v>83</v>
      </c>
      <c r="AW155" s="13" t="s">
        <v>30</v>
      </c>
      <c r="AX155" s="13" t="s">
        <v>81</v>
      </c>
      <c r="AY155" s="243" t="s">
        <v>122</v>
      </c>
    </row>
    <row r="156" s="2" customFormat="1" ht="33" customHeight="1">
      <c r="A156" s="37"/>
      <c r="B156" s="38"/>
      <c r="C156" s="218" t="s">
        <v>8</v>
      </c>
      <c r="D156" s="218" t="s">
        <v>124</v>
      </c>
      <c r="E156" s="219" t="s">
        <v>289</v>
      </c>
      <c r="F156" s="220" t="s">
        <v>290</v>
      </c>
      <c r="G156" s="221" t="s">
        <v>291</v>
      </c>
      <c r="H156" s="222">
        <v>13</v>
      </c>
      <c r="I156" s="223"/>
      <c r="J156" s="224">
        <f>ROUND(I156*H156,2)</f>
        <v>0</v>
      </c>
      <c r="K156" s="225"/>
      <c r="L156" s="43"/>
      <c r="M156" s="226" t="s">
        <v>1</v>
      </c>
      <c r="N156" s="227" t="s">
        <v>38</v>
      </c>
      <c r="O156" s="90"/>
      <c r="P156" s="228">
        <f>O156*H156</f>
        <v>0</v>
      </c>
      <c r="Q156" s="228">
        <v>0</v>
      </c>
      <c r="R156" s="228">
        <f>Q156*H156</f>
        <v>0</v>
      </c>
      <c r="S156" s="228">
        <v>0</v>
      </c>
      <c r="T156" s="229">
        <f>S156*H156</f>
        <v>0</v>
      </c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R156" s="230" t="s">
        <v>128</v>
      </c>
      <c r="AT156" s="230" t="s">
        <v>124</v>
      </c>
      <c r="AU156" s="230" t="s">
        <v>83</v>
      </c>
      <c r="AY156" s="16" t="s">
        <v>122</v>
      </c>
      <c r="BE156" s="231">
        <f>IF(N156="základní",J156,0)</f>
        <v>0</v>
      </c>
      <c r="BF156" s="231">
        <f>IF(N156="snížená",J156,0)</f>
        <v>0</v>
      </c>
      <c r="BG156" s="231">
        <f>IF(N156="zákl. přenesená",J156,0)</f>
        <v>0</v>
      </c>
      <c r="BH156" s="231">
        <f>IF(N156="sníž. přenesená",J156,0)</f>
        <v>0</v>
      </c>
      <c r="BI156" s="231">
        <f>IF(N156="nulová",J156,0)</f>
        <v>0</v>
      </c>
      <c r="BJ156" s="16" t="s">
        <v>81</v>
      </c>
      <c r="BK156" s="231">
        <f>ROUND(I156*H156,2)</f>
        <v>0</v>
      </c>
      <c r="BL156" s="16" t="s">
        <v>128</v>
      </c>
      <c r="BM156" s="230" t="s">
        <v>292</v>
      </c>
    </row>
    <row r="157" s="2" customFormat="1" ht="21.75" customHeight="1">
      <c r="A157" s="37"/>
      <c r="B157" s="38"/>
      <c r="C157" s="218" t="s">
        <v>191</v>
      </c>
      <c r="D157" s="218" t="s">
        <v>124</v>
      </c>
      <c r="E157" s="219" t="s">
        <v>293</v>
      </c>
      <c r="F157" s="220" t="s">
        <v>294</v>
      </c>
      <c r="G157" s="221" t="s">
        <v>148</v>
      </c>
      <c r="H157" s="222">
        <v>220</v>
      </c>
      <c r="I157" s="223"/>
      <c r="J157" s="224">
        <f>ROUND(I157*H157,2)</f>
        <v>0</v>
      </c>
      <c r="K157" s="225"/>
      <c r="L157" s="43"/>
      <c r="M157" s="226" t="s">
        <v>1</v>
      </c>
      <c r="N157" s="227" t="s">
        <v>38</v>
      </c>
      <c r="O157" s="90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128</v>
      </c>
      <c r="AT157" s="230" t="s">
        <v>124</v>
      </c>
      <c r="AU157" s="230" t="s">
        <v>83</v>
      </c>
      <c r="AY157" s="16" t="s">
        <v>122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128</v>
      </c>
      <c r="BM157" s="230" t="s">
        <v>295</v>
      </c>
    </row>
    <row r="158" s="2" customFormat="1" ht="24.15" customHeight="1">
      <c r="A158" s="37"/>
      <c r="B158" s="38"/>
      <c r="C158" s="218" t="s">
        <v>196</v>
      </c>
      <c r="D158" s="218" t="s">
        <v>124</v>
      </c>
      <c r="E158" s="219" t="s">
        <v>296</v>
      </c>
      <c r="F158" s="220" t="s">
        <v>297</v>
      </c>
      <c r="G158" s="221" t="s">
        <v>291</v>
      </c>
      <c r="H158" s="222">
        <v>13</v>
      </c>
      <c r="I158" s="223"/>
      <c r="J158" s="224">
        <f>ROUND(I158*H158,2)</f>
        <v>0</v>
      </c>
      <c r="K158" s="225"/>
      <c r="L158" s="43"/>
      <c r="M158" s="226" t="s">
        <v>1</v>
      </c>
      <c r="N158" s="227" t="s">
        <v>38</v>
      </c>
      <c r="O158" s="90"/>
      <c r="P158" s="228">
        <f>O158*H158</f>
        <v>0</v>
      </c>
      <c r="Q158" s="228">
        <v>0</v>
      </c>
      <c r="R158" s="228">
        <f>Q158*H158</f>
        <v>0</v>
      </c>
      <c r="S158" s="228">
        <v>0</v>
      </c>
      <c r="T158" s="229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30" t="s">
        <v>128</v>
      </c>
      <c r="AT158" s="230" t="s">
        <v>124</v>
      </c>
      <c r="AU158" s="230" t="s">
        <v>83</v>
      </c>
      <c r="AY158" s="16" t="s">
        <v>122</v>
      </c>
      <c r="BE158" s="231">
        <f>IF(N158="základní",J158,0)</f>
        <v>0</v>
      </c>
      <c r="BF158" s="231">
        <f>IF(N158="snížená",J158,0)</f>
        <v>0</v>
      </c>
      <c r="BG158" s="231">
        <f>IF(N158="zákl. přenesená",J158,0)</f>
        <v>0</v>
      </c>
      <c r="BH158" s="231">
        <f>IF(N158="sníž. přenesená",J158,0)</f>
        <v>0</v>
      </c>
      <c r="BI158" s="231">
        <f>IF(N158="nulová",J158,0)</f>
        <v>0</v>
      </c>
      <c r="BJ158" s="16" t="s">
        <v>81</v>
      </c>
      <c r="BK158" s="231">
        <f>ROUND(I158*H158,2)</f>
        <v>0</v>
      </c>
      <c r="BL158" s="16" t="s">
        <v>128</v>
      </c>
      <c r="BM158" s="230" t="s">
        <v>298</v>
      </c>
    </row>
    <row r="159" s="2" customFormat="1" ht="16.5" customHeight="1">
      <c r="A159" s="37"/>
      <c r="B159" s="38"/>
      <c r="C159" s="255" t="s">
        <v>200</v>
      </c>
      <c r="D159" s="255" t="s">
        <v>168</v>
      </c>
      <c r="E159" s="256" t="s">
        <v>299</v>
      </c>
      <c r="F159" s="257" t="s">
        <v>300</v>
      </c>
      <c r="G159" s="258" t="s">
        <v>291</v>
      </c>
      <c r="H159" s="259">
        <v>13</v>
      </c>
      <c r="I159" s="260"/>
      <c r="J159" s="261">
        <f>ROUND(I159*H159,2)</f>
        <v>0</v>
      </c>
      <c r="K159" s="262"/>
      <c r="L159" s="263"/>
      <c r="M159" s="264" t="s">
        <v>1</v>
      </c>
      <c r="N159" s="265" t="s">
        <v>38</v>
      </c>
      <c r="O159" s="90"/>
      <c r="P159" s="228">
        <f>O159*H159</f>
        <v>0</v>
      </c>
      <c r="Q159" s="228">
        <v>0.002</v>
      </c>
      <c r="R159" s="228">
        <f>Q159*H159</f>
        <v>0.026000000000000002</v>
      </c>
      <c r="S159" s="228">
        <v>0</v>
      </c>
      <c r="T159" s="229">
        <f>S159*H159</f>
        <v>0</v>
      </c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R159" s="230" t="s">
        <v>163</v>
      </c>
      <c r="AT159" s="230" t="s">
        <v>168</v>
      </c>
      <c r="AU159" s="230" t="s">
        <v>83</v>
      </c>
      <c r="AY159" s="16" t="s">
        <v>122</v>
      </c>
      <c r="BE159" s="231">
        <f>IF(N159="základní",J159,0)</f>
        <v>0</v>
      </c>
      <c r="BF159" s="231">
        <f>IF(N159="snížená",J159,0)</f>
        <v>0</v>
      </c>
      <c r="BG159" s="231">
        <f>IF(N159="zákl. přenesená",J159,0)</f>
        <v>0</v>
      </c>
      <c r="BH159" s="231">
        <f>IF(N159="sníž. přenesená",J159,0)</f>
        <v>0</v>
      </c>
      <c r="BI159" s="231">
        <f>IF(N159="nulová",J159,0)</f>
        <v>0</v>
      </c>
      <c r="BJ159" s="16" t="s">
        <v>81</v>
      </c>
      <c r="BK159" s="231">
        <f>ROUND(I159*H159,2)</f>
        <v>0</v>
      </c>
      <c r="BL159" s="16" t="s">
        <v>128</v>
      </c>
      <c r="BM159" s="230" t="s">
        <v>301</v>
      </c>
    </row>
    <row r="160" s="12" customFormat="1" ht="22.8" customHeight="1">
      <c r="A160" s="12"/>
      <c r="B160" s="202"/>
      <c r="C160" s="203"/>
      <c r="D160" s="204" t="s">
        <v>72</v>
      </c>
      <c r="E160" s="216" t="s">
        <v>83</v>
      </c>
      <c r="F160" s="216" t="s">
        <v>302</v>
      </c>
      <c r="G160" s="203"/>
      <c r="H160" s="203"/>
      <c r="I160" s="206"/>
      <c r="J160" s="217">
        <f>BK160</f>
        <v>0</v>
      </c>
      <c r="K160" s="203"/>
      <c r="L160" s="208"/>
      <c r="M160" s="209"/>
      <c r="N160" s="210"/>
      <c r="O160" s="210"/>
      <c r="P160" s="211">
        <f>SUM(P161:P162)</f>
        <v>0</v>
      </c>
      <c r="Q160" s="210"/>
      <c r="R160" s="211">
        <f>SUM(R161:R162)</f>
        <v>2.4768512999999999</v>
      </c>
      <c r="S160" s="210"/>
      <c r="T160" s="212">
        <f>SUM(T161:T162)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13" t="s">
        <v>81</v>
      </c>
      <c r="AT160" s="214" t="s">
        <v>72</v>
      </c>
      <c r="AU160" s="214" t="s">
        <v>81</v>
      </c>
      <c r="AY160" s="213" t="s">
        <v>122</v>
      </c>
      <c r="BK160" s="215">
        <f>SUM(BK161:BK162)</f>
        <v>0</v>
      </c>
    </row>
    <row r="161" s="2" customFormat="1" ht="16.5" customHeight="1">
      <c r="A161" s="37"/>
      <c r="B161" s="38"/>
      <c r="C161" s="218" t="s">
        <v>206</v>
      </c>
      <c r="D161" s="218" t="s">
        <v>124</v>
      </c>
      <c r="E161" s="219" t="s">
        <v>303</v>
      </c>
      <c r="F161" s="220" t="s">
        <v>304</v>
      </c>
      <c r="G161" s="221" t="s">
        <v>127</v>
      </c>
      <c r="H161" s="222">
        <v>0.98999999999999999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2.5018699999999998</v>
      </c>
      <c r="R161" s="228">
        <f>Q161*H161</f>
        <v>2.4768512999999999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128</v>
      </c>
      <c r="AT161" s="230" t="s">
        <v>124</v>
      </c>
      <c r="AU161" s="230" t="s">
        <v>83</v>
      </c>
      <c r="AY161" s="16" t="s">
        <v>122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128</v>
      </c>
      <c r="BM161" s="230" t="s">
        <v>305</v>
      </c>
    </row>
    <row r="162" s="13" customFormat="1">
      <c r="A162" s="13"/>
      <c r="B162" s="232"/>
      <c r="C162" s="233"/>
      <c r="D162" s="234" t="s">
        <v>130</v>
      </c>
      <c r="E162" s="235" t="s">
        <v>1</v>
      </c>
      <c r="F162" s="236" t="s">
        <v>306</v>
      </c>
      <c r="G162" s="233"/>
      <c r="H162" s="237">
        <v>0.98999999999999999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130</v>
      </c>
      <c r="AU162" s="243" t="s">
        <v>83</v>
      </c>
      <c r="AV162" s="13" t="s">
        <v>83</v>
      </c>
      <c r="AW162" s="13" t="s">
        <v>30</v>
      </c>
      <c r="AX162" s="13" t="s">
        <v>81</v>
      </c>
      <c r="AY162" s="243" t="s">
        <v>122</v>
      </c>
    </row>
    <row r="163" s="12" customFormat="1" ht="22.8" customHeight="1">
      <c r="A163" s="12"/>
      <c r="B163" s="202"/>
      <c r="C163" s="203"/>
      <c r="D163" s="204" t="s">
        <v>72</v>
      </c>
      <c r="E163" s="216" t="s">
        <v>139</v>
      </c>
      <c r="F163" s="216" t="s">
        <v>307</v>
      </c>
      <c r="G163" s="203"/>
      <c r="H163" s="203"/>
      <c r="I163" s="206"/>
      <c r="J163" s="217">
        <f>BK163</f>
        <v>0</v>
      </c>
      <c r="K163" s="203"/>
      <c r="L163" s="208"/>
      <c r="M163" s="209"/>
      <c r="N163" s="210"/>
      <c r="O163" s="210"/>
      <c r="P163" s="211">
        <f>SUM(P164:P167)</f>
        <v>0</v>
      </c>
      <c r="Q163" s="210"/>
      <c r="R163" s="211">
        <f>SUM(R164:R167)</f>
        <v>2.2858179999999999</v>
      </c>
      <c r="S163" s="210"/>
      <c r="T163" s="212">
        <f>SUM(T164:T167)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13" t="s">
        <v>81</v>
      </c>
      <c r="AT163" s="214" t="s">
        <v>72</v>
      </c>
      <c r="AU163" s="214" t="s">
        <v>81</v>
      </c>
      <c r="AY163" s="213" t="s">
        <v>122</v>
      </c>
      <c r="BK163" s="215">
        <f>SUM(BK164:BK167)</f>
        <v>0</v>
      </c>
    </row>
    <row r="164" s="2" customFormat="1" ht="33" customHeight="1">
      <c r="A164" s="37"/>
      <c r="B164" s="38"/>
      <c r="C164" s="218" t="s">
        <v>213</v>
      </c>
      <c r="D164" s="218" t="s">
        <v>124</v>
      </c>
      <c r="E164" s="219" t="s">
        <v>308</v>
      </c>
      <c r="F164" s="220" t="s">
        <v>309</v>
      </c>
      <c r="G164" s="221" t="s">
        <v>148</v>
      </c>
      <c r="H164" s="222">
        <v>3.1499999999999999</v>
      </c>
      <c r="I164" s="223"/>
      <c r="J164" s="224">
        <f>ROUND(I164*H164,2)</f>
        <v>0</v>
      </c>
      <c r="K164" s="225"/>
      <c r="L164" s="43"/>
      <c r="M164" s="226" t="s">
        <v>1</v>
      </c>
      <c r="N164" s="227" t="s">
        <v>38</v>
      </c>
      <c r="O164" s="90"/>
      <c r="P164" s="228">
        <f>O164*H164</f>
        <v>0</v>
      </c>
      <c r="Q164" s="228">
        <v>0.68271999999999999</v>
      </c>
      <c r="R164" s="228">
        <f>Q164*H164</f>
        <v>2.1505679999999998</v>
      </c>
      <c r="S164" s="228">
        <v>0</v>
      </c>
      <c r="T164" s="229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30" t="s">
        <v>128</v>
      </c>
      <c r="AT164" s="230" t="s">
        <v>124</v>
      </c>
      <c r="AU164" s="230" t="s">
        <v>83</v>
      </c>
      <c r="AY164" s="16" t="s">
        <v>122</v>
      </c>
      <c r="BE164" s="231">
        <f>IF(N164="základní",J164,0)</f>
        <v>0</v>
      </c>
      <c r="BF164" s="231">
        <f>IF(N164="snížená",J164,0)</f>
        <v>0</v>
      </c>
      <c r="BG164" s="231">
        <f>IF(N164="zákl. přenesená",J164,0)</f>
        <v>0</v>
      </c>
      <c r="BH164" s="231">
        <f>IF(N164="sníž. přenesená",J164,0)</f>
        <v>0</v>
      </c>
      <c r="BI164" s="231">
        <f>IF(N164="nulová",J164,0)</f>
        <v>0</v>
      </c>
      <c r="BJ164" s="16" t="s">
        <v>81</v>
      </c>
      <c r="BK164" s="231">
        <f>ROUND(I164*H164,2)</f>
        <v>0</v>
      </c>
      <c r="BL164" s="16" t="s">
        <v>128</v>
      </c>
      <c r="BM164" s="230" t="s">
        <v>310</v>
      </c>
    </row>
    <row r="165" s="13" customFormat="1">
      <c r="A165" s="13"/>
      <c r="B165" s="232"/>
      <c r="C165" s="233"/>
      <c r="D165" s="234" t="s">
        <v>130</v>
      </c>
      <c r="E165" s="235" t="s">
        <v>1</v>
      </c>
      <c r="F165" s="236" t="s">
        <v>311</v>
      </c>
      <c r="G165" s="233"/>
      <c r="H165" s="237">
        <v>3.1499999999999999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130</v>
      </c>
      <c r="AU165" s="243" t="s">
        <v>83</v>
      </c>
      <c r="AV165" s="13" t="s">
        <v>83</v>
      </c>
      <c r="AW165" s="13" t="s">
        <v>30</v>
      </c>
      <c r="AX165" s="13" t="s">
        <v>81</v>
      </c>
      <c r="AY165" s="243" t="s">
        <v>122</v>
      </c>
    </row>
    <row r="166" s="2" customFormat="1" ht="16.5" customHeight="1">
      <c r="A166" s="37"/>
      <c r="B166" s="38"/>
      <c r="C166" s="218" t="s">
        <v>221</v>
      </c>
      <c r="D166" s="218" t="s">
        <v>124</v>
      </c>
      <c r="E166" s="219" t="s">
        <v>312</v>
      </c>
      <c r="F166" s="220" t="s">
        <v>313</v>
      </c>
      <c r="G166" s="221" t="s">
        <v>291</v>
      </c>
      <c r="H166" s="222">
        <v>10</v>
      </c>
      <c r="I166" s="223"/>
      <c r="J166" s="224">
        <f>ROUND(I166*H166,2)</f>
        <v>0</v>
      </c>
      <c r="K166" s="225"/>
      <c r="L166" s="43"/>
      <c r="M166" s="226" t="s">
        <v>1</v>
      </c>
      <c r="N166" s="227" t="s">
        <v>38</v>
      </c>
      <c r="O166" s="90"/>
      <c r="P166" s="228">
        <f>O166*H166</f>
        <v>0</v>
      </c>
      <c r="Q166" s="228">
        <v>0.0124</v>
      </c>
      <c r="R166" s="228">
        <f>Q166*H166</f>
        <v>0.124</v>
      </c>
      <c r="S166" s="228">
        <v>0</v>
      </c>
      <c r="T166" s="229">
        <f>S166*H166</f>
        <v>0</v>
      </c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R166" s="230" t="s">
        <v>128</v>
      </c>
      <c r="AT166" s="230" t="s">
        <v>124</v>
      </c>
      <c r="AU166" s="230" t="s">
        <v>83</v>
      </c>
      <c r="AY166" s="16" t="s">
        <v>122</v>
      </c>
      <c r="BE166" s="231">
        <f>IF(N166="základní",J166,0)</f>
        <v>0</v>
      </c>
      <c r="BF166" s="231">
        <f>IF(N166="snížená",J166,0)</f>
        <v>0</v>
      </c>
      <c r="BG166" s="231">
        <f>IF(N166="zákl. přenesená",J166,0)</f>
        <v>0</v>
      </c>
      <c r="BH166" s="231">
        <f>IF(N166="sníž. přenesená",J166,0)</f>
        <v>0</v>
      </c>
      <c r="BI166" s="231">
        <f>IF(N166="nulová",J166,0)</f>
        <v>0</v>
      </c>
      <c r="BJ166" s="16" t="s">
        <v>81</v>
      </c>
      <c r="BK166" s="231">
        <f>ROUND(I166*H166,2)</f>
        <v>0</v>
      </c>
      <c r="BL166" s="16" t="s">
        <v>128</v>
      </c>
      <c r="BM166" s="230" t="s">
        <v>314</v>
      </c>
    </row>
    <row r="167" s="2" customFormat="1" ht="16.5" customHeight="1">
      <c r="A167" s="37"/>
      <c r="B167" s="38"/>
      <c r="C167" s="218" t="s">
        <v>229</v>
      </c>
      <c r="D167" s="218" t="s">
        <v>124</v>
      </c>
      <c r="E167" s="219" t="s">
        <v>315</v>
      </c>
      <c r="F167" s="220" t="s">
        <v>316</v>
      </c>
      <c r="G167" s="221" t="s">
        <v>177</v>
      </c>
      <c r="H167" s="222">
        <v>25</v>
      </c>
      <c r="I167" s="223"/>
      <c r="J167" s="224">
        <f>ROUND(I167*H167,2)</f>
        <v>0</v>
      </c>
      <c r="K167" s="225"/>
      <c r="L167" s="43"/>
      <c r="M167" s="226" t="s">
        <v>1</v>
      </c>
      <c r="N167" s="227" t="s">
        <v>38</v>
      </c>
      <c r="O167" s="90"/>
      <c r="P167" s="228">
        <f>O167*H167</f>
        <v>0</v>
      </c>
      <c r="Q167" s="228">
        <v>0.00044999999999999999</v>
      </c>
      <c r="R167" s="228">
        <f>Q167*H167</f>
        <v>0.01125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128</v>
      </c>
      <c r="AT167" s="230" t="s">
        <v>124</v>
      </c>
      <c r="AU167" s="230" t="s">
        <v>83</v>
      </c>
      <c r="AY167" s="16" t="s">
        <v>122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81</v>
      </c>
      <c r="BK167" s="231">
        <f>ROUND(I167*H167,2)</f>
        <v>0</v>
      </c>
      <c r="BL167" s="16" t="s">
        <v>128</v>
      </c>
      <c r="BM167" s="230" t="s">
        <v>317</v>
      </c>
    </row>
    <row r="168" s="12" customFormat="1" ht="22.8" customHeight="1">
      <c r="A168" s="12"/>
      <c r="B168" s="202"/>
      <c r="C168" s="203"/>
      <c r="D168" s="204" t="s">
        <v>72</v>
      </c>
      <c r="E168" s="216" t="s">
        <v>163</v>
      </c>
      <c r="F168" s="216" t="s">
        <v>318</v>
      </c>
      <c r="G168" s="203"/>
      <c r="H168" s="203"/>
      <c r="I168" s="206"/>
      <c r="J168" s="217">
        <f>BK168</f>
        <v>0</v>
      </c>
      <c r="K168" s="203"/>
      <c r="L168" s="208"/>
      <c r="M168" s="209"/>
      <c r="N168" s="210"/>
      <c r="O168" s="210"/>
      <c r="P168" s="211">
        <f>SUM(P169:P175)</f>
        <v>0</v>
      </c>
      <c r="Q168" s="210"/>
      <c r="R168" s="211">
        <f>SUM(R169:R175)</f>
        <v>0.54661000000000004</v>
      </c>
      <c r="S168" s="210"/>
      <c r="T168" s="212">
        <f>SUM(T169:T175)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13" t="s">
        <v>81</v>
      </c>
      <c r="AT168" s="214" t="s">
        <v>72</v>
      </c>
      <c r="AU168" s="214" t="s">
        <v>81</v>
      </c>
      <c r="AY168" s="213" t="s">
        <v>122</v>
      </c>
      <c r="BK168" s="215">
        <f>SUM(BK169:BK175)</f>
        <v>0</v>
      </c>
    </row>
    <row r="169" s="2" customFormat="1" ht="24.15" customHeight="1">
      <c r="A169" s="37"/>
      <c r="B169" s="38"/>
      <c r="C169" s="218" t="s">
        <v>319</v>
      </c>
      <c r="D169" s="218" t="s">
        <v>124</v>
      </c>
      <c r="E169" s="219" t="s">
        <v>320</v>
      </c>
      <c r="F169" s="220" t="s">
        <v>321</v>
      </c>
      <c r="G169" s="221" t="s">
        <v>177</v>
      </c>
      <c r="H169" s="222">
        <v>60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38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128</v>
      </c>
      <c r="AT169" s="230" t="s">
        <v>124</v>
      </c>
      <c r="AU169" s="230" t="s">
        <v>83</v>
      </c>
      <c r="AY169" s="16" t="s">
        <v>122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81</v>
      </c>
      <c r="BK169" s="231">
        <f>ROUND(I169*H169,2)</f>
        <v>0</v>
      </c>
      <c r="BL169" s="16" t="s">
        <v>128</v>
      </c>
      <c r="BM169" s="230" t="s">
        <v>322</v>
      </c>
    </row>
    <row r="170" s="13" customFormat="1">
      <c r="A170" s="13"/>
      <c r="B170" s="232"/>
      <c r="C170" s="233"/>
      <c r="D170" s="234" t="s">
        <v>130</v>
      </c>
      <c r="E170" s="235" t="s">
        <v>1</v>
      </c>
      <c r="F170" s="236" t="s">
        <v>323</v>
      </c>
      <c r="G170" s="233"/>
      <c r="H170" s="237">
        <v>60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130</v>
      </c>
      <c r="AU170" s="243" t="s">
        <v>83</v>
      </c>
      <c r="AV170" s="13" t="s">
        <v>83</v>
      </c>
      <c r="AW170" s="13" t="s">
        <v>30</v>
      </c>
      <c r="AX170" s="13" t="s">
        <v>81</v>
      </c>
      <c r="AY170" s="243" t="s">
        <v>122</v>
      </c>
    </row>
    <row r="171" s="2" customFormat="1" ht="24.15" customHeight="1">
      <c r="A171" s="37"/>
      <c r="B171" s="38"/>
      <c r="C171" s="255" t="s">
        <v>7</v>
      </c>
      <c r="D171" s="255" t="s">
        <v>168</v>
      </c>
      <c r="E171" s="256" t="s">
        <v>324</v>
      </c>
      <c r="F171" s="257" t="s">
        <v>325</v>
      </c>
      <c r="G171" s="258" t="s">
        <v>177</v>
      </c>
      <c r="H171" s="259">
        <v>60</v>
      </c>
      <c r="I171" s="260"/>
      <c r="J171" s="261">
        <f>ROUND(I171*H171,2)</f>
        <v>0</v>
      </c>
      <c r="K171" s="262"/>
      <c r="L171" s="263"/>
      <c r="M171" s="264" t="s">
        <v>1</v>
      </c>
      <c r="N171" s="265" t="s">
        <v>38</v>
      </c>
      <c r="O171" s="90"/>
      <c r="P171" s="228">
        <f>O171*H171</f>
        <v>0</v>
      </c>
      <c r="Q171" s="228">
        <v>0.00027</v>
      </c>
      <c r="R171" s="228">
        <f>Q171*H171</f>
        <v>0.016199999999999999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163</v>
      </c>
      <c r="AT171" s="230" t="s">
        <v>168</v>
      </c>
      <c r="AU171" s="230" t="s">
        <v>83</v>
      </c>
      <c r="AY171" s="16" t="s">
        <v>122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81</v>
      </c>
      <c r="BK171" s="231">
        <f>ROUND(I171*H171,2)</f>
        <v>0</v>
      </c>
      <c r="BL171" s="16" t="s">
        <v>128</v>
      </c>
      <c r="BM171" s="230" t="s">
        <v>326</v>
      </c>
    </row>
    <row r="172" s="2" customFormat="1" ht="24.15" customHeight="1">
      <c r="A172" s="37"/>
      <c r="B172" s="38"/>
      <c r="C172" s="218" t="s">
        <v>327</v>
      </c>
      <c r="D172" s="218" t="s">
        <v>124</v>
      </c>
      <c r="E172" s="219" t="s">
        <v>328</v>
      </c>
      <c r="F172" s="220" t="s">
        <v>329</v>
      </c>
      <c r="G172" s="221" t="s">
        <v>177</v>
      </c>
      <c r="H172" s="222">
        <v>25</v>
      </c>
      <c r="I172" s="223"/>
      <c r="J172" s="224">
        <f>ROUND(I172*H172,2)</f>
        <v>0</v>
      </c>
      <c r="K172" s="225"/>
      <c r="L172" s="43"/>
      <c r="M172" s="226" t="s">
        <v>1</v>
      </c>
      <c r="N172" s="227" t="s">
        <v>38</v>
      </c>
      <c r="O172" s="90"/>
      <c r="P172" s="228">
        <f>O172*H172</f>
        <v>0</v>
      </c>
      <c r="Q172" s="228">
        <v>0</v>
      </c>
      <c r="R172" s="228">
        <f>Q172*H172</f>
        <v>0</v>
      </c>
      <c r="S172" s="228">
        <v>0</v>
      </c>
      <c r="T172" s="229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30" t="s">
        <v>128</v>
      </c>
      <c r="AT172" s="230" t="s">
        <v>124</v>
      </c>
      <c r="AU172" s="230" t="s">
        <v>83</v>
      </c>
      <c r="AY172" s="16" t="s">
        <v>122</v>
      </c>
      <c r="BE172" s="231">
        <f>IF(N172="základní",J172,0)</f>
        <v>0</v>
      </c>
      <c r="BF172" s="231">
        <f>IF(N172="snížená",J172,0)</f>
        <v>0</v>
      </c>
      <c r="BG172" s="231">
        <f>IF(N172="zákl. přenesená",J172,0)</f>
        <v>0</v>
      </c>
      <c r="BH172" s="231">
        <f>IF(N172="sníž. přenesená",J172,0)</f>
        <v>0</v>
      </c>
      <c r="BI172" s="231">
        <f>IF(N172="nulová",J172,0)</f>
        <v>0</v>
      </c>
      <c r="BJ172" s="16" t="s">
        <v>81</v>
      </c>
      <c r="BK172" s="231">
        <f>ROUND(I172*H172,2)</f>
        <v>0</v>
      </c>
      <c r="BL172" s="16" t="s">
        <v>128</v>
      </c>
      <c r="BM172" s="230" t="s">
        <v>330</v>
      </c>
    </row>
    <row r="173" s="2" customFormat="1" ht="24.15" customHeight="1">
      <c r="A173" s="37"/>
      <c r="B173" s="38"/>
      <c r="C173" s="255" t="s">
        <v>331</v>
      </c>
      <c r="D173" s="255" t="s">
        <v>168</v>
      </c>
      <c r="E173" s="256" t="s">
        <v>332</v>
      </c>
      <c r="F173" s="257" t="s">
        <v>333</v>
      </c>
      <c r="G173" s="258" t="s">
        <v>177</v>
      </c>
      <c r="H173" s="259">
        <v>25</v>
      </c>
      <c r="I173" s="260"/>
      <c r="J173" s="261">
        <f>ROUND(I173*H173,2)</f>
        <v>0</v>
      </c>
      <c r="K173" s="262"/>
      <c r="L173" s="263"/>
      <c r="M173" s="264" t="s">
        <v>1</v>
      </c>
      <c r="N173" s="265" t="s">
        <v>38</v>
      </c>
      <c r="O173" s="90"/>
      <c r="P173" s="228">
        <f>O173*H173</f>
        <v>0</v>
      </c>
      <c r="Q173" s="228">
        <v>0.00214</v>
      </c>
      <c r="R173" s="228">
        <f>Q173*H173</f>
        <v>0.053499999999999999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163</v>
      </c>
      <c r="AT173" s="230" t="s">
        <v>168</v>
      </c>
      <c r="AU173" s="230" t="s">
        <v>83</v>
      </c>
      <c r="AY173" s="16" t="s">
        <v>122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81</v>
      </c>
      <c r="BK173" s="231">
        <f>ROUND(I173*H173,2)</f>
        <v>0</v>
      </c>
      <c r="BL173" s="16" t="s">
        <v>128</v>
      </c>
      <c r="BM173" s="230" t="s">
        <v>334</v>
      </c>
    </row>
    <row r="174" s="2" customFormat="1" ht="33" customHeight="1">
      <c r="A174" s="37"/>
      <c r="B174" s="38"/>
      <c r="C174" s="218" t="s">
        <v>335</v>
      </c>
      <c r="D174" s="218" t="s">
        <v>124</v>
      </c>
      <c r="E174" s="219" t="s">
        <v>336</v>
      </c>
      <c r="F174" s="220" t="s">
        <v>337</v>
      </c>
      <c r="G174" s="221" t="s">
        <v>291</v>
      </c>
      <c r="H174" s="222">
        <v>1</v>
      </c>
      <c r="I174" s="223"/>
      <c r="J174" s="224">
        <f>ROUND(I174*H174,2)</f>
        <v>0</v>
      </c>
      <c r="K174" s="225"/>
      <c r="L174" s="43"/>
      <c r="M174" s="226" t="s">
        <v>1</v>
      </c>
      <c r="N174" s="227" t="s">
        <v>38</v>
      </c>
      <c r="O174" s="90"/>
      <c r="P174" s="228">
        <f>O174*H174</f>
        <v>0</v>
      </c>
      <c r="Q174" s="228">
        <v>0.36191000000000001</v>
      </c>
      <c r="R174" s="228">
        <f>Q174*H174</f>
        <v>0.36191000000000001</v>
      </c>
      <c r="S174" s="228">
        <v>0</v>
      </c>
      <c r="T174" s="229">
        <f>S174*H174</f>
        <v>0</v>
      </c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R174" s="230" t="s">
        <v>128</v>
      </c>
      <c r="AT174" s="230" t="s">
        <v>124</v>
      </c>
      <c r="AU174" s="230" t="s">
        <v>83</v>
      </c>
      <c r="AY174" s="16" t="s">
        <v>122</v>
      </c>
      <c r="BE174" s="231">
        <f>IF(N174="základní",J174,0)</f>
        <v>0</v>
      </c>
      <c r="BF174" s="231">
        <f>IF(N174="snížená",J174,0)</f>
        <v>0</v>
      </c>
      <c r="BG174" s="231">
        <f>IF(N174="zákl. přenesená",J174,0)</f>
        <v>0</v>
      </c>
      <c r="BH174" s="231">
        <f>IF(N174="sníž. přenesená",J174,0)</f>
        <v>0</v>
      </c>
      <c r="BI174" s="231">
        <f>IF(N174="nulová",J174,0)</f>
        <v>0</v>
      </c>
      <c r="BJ174" s="16" t="s">
        <v>81</v>
      </c>
      <c r="BK174" s="231">
        <f>ROUND(I174*H174,2)</f>
        <v>0</v>
      </c>
      <c r="BL174" s="16" t="s">
        <v>128</v>
      </c>
      <c r="BM174" s="230" t="s">
        <v>338</v>
      </c>
    </row>
    <row r="175" s="2" customFormat="1" ht="24.15" customHeight="1">
      <c r="A175" s="37"/>
      <c r="B175" s="38"/>
      <c r="C175" s="255" t="s">
        <v>339</v>
      </c>
      <c r="D175" s="255" t="s">
        <v>168</v>
      </c>
      <c r="E175" s="256" t="s">
        <v>340</v>
      </c>
      <c r="F175" s="257" t="s">
        <v>341</v>
      </c>
      <c r="G175" s="258" t="s">
        <v>291</v>
      </c>
      <c r="H175" s="259">
        <v>1</v>
      </c>
      <c r="I175" s="260"/>
      <c r="J175" s="261">
        <f>ROUND(I175*H175,2)</f>
        <v>0</v>
      </c>
      <c r="K175" s="262"/>
      <c r="L175" s="263"/>
      <c r="M175" s="264" t="s">
        <v>1</v>
      </c>
      <c r="N175" s="265" t="s">
        <v>38</v>
      </c>
      <c r="O175" s="90"/>
      <c r="P175" s="228">
        <f>O175*H175</f>
        <v>0</v>
      </c>
      <c r="Q175" s="228">
        <v>0.11500000000000001</v>
      </c>
      <c r="R175" s="228">
        <f>Q175*H175</f>
        <v>0.11500000000000001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163</v>
      </c>
      <c r="AT175" s="230" t="s">
        <v>168</v>
      </c>
      <c r="AU175" s="230" t="s">
        <v>83</v>
      </c>
      <c r="AY175" s="16" t="s">
        <v>122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81</v>
      </c>
      <c r="BK175" s="231">
        <f>ROUND(I175*H175,2)</f>
        <v>0</v>
      </c>
      <c r="BL175" s="16" t="s">
        <v>128</v>
      </c>
      <c r="BM175" s="230" t="s">
        <v>342</v>
      </c>
    </row>
    <row r="176" s="12" customFormat="1" ht="22.8" customHeight="1">
      <c r="A176" s="12"/>
      <c r="B176" s="202"/>
      <c r="C176" s="203"/>
      <c r="D176" s="204" t="s">
        <v>72</v>
      </c>
      <c r="E176" s="216" t="s">
        <v>167</v>
      </c>
      <c r="F176" s="216" t="s">
        <v>180</v>
      </c>
      <c r="G176" s="203"/>
      <c r="H176" s="203"/>
      <c r="I176" s="206"/>
      <c r="J176" s="217">
        <f>BK176</f>
        <v>0</v>
      </c>
      <c r="K176" s="203"/>
      <c r="L176" s="208"/>
      <c r="M176" s="209"/>
      <c r="N176" s="210"/>
      <c r="O176" s="210"/>
      <c r="P176" s="211">
        <f>SUM(P177:P185)</f>
        <v>0</v>
      </c>
      <c r="Q176" s="210"/>
      <c r="R176" s="211">
        <f>SUM(R177:R185)</f>
        <v>6.0000000000000002E-05</v>
      </c>
      <c r="S176" s="210"/>
      <c r="T176" s="212">
        <f>SUM(T177:T185)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13" t="s">
        <v>81</v>
      </c>
      <c r="AT176" s="214" t="s">
        <v>72</v>
      </c>
      <c r="AU176" s="214" t="s">
        <v>81</v>
      </c>
      <c r="AY176" s="213" t="s">
        <v>122</v>
      </c>
      <c r="BK176" s="215">
        <f>SUM(BK177:BK185)</f>
        <v>0</v>
      </c>
    </row>
    <row r="177" s="2" customFormat="1" ht="24.15" customHeight="1">
      <c r="A177" s="37"/>
      <c r="B177" s="38"/>
      <c r="C177" s="218" t="s">
        <v>343</v>
      </c>
      <c r="D177" s="218" t="s">
        <v>124</v>
      </c>
      <c r="E177" s="219" t="s">
        <v>344</v>
      </c>
      <c r="F177" s="220" t="s">
        <v>345</v>
      </c>
      <c r="G177" s="221" t="s">
        <v>291</v>
      </c>
      <c r="H177" s="222">
        <v>1</v>
      </c>
      <c r="I177" s="223"/>
      <c r="J177" s="224">
        <f>ROUND(I177*H177,2)</f>
        <v>0</v>
      </c>
      <c r="K177" s="225"/>
      <c r="L177" s="43"/>
      <c r="M177" s="226" t="s">
        <v>1</v>
      </c>
      <c r="N177" s="227" t="s">
        <v>38</v>
      </c>
      <c r="O177" s="90"/>
      <c r="P177" s="228">
        <f>O177*H177</f>
        <v>0</v>
      </c>
      <c r="Q177" s="228">
        <v>1.0000000000000001E-05</v>
      </c>
      <c r="R177" s="228">
        <f>Q177*H177</f>
        <v>1.0000000000000001E-05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128</v>
      </c>
      <c r="AT177" s="230" t="s">
        <v>124</v>
      </c>
      <c r="AU177" s="230" t="s">
        <v>83</v>
      </c>
      <c r="AY177" s="16" t="s">
        <v>122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81</v>
      </c>
      <c r="BK177" s="231">
        <f>ROUND(I177*H177,2)</f>
        <v>0</v>
      </c>
      <c r="BL177" s="16" t="s">
        <v>128</v>
      </c>
      <c r="BM177" s="230" t="s">
        <v>346</v>
      </c>
    </row>
    <row r="178" s="2" customFormat="1" ht="16.5" customHeight="1">
      <c r="A178" s="37"/>
      <c r="B178" s="38"/>
      <c r="C178" s="218" t="s">
        <v>347</v>
      </c>
      <c r="D178" s="218" t="s">
        <v>124</v>
      </c>
      <c r="E178" s="219" t="s">
        <v>348</v>
      </c>
      <c r="F178" s="220" t="s">
        <v>349</v>
      </c>
      <c r="G178" s="221" t="s">
        <v>291</v>
      </c>
      <c r="H178" s="222">
        <v>1</v>
      </c>
      <c r="I178" s="223"/>
      <c r="J178" s="224">
        <f>ROUND(I178*H178,2)</f>
        <v>0</v>
      </c>
      <c r="K178" s="225"/>
      <c r="L178" s="43"/>
      <c r="M178" s="226" t="s">
        <v>1</v>
      </c>
      <c r="N178" s="227" t="s">
        <v>38</v>
      </c>
      <c r="O178" s="90"/>
      <c r="P178" s="228">
        <f>O178*H178</f>
        <v>0</v>
      </c>
      <c r="Q178" s="228">
        <v>1.0000000000000001E-05</v>
      </c>
      <c r="R178" s="228">
        <f>Q178*H178</f>
        <v>1.0000000000000001E-05</v>
      </c>
      <c r="S178" s="228">
        <v>0</v>
      </c>
      <c r="T178" s="229">
        <f>S178*H178</f>
        <v>0</v>
      </c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R178" s="230" t="s">
        <v>128</v>
      </c>
      <c r="AT178" s="230" t="s">
        <v>124</v>
      </c>
      <c r="AU178" s="230" t="s">
        <v>83</v>
      </c>
      <c r="AY178" s="16" t="s">
        <v>122</v>
      </c>
      <c r="BE178" s="231">
        <f>IF(N178="základní",J178,0)</f>
        <v>0</v>
      </c>
      <c r="BF178" s="231">
        <f>IF(N178="snížená",J178,0)</f>
        <v>0</v>
      </c>
      <c r="BG178" s="231">
        <f>IF(N178="zákl. přenesená",J178,0)</f>
        <v>0</v>
      </c>
      <c r="BH178" s="231">
        <f>IF(N178="sníž. přenesená",J178,0)</f>
        <v>0</v>
      </c>
      <c r="BI178" s="231">
        <f>IF(N178="nulová",J178,0)</f>
        <v>0</v>
      </c>
      <c r="BJ178" s="16" t="s">
        <v>81</v>
      </c>
      <c r="BK178" s="231">
        <f>ROUND(I178*H178,2)</f>
        <v>0</v>
      </c>
      <c r="BL178" s="16" t="s">
        <v>128</v>
      </c>
      <c r="BM178" s="230" t="s">
        <v>350</v>
      </c>
    </row>
    <row r="179" s="2" customFormat="1" ht="16.5" customHeight="1">
      <c r="A179" s="37"/>
      <c r="B179" s="38"/>
      <c r="C179" s="218" t="s">
        <v>351</v>
      </c>
      <c r="D179" s="218" t="s">
        <v>124</v>
      </c>
      <c r="E179" s="219" t="s">
        <v>352</v>
      </c>
      <c r="F179" s="220" t="s">
        <v>353</v>
      </c>
      <c r="G179" s="221" t="s">
        <v>291</v>
      </c>
      <c r="H179" s="222">
        <v>1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38</v>
      </c>
      <c r="O179" s="90"/>
      <c r="P179" s="228">
        <f>O179*H179</f>
        <v>0</v>
      </c>
      <c r="Q179" s="228">
        <v>1.0000000000000001E-05</v>
      </c>
      <c r="R179" s="228">
        <f>Q179*H179</f>
        <v>1.0000000000000001E-05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128</v>
      </c>
      <c r="AT179" s="230" t="s">
        <v>124</v>
      </c>
      <c r="AU179" s="230" t="s">
        <v>83</v>
      </c>
      <c r="AY179" s="16" t="s">
        <v>122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81</v>
      </c>
      <c r="BK179" s="231">
        <f>ROUND(I179*H179,2)</f>
        <v>0</v>
      </c>
      <c r="BL179" s="16" t="s">
        <v>128</v>
      </c>
      <c r="BM179" s="230" t="s">
        <v>354</v>
      </c>
    </row>
    <row r="180" s="2" customFormat="1" ht="16.5" customHeight="1">
      <c r="A180" s="37"/>
      <c r="B180" s="38"/>
      <c r="C180" s="218" t="s">
        <v>355</v>
      </c>
      <c r="D180" s="218" t="s">
        <v>124</v>
      </c>
      <c r="E180" s="219" t="s">
        <v>356</v>
      </c>
      <c r="F180" s="220" t="s">
        <v>357</v>
      </c>
      <c r="G180" s="221" t="s">
        <v>291</v>
      </c>
      <c r="H180" s="222">
        <v>1</v>
      </c>
      <c r="I180" s="223"/>
      <c r="J180" s="224">
        <f>ROUND(I180*H180,2)</f>
        <v>0</v>
      </c>
      <c r="K180" s="225"/>
      <c r="L180" s="43"/>
      <c r="M180" s="226" t="s">
        <v>1</v>
      </c>
      <c r="N180" s="227" t="s">
        <v>38</v>
      </c>
      <c r="O180" s="90"/>
      <c r="P180" s="228">
        <f>O180*H180</f>
        <v>0</v>
      </c>
      <c r="Q180" s="228">
        <v>1.0000000000000001E-05</v>
      </c>
      <c r="R180" s="228">
        <f>Q180*H180</f>
        <v>1.0000000000000001E-05</v>
      </c>
      <c r="S180" s="228">
        <v>0</v>
      </c>
      <c r="T180" s="229">
        <f>S180*H180</f>
        <v>0</v>
      </c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R180" s="230" t="s">
        <v>128</v>
      </c>
      <c r="AT180" s="230" t="s">
        <v>124</v>
      </c>
      <c r="AU180" s="230" t="s">
        <v>83</v>
      </c>
      <c r="AY180" s="16" t="s">
        <v>122</v>
      </c>
      <c r="BE180" s="231">
        <f>IF(N180="základní",J180,0)</f>
        <v>0</v>
      </c>
      <c r="BF180" s="231">
        <f>IF(N180="snížená",J180,0)</f>
        <v>0</v>
      </c>
      <c r="BG180" s="231">
        <f>IF(N180="zákl. přenesená",J180,0)</f>
        <v>0</v>
      </c>
      <c r="BH180" s="231">
        <f>IF(N180="sníž. přenesená",J180,0)</f>
        <v>0</v>
      </c>
      <c r="BI180" s="231">
        <f>IF(N180="nulová",J180,0)</f>
        <v>0</v>
      </c>
      <c r="BJ180" s="16" t="s">
        <v>81</v>
      </c>
      <c r="BK180" s="231">
        <f>ROUND(I180*H180,2)</f>
        <v>0</v>
      </c>
      <c r="BL180" s="16" t="s">
        <v>128</v>
      </c>
      <c r="BM180" s="230" t="s">
        <v>358</v>
      </c>
    </row>
    <row r="181" s="13" customFormat="1">
      <c r="A181" s="13"/>
      <c r="B181" s="232"/>
      <c r="C181" s="233"/>
      <c r="D181" s="234" t="s">
        <v>130</v>
      </c>
      <c r="E181" s="235" t="s">
        <v>1</v>
      </c>
      <c r="F181" s="236" t="s">
        <v>81</v>
      </c>
      <c r="G181" s="233"/>
      <c r="H181" s="237">
        <v>1</v>
      </c>
      <c r="I181" s="238"/>
      <c r="J181" s="233"/>
      <c r="K181" s="233"/>
      <c r="L181" s="239"/>
      <c r="M181" s="240"/>
      <c r="N181" s="241"/>
      <c r="O181" s="241"/>
      <c r="P181" s="241"/>
      <c r="Q181" s="241"/>
      <c r="R181" s="241"/>
      <c r="S181" s="241"/>
      <c r="T181" s="242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43" t="s">
        <v>130</v>
      </c>
      <c r="AU181" s="243" t="s">
        <v>83</v>
      </c>
      <c r="AV181" s="13" t="s">
        <v>83</v>
      </c>
      <c r="AW181" s="13" t="s">
        <v>30</v>
      </c>
      <c r="AX181" s="13" t="s">
        <v>81</v>
      </c>
      <c r="AY181" s="243" t="s">
        <v>122</v>
      </c>
    </row>
    <row r="182" s="2" customFormat="1" ht="16.5" customHeight="1">
      <c r="A182" s="37"/>
      <c r="B182" s="38"/>
      <c r="C182" s="218" t="s">
        <v>359</v>
      </c>
      <c r="D182" s="218" t="s">
        <v>124</v>
      </c>
      <c r="E182" s="219" t="s">
        <v>360</v>
      </c>
      <c r="F182" s="220" t="s">
        <v>361</v>
      </c>
      <c r="G182" s="221" t="s">
        <v>291</v>
      </c>
      <c r="H182" s="222">
        <v>1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38</v>
      </c>
      <c r="O182" s="90"/>
      <c r="P182" s="228">
        <f>O182*H182</f>
        <v>0</v>
      </c>
      <c r="Q182" s="228">
        <v>1.0000000000000001E-05</v>
      </c>
      <c r="R182" s="228">
        <f>Q182*H182</f>
        <v>1.0000000000000001E-05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128</v>
      </c>
      <c r="AT182" s="230" t="s">
        <v>124</v>
      </c>
      <c r="AU182" s="230" t="s">
        <v>83</v>
      </c>
      <c r="AY182" s="16" t="s">
        <v>122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81</v>
      </c>
      <c r="BK182" s="231">
        <f>ROUND(I182*H182,2)</f>
        <v>0</v>
      </c>
      <c r="BL182" s="16" t="s">
        <v>128</v>
      </c>
      <c r="BM182" s="230" t="s">
        <v>362</v>
      </c>
    </row>
    <row r="183" s="13" customFormat="1">
      <c r="A183" s="13"/>
      <c r="B183" s="232"/>
      <c r="C183" s="233"/>
      <c r="D183" s="234" t="s">
        <v>130</v>
      </c>
      <c r="E183" s="235" t="s">
        <v>1</v>
      </c>
      <c r="F183" s="236" t="s">
        <v>81</v>
      </c>
      <c r="G183" s="233"/>
      <c r="H183" s="237">
        <v>1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130</v>
      </c>
      <c r="AU183" s="243" t="s">
        <v>83</v>
      </c>
      <c r="AV183" s="13" t="s">
        <v>83</v>
      </c>
      <c r="AW183" s="13" t="s">
        <v>30</v>
      </c>
      <c r="AX183" s="13" t="s">
        <v>81</v>
      </c>
      <c r="AY183" s="243" t="s">
        <v>122</v>
      </c>
    </row>
    <row r="184" s="2" customFormat="1" ht="16.5" customHeight="1">
      <c r="A184" s="37"/>
      <c r="B184" s="38"/>
      <c r="C184" s="218" t="s">
        <v>363</v>
      </c>
      <c r="D184" s="218" t="s">
        <v>124</v>
      </c>
      <c r="E184" s="219" t="s">
        <v>364</v>
      </c>
      <c r="F184" s="220" t="s">
        <v>365</v>
      </c>
      <c r="G184" s="221" t="s">
        <v>291</v>
      </c>
      <c r="H184" s="222">
        <v>1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38</v>
      </c>
      <c r="O184" s="90"/>
      <c r="P184" s="228">
        <f>O184*H184</f>
        <v>0</v>
      </c>
      <c r="Q184" s="228">
        <v>1.0000000000000001E-05</v>
      </c>
      <c r="R184" s="228">
        <f>Q184*H184</f>
        <v>1.0000000000000001E-05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128</v>
      </c>
      <c r="AT184" s="230" t="s">
        <v>124</v>
      </c>
      <c r="AU184" s="230" t="s">
        <v>83</v>
      </c>
      <c r="AY184" s="16" t="s">
        <v>122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81</v>
      </c>
      <c r="BK184" s="231">
        <f>ROUND(I184*H184,2)</f>
        <v>0</v>
      </c>
      <c r="BL184" s="16" t="s">
        <v>128</v>
      </c>
      <c r="BM184" s="230" t="s">
        <v>366</v>
      </c>
    </row>
    <row r="185" s="13" customFormat="1">
      <c r="A185" s="13"/>
      <c r="B185" s="232"/>
      <c r="C185" s="233"/>
      <c r="D185" s="234" t="s">
        <v>130</v>
      </c>
      <c r="E185" s="235" t="s">
        <v>1</v>
      </c>
      <c r="F185" s="236" t="s">
        <v>81</v>
      </c>
      <c r="G185" s="233"/>
      <c r="H185" s="237">
        <v>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130</v>
      </c>
      <c r="AU185" s="243" t="s">
        <v>83</v>
      </c>
      <c r="AV185" s="13" t="s">
        <v>83</v>
      </c>
      <c r="AW185" s="13" t="s">
        <v>30</v>
      </c>
      <c r="AX185" s="13" t="s">
        <v>81</v>
      </c>
      <c r="AY185" s="243" t="s">
        <v>122</v>
      </c>
    </row>
    <row r="186" s="12" customFormat="1" ht="25.92" customHeight="1">
      <c r="A186" s="12"/>
      <c r="B186" s="202"/>
      <c r="C186" s="203"/>
      <c r="D186" s="204" t="s">
        <v>72</v>
      </c>
      <c r="E186" s="205" t="s">
        <v>367</v>
      </c>
      <c r="F186" s="205" t="s">
        <v>368</v>
      </c>
      <c r="G186" s="203"/>
      <c r="H186" s="203"/>
      <c r="I186" s="206"/>
      <c r="J186" s="207">
        <f>BK186</f>
        <v>0</v>
      </c>
      <c r="K186" s="203"/>
      <c r="L186" s="208"/>
      <c r="M186" s="209"/>
      <c r="N186" s="210"/>
      <c r="O186" s="210"/>
      <c r="P186" s="211">
        <f>P187</f>
        <v>0</v>
      </c>
      <c r="Q186" s="210"/>
      <c r="R186" s="211">
        <f>R187</f>
        <v>0.052699999999999997</v>
      </c>
      <c r="S186" s="210"/>
      <c r="T186" s="212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13" t="s">
        <v>83</v>
      </c>
      <c r="AT186" s="214" t="s">
        <v>72</v>
      </c>
      <c r="AU186" s="214" t="s">
        <v>73</v>
      </c>
      <c r="AY186" s="213" t="s">
        <v>122</v>
      </c>
      <c r="BK186" s="215">
        <f>BK187</f>
        <v>0</v>
      </c>
    </row>
    <row r="187" s="12" customFormat="1" ht="22.8" customHeight="1">
      <c r="A187" s="12"/>
      <c r="B187" s="202"/>
      <c r="C187" s="203"/>
      <c r="D187" s="204" t="s">
        <v>72</v>
      </c>
      <c r="E187" s="216" t="s">
        <v>369</v>
      </c>
      <c r="F187" s="216" t="s">
        <v>370</v>
      </c>
      <c r="G187" s="203"/>
      <c r="H187" s="203"/>
      <c r="I187" s="206"/>
      <c r="J187" s="217">
        <f>BK187</f>
        <v>0</v>
      </c>
      <c r="K187" s="203"/>
      <c r="L187" s="208"/>
      <c r="M187" s="209"/>
      <c r="N187" s="210"/>
      <c r="O187" s="210"/>
      <c r="P187" s="211">
        <f>SUM(P188:P193)</f>
        <v>0</v>
      </c>
      <c r="Q187" s="210"/>
      <c r="R187" s="211">
        <f>SUM(R188:R193)</f>
        <v>0.052699999999999997</v>
      </c>
      <c r="S187" s="210"/>
      <c r="T187" s="212">
        <f>SUM(T188:T193)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13" t="s">
        <v>83</v>
      </c>
      <c r="AT187" s="214" t="s">
        <v>72</v>
      </c>
      <c r="AU187" s="214" t="s">
        <v>81</v>
      </c>
      <c r="AY187" s="213" t="s">
        <v>122</v>
      </c>
      <c r="BK187" s="215">
        <f>SUM(BK188:BK193)</f>
        <v>0</v>
      </c>
    </row>
    <row r="188" s="2" customFormat="1" ht="24.15" customHeight="1">
      <c r="A188" s="37"/>
      <c r="B188" s="38"/>
      <c r="C188" s="218" t="s">
        <v>371</v>
      </c>
      <c r="D188" s="218" t="s">
        <v>124</v>
      </c>
      <c r="E188" s="219" t="s">
        <v>372</v>
      </c>
      <c r="F188" s="220" t="s">
        <v>373</v>
      </c>
      <c r="G188" s="221" t="s">
        <v>177</v>
      </c>
      <c r="H188" s="222">
        <v>30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38</v>
      </c>
      <c r="O188" s="90"/>
      <c r="P188" s="228">
        <f>O188*H188</f>
        <v>0</v>
      </c>
      <c r="Q188" s="228">
        <v>0</v>
      </c>
      <c r="R188" s="228">
        <f>Q188*H188</f>
        <v>0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206</v>
      </c>
      <c r="AT188" s="230" t="s">
        <v>124</v>
      </c>
      <c r="AU188" s="230" t="s">
        <v>83</v>
      </c>
      <c r="AY188" s="16" t="s">
        <v>122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81</v>
      </c>
      <c r="BK188" s="231">
        <f>ROUND(I188*H188,2)</f>
        <v>0</v>
      </c>
      <c r="BL188" s="16" t="s">
        <v>206</v>
      </c>
      <c r="BM188" s="230" t="s">
        <v>374</v>
      </c>
    </row>
    <row r="189" s="2" customFormat="1" ht="24.15" customHeight="1">
      <c r="A189" s="37"/>
      <c r="B189" s="38"/>
      <c r="C189" s="255" t="s">
        <v>375</v>
      </c>
      <c r="D189" s="255" t="s">
        <v>168</v>
      </c>
      <c r="E189" s="256" t="s">
        <v>376</v>
      </c>
      <c r="F189" s="257" t="s">
        <v>377</v>
      </c>
      <c r="G189" s="258" t="s">
        <v>177</v>
      </c>
      <c r="H189" s="259">
        <v>30</v>
      </c>
      <c r="I189" s="260"/>
      <c r="J189" s="261">
        <f>ROUND(I189*H189,2)</f>
        <v>0</v>
      </c>
      <c r="K189" s="262"/>
      <c r="L189" s="263"/>
      <c r="M189" s="264" t="s">
        <v>1</v>
      </c>
      <c r="N189" s="265" t="s">
        <v>38</v>
      </c>
      <c r="O189" s="90"/>
      <c r="P189" s="228">
        <f>O189*H189</f>
        <v>0</v>
      </c>
      <c r="Q189" s="228">
        <v>0.00012</v>
      </c>
      <c r="R189" s="228">
        <f>Q189*H189</f>
        <v>0.0035999999999999999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371</v>
      </c>
      <c r="AT189" s="230" t="s">
        <v>168</v>
      </c>
      <c r="AU189" s="230" t="s">
        <v>83</v>
      </c>
      <c r="AY189" s="16" t="s">
        <v>122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81</v>
      </c>
      <c r="BK189" s="231">
        <f>ROUND(I189*H189,2)</f>
        <v>0</v>
      </c>
      <c r="BL189" s="16" t="s">
        <v>206</v>
      </c>
      <c r="BM189" s="230" t="s">
        <v>378</v>
      </c>
    </row>
    <row r="190" s="2" customFormat="1" ht="24.15" customHeight="1">
      <c r="A190" s="37"/>
      <c r="B190" s="38"/>
      <c r="C190" s="218" t="s">
        <v>379</v>
      </c>
      <c r="D190" s="218" t="s">
        <v>124</v>
      </c>
      <c r="E190" s="219" t="s">
        <v>380</v>
      </c>
      <c r="F190" s="220" t="s">
        <v>381</v>
      </c>
      <c r="G190" s="221" t="s">
        <v>177</v>
      </c>
      <c r="H190" s="222">
        <v>20</v>
      </c>
      <c r="I190" s="223"/>
      <c r="J190" s="224">
        <f>ROUND(I190*H190,2)</f>
        <v>0</v>
      </c>
      <c r="K190" s="225"/>
      <c r="L190" s="43"/>
      <c r="M190" s="226" t="s">
        <v>1</v>
      </c>
      <c r="N190" s="227" t="s">
        <v>38</v>
      </c>
      <c r="O190" s="90"/>
      <c r="P190" s="228">
        <f>O190*H190</f>
        <v>0</v>
      </c>
      <c r="Q190" s="228">
        <v>0</v>
      </c>
      <c r="R190" s="228">
        <f>Q190*H190</f>
        <v>0</v>
      </c>
      <c r="S190" s="228">
        <v>0</v>
      </c>
      <c r="T190" s="229">
        <f>S190*H190</f>
        <v>0</v>
      </c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R190" s="230" t="s">
        <v>206</v>
      </c>
      <c r="AT190" s="230" t="s">
        <v>124</v>
      </c>
      <c r="AU190" s="230" t="s">
        <v>83</v>
      </c>
      <c r="AY190" s="16" t="s">
        <v>122</v>
      </c>
      <c r="BE190" s="231">
        <f>IF(N190="základní",J190,0)</f>
        <v>0</v>
      </c>
      <c r="BF190" s="231">
        <f>IF(N190="snížená",J190,0)</f>
        <v>0</v>
      </c>
      <c r="BG190" s="231">
        <f>IF(N190="zákl. přenesená",J190,0)</f>
        <v>0</v>
      </c>
      <c r="BH190" s="231">
        <f>IF(N190="sníž. přenesená",J190,0)</f>
        <v>0</v>
      </c>
      <c r="BI190" s="231">
        <f>IF(N190="nulová",J190,0)</f>
        <v>0</v>
      </c>
      <c r="BJ190" s="16" t="s">
        <v>81</v>
      </c>
      <c r="BK190" s="231">
        <f>ROUND(I190*H190,2)</f>
        <v>0</v>
      </c>
      <c r="BL190" s="16" t="s">
        <v>206</v>
      </c>
      <c r="BM190" s="230" t="s">
        <v>382</v>
      </c>
    </row>
    <row r="191" s="2" customFormat="1" ht="24.15" customHeight="1">
      <c r="A191" s="37"/>
      <c r="B191" s="38"/>
      <c r="C191" s="255" t="s">
        <v>383</v>
      </c>
      <c r="D191" s="255" t="s">
        <v>168</v>
      </c>
      <c r="E191" s="256" t="s">
        <v>384</v>
      </c>
      <c r="F191" s="257" t="s">
        <v>385</v>
      </c>
      <c r="G191" s="258" t="s">
        <v>177</v>
      </c>
      <c r="H191" s="259">
        <v>20</v>
      </c>
      <c r="I191" s="260"/>
      <c r="J191" s="261">
        <f>ROUND(I191*H191,2)</f>
        <v>0</v>
      </c>
      <c r="K191" s="262"/>
      <c r="L191" s="263"/>
      <c r="M191" s="264" t="s">
        <v>1</v>
      </c>
      <c r="N191" s="265" t="s">
        <v>38</v>
      </c>
      <c r="O191" s="90"/>
      <c r="P191" s="228">
        <f>O191*H191</f>
        <v>0</v>
      </c>
      <c r="Q191" s="228">
        <v>0.00052999999999999998</v>
      </c>
      <c r="R191" s="228">
        <f>Q191*H191</f>
        <v>0.0106</v>
      </c>
      <c r="S191" s="228">
        <v>0</v>
      </c>
      <c r="T191" s="229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30" t="s">
        <v>371</v>
      </c>
      <c r="AT191" s="230" t="s">
        <v>168</v>
      </c>
      <c r="AU191" s="230" t="s">
        <v>83</v>
      </c>
      <c r="AY191" s="16" t="s">
        <v>122</v>
      </c>
      <c r="BE191" s="231">
        <f>IF(N191="základní",J191,0)</f>
        <v>0</v>
      </c>
      <c r="BF191" s="231">
        <f>IF(N191="snížená",J191,0)</f>
        <v>0</v>
      </c>
      <c r="BG191" s="231">
        <f>IF(N191="zákl. přenesená",J191,0)</f>
        <v>0</v>
      </c>
      <c r="BH191" s="231">
        <f>IF(N191="sníž. přenesená",J191,0)</f>
        <v>0</v>
      </c>
      <c r="BI191" s="231">
        <f>IF(N191="nulová",J191,0)</f>
        <v>0</v>
      </c>
      <c r="BJ191" s="16" t="s">
        <v>81</v>
      </c>
      <c r="BK191" s="231">
        <f>ROUND(I191*H191,2)</f>
        <v>0</v>
      </c>
      <c r="BL191" s="16" t="s">
        <v>206</v>
      </c>
      <c r="BM191" s="230" t="s">
        <v>386</v>
      </c>
    </row>
    <row r="192" s="2" customFormat="1" ht="24.15" customHeight="1">
      <c r="A192" s="37"/>
      <c r="B192" s="38"/>
      <c r="C192" s="218" t="s">
        <v>387</v>
      </c>
      <c r="D192" s="218" t="s">
        <v>124</v>
      </c>
      <c r="E192" s="219" t="s">
        <v>388</v>
      </c>
      <c r="F192" s="220" t="s">
        <v>389</v>
      </c>
      <c r="G192" s="221" t="s">
        <v>177</v>
      </c>
      <c r="H192" s="222">
        <v>50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38</v>
      </c>
      <c r="O192" s="90"/>
      <c r="P192" s="228">
        <f>O192*H192</f>
        <v>0</v>
      </c>
      <c r="Q192" s="228">
        <v>0</v>
      </c>
      <c r="R192" s="228">
        <f>Q192*H192</f>
        <v>0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206</v>
      </c>
      <c r="AT192" s="230" t="s">
        <v>124</v>
      </c>
      <c r="AU192" s="230" t="s">
        <v>83</v>
      </c>
      <c r="AY192" s="16" t="s">
        <v>122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81</v>
      </c>
      <c r="BK192" s="231">
        <f>ROUND(I192*H192,2)</f>
        <v>0</v>
      </c>
      <c r="BL192" s="16" t="s">
        <v>206</v>
      </c>
      <c r="BM192" s="230" t="s">
        <v>390</v>
      </c>
    </row>
    <row r="193" s="2" customFormat="1" ht="24.15" customHeight="1">
      <c r="A193" s="37"/>
      <c r="B193" s="38"/>
      <c r="C193" s="255" t="s">
        <v>391</v>
      </c>
      <c r="D193" s="255" t="s">
        <v>168</v>
      </c>
      <c r="E193" s="256" t="s">
        <v>392</v>
      </c>
      <c r="F193" s="257" t="s">
        <v>393</v>
      </c>
      <c r="G193" s="258" t="s">
        <v>177</v>
      </c>
      <c r="H193" s="259">
        <v>50</v>
      </c>
      <c r="I193" s="260"/>
      <c r="J193" s="261">
        <f>ROUND(I193*H193,2)</f>
        <v>0</v>
      </c>
      <c r="K193" s="262"/>
      <c r="L193" s="263"/>
      <c r="M193" s="264" t="s">
        <v>1</v>
      </c>
      <c r="N193" s="265" t="s">
        <v>38</v>
      </c>
      <c r="O193" s="90"/>
      <c r="P193" s="228">
        <f>O193*H193</f>
        <v>0</v>
      </c>
      <c r="Q193" s="228">
        <v>0.00076999999999999996</v>
      </c>
      <c r="R193" s="228">
        <f>Q193*H193</f>
        <v>0.0385</v>
      </c>
      <c r="S193" s="228">
        <v>0</v>
      </c>
      <c r="T193" s="229">
        <f>S193*H193</f>
        <v>0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30" t="s">
        <v>371</v>
      </c>
      <c r="AT193" s="230" t="s">
        <v>168</v>
      </c>
      <c r="AU193" s="230" t="s">
        <v>83</v>
      </c>
      <c r="AY193" s="16" t="s">
        <v>122</v>
      </c>
      <c r="BE193" s="231">
        <f>IF(N193="základní",J193,0)</f>
        <v>0</v>
      </c>
      <c r="BF193" s="231">
        <f>IF(N193="snížená",J193,0)</f>
        <v>0</v>
      </c>
      <c r="BG193" s="231">
        <f>IF(N193="zákl. přenesená",J193,0)</f>
        <v>0</v>
      </c>
      <c r="BH193" s="231">
        <f>IF(N193="sníž. přenesená",J193,0)</f>
        <v>0</v>
      </c>
      <c r="BI193" s="231">
        <f>IF(N193="nulová",J193,0)</f>
        <v>0</v>
      </c>
      <c r="BJ193" s="16" t="s">
        <v>81</v>
      </c>
      <c r="BK193" s="231">
        <f>ROUND(I193*H193,2)</f>
        <v>0</v>
      </c>
      <c r="BL193" s="16" t="s">
        <v>206</v>
      </c>
      <c r="BM193" s="230" t="s">
        <v>394</v>
      </c>
    </row>
    <row r="194" s="12" customFormat="1" ht="25.92" customHeight="1">
      <c r="A194" s="12"/>
      <c r="B194" s="202"/>
      <c r="C194" s="203"/>
      <c r="D194" s="204" t="s">
        <v>72</v>
      </c>
      <c r="E194" s="205" t="s">
        <v>168</v>
      </c>
      <c r="F194" s="205" t="s">
        <v>395</v>
      </c>
      <c r="G194" s="203"/>
      <c r="H194" s="203"/>
      <c r="I194" s="206"/>
      <c r="J194" s="207">
        <f>BK194</f>
        <v>0</v>
      </c>
      <c r="K194" s="203"/>
      <c r="L194" s="208"/>
      <c r="M194" s="209"/>
      <c r="N194" s="210"/>
      <c r="O194" s="210"/>
      <c r="P194" s="211">
        <f>P195+P209</f>
        <v>0</v>
      </c>
      <c r="Q194" s="210"/>
      <c r="R194" s="211">
        <f>R195+R209</f>
        <v>1.5230599999999999</v>
      </c>
      <c r="S194" s="210"/>
      <c r="T194" s="212">
        <f>T195+T209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3" t="s">
        <v>139</v>
      </c>
      <c r="AT194" s="214" t="s">
        <v>72</v>
      </c>
      <c r="AU194" s="214" t="s">
        <v>73</v>
      </c>
      <c r="AY194" s="213" t="s">
        <v>122</v>
      </c>
      <c r="BK194" s="215">
        <f>BK195+BK209</f>
        <v>0</v>
      </c>
    </row>
    <row r="195" s="12" customFormat="1" ht="22.8" customHeight="1">
      <c r="A195" s="12"/>
      <c r="B195" s="202"/>
      <c r="C195" s="203"/>
      <c r="D195" s="204" t="s">
        <v>72</v>
      </c>
      <c r="E195" s="216" t="s">
        <v>396</v>
      </c>
      <c r="F195" s="216" t="s">
        <v>397</v>
      </c>
      <c r="G195" s="203"/>
      <c r="H195" s="203"/>
      <c r="I195" s="206"/>
      <c r="J195" s="217">
        <f>BK195</f>
        <v>0</v>
      </c>
      <c r="K195" s="203"/>
      <c r="L195" s="208"/>
      <c r="M195" s="209"/>
      <c r="N195" s="210"/>
      <c r="O195" s="210"/>
      <c r="P195" s="211">
        <f>SUM(P196:P208)</f>
        <v>0</v>
      </c>
      <c r="Q195" s="210"/>
      <c r="R195" s="211">
        <f>SUM(R196:R208)</f>
        <v>1.2942199999999999</v>
      </c>
      <c r="S195" s="210"/>
      <c r="T195" s="212">
        <f>SUM(T196:T208)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3" t="s">
        <v>139</v>
      </c>
      <c r="AT195" s="214" t="s">
        <v>72</v>
      </c>
      <c r="AU195" s="214" t="s">
        <v>81</v>
      </c>
      <c r="AY195" s="213" t="s">
        <v>122</v>
      </c>
      <c r="BK195" s="215">
        <f>SUM(BK196:BK208)</f>
        <v>0</v>
      </c>
    </row>
    <row r="196" s="2" customFormat="1" ht="33" customHeight="1">
      <c r="A196" s="37"/>
      <c r="B196" s="38"/>
      <c r="C196" s="218" t="s">
        <v>398</v>
      </c>
      <c r="D196" s="218" t="s">
        <v>124</v>
      </c>
      <c r="E196" s="219" t="s">
        <v>399</v>
      </c>
      <c r="F196" s="220" t="s">
        <v>400</v>
      </c>
      <c r="G196" s="221" t="s">
        <v>291</v>
      </c>
      <c r="H196" s="222">
        <v>2</v>
      </c>
      <c r="I196" s="223"/>
      <c r="J196" s="224">
        <f>ROUND(I196*H196,2)</f>
        <v>0</v>
      </c>
      <c r="K196" s="225"/>
      <c r="L196" s="43"/>
      <c r="M196" s="226" t="s">
        <v>1</v>
      </c>
      <c r="N196" s="227" t="s">
        <v>38</v>
      </c>
      <c r="O196" s="90"/>
      <c r="P196" s="228">
        <f>O196*H196</f>
        <v>0</v>
      </c>
      <c r="Q196" s="228">
        <v>0</v>
      </c>
      <c r="R196" s="228">
        <f>Q196*H196</f>
        <v>0</v>
      </c>
      <c r="S196" s="228">
        <v>0</v>
      </c>
      <c r="T196" s="229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30" t="s">
        <v>401</v>
      </c>
      <c r="AT196" s="230" t="s">
        <v>124</v>
      </c>
      <c r="AU196" s="230" t="s">
        <v>83</v>
      </c>
      <c r="AY196" s="16" t="s">
        <v>122</v>
      </c>
      <c r="BE196" s="231">
        <f>IF(N196="základní",J196,0)</f>
        <v>0</v>
      </c>
      <c r="BF196" s="231">
        <f>IF(N196="snížená",J196,0)</f>
        <v>0</v>
      </c>
      <c r="BG196" s="231">
        <f>IF(N196="zákl. přenesená",J196,0)</f>
        <v>0</v>
      </c>
      <c r="BH196" s="231">
        <f>IF(N196="sníž. přenesená",J196,0)</f>
        <v>0</v>
      </c>
      <c r="BI196" s="231">
        <f>IF(N196="nulová",J196,0)</f>
        <v>0</v>
      </c>
      <c r="BJ196" s="16" t="s">
        <v>81</v>
      </c>
      <c r="BK196" s="231">
        <f>ROUND(I196*H196,2)</f>
        <v>0</v>
      </c>
      <c r="BL196" s="16" t="s">
        <v>401</v>
      </c>
      <c r="BM196" s="230" t="s">
        <v>402</v>
      </c>
    </row>
    <row r="197" s="2" customFormat="1" ht="33" customHeight="1">
      <c r="A197" s="37"/>
      <c r="B197" s="38"/>
      <c r="C197" s="218" t="s">
        <v>403</v>
      </c>
      <c r="D197" s="218" t="s">
        <v>124</v>
      </c>
      <c r="E197" s="219" t="s">
        <v>404</v>
      </c>
      <c r="F197" s="220" t="s">
        <v>405</v>
      </c>
      <c r="G197" s="221" t="s">
        <v>291</v>
      </c>
      <c r="H197" s="222">
        <v>2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38</v>
      </c>
      <c r="O197" s="90"/>
      <c r="P197" s="228">
        <f>O197*H197</f>
        <v>0</v>
      </c>
      <c r="Q197" s="228">
        <v>0</v>
      </c>
      <c r="R197" s="228">
        <f>Q197*H197</f>
        <v>0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401</v>
      </c>
      <c r="AT197" s="230" t="s">
        <v>124</v>
      </c>
      <c r="AU197" s="230" t="s">
        <v>83</v>
      </c>
      <c r="AY197" s="16" t="s">
        <v>122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81</v>
      </c>
      <c r="BK197" s="231">
        <f>ROUND(I197*H197,2)</f>
        <v>0</v>
      </c>
      <c r="BL197" s="16" t="s">
        <v>401</v>
      </c>
      <c r="BM197" s="230" t="s">
        <v>406</v>
      </c>
    </row>
    <row r="198" s="2" customFormat="1" ht="24.15" customHeight="1">
      <c r="A198" s="37"/>
      <c r="B198" s="38"/>
      <c r="C198" s="218" t="s">
        <v>407</v>
      </c>
      <c r="D198" s="218" t="s">
        <v>124</v>
      </c>
      <c r="E198" s="219" t="s">
        <v>408</v>
      </c>
      <c r="F198" s="220" t="s">
        <v>409</v>
      </c>
      <c r="G198" s="221" t="s">
        <v>291</v>
      </c>
      <c r="H198" s="222">
        <v>2</v>
      </c>
      <c r="I198" s="223"/>
      <c r="J198" s="224">
        <f>ROUND(I198*H198,2)</f>
        <v>0</v>
      </c>
      <c r="K198" s="225"/>
      <c r="L198" s="43"/>
      <c r="M198" s="226" t="s">
        <v>1</v>
      </c>
      <c r="N198" s="227" t="s">
        <v>38</v>
      </c>
      <c r="O198" s="90"/>
      <c r="P198" s="228">
        <f>O198*H198</f>
        <v>0</v>
      </c>
      <c r="Q198" s="228">
        <v>0</v>
      </c>
      <c r="R198" s="228">
        <f>Q198*H198</f>
        <v>0</v>
      </c>
      <c r="S198" s="228">
        <v>0</v>
      </c>
      <c r="T198" s="229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401</v>
      </c>
      <c r="AT198" s="230" t="s">
        <v>124</v>
      </c>
      <c r="AU198" s="230" t="s">
        <v>83</v>
      </c>
      <c r="AY198" s="16" t="s">
        <v>122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81</v>
      </c>
      <c r="BK198" s="231">
        <f>ROUND(I198*H198,2)</f>
        <v>0</v>
      </c>
      <c r="BL198" s="16" t="s">
        <v>401</v>
      </c>
      <c r="BM198" s="230" t="s">
        <v>410</v>
      </c>
    </row>
    <row r="199" s="2" customFormat="1" ht="16.5" customHeight="1">
      <c r="A199" s="37"/>
      <c r="B199" s="38"/>
      <c r="C199" s="255" t="s">
        <v>411</v>
      </c>
      <c r="D199" s="255" t="s">
        <v>168</v>
      </c>
      <c r="E199" s="256" t="s">
        <v>412</v>
      </c>
      <c r="F199" s="257" t="s">
        <v>413</v>
      </c>
      <c r="G199" s="258" t="s">
        <v>291</v>
      </c>
      <c r="H199" s="259">
        <v>2</v>
      </c>
      <c r="I199" s="260"/>
      <c r="J199" s="261">
        <f>ROUND(I199*H199,2)</f>
        <v>0</v>
      </c>
      <c r="K199" s="262"/>
      <c r="L199" s="263"/>
      <c r="M199" s="264" t="s">
        <v>1</v>
      </c>
      <c r="N199" s="265" t="s">
        <v>38</v>
      </c>
      <c r="O199" s="90"/>
      <c r="P199" s="228">
        <f>O199*H199</f>
        <v>0</v>
      </c>
      <c r="Q199" s="228">
        <v>2.0000000000000002E-05</v>
      </c>
      <c r="R199" s="228">
        <f>Q199*H199</f>
        <v>4.0000000000000003E-05</v>
      </c>
      <c r="S199" s="228">
        <v>0</v>
      </c>
      <c r="T199" s="229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30" t="s">
        <v>414</v>
      </c>
      <c r="AT199" s="230" t="s">
        <v>168</v>
      </c>
      <c r="AU199" s="230" t="s">
        <v>83</v>
      </c>
      <c r="AY199" s="16" t="s">
        <v>122</v>
      </c>
      <c r="BE199" s="231">
        <f>IF(N199="základní",J199,0)</f>
        <v>0</v>
      </c>
      <c r="BF199" s="231">
        <f>IF(N199="snížená",J199,0)</f>
        <v>0</v>
      </c>
      <c r="BG199" s="231">
        <f>IF(N199="zákl. přenesená",J199,0)</f>
        <v>0</v>
      </c>
      <c r="BH199" s="231">
        <f>IF(N199="sníž. přenesená",J199,0)</f>
        <v>0</v>
      </c>
      <c r="BI199" s="231">
        <f>IF(N199="nulová",J199,0)</f>
        <v>0</v>
      </c>
      <c r="BJ199" s="16" t="s">
        <v>81</v>
      </c>
      <c r="BK199" s="231">
        <f>ROUND(I199*H199,2)</f>
        <v>0</v>
      </c>
      <c r="BL199" s="16" t="s">
        <v>401</v>
      </c>
      <c r="BM199" s="230" t="s">
        <v>415</v>
      </c>
    </row>
    <row r="200" s="2" customFormat="1" ht="16.5" customHeight="1">
      <c r="A200" s="37"/>
      <c r="B200" s="38"/>
      <c r="C200" s="255" t="s">
        <v>416</v>
      </c>
      <c r="D200" s="255" t="s">
        <v>168</v>
      </c>
      <c r="E200" s="256" t="s">
        <v>417</v>
      </c>
      <c r="F200" s="257" t="s">
        <v>418</v>
      </c>
      <c r="G200" s="258" t="s">
        <v>291</v>
      </c>
      <c r="H200" s="259">
        <v>2</v>
      </c>
      <c r="I200" s="260"/>
      <c r="J200" s="261">
        <f>ROUND(I200*H200,2)</f>
        <v>0</v>
      </c>
      <c r="K200" s="262"/>
      <c r="L200" s="263"/>
      <c r="M200" s="264" t="s">
        <v>1</v>
      </c>
      <c r="N200" s="265" t="s">
        <v>38</v>
      </c>
      <c r="O200" s="90"/>
      <c r="P200" s="228">
        <f>O200*H200</f>
        <v>0</v>
      </c>
      <c r="Q200" s="228">
        <v>3.0000000000000001E-05</v>
      </c>
      <c r="R200" s="228">
        <f>Q200*H200</f>
        <v>6.0000000000000002E-05</v>
      </c>
      <c r="S200" s="228">
        <v>0</v>
      </c>
      <c r="T200" s="229">
        <f>S200*H200</f>
        <v>0</v>
      </c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R200" s="230" t="s">
        <v>414</v>
      </c>
      <c r="AT200" s="230" t="s">
        <v>168</v>
      </c>
      <c r="AU200" s="230" t="s">
        <v>83</v>
      </c>
      <c r="AY200" s="16" t="s">
        <v>122</v>
      </c>
      <c r="BE200" s="231">
        <f>IF(N200="základní",J200,0)</f>
        <v>0</v>
      </c>
      <c r="BF200" s="231">
        <f>IF(N200="snížená",J200,0)</f>
        <v>0</v>
      </c>
      <c r="BG200" s="231">
        <f>IF(N200="zákl. přenesená",J200,0)</f>
        <v>0</v>
      </c>
      <c r="BH200" s="231">
        <f>IF(N200="sníž. přenesená",J200,0)</f>
        <v>0</v>
      </c>
      <c r="BI200" s="231">
        <f>IF(N200="nulová",J200,0)</f>
        <v>0</v>
      </c>
      <c r="BJ200" s="16" t="s">
        <v>81</v>
      </c>
      <c r="BK200" s="231">
        <f>ROUND(I200*H200,2)</f>
        <v>0</v>
      </c>
      <c r="BL200" s="16" t="s">
        <v>401</v>
      </c>
      <c r="BM200" s="230" t="s">
        <v>419</v>
      </c>
    </row>
    <row r="201" s="2" customFormat="1" ht="24.15" customHeight="1">
      <c r="A201" s="37"/>
      <c r="B201" s="38"/>
      <c r="C201" s="218" t="s">
        <v>420</v>
      </c>
      <c r="D201" s="218" t="s">
        <v>124</v>
      </c>
      <c r="E201" s="219" t="s">
        <v>421</v>
      </c>
      <c r="F201" s="220" t="s">
        <v>422</v>
      </c>
      <c r="G201" s="221" t="s">
        <v>291</v>
      </c>
      <c r="H201" s="222">
        <v>2</v>
      </c>
      <c r="I201" s="223"/>
      <c r="J201" s="224">
        <f>ROUND(I201*H201,2)</f>
        <v>0</v>
      </c>
      <c r="K201" s="225"/>
      <c r="L201" s="43"/>
      <c r="M201" s="226" t="s">
        <v>1</v>
      </c>
      <c r="N201" s="227" t="s">
        <v>38</v>
      </c>
      <c r="O201" s="90"/>
      <c r="P201" s="228">
        <f>O201*H201</f>
        <v>0</v>
      </c>
      <c r="Q201" s="228">
        <v>0</v>
      </c>
      <c r="R201" s="228">
        <f>Q201*H201</f>
        <v>0</v>
      </c>
      <c r="S201" s="228">
        <v>0</v>
      </c>
      <c r="T201" s="229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30" t="s">
        <v>401</v>
      </c>
      <c r="AT201" s="230" t="s">
        <v>124</v>
      </c>
      <c r="AU201" s="230" t="s">
        <v>83</v>
      </c>
      <c r="AY201" s="16" t="s">
        <v>122</v>
      </c>
      <c r="BE201" s="231">
        <f>IF(N201="základní",J201,0)</f>
        <v>0</v>
      </c>
      <c r="BF201" s="231">
        <f>IF(N201="snížená",J201,0)</f>
        <v>0</v>
      </c>
      <c r="BG201" s="231">
        <f>IF(N201="zákl. přenesená",J201,0)</f>
        <v>0</v>
      </c>
      <c r="BH201" s="231">
        <f>IF(N201="sníž. přenesená",J201,0)</f>
        <v>0</v>
      </c>
      <c r="BI201" s="231">
        <f>IF(N201="nulová",J201,0)</f>
        <v>0</v>
      </c>
      <c r="BJ201" s="16" t="s">
        <v>81</v>
      </c>
      <c r="BK201" s="231">
        <f>ROUND(I201*H201,2)</f>
        <v>0</v>
      </c>
      <c r="BL201" s="16" t="s">
        <v>401</v>
      </c>
      <c r="BM201" s="230" t="s">
        <v>423</v>
      </c>
    </row>
    <row r="202" s="2" customFormat="1" ht="24.15" customHeight="1">
      <c r="A202" s="37"/>
      <c r="B202" s="38"/>
      <c r="C202" s="255" t="s">
        <v>424</v>
      </c>
      <c r="D202" s="255" t="s">
        <v>168</v>
      </c>
      <c r="E202" s="256" t="s">
        <v>425</v>
      </c>
      <c r="F202" s="257" t="s">
        <v>426</v>
      </c>
      <c r="G202" s="258" t="s">
        <v>291</v>
      </c>
      <c r="H202" s="259">
        <v>2</v>
      </c>
      <c r="I202" s="260"/>
      <c r="J202" s="261">
        <f>ROUND(I202*H202,2)</f>
        <v>0</v>
      </c>
      <c r="K202" s="262"/>
      <c r="L202" s="263"/>
      <c r="M202" s="264" t="s">
        <v>1</v>
      </c>
      <c r="N202" s="265" t="s">
        <v>38</v>
      </c>
      <c r="O202" s="90"/>
      <c r="P202" s="228">
        <f>O202*H202</f>
        <v>0</v>
      </c>
      <c r="Q202" s="228">
        <v>0.030499999999999999</v>
      </c>
      <c r="R202" s="228">
        <f>Q202*H202</f>
        <v>0.060999999999999999</v>
      </c>
      <c r="S202" s="228">
        <v>0</v>
      </c>
      <c r="T202" s="229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30" t="s">
        <v>414</v>
      </c>
      <c r="AT202" s="230" t="s">
        <v>168</v>
      </c>
      <c r="AU202" s="230" t="s">
        <v>83</v>
      </c>
      <c r="AY202" s="16" t="s">
        <v>122</v>
      </c>
      <c r="BE202" s="231">
        <f>IF(N202="základní",J202,0)</f>
        <v>0</v>
      </c>
      <c r="BF202" s="231">
        <f>IF(N202="snížená",J202,0)</f>
        <v>0</v>
      </c>
      <c r="BG202" s="231">
        <f>IF(N202="zákl. přenesená",J202,0)</f>
        <v>0</v>
      </c>
      <c r="BH202" s="231">
        <f>IF(N202="sníž. přenesená",J202,0)</f>
        <v>0</v>
      </c>
      <c r="BI202" s="231">
        <f>IF(N202="nulová",J202,0)</f>
        <v>0</v>
      </c>
      <c r="BJ202" s="16" t="s">
        <v>81</v>
      </c>
      <c r="BK202" s="231">
        <f>ROUND(I202*H202,2)</f>
        <v>0</v>
      </c>
      <c r="BL202" s="16" t="s">
        <v>401</v>
      </c>
      <c r="BM202" s="230" t="s">
        <v>427</v>
      </c>
    </row>
    <row r="203" s="2" customFormat="1" ht="16.5" customHeight="1">
      <c r="A203" s="37"/>
      <c r="B203" s="38"/>
      <c r="C203" s="218" t="s">
        <v>428</v>
      </c>
      <c r="D203" s="218" t="s">
        <v>124</v>
      </c>
      <c r="E203" s="219" t="s">
        <v>429</v>
      </c>
      <c r="F203" s="220" t="s">
        <v>430</v>
      </c>
      <c r="G203" s="221" t="s">
        <v>291</v>
      </c>
      <c r="H203" s="222">
        <v>2</v>
      </c>
      <c r="I203" s="223"/>
      <c r="J203" s="224">
        <f>ROUND(I203*H203,2)</f>
        <v>0</v>
      </c>
      <c r="K203" s="225"/>
      <c r="L203" s="43"/>
      <c r="M203" s="226" t="s">
        <v>1</v>
      </c>
      <c r="N203" s="227" t="s">
        <v>38</v>
      </c>
      <c r="O203" s="90"/>
      <c r="P203" s="228">
        <f>O203*H203</f>
        <v>0</v>
      </c>
      <c r="Q203" s="228">
        <v>0</v>
      </c>
      <c r="R203" s="228">
        <f>Q203*H203</f>
        <v>0</v>
      </c>
      <c r="S203" s="228">
        <v>0</v>
      </c>
      <c r="T203" s="229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30" t="s">
        <v>401</v>
      </c>
      <c r="AT203" s="230" t="s">
        <v>124</v>
      </c>
      <c r="AU203" s="230" t="s">
        <v>83</v>
      </c>
      <c r="AY203" s="16" t="s">
        <v>122</v>
      </c>
      <c r="BE203" s="231">
        <f>IF(N203="základní",J203,0)</f>
        <v>0</v>
      </c>
      <c r="BF203" s="231">
        <f>IF(N203="snížená",J203,0)</f>
        <v>0</v>
      </c>
      <c r="BG203" s="231">
        <f>IF(N203="zákl. přenesená",J203,0)</f>
        <v>0</v>
      </c>
      <c r="BH203" s="231">
        <f>IF(N203="sníž. přenesená",J203,0)</f>
        <v>0</v>
      </c>
      <c r="BI203" s="231">
        <f>IF(N203="nulová",J203,0)</f>
        <v>0</v>
      </c>
      <c r="BJ203" s="16" t="s">
        <v>81</v>
      </c>
      <c r="BK203" s="231">
        <f>ROUND(I203*H203,2)</f>
        <v>0</v>
      </c>
      <c r="BL203" s="16" t="s">
        <v>401</v>
      </c>
      <c r="BM203" s="230" t="s">
        <v>431</v>
      </c>
    </row>
    <row r="204" s="2" customFormat="1" ht="24.15" customHeight="1">
      <c r="A204" s="37"/>
      <c r="B204" s="38"/>
      <c r="C204" s="255" t="s">
        <v>432</v>
      </c>
      <c r="D204" s="255" t="s">
        <v>168</v>
      </c>
      <c r="E204" s="256" t="s">
        <v>433</v>
      </c>
      <c r="F204" s="257" t="s">
        <v>434</v>
      </c>
      <c r="G204" s="258" t="s">
        <v>127</v>
      </c>
      <c r="H204" s="259">
        <v>2</v>
      </c>
      <c r="I204" s="260"/>
      <c r="J204" s="261">
        <f>ROUND(I204*H204,2)</f>
        <v>0</v>
      </c>
      <c r="K204" s="262"/>
      <c r="L204" s="263"/>
      <c r="M204" s="264" t="s">
        <v>1</v>
      </c>
      <c r="N204" s="265" t="s">
        <v>38</v>
      </c>
      <c r="O204" s="90"/>
      <c r="P204" s="228">
        <f>O204*H204</f>
        <v>0</v>
      </c>
      <c r="Q204" s="228">
        <v>0.60999999999999999</v>
      </c>
      <c r="R204" s="228">
        <f>Q204*H204</f>
        <v>1.22</v>
      </c>
      <c r="S204" s="228">
        <v>0</v>
      </c>
      <c r="T204" s="229">
        <f>S204*H204</f>
        <v>0</v>
      </c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R204" s="230" t="s">
        <v>414</v>
      </c>
      <c r="AT204" s="230" t="s">
        <v>168</v>
      </c>
      <c r="AU204" s="230" t="s">
        <v>83</v>
      </c>
      <c r="AY204" s="16" t="s">
        <v>122</v>
      </c>
      <c r="BE204" s="231">
        <f>IF(N204="základní",J204,0)</f>
        <v>0</v>
      </c>
      <c r="BF204" s="231">
        <f>IF(N204="snížená",J204,0)</f>
        <v>0</v>
      </c>
      <c r="BG204" s="231">
        <f>IF(N204="zákl. přenesená",J204,0)</f>
        <v>0</v>
      </c>
      <c r="BH204" s="231">
        <f>IF(N204="sníž. přenesená",J204,0)</f>
        <v>0</v>
      </c>
      <c r="BI204" s="231">
        <f>IF(N204="nulová",J204,0)</f>
        <v>0</v>
      </c>
      <c r="BJ204" s="16" t="s">
        <v>81</v>
      </c>
      <c r="BK204" s="231">
        <f>ROUND(I204*H204,2)</f>
        <v>0</v>
      </c>
      <c r="BL204" s="16" t="s">
        <v>401</v>
      </c>
      <c r="BM204" s="230" t="s">
        <v>435</v>
      </c>
    </row>
    <row r="205" s="2" customFormat="1" ht="16.5" customHeight="1">
      <c r="A205" s="37"/>
      <c r="B205" s="38"/>
      <c r="C205" s="218" t="s">
        <v>436</v>
      </c>
      <c r="D205" s="218" t="s">
        <v>124</v>
      </c>
      <c r="E205" s="219" t="s">
        <v>437</v>
      </c>
      <c r="F205" s="220" t="s">
        <v>438</v>
      </c>
      <c r="G205" s="221" t="s">
        <v>291</v>
      </c>
      <c r="H205" s="222">
        <v>2</v>
      </c>
      <c r="I205" s="223"/>
      <c r="J205" s="224">
        <f>ROUND(I205*H205,2)</f>
        <v>0</v>
      </c>
      <c r="K205" s="225"/>
      <c r="L205" s="43"/>
      <c r="M205" s="226" t="s">
        <v>1</v>
      </c>
      <c r="N205" s="227" t="s">
        <v>38</v>
      </c>
      <c r="O205" s="90"/>
      <c r="P205" s="228">
        <f>O205*H205</f>
        <v>0</v>
      </c>
      <c r="Q205" s="228">
        <v>0</v>
      </c>
      <c r="R205" s="228">
        <f>Q205*H205</f>
        <v>0</v>
      </c>
      <c r="S205" s="228">
        <v>0</v>
      </c>
      <c r="T205" s="229">
        <f>S205*H205</f>
        <v>0</v>
      </c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R205" s="230" t="s">
        <v>401</v>
      </c>
      <c r="AT205" s="230" t="s">
        <v>124</v>
      </c>
      <c r="AU205" s="230" t="s">
        <v>83</v>
      </c>
      <c r="AY205" s="16" t="s">
        <v>122</v>
      </c>
      <c r="BE205" s="231">
        <f>IF(N205="základní",J205,0)</f>
        <v>0</v>
      </c>
      <c r="BF205" s="231">
        <f>IF(N205="snížená",J205,0)</f>
        <v>0</v>
      </c>
      <c r="BG205" s="231">
        <f>IF(N205="zákl. přenesená",J205,0)</f>
        <v>0</v>
      </c>
      <c r="BH205" s="231">
        <f>IF(N205="sníž. přenesená",J205,0)</f>
        <v>0</v>
      </c>
      <c r="BI205" s="231">
        <f>IF(N205="nulová",J205,0)</f>
        <v>0</v>
      </c>
      <c r="BJ205" s="16" t="s">
        <v>81</v>
      </c>
      <c r="BK205" s="231">
        <f>ROUND(I205*H205,2)</f>
        <v>0</v>
      </c>
      <c r="BL205" s="16" t="s">
        <v>401</v>
      </c>
      <c r="BM205" s="230" t="s">
        <v>439</v>
      </c>
    </row>
    <row r="206" s="2" customFormat="1" ht="16.5" customHeight="1">
      <c r="A206" s="37"/>
      <c r="B206" s="38"/>
      <c r="C206" s="255" t="s">
        <v>440</v>
      </c>
      <c r="D206" s="255" t="s">
        <v>168</v>
      </c>
      <c r="E206" s="256" t="s">
        <v>441</v>
      </c>
      <c r="F206" s="257" t="s">
        <v>442</v>
      </c>
      <c r="G206" s="258" t="s">
        <v>291</v>
      </c>
      <c r="H206" s="259">
        <v>2</v>
      </c>
      <c r="I206" s="260"/>
      <c r="J206" s="261">
        <f>ROUND(I206*H206,2)</f>
        <v>0</v>
      </c>
      <c r="K206" s="262"/>
      <c r="L206" s="263"/>
      <c r="M206" s="264" t="s">
        <v>1</v>
      </c>
      <c r="N206" s="265" t="s">
        <v>38</v>
      </c>
      <c r="O206" s="90"/>
      <c r="P206" s="228">
        <f>O206*H206</f>
        <v>0</v>
      </c>
      <c r="Q206" s="228">
        <v>0.00055999999999999995</v>
      </c>
      <c r="R206" s="228">
        <f>Q206*H206</f>
        <v>0.0011199999999999999</v>
      </c>
      <c r="S206" s="228">
        <v>0</v>
      </c>
      <c r="T206" s="229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30" t="s">
        <v>414</v>
      </c>
      <c r="AT206" s="230" t="s">
        <v>168</v>
      </c>
      <c r="AU206" s="230" t="s">
        <v>83</v>
      </c>
      <c r="AY206" s="16" t="s">
        <v>122</v>
      </c>
      <c r="BE206" s="231">
        <f>IF(N206="základní",J206,0)</f>
        <v>0</v>
      </c>
      <c r="BF206" s="231">
        <f>IF(N206="snížená",J206,0)</f>
        <v>0</v>
      </c>
      <c r="BG206" s="231">
        <f>IF(N206="zákl. přenesená",J206,0)</f>
        <v>0</v>
      </c>
      <c r="BH206" s="231">
        <f>IF(N206="sníž. přenesená",J206,0)</f>
        <v>0</v>
      </c>
      <c r="BI206" s="231">
        <f>IF(N206="nulová",J206,0)</f>
        <v>0</v>
      </c>
      <c r="BJ206" s="16" t="s">
        <v>81</v>
      </c>
      <c r="BK206" s="231">
        <f>ROUND(I206*H206,2)</f>
        <v>0</v>
      </c>
      <c r="BL206" s="16" t="s">
        <v>401</v>
      </c>
      <c r="BM206" s="230" t="s">
        <v>443</v>
      </c>
    </row>
    <row r="207" s="2" customFormat="1" ht="37.8" customHeight="1">
      <c r="A207" s="37"/>
      <c r="B207" s="38"/>
      <c r="C207" s="218" t="s">
        <v>444</v>
      </c>
      <c r="D207" s="218" t="s">
        <v>124</v>
      </c>
      <c r="E207" s="219" t="s">
        <v>445</v>
      </c>
      <c r="F207" s="220" t="s">
        <v>446</v>
      </c>
      <c r="G207" s="221" t="s">
        <v>177</v>
      </c>
      <c r="H207" s="222">
        <v>100</v>
      </c>
      <c r="I207" s="223"/>
      <c r="J207" s="224">
        <f>ROUND(I207*H207,2)</f>
        <v>0</v>
      </c>
      <c r="K207" s="225"/>
      <c r="L207" s="43"/>
      <c r="M207" s="226" t="s">
        <v>1</v>
      </c>
      <c r="N207" s="227" t="s">
        <v>38</v>
      </c>
      <c r="O207" s="90"/>
      <c r="P207" s="228">
        <f>O207*H207</f>
        <v>0</v>
      </c>
      <c r="Q207" s="228">
        <v>0</v>
      </c>
      <c r="R207" s="228">
        <f>Q207*H207</f>
        <v>0</v>
      </c>
      <c r="S207" s="228">
        <v>0</v>
      </c>
      <c r="T207" s="229">
        <f>S207*H207</f>
        <v>0</v>
      </c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R207" s="230" t="s">
        <v>401</v>
      </c>
      <c r="AT207" s="230" t="s">
        <v>124</v>
      </c>
      <c r="AU207" s="230" t="s">
        <v>83</v>
      </c>
      <c r="AY207" s="16" t="s">
        <v>122</v>
      </c>
      <c r="BE207" s="231">
        <f>IF(N207="základní",J207,0)</f>
        <v>0</v>
      </c>
      <c r="BF207" s="231">
        <f>IF(N207="snížená",J207,0)</f>
        <v>0</v>
      </c>
      <c r="BG207" s="231">
        <f>IF(N207="zákl. přenesená",J207,0)</f>
        <v>0</v>
      </c>
      <c r="BH207" s="231">
        <f>IF(N207="sníž. přenesená",J207,0)</f>
        <v>0</v>
      </c>
      <c r="BI207" s="231">
        <f>IF(N207="nulová",J207,0)</f>
        <v>0</v>
      </c>
      <c r="BJ207" s="16" t="s">
        <v>81</v>
      </c>
      <c r="BK207" s="231">
        <f>ROUND(I207*H207,2)</f>
        <v>0</v>
      </c>
      <c r="BL207" s="16" t="s">
        <v>401</v>
      </c>
      <c r="BM207" s="230" t="s">
        <v>447</v>
      </c>
    </row>
    <row r="208" s="2" customFormat="1" ht="24.15" customHeight="1">
      <c r="A208" s="37"/>
      <c r="B208" s="38"/>
      <c r="C208" s="255" t="s">
        <v>448</v>
      </c>
      <c r="D208" s="255" t="s">
        <v>168</v>
      </c>
      <c r="E208" s="256" t="s">
        <v>449</v>
      </c>
      <c r="F208" s="257" t="s">
        <v>377</v>
      </c>
      <c r="G208" s="258" t="s">
        <v>177</v>
      </c>
      <c r="H208" s="259">
        <v>100</v>
      </c>
      <c r="I208" s="260"/>
      <c r="J208" s="261">
        <f>ROUND(I208*H208,2)</f>
        <v>0</v>
      </c>
      <c r="K208" s="262"/>
      <c r="L208" s="263"/>
      <c r="M208" s="264" t="s">
        <v>1</v>
      </c>
      <c r="N208" s="265" t="s">
        <v>38</v>
      </c>
      <c r="O208" s="90"/>
      <c r="P208" s="228">
        <f>O208*H208</f>
        <v>0</v>
      </c>
      <c r="Q208" s="228">
        <v>0.00012</v>
      </c>
      <c r="R208" s="228">
        <f>Q208*H208</f>
        <v>0.012</v>
      </c>
      <c r="S208" s="228">
        <v>0</v>
      </c>
      <c r="T208" s="229">
        <f>S208*H208</f>
        <v>0</v>
      </c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R208" s="230" t="s">
        <v>414</v>
      </c>
      <c r="AT208" s="230" t="s">
        <v>168</v>
      </c>
      <c r="AU208" s="230" t="s">
        <v>83</v>
      </c>
      <c r="AY208" s="16" t="s">
        <v>122</v>
      </c>
      <c r="BE208" s="231">
        <f>IF(N208="základní",J208,0)</f>
        <v>0</v>
      </c>
      <c r="BF208" s="231">
        <f>IF(N208="snížená",J208,0)</f>
        <v>0</v>
      </c>
      <c r="BG208" s="231">
        <f>IF(N208="zákl. přenesená",J208,0)</f>
        <v>0</v>
      </c>
      <c r="BH208" s="231">
        <f>IF(N208="sníž. přenesená",J208,0)</f>
        <v>0</v>
      </c>
      <c r="BI208" s="231">
        <f>IF(N208="nulová",J208,0)</f>
        <v>0</v>
      </c>
      <c r="BJ208" s="16" t="s">
        <v>81</v>
      </c>
      <c r="BK208" s="231">
        <f>ROUND(I208*H208,2)</f>
        <v>0</v>
      </c>
      <c r="BL208" s="16" t="s">
        <v>401</v>
      </c>
      <c r="BM208" s="230" t="s">
        <v>450</v>
      </c>
    </row>
    <row r="209" s="12" customFormat="1" ht="22.8" customHeight="1">
      <c r="A209" s="12"/>
      <c r="B209" s="202"/>
      <c r="C209" s="203"/>
      <c r="D209" s="204" t="s">
        <v>72</v>
      </c>
      <c r="E209" s="216" t="s">
        <v>451</v>
      </c>
      <c r="F209" s="216" t="s">
        <v>452</v>
      </c>
      <c r="G209" s="203"/>
      <c r="H209" s="203"/>
      <c r="I209" s="206"/>
      <c r="J209" s="217">
        <f>BK209</f>
        <v>0</v>
      </c>
      <c r="K209" s="203"/>
      <c r="L209" s="208"/>
      <c r="M209" s="209"/>
      <c r="N209" s="210"/>
      <c r="O209" s="210"/>
      <c r="P209" s="211">
        <f>SUM(P210:P211)</f>
        <v>0</v>
      </c>
      <c r="Q209" s="210"/>
      <c r="R209" s="211">
        <f>SUM(R210:R211)</f>
        <v>0.22883999999999999</v>
      </c>
      <c r="S209" s="210"/>
      <c r="T209" s="212">
        <f>SUM(T210:T211)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13" t="s">
        <v>139</v>
      </c>
      <c r="AT209" s="214" t="s">
        <v>72</v>
      </c>
      <c r="AU209" s="214" t="s">
        <v>81</v>
      </c>
      <c r="AY209" s="213" t="s">
        <v>122</v>
      </c>
      <c r="BK209" s="215">
        <f>SUM(BK210:BK211)</f>
        <v>0</v>
      </c>
    </row>
    <row r="210" s="2" customFormat="1" ht="16.5" customHeight="1">
      <c r="A210" s="37"/>
      <c r="B210" s="38"/>
      <c r="C210" s="218" t="s">
        <v>453</v>
      </c>
      <c r="D210" s="218" t="s">
        <v>124</v>
      </c>
      <c r="E210" s="219" t="s">
        <v>454</v>
      </c>
      <c r="F210" s="220" t="s">
        <v>455</v>
      </c>
      <c r="G210" s="221" t="s">
        <v>291</v>
      </c>
      <c r="H210" s="222">
        <v>2</v>
      </c>
      <c r="I210" s="223"/>
      <c r="J210" s="224">
        <f>ROUND(I210*H210,2)</f>
        <v>0</v>
      </c>
      <c r="K210" s="225"/>
      <c r="L210" s="43"/>
      <c r="M210" s="226" t="s">
        <v>1</v>
      </c>
      <c r="N210" s="227" t="s">
        <v>38</v>
      </c>
      <c r="O210" s="90"/>
      <c r="P210" s="228">
        <f>O210*H210</f>
        <v>0</v>
      </c>
      <c r="Q210" s="228">
        <v>0.10557999999999999</v>
      </c>
      <c r="R210" s="228">
        <f>Q210*H210</f>
        <v>0.21115999999999999</v>
      </c>
      <c r="S210" s="228">
        <v>0</v>
      </c>
      <c r="T210" s="229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30" t="s">
        <v>401</v>
      </c>
      <c r="AT210" s="230" t="s">
        <v>124</v>
      </c>
      <c r="AU210" s="230" t="s">
        <v>83</v>
      </c>
      <c r="AY210" s="16" t="s">
        <v>122</v>
      </c>
      <c r="BE210" s="231">
        <f>IF(N210="základní",J210,0)</f>
        <v>0</v>
      </c>
      <c r="BF210" s="231">
        <f>IF(N210="snížená",J210,0)</f>
        <v>0</v>
      </c>
      <c r="BG210" s="231">
        <f>IF(N210="zákl. přenesená",J210,0)</f>
        <v>0</v>
      </c>
      <c r="BH210" s="231">
        <f>IF(N210="sníž. přenesená",J210,0)</f>
        <v>0</v>
      </c>
      <c r="BI210" s="231">
        <f>IF(N210="nulová",J210,0)</f>
        <v>0</v>
      </c>
      <c r="BJ210" s="16" t="s">
        <v>81</v>
      </c>
      <c r="BK210" s="231">
        <f>ROUND(I210*H210,2)</f>
        <v>0</v>
      </c>
      <c r="BL210" s="16" t="s">
        <v>401</v>
      </c>
      <c r="BM210" s="230" t="s">
        <v>456</v>
      </c>
    </row>
    <row r="211" s="2" customFormat="1" ht="16.5" customHeight="1">
      <c r="A211" s="37"/>
      <c r="B211" s="38"/>
      <c r="C211" s="255" t="s">
        <v>457</v>
      </c>
      <c r="D211" s="255" t="s">
        <v>168</v>
      </c>
      <c r="E211" s="256" t="s">
        <v>458</v>
      </c>
      <c r="F211" s="257" t="s">
        <v>459</v>
      </c>
      <c r="G211" s="258" t="s">
        <v>291</v>
      </c>
      <c r="H211" s="259">
        <v>2</v>
      </c>
      <c r="I211" s="260"/>
      <c r="J211" s="261">
        <f>ROUND(I211*H211,2)</f>
        <v>0</v>
      </c>
      <c r="K211" s="262"/>
      <c r="L211" s="263"/>
      <c r="M211" s="264" t="s">
        <v>1</v>
      </c>
      <c r="N211" s="265" t="s">
        <v>38</v>
      </c>
      <c r="O211" s="90"/>
      <c r="P211" s="228">
        <f>O211*H211</f>
        <v>0</v>
      </c>
      <c r="Q211" s="228">
        <v>0.0088400000000000006</v>
      </c>
      <c r="R211" s="228">
        <f>Q211*H211</f>
        <v>0.017680000000000001</v>
      </c>
      <c r="S211" s="228">
        <v>0</v>
      </c>
      <c r="T211" s="229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30" t="s">
        <v>414</v>
      </c>
      <c r="AT211" s="230" t="s">
        <v>168</v>
      </c>
      <c r="AU211" s="230" t="s">
        <v>83</v>
      </c>
      <c r="AY211" s="16" t="s">
        <v>122</v>
      </c>
      <c r="BE211" s="231">
        <f>IF(N211="základní",J211,0)</f>
        <v>0</v>
      </c>
      <c r="BF211" s="231">
        <f>IF(N211="snížená",J211,0)</f>
        <v>0</v>
      </c>
      <c r="BG211" s="231">
        <f>IF(N211="zákl. přenesená",J211,0)</f>
        <v>0</v>
      </c>
      <c r="BH211" s="231">
        <f>IF(N211="sníž. přenesená",J211,0)</f>
        <v>0</v>
      </c>
      <c r="BI211" s="231">
        <f>IF(N211="nulová",J211,0)</f>
        <v>0</v>
      </c>
      <c r="BJ211" s="16" t="s">
        <v>81</v>
      </c>
      <c r="BK211" s="231">
        <f>ROUND(I211*H211,2)</f>
        <v>0</v>
      </c>
      <c r="BL211" s="16" t="s">
        <v>401</v>
      </c>
      <c r="BM211" s="230" t="s">
        <v>460</v>
      </c>
    </row>
    <row r="212" s="12" customFormat="1" ht="25.92" customHeight="1">
      <c r="A212" s="12"/>
      <c r="B212" s="202"/>
      <c r="C212" s="203"/>
      <c r="D212" s="204" t="s">
        <v>72</v>
      </c>
      <c r="E212" s="205" t="s">
        <v>461</v>
      </c>
      <c r="F212" s="205" t="s">
        <v>462</v>
      </c>
      <c r="G212" s="203"/>
      <c r="H212" s="203"/>
      <c r="I212" s="206"/>
      <c r="J212" s="207">
        <f>BK212</f>
        <v>0</v>
      </c>
      <c r="K212" s="203"/>
      <c r="L212" s="208"/>
      <c r="M212" s="209"/>
      <c r="N212" s="210"/>
      <c r="O212" s="210"/>
      <c r="P212" s="211">
        <f>SUM(P213:P216)</f>
        <v>0</v>
      </c>
      <c r="Q212" s="210"/>
      <c r="R212" s="211">
        <f>SUM(R213:R216)</f>
        <v>0</v>
      </c>
      <c r="S212" s="210"/>
      <c r="T212" s="212">
        <f>SUM(T213:T216)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3" t="s">
        <v>128</v>
      </c>
      <c r="AT212" s="214" t="s">
        <v>72</v>
      </c>
      <c r="AU212" s="214" t="s">
        <v>73</v>
      </c>
      <c r="AY212" s="213" t="s">
        <v>122</v>
      </c>
      <c r="BK212" s="215">
        <f>SUM(BK213:BK216)</f>
        <v>0</v>
      </c>
    </row>
    <row r="213" s="2" customFormat="1" ht="16.5" customHeight="1">
      <c r="A213" s="37"/>
      <c r="B213" s="38"/>
      <c r="C213" s="218" t="s">
        <v>463</v>
      </c>
      <c r="D213" s="218" t="s">
        <v>124</v>
      </c>
      <c r="E213" s="219" t="s">
        <v>464</v>
      </c>
      <c r="F213" s="220" t="s">
        <v>465</v>
      </c>
      <c r="G213" s="221" t="s">
        <v>466</v>
      </c>
      <c r="H213" s="222">
        <v>20</v>
      </c>
      <c r="I213" s="223"/>
      <c r="J213" s="224">
        <f>ROUND(I213*H213,2)</f>
        <v>0</v>
      </c>
      <c r="K213" s="225"/>
      <c r="L213" s="43"/>
      <c r="M213" s="226" t="s">
        <v>1</v>
      </c>
      <c r="N213" s="227" t="s">
        <v>38</v>
      </c>
      <c r="O213" s="90"/>
      <c r="P213" s="228">
        <f>O213*H213</f>
        <v>0</v>
      </c>
      <c r="Q213" s="228">
        <v>0</v>
      </c>
      <c r="R213" s="228">
        <f>Q213*H213</f>
        <v>0</v>
      </c>
      <c r="S213" s="228">
        <v>0</v>
      </c>
      <c r="T213" s="229">
        <f>S213*H213</f>
        <v>0</v>
      </c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R213" s="230" t="s">
        <v>467</v>
      </c>
      <c r="AT213" s="230" t="s">
        <v>124</v>
      </c>
      <c r="AU213" s="230" t="s">
        <v>81</v>
      </c>
      <c r="AY213" s="16" t="s">
        <v>122</v>
      </c>
      <c r="BE213" s="231">
        <f>IF(N213="základní",J213,0)</f>
        <v>0</v>
      </c>
      <c r="BF213" s="231">
        <f>IF(N213="snížená",J213,0)</f>
        <v>0</v>
      </c>
      <c r="BG213" s="231">
        <f>IF(N213="zákl. přenesená",J213,0)</f>
        <v>0</v>
      </c>
      <c r="BH213" s="231">
        <f>IF(N213="sníž. přenesená",J213,0)</f>
        <v>0</v>
      </c>
      <c r="BI213" s="231">
        <f>IF(N213="nulová",J213,0)</f>
        <v>0</v>
      </c>
      <c r="BJ213" s="16" t="s">
        <v>81</v>
      </c>
      <c r="BK213" s="231">
        <f>ROUND(I213*H213,2)</f>
        <v>0</v>
      </c>
      <c r="BL213" s="16" t="s">
        <v>467</v>
      </c>
      <c r="BM213" s="230" t="s">
        <v>468</v>
      </c>
    </row>
    <row r="214" s="13" customFormat="1">
      <c r="A214" s="13"/>
      <c r="B214" s="232"/>
      <c r="C214" s="233"/>
      <c r="D214" s="234" t="s">
        <v>130</v>
      </c>
      <c r="E214" s="235" t="s">
        <v>1</v>
      </c>
      <c r="F214" s="236" t="s">
        <v>469</v>
      </c>
      <c r="G214" s="233"/>
      <c r="H214" s="237">
        <v>20</v>
      </c>
      <c r="I214" s="238"/>
      <c r="J214" s="233"/>
      <c r="K214" s="233"/>
      <c r="L214" s="239"/>
      <c r="M214" s="240"/>
      <c r="N214" s="241"/>
      <c r="O214" s="241"/>
      <c r="P214" s="241"/>
      <c r="Q214" s="241"/>
      <c r="R214" s="241"/>
      <c r="S214" s="241"/>
      <c r="T214" s="242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3" t="s">
        <v>130</v>
      </c>
      <c r="AU214" s="243" t="s">
        <v>81</v>
      </c>
      <c r="AV214" s="13" t="s">
        <v>83</v>
      </c>
      <c r="AW214" s="13" t="s">
        <v>30</v>
      </c>
      <c r="AX214" s="13" t="s">
        <v>81</v>
      </c>
      <c r="AY214" s="243" t="s">
        <v>122</v>
      </c>
    </row>
    <row r="215" s="2" customFormat="1" ht="24.15" customHeight="1">
      <c r="A215" s="37"/>
      <c r="B215" s="38"/>
      <c r="C215" s="218" t="s">
        <v>470</v>
      </c>
      <c r="D215" s="218" t="s">
        <v>124</v>
      </c>
      <c r="E215" s="219" t="s">
        <v>471</v>
      </c>
      <c r="F215" s="220" t="s">
        <v>472</v>
      </c>
      <c r="G215" s="221" t="s">
        <v>466</v>
      </c>
      <c r="H215" s="222">
        <v>30</v>
      </c>
      <c r="I215" s="223"/>
      <c r="J215" s="224">
        <f>ROUND(I215*H215,2)</f>
        <v>0</v>
      </c>
      <c r="K215" s="225"/>
      <c r="L215" s="43"/>
      <c r="M215" s="226" t="s">
        <v>1</v>
      </c>
      <c r="N215" s="227" t="s">
        <v>38</v>
      </c>
      <c r="O215" s="90"/>
      <c r="P215" s="228">
        <f>O215*H215</f>
        <v>0</v>
      </c>
      <c r="Q215" s="228">
        <v>0</v>
      </c>
      <c r="R215" s="228">
        <f>Q215*H215</f>
        <v>0</v>
      </c>
      <c r="S215" s="228">
        <v>0</v>
      </c>
      <c r="T215" s="229">
        <f>S215*H215</f>
        <v>0</v>
      </c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R215" s="230" t="s">
        <v>467</v>
      </c>
      <c r="AT215" s="230" t="s">
        <v>124</v>
      </c>
      <c r="AU215" s="230" t="s">
        <v>81</v>
      </c>
      <c r="AY215" s="16" t="s">
        <v>122</v>
      </c>
      <c r="BE215" s="231">
        <f>IF(N215="základní",J215,0)</f>
        <v>0</v>
      </c>
      <c r="BF215" s="231">
        <f>IF(N215="snížená",J215,0)</f>
        <v>0</v>
      </c>
      <c r="BG215" s="231">
        <f>IF(N215="zákl. přenesená",J215,0)</f>
        <v>0</v>
      </c>
      <c r="BH215" s="231">
        <f>IF(N215="sníž. přenesená",J215,0)</f>
        <v>0</v>
      </c>
      <c r="BI215" s="231">
        <f>IF(N215="nulová",J215,0)</f>
        <v>0</v>
      </c>
      <c r="BJ215" s="16" t="s">
        <v>81</v>
      </c>
      <c r="BK215" s="231">
        <f>ROUND(I215*H215,2)</f>
        <v>0</v>
      </c>
      <c r="BL215" s="16" t="s">
        <v>467</v>
      </c>
      <c r="BM215" s="230" t="s">
        <v>473</v>
      </c>
    </row>
    <row r="216" s="2" customFormat="1" ht="24.15" customHeight="1">
      <c r="A216" s="37"/>
      <c r="B216" s="38"/>
      <c r="C216" s="218" t="s">
        <v>474</v>
      </c>
      <c r="D216" s="218" t="s">
        <v>124</v>
      </c>
      <c r="E216" s="219" t="s">
        <v>475</v>
      </c>
      <c r="F216" s="220" t="s">
        <v>476</v>
      </c>
      <c r="G216" s="221" t="s">
        <v>466</v>
      </c>
      <c r="H216" s="222">
        <v>10</v>
      </c>
      <c r="I216" s="223"/>
      <c r="J216" s="224">
        <f>ROUND(I216*H216,2)</f>
        <v>0</v>
      </c>
      <c r="K216" s="225"/>
      <c r="L216" s="43"/>
      <c r="M216" s="266" t="s">
        <v>1</v>
      </c>
      <c r="N216" s="267" t="s">
        <v>38</v>
      </c>
      <c r="O216" s="268"/>
      <c r="P216" s="269">
        <f>O216*H216</f>
        <v>0</v>
      </c>
      <c r="Q216" s="269">
        <v>0</v>
      </c>
      <c r="R216" s="269">
        <f>Q216*H216</f>
        <v>0</v>
      </c>
      <c r="S216" s="269">
        <v>0</v>
      </c>
      <c r="T216" s="270">
        <f>S216*H216</f>
        <v>0</v>
      </c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R216" s="230" t="s">
        <v>467</v>
      </c>
      <c r="AT216" s="230" t="s">
        <v>124</v>
      </c>
      <c r="AU216" s="230" t="s">
        <v>81</v>
      </c>
      <c r="AY216" s="16" t="s">
        <v>122</v>
      </c>
      <c r="BE216" s="231">
        <f>IF(N216="základní",J216,0)</f>
        <v>0</v>
      </c>
      <c r="BF216" s="231">
        <f>IF(N216="snížená",J216,0)</f>
        <v>0</v>
      </c>
      <c r="BG216" s="231">
        <f>IF(N216="zákl. přenesená",J216,0)</f>
        <v>0</v>
      </c>
      <c r="BH216" s="231">
        <f>IF(N216="sníž. přenesená",J216,0)</f>
        <v>0</v>
      </c>
      <c r="BI216" s="231">
        <f>IF(N216="nulová",J216,0)</f>
        <v>0</v>
      </c>
      <c r="BJ216" s="16" t="s">
        <v>81</v>
      </c>
      <c r="BK216" s="231">
        <f>ROUND(I216*H216,2)</f>
        <v>0</v>
      </c>
      <c r="BL216" s="16" t="s">
        <v>467</v>
      </c>
      <c r="BM216" s="230" t="s">
        <v>477</v>
      </c>
    </row>
    <row r="217" s="2" customFormat="1" ht="6.96" customHeight="1">
      <c r="A217" s="37"/>
      <c r="B217" s="65"/>
      <c r="C217" s="66"/>
      <c r="D217" s="66"/>
      <c r="E217" s="66"/>
      <c r="F217" s="66"/>
      <c r="G217" s="66"/>
      <c r="H217" s="66"/>
      <c r="I217" s="66"/>
      <c r="J217" s="66"/>
      <c r="K217" s="66"/>
      <c r="L217" s="43"/>
      <c r="M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</row>
  </sheetData>
  <sheetProtection sheet="1" autoFilter="0" formatColumns="0" formatRows="0" objects="1" scenarios="1" spinCount="100000" saltValue="yfhyRRZz1JzQA0Bu6/cnyZ0q4tfIUT1PrdP/xfUMW+w6S5XN+vEvEyAs2UYlc4XQXDdw0u4L7LlkG9ocUxHu7Q==" hashValue="1gfeX0rm0yfXc43Dr+L1XZRZKIkRGFsN6+i+k40arX2anmLb7/pKo/Lm8SecqdSMQAjztqpOQGJ7+iCzzq91Fg==" algorithmName="SHA-512" password="CC35"/>
  <autoFilter ref="C127:K216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89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9"/>
      <c r="AT3" s="16" t="s">
        <v>83</v>
      </c>
    </row>
    <row r="4" s="1" customFormat="1" ht="24.96" customHeight="1">
      <c r="B4" s="19"/>
      <c r="D4" s="137" t="s">
        <v>90</v>
      </c>
      <c r="L4" s="19"/>
      <c r="M4" s="138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9" t="s">
        <v>16</v>
      </c>
      <c r="L6" s="19"/>
    </row>
    <row r="7" s="1" customFormat="1" ht="16.5" customHeight="1">
      <c r="B7" s="19"/>
      <c r="E7" s="140" t="str">
        <f>'Rekapitulace stavby'!K6</f>
        <v>Město Žacléř - parkovací stání na původní odstavné ploše</v>
      </c>
      <c r="F7" s="139"/>
      <c r="G7" s="139"/>
      <c r="H7" s="139"/>
      <c r="L7" s="19"/>
    </row>
    <row r="8" s="2" customFormat="1" ht="12" customHeight="1">
      <c r="A8" s="37"/>
      <c r="B8" s="43"/>
      <c r="C8" s="37"/>
      <c r="D8" s="139" t="s">
        <v>91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6.5" customHeight="1">
      <c r="A9" s="37"/>
      <c r="B9" s="43"/>
      <c r="C9" s="37"/>
      <c r="D9" s="37"/>
      <c r="E9" s="141" t="s">
        <v>478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9" t="s">
        <v>18</v>
      </c>
      <c r="E11" s="37"/>
      <c r="F11" s="142" t="s">
        <v>1</v>
      </c>
      <c r="G11" s="37"/>
      <c r="H11" s="37"/>
      <c r="I11" s="139" t="s">
        <v>19</v>
      </c>
      <c r="J11" s="142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9" t="s">
        <v>20</v>
      </c>
      <c r="E12" s="37"/>
      <c r="F12" s="142" t="s">
        <v>21</v>
      </c>
      <c r="G12" s="37"/>
      <c r="H12" s="37"/>
      <c r="I12" s="139" t="s">
        <v>22</v>
      </c>
      <c r="J12" s="143" t="str">
        <f>'Rekapitulace stavby'!AN8</f>
        <v>10. 3. 2024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9" t="s">
        <v>24</v>
      </c>
      <c r="E14" s="37"/>
      <c r="F14" s="37"/>
      <c r="G14" s="37"/>
      <c r="H14" s="37"/>
      <c r="I14" s="139" t="s">
        <v>25</v>
      </c>
      <c r="J14" s="142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42" t="str">
        <f>IF('Rekapitulace stavby'!E11="","",'Rekapitulace stavby'!E11)</f>
        <v xml:space="preserve"> </v>
      </c>
      <c r="F15" s="37"/>
      <c r="G15" s="37"/>
      <c r="H15" s="37"/>
      <c r="I15" s="139" t="s">
        <v>26</v>
      </c>
      <c r="J15" s="142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9" t="s">
        <v>27</v>
      </c>
      <c r="E17" s="37"/>
      <c r="F17" s="37"/>
      <c r="G17" s="37"/>
      <c r="H17" s="37"/>
      <c r="I17" s="139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42"/>
      <c r="G18" s="142"/>
      <c r="H18" s="142"/>
      <c r="I18" s="139" t="s">
        <v>26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9" t="s">
        <v>29</v>
      </c>
      <c r="E20" s="37"/>
      <c r="F20" s="37"/>
      <c r="G20" s="37"/>
      <c r="H20" s="37"/>
      <c r="I20" s="139" t="s">
        <v>25</v>
      </c>
      <c r="J20" s="142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42" t="str">
        <f>IF('Rekapitulace stavby'!E17="","",'Rekapitulace stavby'!E17)</f>
        <v xml:space="preserve"> </v>
      </c>
      <c r="F21" s="37"/>
      <c r="G21" s="37"/>
      <c r="H21" s="37"/>
      <c r="I21" s="139" t="s">
        <v>26</v>
      </c>
      <c r="J21" s="142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9" t="s">
        <v>31</v>
      </c>
      <c r="E23" s="37"/>
      <c r="F23" s="37"/>
      <c r="G23" s="37"/>
      <c r="H23" s="37"/>
      <c r="I23" s="139" t="s">
        <v>25</v>
      </c>
      <c r="J23" s="142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42" t="str">
        <f>IF('Rekapitulace stavby'!E20="","",'Rekapitulace stavby'!E20)</f>
        <v xml:space="preserve"> </v>
      </c>
      <c r="F24" s="37"/>
      <c r="G24" s="37"/>
      <c r="H24" s="37"/>
      <c r="I24" s="139" t="s">
        <v>26</v>
      </c>
      <c r="J24" s="142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9" t="s">
        <v>32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4"/>
      <c r="B27" s="145"/>
      <c r="C27" s="144"/>
      <c r="D27" s="144"/>
      <c r="E27" s="146" t="s">
        <v>1</v>
      </c>
      <c r="F27" s="146"/>
      <c r="G27" s="146"/>
      <c r="H27" s="146"/>
      <c r="I27" s="144"/>
      <c r="J27" s="144"/>
      <c r="K27" s="144"/>
      <c r="L27" s="147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8"/>
      <c r="E29" s="148"/>
      <c r="F29" s="148"/>
      <c r="G29" s="148"/>
      <c r="H29" s="148"/>
      <c r="I29" s="148"/>
      <c r="J29" s="148"/>
      <c r="K29" s="148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9" t="s">
        <v>33</v>
      </c>
      <c r="E30" s="37"/>
      <c r="F30" s="37"/>
      <c r="G30" s="37"/>
      <c r="H30" s="37"/>
      <c r="I30" s="37"/>
      <c r="J30" s="150">
        <f>ROUND(J127,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8"/>
      <c r="E31" s="148"/>
      <c r="F31" s="148"/>
      <c r="G31" s="148"/>
      <c r="H31" s="148"/>
      <c r="I31" s="148"/>
      <c r="J31" s="148"/>
      <c r="K31" s="148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51" t="s">
        <v>35</v>
      </c>
      <c r="G32" s="37"/>
      <c r="H32" s="37"/>
      <c r="I32" s="151" t="s">
        <v>34</v>
      </c>
      <c r="J32" s="151" t="s">
        <v>36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52" t="s">
        <v>37</v>
      </c>
      <c r="E33" s="139" t="s">
        <v>38</v>
      </c>
      <c r="F33" s="153">
        <f>ROUND((SUM(BE127:BE198)),  2)</f>
        <v>0</v>
      </c>
      <c r="G33" s="37"/>
      <c r="H33" s="37"/>
      <c r="I33" s="154">
        <v>0.20999999999999999</v>
      </c>
      <c r="J33" s="153">
        <f>ROUND(((SUM(BE127:BE198))*I33),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9" t="s">
        <v>39</v>
      </c>
      <c r="F34" s="153">
        <f>ROUND((SUM(BF127:BF198)),  2)</f>
        <v>0</v>
      </c>
      <c r="G34" s="37"/>
      <c r="H34" s="37"/>
      <c r="I34" s="154">
        <v>0.12</v>
      </c>
      <c r="J34" s="153">
        <f>ROUND(((SUM(BF127:BF198))*I34),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9" t="s">
        <v>40</v>
      </c>
      <c r="F35" s="153">
        <f>ROUND((SUM(BG127:BG198)),  2)</f>
        <v>0</v>
      </c>
      <c r="G35" s="37"/>
      <c r="H35" s="37"/>
      <c r="I35" s="154">
        <v>0.20999999999999999</v>
      </c>
      <c r="J35" s="153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9" t="s">
        <v>41</v>
      </c>
      <c r="F36" s="153">
        <f>ROUND((SUM(BH127:BH198)),  2)</f>
        <v>0</v>
      </c>
      <c r="G36" s="37"/>
      <c r="H36" s="37"/>
      <c r="I36" s="154">
        <v>0.12</v>
      </c>
      <c r="J36" s="153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9" t="s">
        <v>42</v>
      </c>
      <c r="F37" s="153">
        <f>ROUND((SUM(BI127:BI198)),  2)</f>
        <v>0</v>
      </c>
      <c r="G37" s="37"/>
      <c r="H37" s="37"/>
      <c r="I37" s="154">
        <v>0</v>
      </c>
      <c r="J37" s="153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5"/>
      <c r="D39" s="156" t="s">
        <v>43</v>
      </c>
      <c r="E39" s="157"/>
      <c r="F39" s="157"/>
      <c r="G39" s="158" t="s">
        <v>44</v>
      </c>
      <c r="H39" s="159" t="s">
        <v>45</v>
      </c>
      <c r="I39" s="157"/>
      <c r="J39" s="160">
        <f>SUM(J30:J37)</f>
        <v>0</v>
      </c>
      <c r="K39" s="161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62" t="s">
        <v>46</v>
      </c>
      <c r="E50" s="163"/>
      <c r="F50" s="163"/>
      <c r="G50" s="162" t="s">
        <v>47</v>
      </c>
      <c r="H50" s="163"/>
      <c r="I50" s="163"/>
      <c r="J50" s="163"/>
      <c r="K50" s="163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4" t="s">
        <v>48</v>
      </c>
      <c r="E61" s="165"/>
      <c r="F61" s="166" t="s">
        <v>49</v>
      </c>
      <c r="G61" s="164" t="s">
        <v>48</v>
      </c>
      <c r="H61" s="165"/>
      <c r="I61" s="165"/>
      <c r="J61" s="167" t="s">
        <v>49</v>
      </c>
      <c r="K61" s="165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62" t="s">
        <v>50</v>
      </c>
      <c r="E65" s="168"/>
      <c r="F65" s="168"/>
      <c r="G65" s="162" t="s">
        <v>51</v>
      </c>
      <c r="H65" s="168"/>
      <c r="I65" s="168"/>
      <c r="J65" s="168"/>
      <c r="K65" s="168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4" t="s">
        <v>48</v>
      </c>
      <c r="E76" s="165"/>
      <c r="F76" s="166" t="s">
        <v>49</v>
      </c>
      <c r="G76" s="164" t="s">
        <v>48</v>
      </c>
      <c r="H76" s="165"/>
      <c r="I76" s="165"/>
      <c r="J76" s="167" t="s">
        <v>49</v>
      </c>
      <c r="K76" s="165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9"/>
      <c r="C77" s="170"/>
      <c r="D77" s="170"/>
      <c r="E77" s="170"/>
      <c r="F77" s="170"/>
      <c r="G77" s="170"/>
      <c r="H77" s="170"/>
      <c r="I77" s="170"/>
      <c r="J77" s="170"/>
      <c r="K77" s="170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hidden="1" s="2" customFormat="1" ht="6.96" customHeight="1">
      <c r="A81" s="37"/>
      <c r="B81" s="171"/>
      <c r="C81" s="172"/>
      <c r="D81" s="172"/>
      <c r="E81" s="172"/>
      <c r="F81" s="172"/>
      <c r="G81" s="172"/>
      <c r="H81" s="172"/>
      <c r="I81" s="172"/>
      <c r="J81" s="172"/>
      <c r="K81" s="172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hidden="1" s="2" customFormat="1" ht="24.96" customHeight="1">
      <c r="A82" s="37"/>
      <c r="B82" s="38"/>
      <c r="C82" s="22" t="s">
        <v>93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hidden="1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hidden="1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hidden="1" s="2" customFormat="1" ht="16.5" customHeight="1">
      <c r="A85" s="37"/>
      <c r="B85" s="38"/>
      <c r="C85" s="39"/>
      <c r="D85" s="39"/>
      <c r="E85" s="173" t="str">
        <f>E7</f>
        <v>Město Žacléř - parkovací stání na původní odstavné ploše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hidden="1" s="2" customFormat="1" ht="12" customHeight="1">
      <c r="A86" s="37"/>
      <c r="B86" s="38"/>
      <c r="C86" s="31" t="s">
        <v>91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hidden="1" s="2" customFormat="1" ht="16.5" customHeight="1">
      <c r="A87" s="37"/>
      <c r="B87" s="38"/>
      <c r="C87" s="39"/>
      <c r="D87" s="39"/>
      <c r="E87" s="75" t="str">
        <f>E9</f>
        <v>2024/3/4/3 - schodiště, altán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hidden="1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hidden="1" s="2" customFormat="1" ht="12" customHeight="1">
      <c r="A89" s="37"/>
      <c r="B89" s="38"/>
      <c r="C89" s="31" t="s">
        <v>20</v>
      </c>
      <c r="D89" s="39"/>
      <c r="E89" s="39"/>
      <c r="F89" s="26" t="str">
        <f>F12</f>
        <v xml:space="preserve"> </v>
      </c>
      <c r="G89" s="39"/>
      <c r="H89" s="39"/>
      <c r="I89" s="31" t="s">
        <v>22</v>
      </c>
      <c r="J89" s="78" t="str">
        <f>IF(J12="","",J12)</f>
        <v>10. 3. 2024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hidden="1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hidden="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 xml:space="preserve"> </v>
      </c>
      <c r="G91" s="39"/>
      <c r="H91" s="39"/>
      <c r="I91" s="31" t="s">
        <v>29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hidden="1" s="2" customFormat="1" ht="15.15" customHeight="1">
      <c r="A92" s="37"/>
      <c r="B92" s="38"/>
      <c r="C92" s="31" t="s">
        <v>27</v>
      </c>
      <c r="D92" s="39"/>
      <c r="E92" s="39"/>
      <c r="F92" s="26" t="str">
        <f>IF(E18="","",E18)</f>
        <v>Vyplň údaj</v>
      </c>
      <c r="G92" s="39"/>
      <c r="H92" s="39"/>
      <c r="I92" s="31" t="s">
        <v>31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hidden="1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hidden="1" s="2" customFormat="1" ht="29.28" customHeight="1">
      <c r="A94" s="37"/>
      <c r="B94" s="38"/>
      <c r="C94" s="174" t="s">
        <v>94</v>
      </c>
      <c r="D94" s="175"/>
      <c r="E94" s="175"/>
      <c r="F94" s="175"/>
      <c r="G94" s="175"/>
      <c r="H94" s="175"/>
      <c r="I94" s="175"/>
      <c r="J94" s="176" t="s">
        <v>95</v>
      </c>
      <c r="K94" s="175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hidden="1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hidden="1" s="2" customFormat="1" ht="22.8" customHeight="1">
      <c r="A96" s="37"/>
      <c r="B96" s="38"/>
      <c r="C96" s="177" t="s">
        <v>96</v>
      </c>
      <c r="D96" s="39"/>
      <c r="E96" s="39"/>
      <c r="F96" s="39"/>
      <c r="G96" s="39"/>
      <c r="H96" s="39"/>
      <c r="I96" s="39"/>
      <c r="J96" s="109">
        <f>J127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97</v>
      </c>
    </row>
    <row r="97" hidden="1" s="9" customFormat="1" ht="24.96" customHeight="1">
      <c r="A97" s="9"/>
      <c r="B97" s="178"/>
      <c r="C97" s="179"/>
      <c r="D97" s="180" t="s">
        <v>98</v>
      </c>
      <c r="E97" s="181"/>
      <c r="F97" s="181"/>
      <c r="G97" s="181"/>
      <c r="H97" s="181"/>
      <c r="I97" s="181"/>
      <c r="J97" s="182">
        <f>J128</f>
        <v>0</v>
      </c>
      <c r="K97" s="179"/>
      <c r="L97" s="183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4"/>
      <c r="C98" s="185"/>
      <c r="D98" s="186" t="s">
        <v>99</v>
      </c>
      <c r="E98" s="187"/>
      <c r="F98" s="187"/>
      <c r="G98" s="187"/>
      <c r="H98" s="187"/>
      <c r="I98" s="187"/>
      <c r="J98" s="188">
        <f>J129</f>
        <v>0</v>
      </c>
      <c r="K98" s="185"/>
      <c r="L98" s="18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4"/>
      <c r="C99" s="185"/>
      <c r="D99" s="186" t="s">
        <v>233</v>
      </c>
      <c r="E99" s="187"/>
      <c r="F99" s="187"/>
      <c r="G99" s="187"/>
      <c r="H99" s="187"/>
      <c r="I99" s="187"/>
      <c r="J99" s="188">
        <f>J134</f>
        <v>0</v>
      </c>
      <c r="K99" s="185"/>
      <c r="L99" s="18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4"/>
      <c r="C100" s="185"/>
      <c r="D100" s="186" t="s">
        <v>100</v>
      </c>
      <c r="E100" s="187"/>
      <c r="F100" s="187"/>
      <c r="G100" s="187"/>
      <c r="H100" s="187"/>
      <c r="I100" s="187"/>
      <c r="J100" s="188">
        <f>J143</f>
        <v>0</v>
      </c>
      <c r="K100" s="185"/>
      <c r="L100" s="18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4"/>
      <c r="C101" s="185"/>
      <c r="D101" s="186" t="s">
        <v>101</v>
      </c>
      <c r="E101" s="187"/>
      <c r="F101" s="187"/>
      <c r="G101" s="187"/>
      <c r="H101" s="187"/>
      <c r="I101" s="187"/>
      <c r="J101" s="188">
        <f>J150</f>
        <v>0</v>
      </c>
      <c r="K101" s="185"/>
      <c r="L101" s="18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4"/>
      <c r="C102" s="185"/>
      <c r="D102" s="186" t="s">
        <v>103</v>
      </c>
      <c r="E102" s="187"/>
      <c r="F102" s="187"/>
      <c r="G102" s="187"/>
      <c r="H102" s="187"/>
      <c r="I102" s="187"/>
      <c r="J102" s="188">
        <f>J156</f>
        <v>0</v>
      </c>
      <c r="K102" s="185"/>
      <c r="L102" s="18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9" customFormat="1" ht="24.96" customHeight="1">
      <c r="A103" s="9"/>
      <c r="B103" s="178"/>
      <c r="C103" s="179"/>
      <c r="D103" s="180" t="s">
        <v>236</v>
      </c>
      <c r="E103" s="181"/>
      <c r="F103" s="181"/>
      <c r="G103" s="181"/>
      <c r="H103" s="181"/>
      <c r="I103" s="181"/>
      <c r="J103" s="182">
        <f>J158</f>
        <v>0</v>
      </c>
      <c r="K103" s="179"/>
      <c r="L103" s="183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10" customFormat="1" ht="19.92" customHeight="1">
      <c r="A104" s="10"/>
      <c r="B104" s="184"/>
      <c r="C104" s="185"/>
      <c r="D104" s="186" t="s">
        <v>479</v>
      </c>
      <c r="E104" s="187"/>
      <c r="F104" s="187"/>
      <c r="G104" s="187"/>
      <c r="H104" s="187"/>
      <c r="I104" s="187"/>
      <c r="J104" s="188">
        <f>J159</f>
        <v>0</v>
      </c>
      <c r="K104" s="185"/>
      <c r="L104" s="189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4"/>
      <c r="C105" s="185"/>
      <c r="D105" s="186" t="s">
        <v>480</v>
      </c>
      <c r="E105" s="187"/>
      <c r="F105" s="187"/>
      <c r="G105" s="187"/>
      <c r="H105" s="187"/>
      <c r="I105" s="187"/>
      <c r="J105" s="188">
        <f>J178</f>
        <v>0</v>
      </c>
      <c r="K105" s="185"/>
      <c r="L105" s="189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4"/>
      <c r="C106" s="185"/>
      <c r="D106" s="186" t="s">
        <v>481</v>
      </c>
      <c r="E106" s="187"/>
      <c r="F106" s="187"/>
      <c r="G106" s="187"/>
      <c r="H106" s="187"/>
      <c r="I106" s="187"/>
      <c r="J106" s="188">
        <f>J191</f>
        <v>0</v>
      </c>
      <c r="K106" s="185"/>
      <c r="L106" s="189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10" customFormat="1" ht="19.92" customHeight="1">
      <c r="A107" s="10"/>
      <c r="B107" s="184"/>
      <c r="C107" s="185"/>
      <c r="D107" s="186" t="s">
        <v>482</v>
      </c>
      <c r="E107" s="187"/>
      <c r="F107" s="187"/>
      <c r="G107" s="187"/>
      <c r="H107" s="187"/>
      <c r="I107" s="187"/>
      <c r="J107" s="188">
        <f>J196</f>
        <v>0</v>
      </c>
      <c r="K107" s="185"/>
      <c r="L107" s="189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hidden="1" s="2" customFormat="1" ht="21.84" customHeight="1">
      <c r="A108" s="37"/>
      <c r="B108" s="38"/>
      <c r="C108" s="39"/>
      <c r="D108" s="39"/>
      <c r="E108" s="39"/>
      <c r="F108" s="39"/>
      <c r="G108" s="39"/>
      <c r="H108" s="39"/>
      <c r="I108" s="39"/>
      <c r="J108" s="39"/>
      <c r="K108" s="39"/>
      <c r="L108" s="62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</row>
    <row r="109" hidden="1" s="2" customFormat="1" ht="6.96" customHeight="1">
      <c r="A109" s="37"/>
      <c r="B109" s="65"/>
      <c r="C109" s="66"/>
      <c r="D109" s="66"/>
      <c r="E109" s="66"/>
      <c r="F109" s="66"/>
      <c r="G109" s="66"/>
      <c r="H109" s="66"/>
      <c r="I109" s="66"/>
      <c r="J109" s="66"/>
      <c r="K109" s="66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hidden="1"/>
    <row r="111" hidden="1"/>
    <row r="112" hidden="1"/>
    <row r="113" s="2" customFormat="1" ht="6.96" customHeight="1">
      <c r="A113" s="37"/>
      <c r="B113" s="67"/>
      <c r="C113" s="68"/>
      <c r="D113" s="68"/>
      <c r="E113" s="68"/>
      <c r="F113" s="68"/>
      <c r="G113" s="68"/>
      <c r="H113" s="68"/>
      <c r="I113" s="68"/>
      <c r="J113" s="68"/>
      <c r="K113" s="68"/>
      <c r="L113" s="62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</row>
    <row r="114" s="2" customFormat="1" ht="24.96" customHeight="1">
      <c r="A114" s="37"/>
      <c r="B114" s="38"/>
      <c r="C114" s="22" t="s">
        <v>107</v>
      </c>
      <c r="D114" s="39"/>
      <c r="E114" s="39"/>
      <c r="F114" s="39"/>
      <c r="G114" s="39"/>
      <c r="H114" s="39"/>
      <c r="I114" s="39"/>
      <c r="J114" s="39"/>
      <c r="K114" s="39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6.96" customHeight="1">
      <c r="A115" s="37"/>
      <c r="B115" s="38"/>
      <c r="C115" s="39"/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12" customHeight="1">
      <c r="A116" s="37"/>
      <c r="B116" s="38"/>
      <c r="C116" s="31" t="s">
        <v>16</v>
      </c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6.5" customHeight="1">
      <c r="A117" s="37"/>
      <c r="B117" s="38"/>
      <c r="C117" s="39"/>
      <c r="D117" s="39"/>
      <c r="E117" s="173" t="str">
        <f>E7</f>
        <v>Město Žacléř - parkovací stání na původní odstavné ploše</v>
      </c>
      <c r="F117" s="31"/>
      <c r="G117" s="31"/>
      <c r="H117" s="31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12" customHeight="1">
      <c r="A118" s="37"/>
      <c r="B118" s="38"/>
      <c r="C118" s="31" t="s">
        <v>91</v>
      </c>
      <c r="D118" s="39"/>
      <c r="E118" s="39"/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16.5" customHeight="1">
      <c r="A119" s="37"/>
      <c r="B119" s="38"/>
      <c r="C119" s="39"/>
      <c r="D119" s="39"/>
      <c r="E119" s="75" t="str">
        <f>E9</f>
        <v>2024/3/4/3 - schodiště, altán</v>
      </c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38"/>
      <c r="C120" s="39"/>
      <c r="D120" s="39"/>
      <c r="E120" s="39"/>
      <c r="F120" s="39"/>
      <c r="G120" s="39"/>
      <c r="H120" s="39"/>
      <c r="I120" s="39"/>
      <c r="J120" s="39"/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12" customHeight="1">
      <c r="A121" s="37"/>
      <c r="B121" s="38"/>
      <c r="C121" s="31" t="s">
        <v>20</v>
      </c>
      <c r="D121" s="39"/>
      <c r="E121" s="39"/>
      <c r="F121" s="26" t="str">
        <f>F12</f>
        <v xml:space="preserve"> </v>
      </c>
      <c r="G121" s="39"/>
      <c r="H121" s="39"/>
      <c r="I121" s="31" t="s">
        <v>22</v>
      </c>
      <c r="J121" s="78" t="str">
        <f>IF(J12="","",J12)</f>
        <v>10. 3. 2024</v>
      </c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6.96" customHeight="1">
      <c r="A122" s="37"/>
      <c r="B122" s="38"/>
      <c r="C122" s="39"/>
      <c r="D122" s="39"/>
      <c r="E122" s="39"/>
      <c r="F122" s="39"/>
      <c r="G122" s="39"/>
      <c r="H122" s="39"/>
      <c r="I122" s="39"/>
      <c r="J122" s="39"/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24</v>
      </c>
      <c r="D123" s="39"/>
      <c r="E123" s="39"/>
      <c r="F123" s="26" t="str">
        <f>E15</f>
        <v xml:space="preserve"> </v>
      </c>
      <c r="G123" s="39"/>
      <c r="H123" s="39"/>
      <c r="I123" s="31" t="s">
        <v>29</v>
      </c>
      <c r="J123" s="35" t="str">
        <f>E21</f>
        <v xml:space="preserve"> 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5.15" customHeight="1">
      <c r="A124" s="37"/>
      <c r="B124" s="38"/>
      <c r="C124" s="31" t="s">
        <v>27</v>
      </c>
      <c r="D124" s="39"/>
      <c r="E124" s="39"/>
      <c r="F124" s="26" t="str">
        <f>IF(E18="","",E18)</f>
        <v>Vyplň údaj</v>
      </c>
      <c r="G124" s="39"/>
      <c r="H124" s="39"/>
      <c r="I124" s="31" t="s">
        <v>31</v>
      </c>
      <c r="J124" s="35" t="str">
        <f>E24</f>
        <v xml:space="preserve"> </v>
      </c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10.32" customHeight="1">
      <c r="A125" s="37"/>
      <c r="B125" s="38"/>
      <c r="C125" s="39"/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11" customFormat="1" ht="29.28" customHeight="1">
      <c r="A126" s="190"/>
      <c r="B126" s="191"/>
      <c r="C126" s="192" t="s">
        <v>108</v>
      </c>
      <c r="D126" s="193" t="s">
        <v>58</v>
      </c>
      <c r="E126" s="193" t="s">
        <v>54</v>
      </c>
      <c r="F126" s="193" t="s">
        <v>55</v>
      </c>
      <c r="G126" s="193" t="s">
        <v>109</v>
      </c>
      <c r="H126" s="193" t="s">
        <v>110</v>
      </c>
      <c r="I126" s="193" t="s">
        <v>111</v>
      </c>
      <c r="J126" s="194" t="s">
        <v>95</v>
      </c>
      <c r="K126" s="195" t="s">
        <v>112</v>
      </c>
      <c r="L126" s="196"/>
      <c r="M126" s="99" t="s">
        <v>1</v>
      </c>
      <c r="N126" s="100" t="s">
        <v>37</v>
      </c>
      <c r="O126" s="100" t="s">
        <v>113</v>
      </c>
      <c r="P126" s="100" t="s">
        <v>114</v>
      </c>
      <c r="Q126" s="100" t="s">
        <v>115</v>
      </c>
      <c r="R126" s="100" t="s">
        <v>116</v>
      </c>
      <c r="S126" s="100" t="s">
        <v>117</v>
      </c>
      <c r="T126" s="101" t="s">
        <v>118</v>
      </c>
      <c r="U126" s="190"/>
      <c r="V126" s="190"/>
      <c r="W126" s="190"/>
      <c r="X126" s="190"/>
      <c r="Y126" s="190"/>
      <c r="Z126" s="190"/>
      <c r="AA126" s="190"/>
      <c r="AB126" s="190"/>
      <c r="AC126" s="190"/>
      <c r="AD126" s="190"/>
      <c r="AE126" s="190"/>
    </row>
    <row r="127" s="2" customFormat="1" ht="22.8" customHeight="1">
      <c r="A127" s="37"/>
      <c r="B127" s="38"/>
      <c r="C127" s="106" t="s">
        <v>119</v>
      </c>
      <c r="D127" s="39"/>
      <c r="E127" s="39"/>
      <c r="F127" s="39"/>
      <c r="G127" s="39"/>
      <c r="H127" s="39"/>
      <c r="I127" s="39"/>
      <c r="J127" s="197">
        <f>BK127</f>
        <v>0</v>
      </c>
      <c r="K127" s="39"/>
      <c r="L127" s="43"/>
      <c r="M127" s="102"/>
      <c r="N127" s="198"/>
      <c r="O127" s="103"/>
      <c r="P127" s="199">
        <f>P128+P158</f>
        <v>0</v>
      </c>
      <c r="Q127" s="103"/>
      <c r="R127" s="199">
        <f>R128+R158</f>
        <v>24.433384959999998</v>
      </c>
      <c r="S127" s="103"/>
      <c r="T127" s="200">
        <f>T128+T158</f>
        <v>0</v>
      </c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T127" s="16" t="s">
        <v>72</v>
      </c>
      <c r="AU127" s="16" t="s">
        <v>97</v>
      </c>
      <c r="BK127" s="201">
        <f>BK128+BK158</f>
        <v>0</v>
      </c>
    </row>
    <row r="128" s="12" customFormat="1" ht="25.92" customHeight="1">
      <c r="A128" s="12"/>
      <c r="B128" s="202"/>
      <c r="C128" s="203"/>
      <c r="D128" s="204" t="s">
        <v>72</v>
      </c>
      <c r="E128" s="205" t="s">
        <v>120</v>
      </c>
      <c r="F128" s="205" t="s">
        <v>121</v>
      </c>
      <c r="G128" s="203"/>
      <c r="H128" s="203"/>
      <c r="I128" s="206"/>
      <c r="J128" s="207">
        <f>BK128</f>
        <v>0</v>
      </c>
      <c r="K128" s="203"/>
      <c r="L128" s="208"/>
      <c r="M128" s="209"/>
      <c r="N128" s="210"/>
      <c r="O128" s="210"/>
      <c r="P128" s="211">
        <f>P129+P134+P143+P150+P156</f>
        <v>0</v>
      </c>
      <c r="Q128" s="210"/>
      <c r="R128" s="211">
        <f>R129+R134+R143+R150+R156</f>
        <v>23.150143499999999</v>
      </c>
      <c r="S128" s="210"/>
      <c r="T128" s="212">
        <f>T129+T134+T143+T150+T156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13" t="s">
        <v>81</v>
      </c>
      <c r="AT128" s="214" t="s">
        <v>72</v>
      </c>
      <c r="AU128" s="214" t="s">
        <v>73</v>
      </c>
      <c r="AY128" s="213" t="s">
        <v>122</v>
      </c>
      <c r="BK128" s="215">
        <f>BK129+BK134+BK143+BK150+BK156</f>
        <v>0</v>
      </c>
    </row>
    <row r="129" s="12" customFormat="1" ht="22.8" customHeight="1">
      <c r="A129" s="12"/>
      <c r="B129" s="202"/>
      <c r="C129" s="203"/>
      <c r="D129" s="204" t="s">
        <v>72</v>
      </c>
      <c r="E129" s="216" t="s">
        <v>81</v>
      </c>
      <c r="F129" s="216" t="s">
        <v>123</v>
      </c>
      <c r="G129" s="203"/>
      <c r="H129" s="203"/>
      <c r="I129" s="206"/>
      <c r="J129" s="217">
        <f>BK129</f>
        <v>0</v>
      </c>
      <c r="K129" s="203"/>
      <c r="L129" s="208"/>
      <c r="M129" s="209"/>
      <c r="N129" s="210"/>
      <c r="O129" s="210"/>
      <c r="P129" s="211">
        <f>SUM(P130:P133)</f>
        <v>0</v>
      </c>
      <c r="Q129" s="210"/>
      <c r="R129" s="211">
        <f>SUM(R130:R133)</f>
        <v>0</v>
      </c>
      <c r="S129" s="210"/>
      <c r="T129" s="212">
        <f>SUM(T130:T133)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3" t="s">
        <v>81</v>
      </c>
      <c r="AT129" s="214" t="s">
        <v>72</v>
      </c>
      <c r="AU129" s="214" t="s">
        <v>81</v>
      </c>
      <c r="AY129" s="213" t="s">
        <v>122</v>
      </c>
      <c r="BK129" s="215">
        <f>SUM(BK130:BK133)</f>
        <v>0</v>
      </c>
    </row>
    <row r="130" s="2" customFormat="1" ht="24.15" customHeight="1">
      <c r="A130" s="37"/>
      <c r="B130" s="38"/>
      <c r="C130" s="218" t="s">
        <v>81</v>
      </c>
      <c r="D130" s="218" t="s">
        <v>124</v>
      </c>
      <c r="E130" s="219" t="s">
        <v>483</v>
      </c>
      <c r="F130" s="220" t="s">
        <v>484</v>
      </c>
      <c r="G130" s="221" t="s">
        <v>127</v>
      </c>
      <c r="H130" s="222">
        <v>6</v>
      </c>
      <c r="I130" s="223"/>
      <c r="J130" s="224">
        <f>ROUND(I130*H130,2)</f>
        <v>0</v>
      </c>
      <c r="K130" s="225"/>
      <c r="L130" s="43"/>
      <c r="M130" s="226" t="s">
        <v>1</v>
      </c>
      <c r="N130" s="227" t="s">
        <v>38</v>
      </c>
      <c r="O130" s="90"/>
      <c r="P130" s="228">
        <f>O130*H130</f>
        <v>0</v>
      </c>
      <c r="Q130" s="228">
        <v>0</v>
      </c>
      <c r="R130" s="228">
        <f>Q130*H130</f>
        <v>0</v>
      </c>
      <c r="S130" s="228">
        <v>0</v>
      </c>
      <c r="T130" s="229">
        <f>S130*H130</f>
        <v>0</v>
      </c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R130" s="230" t="s">
        <v>128</v>
      </c>
      <c r="AT130" s="230" t="s">
        <v>124</v>
      </c>
      <c r="AU130" s="230" t="s">
        <v>83</v>
      </c>
      <c r="AY130" s="16" t="s">
        <v>122</v>
      </c>
      <c r="BE130" s="231">
        <f>IF(N130="základní",J130,0)</f>
        <v>0</v>
      </c>
      <c r="BF130" s="231">
        <f>IF(N130="snížená",J130,0)</f>
        <v>0</v>
      </c>
      <c r="BG130" s="231">
        <f>IF(N130="zákl. přenesená",J130,0)</f>
        <v>0</v>
      </c>
      <c r="BH130" s="231">
        <f>IF(N130="sníž. přenesená",J130,0)</f>
        <v>0</v>
      </c>
      <c r="BI130" s="231">
        <f>IF(N130="nulová",J130,0)</f>
        <v>0</v>
      </c>
      <c r="BJ130" s="16" t="s">
        <v>81</v>
      </c>
      <c r="BK130" s="231">
        <f>ROUND(I130*H130,2)</f>
        <v>0</v>
      </c>
      <c r="BL130" s="16" t="s">
        <v>128</v>
      </c>
      <c r="BM130" s="230" t="s">
        <v>485</v>
      </c>
    </row>
    <row r="131" s="13" customFormat="1">
      <c r="A131" s="13"/>
      <c r="B131" s="232"/>
      <c r="C131" s="233"/>
      <c r="D131" s="234" t="s">
        <v>130</v>
      </c>
      <c r="E131" s="235" t="s">
        <v>1</v>
      </c>
      <c r="F131" s="236" t="s">
        <v>486</v>
      </c>
      <c r="G131" s="233"/>
      <c r="H131" s="237">
        <v>6</v>
      </c>
      <c r="I131" s="238"/>
      <c r="J131" s="233"/>
      <c r="K131" s="233"/>
      <c r="L131" s="239"/>
      <c r="M131" s="240"/>
      <c r="N131" s="241"/>
      <c r="O131" s="241"/>
      <c r="P131" s="241"/>
      <c r="Q131" s="241"/>
      <c r="R131" s="241"/>
      <c r="S131" s="241"/>
      <c r="T131" s="242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43" t="s">
        <v>130</v>
      </c>
      <c r="AU131" s="243" t="s">
        <v>83</v>
      </c>
      <c r="AV131" s="13" t="s">
        <v>83</v>
      </c>
      <c r="AW131" s="13" t="s">
        <v>30</v>
      </c>
      <c r="AX131" s="13" t="s">
        <v>81</v>
      </c>
      <c r="AY131" s="243" t="s">
        <v>122</v>
      </c>
    </row>
    <row r="132" s="2" customFormat="1" ht="24.15" customHeight="1">
      <c r="A132" s="37"/>
      <c r="B132" s="38"/>
      <c r="C132" s="218" t="s">
        <v>83</v>
      </c>
      <c r="D132" s="218" t="s">
        <v>124</v>
      </c>
      <c r="E132" s="219" t="s">
        <v>487</v>
      </c>
      <c r="F132" s="220" t="s">
        <v>488</v>
      </c>
      <c r="G132" s="221" t="s">
        <v>148</v>
      </c>
      <c r="H132" s="222">
        <v>24</v>
      </c>
      <c r="I132" s="223"/>
      <c r="J132" s="224">
        <f>ROUND(I132*H132,2)</f>
        <v>0</v>
      </c>
      <c r="K132" s="225"/>
      <c r="L132" s="43"/>
      <c r="M132" s="226" t="s">
        <v>1</v>
      </c>
      <c r="N132" s="227" t="s">
        <v>38</v>
      </c>
      <c r="O132" s="90"/>
      <c r="P132" s="228">
        <f>O132*H132</f>
        <v>0</v>
      </c>
      <c r="Q132" s="228">
        <v>0</v>
      </c>
      <c r="R132" s="228">
        <f>Q132*H132</f>
        <v>0</v>
      </c>
      <c r="S132" s="228">
        <v>0</v>
      </c>
      <c r="T132" s="229">
        <f>S132*H132</f>
        <v>0</v>
      </c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R132" s="230" t="s">
        <v>128</v>
      </c>
      <c r="AT132" s="230" t="s">
        <v>124</v>
      </c>
      <c r="AU132" s="230" t="s">
        <v>83</v>
      </c>
      <c r="AY132" s="16" t="s">
        <v>122</v>
      </c>
      <c r="BE132" s="231">
        <f>IF(N132="základní",J132,0)</f>
        <v>0</v>
      </c>
      <c r="BF132" s="231">
        <f>IF(N132="snížená",J132,0)</f>
        <v>0</v>
      </c>
      <c r="BG132" s="231">
        <f>IF(N132="zákl. přenesená",J132,0)</f>
        <v>0</v>
      </c>
      <c r="BH132" s="231">
        <f>IF(N132="sníž. přenesená",J132,0)</f>
        <v>0</v>
      </c>
      <c r="BI132" s="231">
        <f>IF(N132="nulová",J132,0)</f>
        <v>0</v>
      </c>
      <c r="BJ132" s="16" t="s">
        <v>81</v>
      </c>
      <c r="BK132" s="231">
        <f>ROUND(I132*H132,2)</f>
        <v>0</v>
      </c>
      <c r="BL132" s="16" t="s">
        <v>128</v>
      </c>
      <c r="BM132" s="230" t="s">
        <v>489</v>
      </c>
    </row>
    <row r="133" s="13" customFormat="1">
      <c r="A133" s="13"/>
      <c r="B133" s="232"/>
      <c r="C133" s="233"/>
      <c r="D133" s="234" t="s">
        <v>130</v>
      </c>
      <c r="E133" s="235" t="s">
        <v>1</v>
      </c>
      <c r="F133" s="236" t="s">
        <v>490</v>
      </c>
      <c r="G133" s="233"/>
      <c r="H133" s="237">
        <v>24</v>
      </c>
      <c r="I133" s="238"/>
      <c r="J133" s="233"/>
      <c r="K133" s="233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130</v>
      </c>
      <c r="AU133" s="243" t="s">
        <v>83</v>
      </c>
      <c r="AV133" s="13" t="s">
        <v>83</v>
      </c>
      <c r="AW133" s="13" t="s">
        <v>30</v>
      </c>
      <c r="AX133" s="13" t="s">
        <v>81</v>
      </c>
      <c r="AY133" s="243" t="s">
        <v>122</v>
      </c>
    </row>
    <row r="134" s="12" customFormat="1" ht="22.8" customHeight="1">
      <c r="A134" s="12"/>
      <c r="B134" s="202"/>
      <c r="C134" s="203"/>
      <c r="D134" s="204" t="s">
        <v>72</v>
      </c>
      <c r="E134" s="216" t="s">
        <v>83</v>
      </c>
      <c r="F134" s="216" t="s">
        <v>302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SUM(P135:P142)</f>
        <v>0</v>
      </c>
      <c r="Q134" s="210"/>
      <c r="R134" s="211">
        <f>SUM(R135:R142)</f>
        <v>10.152877</v>
      </c>
      <c r="S134" s="210"/>
      <c r="T134" s="212">
        <f>SUM(T135:T142)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3" t="s">
        <v>81</v>
      </c>
      <c r="AT134" s="214" t="s">
        <v>72</v>
      </c>
      <c r="AU134" s="214" t="s">
        <v>81</v>
      </c>
      <c r="AY134" s="213" t="s">
        <v>122</v>
      </c>
      <c r="BK134" s="215">
        <f>SUM(BK135:BK142)</f>
        <v>0</v>
      </c>
    </row>
    <row r="135" s="2" customFormat="1" ht="16.5" customHeight="1">
      <c r="A135" s="37"/>
      <c r="B135" s="38"/>
      <c r="C135" s="218" t="s">
        <v>139</v>
      </c>
      <c r="D135" s="218" t="s">
        <v>124</v>
      </c>
      <c r="E135" s="219" t="s">
        <v>303</v>
      </c>
      <c r="F135" s="220" t="s">
        <v>304</v>
      </c>
      <c r="G135" s="221" t="s">
        <v>127</v>
      </c>
      <c r="H135" s="222">
        <v>3.6000000000000001</v>
      </c>
      <c r="I135" s="223"/>
      <c r="J135" s="224">
        <f>ROUND(I135*H135,2)</f>
        <v>0</v>
      </c>
      <c r="K135" s="225"/>
      <c r="L135" s="43"/>
      <c r="M135" s="226" t="s">
        <v>1</v>
      </c>
      <c r="N135" s="227" t="s">
        <v>38</v>
      </c>
      <c r="O135" s="90"/>
      <c r="P135" s="228">
        <f>O135*H135</f>
        <v>0</v>
      </c>
      <c r="Q135" s="228">
        <v>2.5018699999999998</v>
      </c>
      <c r="R135" s="228">
        <f>Q135*H135</f>
        <v>9.0067319999999995</v>
      </c>
      <c r="S135" s="228">
        <v>0</v>
      </c>
      <c r="T135" s="229">
        <f>S135*H135</f>
        <v>0</v>
      </c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R135" s="230" t="s">
        <v>128</v>
      </c>
      <c r="AT135" s="230" t="s">
        <v>124</v>
      </c>
      <c r="AU135" s="230" t="s">
        <v>83</v>
      </c>
      <c r="AY135" s="16" t="s">
        <v>122</v>
      </c>
      <c r="BE135" s="231">
        <f>IF(N135="základní",J135,0)</f>
        <v>0</v>
      </c>
      <c r="BF135" s="231">
        <f>IF(N135="snížená",J135,0)</f>
        <v>0</v>
      </c>
      <c r="BG135" s="231">
        <f>IF(N135="zákl. přenesená",J135,0)</f>
        <v>0</v>
      </c>
      <c r="BH135" s="231">
        <f>IF(N135="sníž. přenesená",J135,0)</f>
        <v>0</v>
      </c>
      <c r="BI135" s="231">
        <f>IF(N135="nulová",J135,0)</f>
        <v>0</v>
      </c>
      <c r="BJ135" s="16" t="s">
        <v>81</v>
      </c>
      <c r="BK135" s="231">
        <f>ROUND(I135*H135,2)</f>
        <v>0</v>
      </c>
      <c r="BL135" s="16" t="s">
        <v>128</v>
      </c>
      <c r="BM135" s="230" t="s">
        <v>491</v>
      </c>
    </row>
    <row r="136" s="13" customFormat="1">
      <c r="A136" s="13"/>
      <c r="B136" s="232"/>
      <c r="C136" s="233"/>
      <c r="D136" s="234" t="s">
        <v>130</v>
      </c>
      <c r="E136" s="235" t="s">
        <v>1</v>
      </c>
      <c r="F136" s="236" t="s">
        <v>492</v>
      </c>
      <c r="G136" s="233"/>
      <c r="H136" s="237">
        <v>3.6000000000000001</v>
      </c>
      <c r="I136" s="238"/>
      <c r="J136" s="233"/>
      <c r="K136" s="233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130</v>
      </c>
      <c r="AU136" s="243" t="s">
        <v>83</v>
      </c>
      <c r="AV136" s="13" t="s">
        <v>83</v>
      </c>
      <c r="AW136" s="13" t="s">
        <v>30</v>
      </c>
      <c r="AX136" s="13" t="s">
        <v>81</v>
      </c>
      <c r="AY136" s="243" t="s">
        <v>122</v>
      </c>
    </row>
    <row r="137" s="2" customFormat="1" ht="33" customHeight="1">
      <c r="A137" s="37"/>
      <c r="B137" s="38"/>
      <c r="C137" s="218" t="s">
        <v>128</v>
      </c>
      <c r="D137" s="218" t="s">
        <v>124</v>
      </c>
      <c r="E137" s="219" t="s">
        <v>493</v>
      </c>
      <c r="F137" s="220" t="s">
        <v>494</v>
      </c>
      <c r="G137" s="221" t="s">
        <v>148</v>
      </c>
      <c r="H137" s="222">
        <v>1.5</v>
      </c>
      <c r="I137" s="223"/>
      <c r="J137" s="224">
        <f>ROUND(I137*H137,2)</f>
        <v>0</v>
      </c>
      <c r="K137" s="225"/>
      <c r="L137" s="43"/>
      <c r="M137" s="226" t="s">
        <v>1</v>
      </c>
      <c r="N137" s="227" t="s">
        <v>38</v>
      </c>
      <c r="O137" s="90"/>
      <c r="P137" s="228">
        <f>O137*H137</f>
        <v>0</v>
      </c>
      <c r="Q137" s="228">
        <v>0.69347000000000003</v>
      </c>
      <c r="R137" s="228">
        <f>Q137*H137</f>
        <v>1.0402050000000001</v>
      </c>
      <c r="S137" s="228">
        <v>0</v>
      </c>
      <c r="T137" s="229">
        <f>S137*H137</f>
        <v>0</v>
      </c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R137" s="230" t="s">
        <v>128</v>
      </c>
      <c r="AT137" s="230" t="s">
        <v>124</v>
      </c>
      <c r="AU137" s="230" t="s">
        <v>83</v>
      </c>
      <c r="AY137" s="16" t="s">
        <v>122</v>
      </c>
      <c r="BE137" s="231">
        <f>IF(N137="základní",J137,0)</f>
        <v>0</v>
      </c>
      <c r="BF137" s="231">
        <f>IF(N137="snížená",J137,0)</f>
        <v>0</v>
      </c>
      <c r="BG137" s="231">
        <f>IF(N137="zákl. přenesená",J137,0)</f>
        <v>0</v>
      </c>
      <c r="BH137" s="231">
        <f>IF(N137="sníž. přenesená",J137,0)</f>
        <v>0</v>
      </c>
      <c r="BI137" s="231">
        <f>IF(N137="nulová",J137,0)</f>
        <v>0</v>
      </c>
      <c r="BJ137" s="16" t="s">
        <v>81</v>
      </c>
      <c r="BK137" s="231">
        <f>ROUND(I137*H137,2)</f>
        <v>0</v>
      </c>
      <c r="BL137" s="16" t="s">
        <v>128</v>
      </c>
      <c r="BM137" s="230" t="s">
        <v>495</v>
      </c>
    </row>
    <row r="138" s="13" customFormat="1">
      <c r="A138" s="13"/>
      <c r="B138" s="232"/>
      <c r="C138" s="233"/>
      <c r="D138" s="234" t="s">
        <v>130</v>
      </c>
      <c r="E138" s="235" t="s">
        <v>1</v>
      </c>
      <c r="F138" s="236" t="s">
        <v>496</v>
      </c>
      <c r="G138" s="233"/>
      <c r="H138" s="237">
        <v>1.5</v>
      </c>
      <c r="I138" s="238"/>
      <c r="J138" s="233"/>
      <c r="K138" s="233"/>
      <c r="L138" s="239"/>
      <c r="M138" s="240"/>
      <c r="N138" s="241"/>
      <c r="O138" s="241"/>
      <c r="P138" s="241"/>
      <c r="Q138" s="241"/>
      <c r="R138" s="241"/>
      <c r="S138" s="241"/>
      <c r="T138" s="242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3" t="s">
        <v>130</v>
      </c>
      <c r="AU138" s="243" t="s">
        <v>83</v>
      </c>
      <c r="AV138" s="13" t="s">
        <v>83</v>
      </c>
      <c r="AW138" s="13" t="s">
        <v>30</v>
      </c>
      <c r="AX138" s="13" t="s">
        <v>81</v>
      </c>
      <c r="AY138" s="243" t="s">
        <v>122</v>
      </c>
    </row>
    <row r="139" s="2" customFormat="1" ht="24.15" customHeight="1">
      <c r="A139" s="37"/>
      <c r="B139" s="38"/>
      <c r="C139" s="218" t="s">
        <v>150</v>
      </c>
      <c r="D139" s="218" t="s">
        <v>124</v>
      </c>
      <c r="E139" s="219" t="s">
        <v>497</v>
      </c>
      <c r="F139" s="220" t="s">
        <v>498</v>
      </c>
      <c r="G139" s="221" t="s">
        <v>209</v>
      </c>
      <c r="H139" s="222">
        <v>0.10000000000000001</v>
      </c>
      <c r="I139" s="223"/>
      <c r="J139" s="224">
        <f>ROUND(I139*H139,2)</f>
        <v>0</v>
      </c>
      <c r="K139" s="225"/>
      <c r="L139" s="43"/>
      <c r="M139" s="226" t="s">
        <v>1</v>
      </c>
      <c r="N139" s="227" t="s">
        <v>38</v>
      </c>
      <c r="O139" s="90"/>
      <c r="P139" s="228">
        <f>O139*H139</f>
        <v>0</v>
      </c>
      <c r="Q139" s="228">
        <v>1.0593999999999999</v>
      </c>
      <c r="R139" s="228">
        <f>Q139*H139</f>
        <v>0.10593999999999999</v>
      </c>
      <c r="S139" s="228">
        <v>0</v>
      </c>
      <c r="T139" s="229">
        <f>S139*H139</f>
        <v>0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30" t="s">
        <v>128</v>
      </c>
      <c r="AT139" s="230" t="s">
        <v>124</v>
      </c>
      <c r="AU139" s="230" t="s">
        <v>83</v>
      </c>
      <c r="AY139" s="16" t="s">
        <v>122</v>
      </c>
      <c r="BE139" s="231">
        <f>IF(N139="základní",J139,0)</f>
        <v>0</v>
      </c>
      <c r="BF139" s="231">
        <f>IF(N139="snížená",J139,0)</f>
        <v>0</v>
      </c>
      <c r="BG139" s="231">
        <f>IF(N139="zákl. přenesená",J139,0)</f>
        <v>0</v>
      </c>
      <c r="BH139" s="231">
        <f>IF(N139="sníž. přenesená",J139,0)</f>
        <v>0</v>
      </c>
      <c r="BI139" s="231">
        <f>IF(N139="nulová",J139,0)</f>
        <v>0</v>
      </c>
      <c r="BJ139" s="16" t="s">
        <v>81</v>
      </c>
      <c r="BK139" s="231">
        <f>ROUND(I139*H139,2)</f>
        <v>0</v>
      </c>
      <c r="BL139" s="16" t="s">
        <v>128</v>
      </c>
      <c r="BM139" s="230" t="s">
        <v>499</v>
      </c>
    </row>
    <row r="140" s="2" customFormat="1" ht="16.5" customHeight="1">
      <c r="A140" s="37"/>
      <c r="B140" s="38"/>
      <c r="C140" s="218" t="s">
        <v>155</v>
      </c>
      <c r="D140" s="218" t="s">
        <v>124</v>
      </c>
      <c r="E140" s="219" t="s">
        <v>500</v>
      </c>
      <c r="F140" s="220" t="s">
        <v>501</v>
      </c>
      <c r="G140" s="221" t="s">
        <v>291</v>
      </c>
      <c r="H140" s="222">
        <v>6</v>
      </c>
      <c r="I140" s="223"/>
      <c r="J140" s="224">
        <f>ROUND(I140*H140,2)</f>
        <v>0</v>
      </c>
      <c r="K140" s="225"/>
      <c r="L140" s="43"/>
      <c r="M140" s="226" t="s">
        <v>1</v>
      </c>
      <c r="N140" s="227" t="s">
        <v>38</v>
      </c>
      <c r="O140" s="90"/>
      <c r="P140" s="228">
        <f>O140*H140</f>
        <v>0</v>
      </c>
      <c r="Q140" s="228">
        <v>0</v>
      </c>
      <c r="R140" s="228">
        <f>Q140*H140</f>
        <v>0</v>
      </c>
      <c r="S140" s="228">
        <v>0</v>
      </c>
      <c r="T140" s="229">
        <f>S140*H140</f>
        <v>0</v>
      </c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R140" s="230" t="s">
        <v>128</v>
      </c>
      <c r="AT140" s="230" t="s">
        <v>124</v>
      </c>
      <c r="AU140" s="230" t="s">
        <v>83</v>
      </c>
      <c r="AY140" s="16" t="s">
        <v>122</v>
      </c>
      <c r="BE140" s="231">
        <f>IF(N140="základní",J140,0)</f>
        <v>0</v>
      </c>
      <c r="BF140" s="231">
        <f>IF(N140="snížená",J140,0)</f>
        <v>0</v>
      </c>
      <c r="BG140" s="231">
        <f>IF(N140="zákl. přenesená",J140,0)</f>
        <v>0</v>
      </c>
      <c r="BH140" s="231">
        <f>IF(N140="sníž. přenesená",J140,0)</f>
        <v>0</v>
      </c>
      <c r="BI140" s="231">
        <f>IF(N140="nulová",J140,0)</f>
        <v>0</v>
      </c>
      <c r="BJ140" s="16" t="s">
        <v>81</v>
      </c>
      <c r="BK140" s="231">
        <f>ROUND(I140*H140,2)</f>
        <v>0</v>
      </c>
      <c r="BL140" s="16" t="s">
        <v>128</v>
      </c>
      <c r="BM140" s="230" t="s">
        <v>502</v>
      </c>
    </row>
    <row r="141" s="2" customFormat="1" ht="24.15" customHeight="1">
      <c r="A141" s="37"/>
      <c r="B141" s="38"/>
      <c r="C141" s="218" t="s">
        <v>159</v>
      </c>
      <c r="D141" s="218" t="s">
        <v>124</v>
      </c>
      <c r="E141" s="219" t="s">
        <v>503</v>
      </c>
      <c r="F141" s="220" t="s">
        <v>504</v>
      </c>
      <c r="G141" s="221" t="s">
        <v>291</v>
      </c>
      <c r="H141" s="222">
        <v>16.399999999999999</v>
      </c>
      <c r="I141" s="223"/>
      <c r="J141" s="224">
        <f>ROUND(I141*H141,2)</f>
        <v>0</v>
      </c>
      <c r="K141" s="225"/>
      <c r="L141" s="43"/>
      <c r="M141" s="226" t="s">
        <v>1</v>
      </c>
      <c r="N141" s="227" t="s">
        <v>38</v>
      </c>
      <c r="O141" s="90"/>
      <c r="P141" s="228">
        <f>O141*H141</f>
        <v>0</v>
      </c>
      <c r="Q141" s="228">
        <v>0</v>
      </c>
      <c r="R141" s="228">
        <f>Q141*H141</f>
        <v>0</v>
      </c>
      <c r="S141" s="228">
        <v>0</v>
      </c>
      <c r="T141" s="229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30" t="s">
        <v>128</v>
      </c>
      <c r="AT141" s="230" t="s">
        <v>124</v>
      </c>
      <c r="AU141" s="230" t="s">
        <v>83</v>
      </c>
      <c r="AY141" s="16" t="s">
        <v>122</v>
      </c>
      <c r="BE141" s="231">
        <f>IF(N141="základní",J141,0)</f>
        <v>0</v>
      </c>
      <c r="BF141" s="231">
        <f>IF(N141="snížená",J141,0)</f>
        <v>0</v>
      </c>
      <c r="BG141" s="231">
        <f>IF(N141="zákl. přenesená",J141,0)</f>
        <v>0</v>
      </c>
      <c r="BH141" s="231">
        <f>IF(N141="sníž. přenesená",J141,0)</f>
        <v>0</v>
      </c>
      <c r="BI141" s="231">
        <f>IF(N141="nulová",J141,0)</f>
        <v>0</v>
      </c>
      <c r="BJ141" s="16" t="s">
        <v>81</v>
      </c>
      <c r="BK141" s="231">
        <f>ROUND(I141*H141,2)</f>
        <v>0</v>
      </c>
      <c r="BL141" s="16" t="s">
        <v>128</v>
      </c>
      <c r="BM141" s="230" t="s">
        <v>505</v>
      </c>
    </row>
    <row r="142" s="13" customFormat="1">
      <c r="A142" s="13"/>
      <c r="B142" s="232"/>
      <c r="C142" s="233"/>
      <c r="D142" s="234" t="s">
        <v>130</v>
      </c>
      <c r="E142" s="235" t="s">
        <v>1</v>
      </c>
      <c r="F142" s="236" t="s">
        <v>506</v>
      </c>
      <c r="G142" s="233"/>
      <c r="H142" s="237">
        <v>16.399999999999999</v>
      </c>
      <c r="I142" s="238"/>
      <c r="J142" s="233"/>
      <c r="K142" s="233"/>
      <c r="L142" s="239"/>
      <c r="M142" s="240"/>
      <c r="N142" s="241"/>
      <c r="O142" s="241"/>
      <c r="P142" s="241"/>
      <c r="Q142" s="241"/>
      <c r="R142" s="241"/>
      <c r="S142" s="241"/>
      <c r="T142" s="242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3" t="s">
        <v>130</v>
      </c>
      <c r="AU142" s="243" t="s">
        <v>83</v>
      </c>
      <c r="AV142" s="13" t="s">
        <v>83</v>
      </c>
      <c r="AW142" s="13" t="s">
        <v>30</v>
      </c>
      <c r="AX142" s="13" t="s">
        <v>81</v>
      </c>
      <c r="AY142" s="243" t="s">
        <v>122</v>
      </c>
    </row>
    <row r="143" s="12" customFormat="1" ht="22.8" customHeight="1">
      <c r="A143" s="12"/>
      <c r="B143" s="202"/>
      <c r="C143" s="203"/>
      <c r="D143" s="204" t="s">
        <v>72</v>
      </c>
      <c r="E143" s="216" t="s">
        <v>150</v>
      </c>
      <c r="F143" s="216" t="s">
        <v>151</v>
      </c>
      <c r="G143" s="203"/>
      <c r="H143" s="203"/>
      <c r="I143" s="206"/>
      <c r="J143" s="217">
        <f>BK143</f>
        <v>0</v>
      </c>
      <c r="K143" s="203"/>
      <c r="L143" s="208"/>
      <c r="M143" s="209"/>
      <c r="N143" s="210"/>
      <c r="O143" s="210"/>
      <c r="P143" s="211">
        <f>SUM(P144:P149)</f>
        <v>0</v>
      </c>
      <c r="Q143" s="210"/>
      <c r="R143" s="211">
        <f>SUM(R144:R149)</f>
        <v>3.0909120000000003</v>
      </c>
      <c r="S143" s="210"/>
      <c r="T143" s="212">
        <f>SUM(T144:T149)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13" t="s">
        <v>81</v>
      </c>
      <c r="AT143" s="214" t="s">
        <v>72</v>
      </c>
      <c r="AU143" s="214" t="s">
        <v>81</v>
      </c>
      <c r="AY143" s="213" t="s">
        <v>122</v>
      </c>
      <c r="BK143" s="215">
        <f>SUM(BK144:BK149)</f>
        <v>0</v>
      </c>
    </row>
    <row r="144" s="2" customFormat="1" ht="24.15" customHeight="1">
      <c r="A144" s="37"/>
      <c r="B144" s="38"/>
      <c r="C144" s="218" t="s">
        <v>163</v>
      </c>
      <c r="D144" s="218" t="s">
        <v>124</v>
      </c>
      <c r="E144" s="219" t="s">
        <v>152</v>
      </c>
      <c r="F144" s="220" t="s">
        <v>153</v>
      </c>
      <c r="G144" s="221" t="s">
        <v>148</v>
      </c>
      <c r="H144" s="222">
        <v>9.7599999999999998</v>
      </c>
      <c r="I144" s="223"/>
      <c r="J144" s="224">
        <f>ROUND(I144*H144,2)</f>
        <v>0</v>
      </c>
      <c r="K144" s="225"/>
      <c r="L144" s="43"/>
      <c r="M144" s="226" t="s">
        <v>1</v>
      </c>
      <c r="N144" s="227" t="s">
        <v>38</v>
      </c>
      <c r="O144" s="90"/>
      <c r="P144" s="228">
        <f>O144*H144</f>
        <v>0</v>
      </c>
      <c r="Q144" s="228">
        <v>0</v>
      </c>
      <c r="R144" s="228">
        <f>Q144*H144</f>
        <v>0</v>
      </c>
      <c r="S144" s="228">
        <v>0</v>
      </c>
      <c r="T144" s="229">
        <f>S144*H144</f>
        <v>0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30" t="s">
        <v>128</v>
      </c>
      <c r="AT144" s="230" t="s">
        <v>124</v>
      </c>
      <c r="AU144" s="230" t="s">
        <v>83</v>
      </c>
      <c r="AY144" s="16" t="s">
        <v>122</v>
      </c>
      <c r="BE144" s="231">
        <f>IF(N144="základní",J144,0)</f>
        <v>0</v>
      </c>
      <c r="BF144" s="231">
        <f>IF(N144="snížená",J144,0)</f>
        <v>0</v>
      </c>
      <c r="BG144" s="231">
        <f>IF(N144="zákl. přenesená",J144,0)</f>
        <v>0</v>
      </c>
      <c r="BH144" s="231">
        <f>IF(N144="sníž. přenesená",J144,0)</f>
        <v>0</v>
      </c>
      <c r="BI144" s="231">
        <f>IF(N144="nulová",J144,0)</f>
        <v>0</v>
      </c>
      <c r="BJ144" s="16" t="s">
        <v>81</v>
      </c>
      <c r="BK144" s="231">
        <f>ROUND(I144*H144,2)</f>
        <v>0</v>
      </c>
      <c r="BL144" s="16" t="s">
        <v>128</v>
      </c>
      <c r="BM144" s="230" t="s">
        <v>507</v>
      </c>
    </row>
    <row r="145" s="13" customFormat="1">
      <c r="A145" s="13"/>
      <c r="B145" s="232"/>
      <c r="C145" s="233"/>
      <c r="D145" s="234" t="s">
        <v>130</v>
      </c>
      <c r="E145" s="235" t="s">
        <v>1</v>
      </c>
      <c r="F145" s="236" t="s">
        <v>508</v>
      </c>
      <c r="G145" s="233"/>
      <c r="H145" s="237">
        <v>9.7599999999999998</v>
      </c>
      <c r="I145" s="238"/>
      <c r="J145" s="233"/>
      <c r="K145" s="233"/>
      <c r="L145" s="239"/>
      <c r="M145" s="240"/>
      <c r="N145" s="241"/>
      <c r="O145" s="241"/>
      <c r="P145" s="241"/>
      <c r="Q145" s="241"/>
      <c r="R145" s="241"/>
      <c r="S145" s="241"/>
      <c r="T145" s="242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3" t="s">
        <v>130</v>
      </c>
      <c r="AU145" s="243" t="s">
        <v>83</v>
      </c>
      <c r="AV145" s="13" t="s">
        <v>83</v>
      </c>
      <c r="AW145" s="13" t="s">
        <v>30</v>
      </c>
      <c r="AX145" s="13" t="s">
        <v>81</v>
      </c>
      <c r="AY145" s="243" t="s">
        <v>122</v>
      </c>
    </row>
    <row r="146" s="2" customFormat="1" ht="24.15" customHeight="1">
      <c r="A146" s="37"/>
      <c r="B146" s="38"/>
      <c r="C146" s="218" t="s">
        <v>167</v>
      </c>
      <c r="D146" s="218" t="s">
        <v>124</v>
      </c>
      <c r="E146" s="219" t="s">
        <v>509</v>
      </c>
      <c r="F146" s="220" t="s">
        <v>510</v>
      </c>
      <c r="G146" s="221" t="s">
        <v>148</v>
      </c>
      <c r="H146" s="222">
        <v>9.7599999999999998</v>
      </c>
      <c r="I146" s="223"/>
      <c r="J146" s="224">
        <f>ROUND(I146*H146,2)</f>
        <v>0</v>
      </c>
      <c r="K146" s="225"/>
      <c r="L146" s="43"/>
      <c r="M146" s="226" t="s">
        <v>1</v>
      </c>
      <c r="N146" s="227" t="s">
        <v>38</v>
      </c>
      <c r="O146" s="90"/>
      <c r="P146" s="228">
        <f>O146*H146</f>
        <v>0</v>
      </c>
      <c r="Q146" s="228">
        <v>0</v>
      </c>
      <c r="R146" s="228">
        <f>Q146*H146</f>
        <v>0</v>
      </c>
      <c r="S146" s="228">
        <v>0</v>
      </c>
      <c r="T146" s="229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30" t="s">
        <v>128</v>
      </c>
      <c r="AT146" s="230" t="s">
        <v>124</v>
      </c>
      <c r="AU146" s="230" t="s">
        <v>83</v>
      </c>
      <c r="AY146" s="16" t="s">
        <v>122</v>
      </c>
      <c r="BE146" s="231">
        <f>IF(N146="základní",J146,0)</f>
        <v>0</v>
      </c>
      <c r="BF146" s="231">
        <f>IF(N146="snížená",J146,0)</f>
        <v>0</v>
      </c>
      <c r="BG146" s="231">
        <f>IF(N146="zákl. přenesená",J146,0)</f>
        <v>0</v>
      </c>
      <c r="BH146" s="231">
        <f>IF(N146="sníž. přenesená",J146,0)</f>
        <v>0</v>
      </c>
      <c r="BI146" s="231">
        <f>IF(N146="nulová",J146,0)</f>
        <v>0</v>
      </c>
      <c r="BJ146" s="16" t="s">
        <v>81</v>
      </c>
      <c r="BK146" s="231">
        <f>ROUND(I146*H146,2)</f>
        <v>0</v>
      </c>
      <c r="BL146" s="16" t="s">
        <v>128</v>
      </c>
      <c r="BM146" s="230" t="s">
        <v>511</v>
      </c>
    </row>
    <row r="147" s="2" customFormat="1" ht="24.15" customHeight="1">
      <c r="A147" s="37"/>
      <c r="B147" s="38"/>
      <c r="C147" s="218" t="s">
        <v>174</v>
      </c>
      <c r="D147" s="218" t="s">
        <v>124</v>
      </c>
      <c r="E147" s="219" t="s">
        <v>156</v>
      </c>
      <c r="F147" s="220" t="s">
        <v>157</v>
      </c>
      <c r="G147" s="221" t="s">
        <v>148</v>
      </c>
      <c r="H147" s="222">
        <v>24</v>
      </c>
      <c r="I147" s="223"/>
      <c r="J147" s="224">
        <f>ROUND(I147*H147,2)</f>
        <v>0</v>
      </c>
      <c r="K147" s="225"/>
      <c r="L147" s="43"/>
      <c r="M147" s="226" t="s">
        <v>1</v>
      </c>
      <c r="N147" s="227" t="s">
        <v>38</v>
      </c>
      <c r="O147" s="90"/>
      <c r="P147" s="228">
        <f>O147*H147</f>
        <v>0</v>
      </c>
      <c r="Q147" s="228">
        <v>0</v>
      </c>
      <c r="R147" s="228">
        <f>Q147*H147</f>
        <v>0</v>
      </c>
      <c r="S147" s="228">
        <v>0</v>
      </c>
      <c r="T147" s="229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30" t="s">
        <v>128</v>
      </c>
      <c r="AT147" s="230" t="s">
        <v>124</v>
      </c>
      <c r="AU147" s="230" t="s">
        <v>83</v>
      </c>
      <c r="AY147" s="16" t="s">
        <v>122</v>
      </c>
      <c r="BE147" s="231">
        <f>IF(N147="základní",J147,0)</f>
        <v>0</v>
      </c>
      <c r="BF147" s="231">
        <f>IF(N147="snížená",J147,0)</f>
        <v>0</v>
      </c>
      <c r="BG147" s="231">
        <f>IF(N147="zákl. přenesená",J147,0)</f>
        <v>0</v>
      </c>
      <c r="BH147" s="231">
        <f>IF(N147="sníž. přenesená",J147,0)</f>
        <v>0</v>
      </c>
      <c r="BI147" s="231">
        <f>IF(N147="nulová",J147,0)</f>
        <v>0</v>
      </c>
      <c r="BJ147" s="16" t="s">
        <v>81</v>
      </c>
      <c r="BK147" s="231">
        <f>ROUND(I147*H147,2)</f>
        <v>0</v>
      </c>
      <c r="BL147" s="16" t="s">
        <v>128</v>
      </c>
      <c r="BM147" s="230" t="s">
        <v>512</v>
      </c>
    </row>
    <row r="148" s="2" customFormat="1" ht="24.15" customHeight="1">
      <c r="A148" s="37"/>
      <c r="B148" s="38"/>
      <c r="C148" s="218" t="s">
        <v>181</v>
      </c>
      <c r="D148" s="218" t="s">
        <v>124</v>
      </c>
      <c r="E148" s="219" t="s">
        <v>164</v>
      </c>
      <c r="F148" s="220" t="s">
        <v>165</v>
      </c>
      <c r="G148" s="221" t="s">
        <v>148</v>
      </c>
      <c r="H148" s="222">
        <v>9.7599999999999998</v>
      </c>
      <c r="I148" s="223"/>
      <c r="J148" s="224">
        <f>ROUND(I148*H148,2)</f>
        <v>0</v>
      </c>
      <c r="K148" s="225"/>
      <c r="L148" s="43"/>
      <c r="M148" s="226" t="s">
        <v>1</v>
      </c>
      <c r="N148" s="227" t="s">
        <v>38</v>
      </c>
      <c r="O148" s="90"/>
      <c r="P148" s="228">
        <f>O148*H148</f>
        <v>0</v>
      </c>
      <c r="Q148" s="228">
        <v>0.1837</v>
      </c>
      <c r="R148" s="228">
        <f>Q148*H148</f>
        <v>1.7929120000000001</v>
      </c>
      <c r="S148" s="228">
        <v>0</v>
      </c>
      <c r="T148" s="229">
        <f>S148*H148</f>
        <v>0</v>
      </c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R148" s="230" t="s">
        <v>128</v>
      </c>
      <c r="AT148" s="230" t="s">
        <v>124</v>
      </c>
      <c r="AU148" s="230" t="s">
        <v>83</v>
      </c>
      <c r="AY148" s="16" t="s">
        <v>122</v>
      </c>
      <c r="BE148" s="231">
        <f>IF(N148="základní",J148,0)</f>
        <v>0</v>
      </c>
      <c r="BF148" s="231">
        <f>IF(N148="snížená",J148,0)</f>
        <v>0</v>
      </c>
      <c r="BG148" s="231">
        <f>IF(N148="zákl. přenesená",J148,0)</f>
        <v>0</v>
      </c>
      <c r="BH148" s="231">
        <f>IF(N148="sníž. přenesená",J148,0)</f>
        <v>0</v>
      </c>
      <c r="BI148" s="231">
        <f>IF(N148="nulová",J148,0)</f>
        <v>0</v>
      </c>
      <c r="BJ148" s="16" t="s">
        <v>81</v>
      </c>
      <c r="BK148" s="231">
        <f>ROUND(I148*H148,2)</f>
        <v>0</v>
      </c>
      <c r="BL148" s="16" t="s">
        <v>128</v>
      </c>
      <c r="BM148" s="230" t="s">
        <v>513</v>
      </c>
    </row>
    <row r="149" s="2" customFormat="1" ht="16.5" customHeight="1">
      <c r="A149" s="37"/>
      <c r="B149" s="38"/>
      <c r="C149" s="255" t="s">
        <v>8</v>
      </c>
      <c r="D149" s="255" t="s">
        <v>168</v>
      </c>
      <c r="E149" s="256" t="s">
        <v>514</v>
      </c>
      <c r="F149" s="257" t="s">
        <v>515</v>
      </c>
      <c r="G149" s="258" t="s">
        <v>148</v>
      </c>
      <c r="H149" s="259">
        <v>11</v>
      </c>
      <c r="I149" s="260"/>
      <c r="J149" s="261">
        <f>ROUND(I149*H149,2)</f>
        <v>0</v>
      </c>
      <c r="K149" s="262"/>
      <c r="L149" s="263"/>
      <c r="M149" s="264" t="s">
        <v>1</v>
      </c>
      <c r="N149" s="265" t="s">
        <v>38</v>
      </c>
      <c r="O149" s="90"/>
      <c r="P149" s="228">
        <f>O149*H149</f>
        <v>0</v>
      </c>
      <c r="Q149" s="228">
        <v>0.11799999999999999</v>
      </c>
      <c r="R149" s="228">
        <f>Q149*H149</f>
        <v>1.298</v>
      </c>
      <c r="S149" s="228">
        <v>0</v>
      </c>
      <c r="T149" s="229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30" t="s">
        <v>163</v>
      </c>
      <c r="AT149" s="230" t="s">
        <v>168</v>
      </c>
      <c r="AU149" s="230" t="s">
        <v>83</v>
      </c>
      <c r="AY149" s="16" t="s">
        <v>122</v>
      </c>
      <c r="BE149" s="231">
        <f>IF(N149="základní",J149,0)</f>
        <v>0</v>
      </c>
      <c r="BF149" s="231">
        <f>IF(N149="snížená",J149,0)</f>
        <v>0</v>
      </c>
      <c r="BG149" s="231">
        <f>IF(N149="zákl. přenesená",J149,0)</f>
        <v>0</v>
      </c>
      <c r="BH149" s="231">
        <f>IF(N149="sníž. přenesená",J149,0)</f>
        <v>0</v>
      </c>
      <c r="BI149" s="231">
        <f>IF(N149="nulová",J149,0)</f>
        <v>0</v>
      </c>
      <c r="BJ149" s="16" t="s">
        <v>81</v>
      </c>
      <c r="BK149" s="231">
        <f>ROUND(I149*H149,2)</f>
        <v>0</v>
      </c>
      <c r="BL149" s="16" t="s">
        <v>128</v>
      </c>
      <c r="BM149" s="230" t="s">
        <v>516</v>
      </c>
    </row>
    <row r="150" s="12" customFormat="1" ht="22.8" customHeight="1">
      <c r="A150" s="12"/>
      <c r="B150" s="202"/>
      <c r="C150" s="203"/>
      <c r="D150" s="204" t="s">
        <v>72</v>
      </c>
      <c r="E150" s="216" t="s">
        <v>167</v>
      </c>
      <c r="F150" s="216" t="s">
        <v>180</v>
      </c>
      <c r="G150" s="203"/>
      <c r="H150" s="203"/>
      <c r="I150" s="206"/>
      <c r="J150" s="217">
        <f>BK150</f>
        <v>0</v>
      </c>
      <c r="K150" s="203"/>
      <c r="L150" s="208"/>
      <c r="M150" s="209"/>
      <c r="N150" s="210"/>
      <c r="O150" s="210"/>
      <c r="P150" s="211">
        <f>SUM(P151:P155)</f>
        <v>0</v>
      </c>
      <c r="Q150" s="210"/>
      <c r="R150" s="211">
        <f>SUM(R151:R155)</f>
        <v>9.9063544999999991</v>
      </c>
      <c r="S150" s="210"/>
      <c r="T150" s="212">
        <f>SUM(T151:T155)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13" t="s">
        <v>81</v>
      </c>
      <c r="AT150" s="214" t="s">
        <v>72</v>
      </c>
      <c r="AU150" s="214" t="s">
        <v>81</v>
      </c>
      <c r="AY150" s="213" t="s">
        <v>122</v>
      </c>
      <c r="BK150" s="215">
        <f>SUM(BK151:BK155)</f>
        <v>0</v>
      </c>
    </row>
    <row r="151" s="2" customFormat="1" ht="24.15" customHeight="1">
      <c r="A151" s="37"/>
      <c r="B151" s="38"/>
      <c r="C151" s="218" t="s">
        <v>191</v>
      </c>
      <c r="D151" s="218" t="s">
        <v>124</v>
      </c>
      <c r="E151" s="219" t="s">
        <v>182</v>
      </c>
      <c r="F151" s="220" t="s">
        <v>183</v>
      </c>
      <c r="G151" s="221" t="s">
        <v>177</v>
      </c>
      <c r="H151" s="222">
        <v>49</v>
      </c>
      <c r="I151" s="223"/>
      <c r="J151" s="224">
        <f>ROUND(I151*H151,2)</f>
        <v>0</v>
      </c>
      <c r="K151" s="225"/>
      <c r="L151" s="43"/>
      <c r="M151" s="226" t="s">
        <v>1</v>
      </c>
      <c r="N151" s="227" t="s">
        <v>38</v>
      </c>
      <c r="O151" s="90"/>
      <c r="P151" s="228">
        <f>O151*H151</f>
        <v>0</v>
      </c>
      <c r="Q151" s="228">
        <v>0.14066999999999999</v>
      </c>
      <c r="R151" s="228">
        <f>Q151*H151</f>
        <v>6.8928299999999991</v>
      </c>
      <c r="S151" s="228">
        <v>0</v>
      </c>
      <c r="T151" s="229">
        <f>S151*H151</f>
        <v>0</v>
      </c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R151" s="230" t="s">
        <v>128</v>
      </c>
      <c r="AT151" s="230" t="s">
        <v>124</v>
      </c>
      <c r="AU151" s="230" t="s">
        <v>83</v>
      </c>
      <c r="AY151" s="16" t="s">
        <v>122</v>
      </c>
      <c r="BE151" s="231">
        <f>IF(N151="základní",J151,0)</f>
        <v>0</v>
      </c>
      <c r="BF151" s="231">
        <f>IF(N151="snížená",J151,0)</f>
        <v>0</v>
      </c>
      <c r="BG151" s="231">
        <f>IF(N151="zákl. přenesená",J151,0)</f>
        <v>0</v>
      </c>
      <c r="BH151" s="231">
        <f>IF(N151="sníž. přenesená",J151,0)</f>
        <v>0</v>
      </c>
      <c r="BI151" s="231">
        <f>IF(N151="nulová",J151,0)</f>
        <v>0</v>
      </c>
      <c r="BJ151" s="16" t="s">
        <v>81</v>
      </c>
      <c r="BK151" s="231">
        <f>ROUND(I151*H151,2)</f>
        <v>0</v>
      </c>
      <c r="BL151" s="16" t="s">
        <v>128</v>
      </c>
      <c r="BM151" s="230" t="s">
        <v>517</v>
      </c>
    </row>
    <row r="152" s="13" customFormat="1">
      <c r="A152" s="13"/>
      <c r="B152" s="232"/>
      <c r="C152" s="233"/>
      <c r="D152" s="234" t="s">
        <v>130</v>
      </c>
      <c r="E152" s="235" t="s">
        <v>1</v>
      </c>
      <c r="F152" s="236" t="s">
        <v>518</v>
      </c>
      <c r="G152" s="233"/>
      <c r="H152" s="237">
        <v>49</v>
      </c>
      <c r="I152" s="238"/>
      <c r="J152" s="233"/>
      <c r="K152" s="233"/>
      <c r="L152" s="239"/>
      <c r="M152" s="240"/>
      <c r="N152" s="241"/>
      <c r="O152" s="241"/>
      <c r="P152" s="241"/>
      <c r="Q152" s="241"/>
      <c r="R152" s="241"/>
      <c r="S152" s="241"/>
      <c r="T152" s="242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43" t="s">
        <v>130</v>
      </c>
      <c r="AU152" s="243" t="s">
        <v>83</v>
      </c>
      <c r="AV152" s="13" t="s">
        <v>83</v>
      </c>
      <c r="AW152" s="13" t="s">
        <v>30</v>
      </c>
      <c r="AX152" s="13" t="s">
        <v>81</v>
      </c>
      <c r="AY152" s="243" t="s">
        <v>122</v>
      </c>
    </row>
    <row r="153" s="2" customFormat="1" ht="21.75" customHeight="1">
      <c r="A153" s="37"/>
      <c r="B153" s="38"/>
      <c r="C153" s="255" t="s">
        <v>196</v>
      </c>
      <c r="D153" s="255" t="s">
        <v>168</v>
      </c>
      <c r="E153" s="256" t="s">
        <v>187</v>
      </c>
      <c r="F153" s="257" t="s">
        <v>188</v>
      </c>
      <c r="G153" s="258" t="s">
        <v>177</v>
      </c>
      <c r="H153" s="259">
        <v>49</v>
      </c>
      <c r="I153" s="260"/>
      <c r="J153" s="261">
        <f>ROUND(I153*H153,2)</f>
        <v>0</v>
      </c>
      <c r="K153" s="262"/>
      <c r="L153" s="263"/>
      <c r="M153" s="264" t="s">
        <v>1</v>
      </c>
      <c r="N153" s="265" t="s">
        <v>38</v>
      </c>
      <c r="O153" s="90"/>
      <c r="P153" s="228">
        <f>O153*H153</f>
        <v>0</v>
      </c>
      <c r="Q153" s="228">
        <v>0.057000000000000002</v>
      </c>
      <c r="R153" s="228">
        <f>Q153*H153</f>
        <v>2.7930000000000001</v>
      </c>
      <c r="S153" s="228">
        <v>0</v>
      </c>
      <c r="T153" s="229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30" t="s">
        <v>163</v>
      </c>
      <c r="AT153" s="230" t="s">
        <v>168</v>
      </c>
      <c r="AU153" s="230" t="s">
        <v>83</v>
      </c>
      <c r="AY153" s="16" t="s">
        <v>122</v>
      </c>
      <c r="BE153" s="231">
        <f>IF(N153="základní",J153,0)</f>
        <v>0</v>
      </c>
      <c r="BF153" s="231">
        <f>IF(N153="snížená",J153,0)</f>
        <v>0</v>
      </c>
      <c r="BG153" s="231">
        <f>IF(N153="zákl. přenesená",J153,0)</f>
        <v>0</v>
      </c>
      <c r="BH153" s="231">
        <f>IF(N153="sníž. přenesená",J153,0)</f>
        <v>0</v>
      </c>
      <c r="BI153" s="231">
        <f>IF(N153="nulová",J153,0)</f>
        <v>0</v>
      </c>
      <c r="BJ153" s="16" t="s">
        <v>81</v>
      </c>
      <c r="BK153" s="231">
        <f>ROUND(I153*H153,2)</f>
        <v>0</v>
      </c>
      <c r="BL153" s="16" t="s">
        <v>128</v>
      </c>
      <c r="BM153" s="230" t="s">
        <v>519</v>
      </c>
    </row>
    <row r="154" s="2" customFormat="1" ht="24.15" customHeight="1">
      <c r="A154" s="37"/>
      <c r="B154" s="38"/>
      <c r="C154" s="218" t="s">
        <v>200</v>
      </c>
      <c r="D154" s="218" t="s">
        <v>124</v>
      </c>
      <c r="E154" s="219" t="s">
        <v>192</v>
      </c>
      <c r="F154" s="220" t="s">
        <v>193</v>
      </c>
      <c r="G154" s="221" t="s">
        <v>127</v>
      </c>
      <c r="H154" s="222">
        <v>2.4500000000000002</v>
      </c>
      <c r="I154" s="223"/>
      <c r="J154" s="224">
        <f>ROUND(I154*H154,2)</f>
        <v>0</v>
      </c>
      <c r="K154" s="225"/>
      <c r="L154" s="43"/>
      <c r="M154" s="226" t="s">
        <v>1</v>
      </c>
      <c r="N154" s="227" t="s">
        <v>38</v>
      </c>
      <c r="O154" s="90"/>
      <c r="P154" s="228">
        <f>O154*H154</f>
        <v>0</v>
      </c>
      <c r="Q154" s="228">
        <v>0.090010000000000007</v>
      </c>
      <c r="R154" s="228">
        <f>Q154*H154</f>
        <v>0.22052450000000004</v>
      </c>
      <c r="S154" s="228">
        <v>0</v>
      </c>
      <c r="T154" s="229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30" t="s">
        <v>128</v>
      </c>
      <c r="AT154" s="230" t="s">
        <v>124</v>
      </c>
      <c r="AU154" s="230" t="s">
        <v>83</v>
      </c>
      <c r="AY154" s="16" t="s">
        <v>122</v>
      </c>
      <c r="BE154" s="231">
        <f>IF(N154="základní",J154,0)</f>
        <v>0</v>
      </c>
      <c r="BF154" s="231">
        <f>IF(N154="snížená",J154,0)</f>
        <v>0</v>
      </c>
      <c r="BG154" s="231">
        <f>IF(N154="zákl. přenesená",J154,0)</f>
        <v>0</v>
      </c>
      <c r="BH154" s="231">
        <f>IF(N154="sníž. přenesená",J154,0)</f>
        <v>0</v>
      </c>
      <c r="BI154" s="231">
        <f>IF(N154="nulová",J154,0)</f>
        <v>0</v>
      </c>
      <c r="BJ154" s="16" t="s">
        <v>81</v>
      </c>
      <c r="BK154" s="231">
        <f>ROUND(I154*H154,2)</f>
        <v>0</v>
      </c>
      <c r="BL154" s="16" t="s">
        <v>128</v>
      </c>
      <c r="BM154" s="230" t="s">
        <v>520</v>
      </c>
    </row>
    <row r="155" s="13" customFormat="1">
      <c r="A155" s="13"/>
      <c r="B155" s="232"/>
      <c r="C155" s="233"/>
      <c r="D155" s="234" t="s">
        <v>130</v>
      </c>
      <c r="E155" s="235" t="s">
        <v>1</v>
      </c>
      <c r="F155" s="236" t="s">
        <v>521</v>
      </c>
      <c r="G155" s="233"/>
      <c r="H155" s="237">
        <v>2.4500000000000002</v>
      </c>
      <c r="I155" s="238"/>
      <c r="J155" s="233"/>
      <c r="K155" s="233"/>
      <c r="L155" s="239"/>
      <c r="M155" s="240"/>
      <c r="N155" s="241"/>
      <c r="O155" s="241"/>
      <c r="P155" s="241"/>
      <c r="Q155" s="241"/>
      <c r="R155" s="241"/>
      <c r="S155" s="241"/>
      <c r="T155" s="242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43" t="s">
        <v>130</v>
      </c>
      <c r="AU155" s="243" t="s">
        <v>83</v>
      </c>
      <c r="AV155" s="13" t="s">
        <v>83</v>
      </c>
      <c r="AW155" s="13" t="s">
        <v>30</v>
      </c>
      <c r="AX155" s="13" t="s">
        <v>81</v>
      </c>
      <c r="AY155" s="243" t="s">
        <v>122</v>
      </c>
    </row>
    <row r="156" s="12" customFormat="1" ht="22.8" customHeight="1">
      <c r="A156" s="12"/>
      <c r="B156" s="202"/>
      <c r="C156" s="203"/>
      <c r="D156" s="204" t="s">
        <v>72</v>
      </c>
      <c r="E156" s="216" t="s">
        <v>211</v>
      </c>
      <c r="F156" s="216" t="s">
        <v>212</v>
      </c>
      <c r="G156" s="203"/>
      <c r="H156" s="203"/>
      <c r="I156" s="206"/>
      <c r="J156" s="217">
        <f>BK156</f>
        <v>0</v>
      </c>
      <c r="K156" s="203"/>
      <c r="L156" s="208"/>
      <c r="M156" s="209"/>
      <c r="N156" s="210"/>
      <c r="O156" s="210"/>
      <c r="P156" s="211">
        <f>P157</f>
        <v>0</v>
      </c>
      <c r="Q156" s="210"/>
      <c r="R156" s="211">
        <f>R157</f>
        <v>0</v>
      </c>
      <c r="S156" s="210"/>
      <c r="T156" s="212">
        <f>T157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13" t="s">
        <v>81</v>
      </c>
      <c r="AT156" s="214" t="s">
        <v>72</v>
      </c>
      <c r="AU156" s="214" t="s">
        <v>81</v>
      </c>
      <c r="AY156" s="213" t="s">
        <v>122</v>
      </c>
      <c r="BK156" s="215">
        <f>BK157</f>
        <v>0</v>
      </c>
    </row>
    <row r="157" s="2" customFormat="1" ht="24.15" customHeight="1">
      <c r="A157" s="37"/>
      <c r="B157" s="38"/>
      <c r="C157" s="218" t="s">
        <v>206</v>
      </c>
      <c r="D157" s="218" t="s">
        <v>124</v>
      </c>
      <c r="E157" s="219" t="s">
        <v>214</v>
      </c>
      <c r="F157" s="220" t="s">
        <v>215</v>
      </c>
      <c r="G157" s="221" t="s">
        <v>209</v>
      </c>
      <c r="H157" s="222">
        <v>23.149999999999999</v>
      </c>
      <c r="I157" s="223"/>
      <c r="J157" s="224">
        <f>ROUND(I157*H157,2)</f>
        <v>0</v>
      </c>
      <c r="K157" s="225"/>
      <c r="L157" s="43"/>
      <c r="M157" s="226" t="s">
        <v>1</v>
      </c>
      <c r="N157" s="227" t="s">
        <v>38</v>
      </c>
      <c r="O157" s="90"/>
      <c r="P157" s="228">
        <f>O157*H157</f>
        <v>0</v>
      </c>
      <c r="Q157" s="228">
        <v>0</v>
      </c>
      <c r="R157" s="228">
        <f>Q157*H157</f>
        <v>0</v>
      </c>
      <c r="S157" s="228">
        <v>0</v>
      </c>
      <c r="T157" s="229">
        <f>S157*H157</f>
        <v>0</v>
      </c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R157" s="230" t="s">
        <v>128</v>
      </c>
      <c r="AT157" s="230" t="s">
        <v>124</v>
      </c>
      <c r="AU157" s="230" t="s">
        <v>83</v>
      </c>
      <c r="AY157" s="16" t="s">
        <v>122</v>
      </c>
      <c r="BE157" s="231">
        <f>IF(N157="základní",J157,0)</f>
        <v>0</v>
      </c>
      <c r="BF157" s="231">
        <f>IF(N157="snížená",J157,0)</f>
        <v>0</v>
      </c>
      <c r="BG157" s="231">
        <f>IF(N157="zákl. přenesená",J157,0)</f>
        <v>0</v>
      </c>
      <c r="BH157" s="231">
        <f>IF(N157="sníž. přenesená",J157,0)</f>
        <v>0</v>
      </c>
      <c r="BI157" s="231">
        <f>IF(N157="nulová",J157,0)</f>
        <v>0</v>
      </c>
      <c r="BJ157" s="16" t="s">
        <v>81</v>
      </c>
      <c r="BK157" s="231">
        <f>ROUND(I157*H157,2)</f>
        <v>0</v>
      </c>
      <c r="BL157" s="16" t="s">
        <v>128</v>
      </c>
      <c r="BM157" s="230" t="s">
        <v>522</v>
      </c>
    </row>
    <row r="158" s="12" customFormat="1" ht="25.92" customHeight="1">
      <c r="A158" s="12"/>
      <c r="B158" s="202"/>
      <c r="C158" s="203"/>
      <c r="D158" s="204" t="s">
        <v>72</v>
      </c>
      <c r="E158" s="205" t="s">
        <v>367</v>
      </c>
      <c r="F158" s="205" t="s">
        <v>368</v>
      </c>
      <c r="G158" s="203"/>
      <c r="H158" s="203"/>
      <c r="I158" s="206"/>
      <c r="J158" s="207">
        <f>BK158</f>
        <v>0</v>
      </c>
      <c r="K158" s="203"/>
      <c r="L158" s="208"/>
      <c r="M158" s="209"/>
      <c r="N158" s="210"/>
      <c r="O158" s="210"/>
      <c r="P158" s="211">
        <f>P159+P178+P191+P196</f>
        <v>0</v>
      </c>
      <c r="Q158" s="210"/>
      <c r="R158" s="211">
        <f>R159+R178+R191+R196</f>
        <v>1.2832414600000002</v>
      </c>
      <c r="S158" s="210"/>
      <c r="T158" s="212">
        <f>T159+T178+T191+T196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213" t="s">
        <v>83</v>
      </c>
      <c r="AT158" s="214" t="s">
        <v>72</v>
      </c>
      <c r="AU158" s="214" t="s">
        <v>73</v>
      </c>
      <c r="AY158" s="213" t="s">
        <v>122</v>
      </c>
      <c r="BK158" s="215">
        <f>BK159+BK178+BK191+BK196</f>
        <v>0</v>
      </c>
    </row>
    <row r="159" s="12" customFormat="1" ht="22.8" customHeight="1">
      <c r="A159" s="12"/>
      <c r="B159" s="202"/>
      <c r="C159" s="203"/>
      <c r="D159" s="204" t="s">
        <v>72</v>
      </c>
      <c r="E159" s="216" t="s">
        <v>523</v>
      </c>
      <c r="F159" s="216" t="s">
        <v>524</v>
      </c>
      <c r="G159" s="203"/>
      <c r="H159" s="203"/>
      <c r="I159" s="206"/>
      <c r="J159" s="217">
        <f>BK159</f>
        <v>0</v>
      </c>
      <c r="K159" s="203"/>
      <c r="L159" s="208"/>
      <c r="M159" s="209"/>
      <c r="N159" s="210"/>
      <c r="O159" s="210"/>
      <c r="P159" s="211">
        <f>SUM(P160:P177)</f>
        <v>0</v>
      </c>
      <c r="Q159" s="210"/>
      <c r="R159" s="211">
        <f>SUM(R160:R177)</f>
        <v>1.12605592</v>
      </c>
      <c r="S159" s="210"/>
      <c r="T159" s="212">
        <f>SUM(T160:T177)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3" t="s">
        <v>83</v>
      </c>
      <c r="AT159" s="214" t="s">
        <v>72</v>
      </c>
      <c r="AU159" s="214" t="s">
        <v>81</v>
      </c>
      <c r="AY159" s="213" t="s">
        <v>122</v>
      </c>
      <c r="BK159" s="215">
        <f>SUM(BK160:BK177)</f>
        <v>0</v>
      </c>
    </row>
    <row r="160" s="2" customFormat="1" ht="33" customHeight="1">
      <c r="A160" s="37"/>
      <c r="B160" s="38"/>
      <c r="C160" s="218" t="s">
        <v>213</v>
      </c>
      <c r="D160" s="218" t="s">
        <v>124</v>
      </c>
      <c r="E160" s="219" t="s">
        <v>525</v>
      </c>
      <c r="F160" s="220" t="s">
        <v>526</v>
      </c>
      <c r="G160" s="221" t="s">
        <v>291</v>
      </c>
      <c r="H160" s="222">
        <v>24</v>
      </c>
      <c r="I160" s="223"/>
      <c r="J160" s="224">
        <f>ROUND(I160*H160,2)</f>
        <v>0</v>
      </c>
      <c r="K160" s="225"/>
      <c r="L160" s="43"/>
      <c r="M160" s="226" t="s">
        <v>1</v>
      </c>
      <c r="N160" s="227" t="s">
        <v>38</v>
      </c>
      <c r="O160" s="90"/>
      <c r="P160" s="228">
        <f>O160*H160</f>
        <v>0</v>
      </c>
      <c r="Q160" s="228">
        <v>0</v>
      </c>
      <c r="R160" s="228">
        <f>Q160*H160</f>
        <v>0</v>
      </c>
      <c r="S160" s="228">
        <v>0</v>
      </c>
      <c r="T160" s="229">
        <f>S160*H160</f>
        <v>0</v>
      </c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R160" s="230" t="s">
        <v>206</v>
      </c>
      <c r="AT160" s="230" t="s">
        <v>124</v>
      </c>
      <c r="AU160" s="230" t="s">
        <v>83</v>
      </c>
      <c r="AY160" s="16" t="s">
        <v>122</v>
      </c>
      <c r="BE160" s="231">
        <f>IF(N160="základní",J160,0)</f>
        <v>0</v>
      </c>
      <c r="BF160" s="231">
        <f>IF(N160="snížená",J160,0)</f>
        <v>0</v>
      </c>
      <c r="BG160" s="231">
        <f>IF(N160="zákl. přenesená",J160,0)</f>
        <v>0</v>
      </c>
      <c r="BH160" s="231">
        <f>IF(N160="sníž. přenesená",J160,0)</f>
        <v>0</v>
      </c>
      <c r="BI160" s="231">
        <f>IF(N160="nulová",J160,0)</f>
        <v>0</v>
      </c>
      <c r="BJ160" s="16" t="s">
        <v>81</v>
      </c>
      <c r="BK160" s="231">
        <f>ROUND(I160*H160,2)</f>
        <v>0</v>
      </c>
      <c r="BL160" s="16" t="s">
        <v>206</v>
      </c>
      <c r="BM160" s="230" t="s">
        <v>527</v>
      </c>
    </row>
    <row r="161" s="2" customFormat="1" ht="33" customHeight="1">
      <c r="A161" s="37"/>
      <c r="B161" s="38"/>
      <c r="C161" s="218" t="s">
        <v>221</v>
      </c>
      <c r="D161" s="218" t="s">
        <v>124</v>
      </c>
      <c r="E161" s="219" t="s">
        <v>528</v>
      </c>
      <c r="F161" s="220" t="s">
        <v>529</v>
      </c>
      <c r="G161" s="221" t="s">
        <v>127</v>
      </c>
      <c r="H161" s="222">
        <v>2.3119999999999998</v>
      </c>
      <c r="I161" s="223"/>
      <c r="J161" s="224">
        <f>ROUND(I161*H161,2)</f>
        <v>0</v>
      </c>
      <c r="K161" s="225"/>
      <c r="L161" s="43"/>
      <c r="M161" s="226" t="s">
        <v>1</v>
      </c>
      <c r="N161" s="227" t="s">
        <v>38</v>
      </c>
      <c r="O161" s="90"/>
      <c r="P161" s="228">
        <f>O161*H161</f>
        <v>0</v>
      </c>
      <c r="Q161" s="228">
        <v>0.00189</v>
      </c>
      <c r="R161" s="228">
        <f>Q161*H161</f>
        <v>0.0043696799999999999</v>
      </c>
      <c r="S161" s="228">
        <v>0</v>
      </c>
      <c r="T161" s="229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30" t="s">
        <v>206</v>
      </c>
      <c r="AT161" s="230" t="s">
        <v>124</v>
      </c>
      <c r="AU161" s="230" t="s">
        <v>83</v>
      </c>
      <c r="AY161" s="16" t="s">
        <v>122</v>
      </c>
      <c r="BE161" s="231">
        <f>IF(N161="základní",J161,0)</f>
        <v>0</v>
      </c>
      <c r="BF161" s="231">
        <f>IF(N161="snížená",J161,0)</f>
        <v>0</v>
      </c>
      <c r="BG161" s="231">
        <f>IF(N161="zákl. přenesená",J161,0)</f>
        <v>0</v>
      </c>
      <c r="BH161" s="231">
        <f>IF(N161="sníž. přenesená",J161,0)</f>
        <v>0</v>
      </c>
      <c r="BI161" s="231">
        <f>IF(N161="nulová",J161,0)</f>
        <v>0</v>
      </c>
      <c r="BJ161" s="16" t="s">
        <v>81</v>
      </c>
      <c r="BK161" s="231">
        <f>ROUND(I161*H161,2)</f>
        <v>0</v>
      </c>
      <c r="BL161" s="16" t="s">
        <v>206</v>
      </c>
      <c r="BM161" s="230" t="s">
        <v>530</v>
      </c>
    </row>
    <row r="162" s="13" customFormat="1">
      <c r="A162" s="13"/>
      <c r="B162" s="232"/>
      <c r="C162" s="233"/>
      <c r="D162" s="234" t="s">
        <v>130</v>
      </c>
      <c r="E162" s="235" t="s">
        <v>1</v>
      </c>
      <c r="F162" s="236" t="s">
        <v>531</v>
      </c>
      <c r="G162" s="233"/>
      <c r="H162" s="237">
        <v>2.3119999999999998</v>
      </c>
      <c r="I162" s="238"/>
      <c r="J162" s="233"/>
      <c r="K162" s="233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130</v>
      </c>
      <c r="AU162" s="243" t="s">
        <v>83</v>
      </c>
      <c r="AV162" s="13" t="s">
        <v>83</v>
      </c>
      <c r="AW162" s="13" t="s">
        <v>30</v>
      </c>
      <c r="AX162" s="13" t="s">
        <v>81</v>
      </c>
      <c r="AY162" s="243" t="s">
        <v>122</v>
      </c>
    </row>
    <row r="163" s="2" customFormat="1" ht="33" customHeight="1">
      <c r="A163" s="37"/>
      <c r="B163" s="38"/>
      <c r="C163" s="218" t="s">
        <v>229</v>
      </c>
      <c r="D163" s="218" t="s">
        <v>124</v>
      </c>
      <c r="E163" s="219" t="s">
        <v>532</v>
      </c>
      <c r="F163" s="220" t="s">
        <v>533</v>
      </c>
      <c r="G163" s="221" t="s">
        <v>177</v>
      </c>
      <c r="H163" s="222">
        <v>61.200000000000003</v>
      </c>
      <c r="I163" s="223"/>
      <c r="J163" s="224">
        <f>ROUND(I163*H163,2)</f>
        <v>0</v>
      </c>
      <c r="K163" s="225"/>
      <c r="L163" s="43"/>
      <c r="M163" s="226" t="s">
        <v>1</v>
      </c>
      <c r="N163" s="227" t="s">
        <v>38</v>
      </c>
      <c r="O163" s="90"/>
      <c r="P163" s="228">
        <f>O163*H163</f>
        <v>0</v>
      </c>
      <c r="Q163" s="228">
        <v>0</v>
      </c>
      <c r="R163" s="228">
        <f>Q163*H163</f>
        <v>0</v>
      </c>
      <c r="S163" s="228">
        <v>0</v>
      </c>
      <c r="T163" s="229">
        <f>S163*H163</f>
        <v>0</v>
      </c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R163" s="230" t="s">
        <v>206</v>
      </c>
      <c r="AT163" s="230" t="s">
        <v>124</v>
      </c>
      <c r="AU163" s="230" t="s">
        <v>83</v>
      </c>
      <c r="AY163" s="16" t="s">
        <v>122</v>
      </c>
      <c r="BE163" s="231">
        <f>IF(N163="základní",J163,0)</f>
        <v>0</v>
      </c>
      <c r="BF163" s="231">
        <f>IF(N163="snížená",J163,0)</f>
        <v>0</v>
      </c>
      <c r="BG163" s="231">
        <f>IF(N163="zákl. přenesená",J163,0)</f>
        <v>0</v>
      </c>
      <c r="BH163" s="231">
        <f>IF(N163="sníž. přenesená",J163,0)</f>
        <v>0</v>
      </c>
      <c r="BI163" s="231">
        <f>IF(N163="nulová",J163,0)</f>
        <v>0</v>
      </c>
      <c r="BJ163" s="16" t="s">
        <v>81</v>
      </c>
      <c r="BK163" s="231">
        <f>ROUND(I163*H163,2)</f>
        <v>0</v>
      </c>
      <c r="BL163" s="16" t="s">
        <v>206</v>
      </c>
      <c r="BM163" s="230" t="s">
        <v>534</v>
      </c>
    </row>
    <row r="164" s="13" customFormat="1">
      <c r="A164" s="13"/>
      <c r="B164" s="232"/>
      <c r="C164" s="233"/>
      <c r="D164" s="234" t="s">
        <v>130</v>
      </c>
      <c r="E164" s="235" t="s">
        <v>1</v>
      </c>
      <c r="F164" s="236" t="s">
        <v>535</v>
      </c>
      <c r="G164" s="233"/>
      <c r="H164" s="237">
        <v>43.200000000000003</v>
      </c>
      <c r="I164" s="238"/>
      <c r="J164" s="233"/>
      <c r="K164" s="233"/>
      <c r="L164" s="239"/>
      <c r="M164" s="240"/>
      <c r="N164" s="241"/>
      <c r="O164" s="241"/>
      <c r="P164" s="241"/>
      <c r="Q164" s="241"/>
      <c r="R164" s="241"/>
      <c r="S164" s="241"/>
      <c r="T164" s="242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3" t="s">
        <v>130</v>
      </c>
      <c r="AU164" s="243" t="s">
        <v>83</v>
      </c>
      <c r="AV164" s="13" t="s">
        <v>83</v>
      </c>
      <c r="AW164" s="13" t="s">
        <v>30</v>
      </c>
      <c r="AX164" s="13" t="s">
        <v>73</v>
      </c>
      <c r="AY164" s="243" t="s">
        <v>122</v>
      </c>
    </row>
    <row r="165" s="13" customFormat="1">
      <c r="A165" s="13"/>
      <c r="B165" s="232"/>
      <c r="C165" s="233"/>
      <c r="D165" s="234" t="s">
        <v>130</v>
      </c>
      <c r="E165" s="235" t="s">
        <v>1</v>
      </c>
      <c r="F165" s="236" t="s">
        <v>536</v>
      </c>
      <c r="G165" s="233"/>
      <c r="H165" s="237">
        <v>18</v>
      </c>
      <c r="I165" s="238"/>
      <c r="J165" s="233"/>
      <c r="K165" s="233"/>
      <c r="L165" s="239"/>
      <c r="M165" s="240"/>
      <c r="N165" s="241"/>
      <c r="O165" s="241"/>
      <c r="P165" s="241"/>
      <c r="Q165" s="241"/>
      <c r="R165" s="241"/>
      <c r="S165" s="241"/>
      <c r="T165" s="242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3" t="s">
        <v>130</v>
      </c>
      <c r="AU165" s="243" t="s">
        <v>83</v>
      </c>
      <c r="AV165" s="13" t="s">
        <v>83</v>
      </c>
      <c r="AW165" s="13" t="s">
        <v>30</v>
      </c>
      <c r="AX165" s="13" t="s">
        <v>73</v>
      </c>
      <c r="AY165" s="243" t="s">
        <v>122</v>
      </c>
    </row>
    <row r="166" s="14" customFormat="1">
      <c r="A166" s="14"/>
      <c r="B166" s="244"/>
      <c r="C166" s="245"/>
      <c r="D166" s="234" t="s">
        <v>130</v>
      </c>
      <c r="E166" s="246" t="s">
        <v>1</v>
      </c>
      <c r="F166" s="247" t="s">
        <v>135</v>
      </c>
      <c r="G166" s="245"/>
      <c r="H166" s="248">
        <v>61.200000000000003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130</v>
      </c>
      <c r="AU166" s="254" t="s">
        <v>83</v>
      </c>
      <c r="AV166" s="14" t="s">
        <v>128</v>
      </c>
      <c r="AW166" s="14" t="s">
        <v>30</v>
      </c>
      <c r="AX166" s="14" t="s">
        <v>81</v>
      </c>
      <c r="AY166" s="254" t="s">
        <v>122</v>
      </c>
    </row>
    <row r="167" s="2" customFormat="1" ht="24.15" customHeight="1">
      <c r="A167" s="37"/>
      <c r="B167" s="38"/>
      <c r="C167" s="255" t="s">
        <v>319</v>
      </c>
      <c r="D167" s="255" t="s">
        <v>168</v>
      </c>
      <c r="E167" s="256" t="s">
        <v>537</v>
      </c>
      <c r="F167" s="257" t="s">
        <v>538</v>
      </c>
      <c r="G167" s="258" t="s">
        <v>127</v>
      </c>
      <c r="H167" s="259">
        <v>0.94199999999999995</v>
      </c>
      <c r="I167" s="260"/>
      <c r="J167" s="261">
        <f>ROUND(I167*H167,2)</f>
        <v>0</v>
      </c>
      <c r="K167" s="262"/>
      <c r="L167" s="263"/>
      <c r="M167" s="264" t="s">
        <v>1</v>
      </c>
      <c r="N167" s="265" t="s">
        <v>38</v>
      </c>
      <c r="O167" s="90"/>
      <c r="P167" s="228">
        <f>O167*H167</f>
        <v>0</v>
      </c>
      <c r="Q167" s="228">
        <v>0.44</v>
      </c>
      <c r="R167" s="228">
        <f>Q167*H167</f>
        <v>0.41447999999999996</v>
      </c>
      <c r="S167" s="228">
        <v>0</v>
      </c>
      <c r="T167" s="229">
        <f>S167*H167</f>
        <v>0</v>
      </c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R167" s="230" t="s">
        <v>371</v>
      </c>
      <c r="AT167" s="230" t="s">
        <v>168</v>
      </c>
      <c r="AU167" s="230" t="s">
        <v>83</v>
      </c>
      <c r="AY167" s="16" t="s">
        <v>122</v>
      </c>
      <c r="BE167" s="231">
        <f>IF(N167="základní",J167,0)</f>
        <v>0</v>
      </c>
      <c r="BF167" s="231">
        <f>IF(N167="snížená",J167,0)</f>
        <v>0</v>
      </c>
      <c r="BG167" s="231">
        <f>IF(N167="zákl. přenesená",J167,0)</f>
        <v>0</v>
      </c>
      <c r="BH167" s="231">
        <f>IF(N167="sníž. přenesená",J167,0)</f>
        <v>0</v>
      </c>
      <c r="BI167" s="231">
        <f>IF(N167="nulová",J167,0)</f>
        <v>0</v>
      </c>
      <c r="BJ167" s="16" t="s">
        <v>81</v>
      </c>
      <c r="BK167" s="231">
        <f>ROUND(I167*H167,2)</f>
        <v>0</v>
      </c>
      <c r="BL167" s="16" t="s">
        <v>206</v>
      </c>
      <c r="BM167" s="230" t="s">
        <v>539</v>
      </c>
    </row>
    <row r="168" s="13" customFormat="1">
      <c r="A168" s="13"/>
      <c r="B168" s="232"/>
      <c r="C168" s="233"/>
      <c r="D168" s="234" t="s">
        <v>130</v>
      </c>
      <c r="E168" s="235" t="s">
        <v>1</v>
      </c>
      <c r="F168" s="236" t="s">
        <v>540</v>
      </c>
      <c r="G168" s="233"/>
      <c r="H168" s="237">
        <v>0.94199999999999995</v>
      </c>
      <c r="I168" s="238"/>
      <c r="J168" s="233"/>
      <c r="K168" s="233"/>
      <c r="L168" s="239"/>
      <c r="M168" s="240"/>
      <c r="N168" s="241"/>
      <c r="O168" s="241"/>
      <c r="P168" s="241"/>
      <c r="Q168" s="241"/>
      <c r="R168" s="241"/>
      <c r="S168" s="241"/>
      <c r="T168" s="242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3" t="s">
        <v>130</v>
      </c>
      <c r="AU168" s="243" t="s">
        <v>83</v>
      </c>
      <c r="AV168" s="13" t="s">
        <v>83</v>
      </c>
      <c r="AW168" s="13" t="s">
        <v>30</v>
      </c>
      <c r="AX168" s="13" t="s">
        <v>81</v>
      </c>
      <c r="AY168" s="243" t="s">
        <v>122</v>
      </c>
    </row>
    <row r="169" s="2" customFormat="1" ht="33" customHeight="1">
      <c r="A169" s="37"/>
      <c r="B169" s="38"/>
      <c r="C169" s="218" t="s">
        <v>7</v>
      </c>
      <c r="D169" s="218" t="s">
        <v>124</v>
      </c>
      <c r="E169" s="219" t="s">
        <v>541</v>
      </c>
      <c r="F169" s="220" t="s">
        <v>542</v>
      </c>
      <c r="G169" s="221" t="s">
        <v>177</v>
      </c>
      <c r="H169" s="222">
        <v>15.75</v>
      </c>
      <c r="I169" s="223"/>
      <c r="J169" s="224">
        <f>ROUND(I169*H169,2)</f>
        <v>0</v>
      </c>
      <c r="K169" s="225"/>
      <c r="L169" s="43"/>
      <c r="M169" s="226" t="s">
        <v>1</v>
      </c>
      <c r="N169" s="227" t="s">
        <v>38</v>
      </c>
      <c r="O169" s="90"/>
      <c r="P169" s="228">
        <f>O169*H169</f>
        <v>0</v>
      </c>
      <c r="Q169" s="228">
        <v>0</v>
      </c>
      <c r="R169" s="228">
        <f>Q169*H169</f>
        <v>0</v>
      </c>
      <c r="S169" s="228">
        <v>0</v>
      </c>
      <c r="T169" s="229">
        <f>S169*H169</f>
        <v>0</v>
      </c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R169" s="230" t="s">
        <v>206</v>
      </c>
      <c r="AT169" s="230" t="s">
        <v>124</v>
      </c>
      <c r="AU169" s="230" t="s">
        <v>83</v>
      </c>
      <c r="AY169" s="16" t="s">
        <v>122</v>
      </c>
      <c r="BE169" s="231">
        <f>IF(N169="základní",J169,0)</f>
        <v>0</v>
      </c>
      <c r="BF169" s="231">
        <f>IF(N169="snížená",J169,0)</f>
        <v>0</v>
      </c>
      <c r="BG169" s="231">
        <f>IF(N169="zákl. přenesená",J169,0)</f>
        <v>0</v>
      </c>
      <c r="BH169" s="231">
        <f>IF(N169="sníž. přenesená",J169,0)</f>
        <v>0</v>
      </c>
      <c r="BI169" s="231">
        <f>IF(N169="nulová",J169,0)</f>
        <v>0</v>
      </c>
      <c r="BJ169" s="16" t="s">
        <v>81</v>
      </c>
      <c r="BK169" s="231">
        <f>ROUND(I169*H169,2)</f>
        <v>0</v>
      </c>
      <c r="BL169" s="16" t="s">
        <v>206</v>
      </c>
      <c r="BM169" s="230" t="s">
        <v>543</v>
      </c>
    </row>
    <row r="170" s="13" customFormat="1">
      <c r="A170" s="13"/>
      <c r="B170" s="232"/>
      <c r="C170" s="233"/>
      <c r="D170" s="234" t="s">
        <v>130</v>
      </c>
      <c r="E170" s="235" t="s">
        <v>1</v>
      </c>
      <c r="F170" s="236" t="s">
        <v>544</v>
      </c>
      <c r="G170" s="233"/>
      <c r="H170" s="237">
        <v>15.75</v>
      </c>
      <c r="I170" s="238"/>
      <c r="J170" s="233"/>
      <c r="K170" s="233"/>
      <c r="L170" s="239"/>
      <c r="M170" s="240"/>
      <c r="N170" s="241"/>
      <c r="O170" s="241"/>
      <c r="P170" s="241"/>
      <c r="Q170" s="241"/>
      <c r="R170" s="241"/>
      <c r="S170" s="241"/>
      <c r="T170" s="242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3" t="s">
        <v>130</v>
      </c>
      <c r="AU170" s="243" t="s">
        <v>83</v>
      </c>
      <c r="AV170" s="13" t="s">
        <v>83</v>
      </c>
      <c r="AW170" s="13" t="s">
        <v>30</v>
      </c>
      <c r="AX170" s="13" t="s">
        <v>81</v>
      </c>
      <c r="AY170" s="243" t="s">
        <v>122</v>
      </c>
    </row>
    <row r="171" s="2" customFormat="1" ht="24.15" customHeight="1">
      <c r="A171" s="37"/>
      <c r="B171" s="38"/>
      <c r="C171" s="255" t="s">
        <v>327</v>
      </c>
      <c r="D171" s="255" t="s">
        <v>168</v>
      </c>
      <c r="E171" s="256" t="s">
        <v>545</v>
      </c>
      <c r="F171" s="257" t="s">
        <v>546</v>
      </c>
      <c r="G171" s="258" t="s">
        <v>127</v>
      </c>
      <c r="H171" s="259">
        <v>0.39000000000000001</v>
      </c>
      <c r="I171" s="260"/>
      <c r="J171" s="261">
        <f>ROUND(I171*H171,2)</f>
        <v>0</v>
      </c>
      <c r="K171" s="262"/>
      <c r="L171" s="263"/>
      <c r="M171" s="264" t="s">
        <v>1</v>
      </c>
      <c r="N171" s="265" t="s">
        <v>38</v>
      </c>
      <c r="O171" s="90"/>
      <c r="P171" s="228">
        <f>O171*H171</f>
        <v>0</v>
      </c>
      <c r="Q171" s="228">
        <v>0.44</v>
      </c>
      <c r="R171" s="228">
        <f>Q171*H171</f>
        <v>0.1716</v>
      </c>
      <c r="S171" s="228">
        <v>0</v>
      </c>
      <c r="T171" s="229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30" t="s">
        <v>371</v>
      </c>
      <c r="AT171" s="230" t="s">
        <v>168</v>
      </c>
      <c r="AU171" s="230" t="s">
        <v>83</v>
      </c>
      <c r="AY171" s="16" t="s">
        <v>122</v>
      </c>
      <c r="BE171" s="231">
        <f>IF(N171="základní",J171,0)</f>
        <v>0</v>
      </c>
      <c r="BF171" s="231">
        <f>IF(N171="snížená",J171,0)</f>
        <v>0</v>
      </c>
      <c r="BG171" s="231">
        <f>IF(N171="zákl. přenesená",J171,0)</f>
        <v>0</v>
      </c>
      <c r="BH171" s="231">
        <f>IF(N171="sníž. přenesená",J171,0)</f>
        <v>0</v>
      </c>
      <c r="BI171" s="231">
        <f>IF(N171="nulová",J171,0)</f>
        <v>0</v>
      </c>
      <c r="BJ171" s="16" t="s">
        <v>81</v>
      </c>
      <c r="BK171" s="231">
        <f>ROUND(I171*H171,2)</f>
        <v>0</v>
      </c>
      <c r="BL171" s="16" t="s">
        <v>206</v>
      </c>
      <c r="BM171" s="230" t="s">
        <v>547</v>
      </c>
    </row>
    <row r="172" s="13" customFormat="1">
      <c r="A172" s="13"/>
      <c r="B172" s="232"/>
      <c r="C172" s="233"/>
      <c r="D172" s="234" t="s">
        <v>130</v>
      </c>
      <c r="E172" s="235" t="s">
        <v>1</v>
      </c>
      <c r="F172" s="236" t="s">
        <v>548</v>
      </c>
      <c r="G172" s="233"/>
      <c r="H172" s="237">
        <v>0.39000000000000001</v>
      </c>
      <c r="I172" s="238"/>
      <c r="J172" s="233"/>
      <c r="K172" s="233"/>
      <c r="L172" s="239"/>
      <c r="M172" s="240"/>
      <c r="N172" s="241"/>
      <c r="O172" s="241"/>
      <c r="P172" s="241"/>
      <c r="Q172" s="241"/>
      <c r="R172" s="241"/>
      <c r="S172" s="241"/>
      <c r="T172" s="242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3" t="s">
        <v>130</v>
      </c>
      <c r="AU172" s="243" t="s">
        <v>83</v>
      </c>
      <c r="AV172" s="13" t="s">
        <v>83</v>
      </c>
      <c r="AW172" s="13" t="s">
        <v>30</v>
      </c>
      <c r="AX172" s="13" t="s">
        <v>81</v>
      </c>
      <c r="AY172" s="243" t="s">
        <v>122</v>
      </c>
    </row>
    <row r="173" s="2" customFormat="1" ht="24.15" customHeight="1">
      <c r="A173" s="37"/>
      <c r="B173" s="38"/>
      <c r="C173" s="218" t="s">
        <v>331</v>
      </c>
      <c r="D173" s="218" t="s">
        <v>124</v>
      </c>
      <c r="E173" s="219" t="s">
        <v>549</v>
      </c>
      <c r="F173" s="220" t="s">
        <v>550</v>
      </c>
      <c r="G173" s="221" t="s">
        <v>148</v>
      </c>
      <c r="H173" s="222">
        <v>31.920000000000002</v>
      </c>
      <c r="I173" s="223"/>
      <c r="J173" s="224">
        <f>ROUND(I173*H173,2)</f>
        <v>0</v>
      </c>
      <c r="K173" s="225"/>
      <c r="L173" s="43"/>
      <c r="M173" s="226" t="s">
        <v>1</v>
      </c>
      <c r="N173" s="227" t="s">
        <v>38</v>
      </c>
      <c r="O173" s="90"/>
      <c r="P173" s="228">
        <f>O173*H173</f>
        <v>0</v>
      </c>
      <c r="Q173" s="228">
        <v>0</v>
      </c>
      <c r="R173" s="228">
        <f>Q173*H173</f>
        <v>0</v>
      </c>
      <c r="S173" s="228">
        <v>0</v>
      </c>
      <c r="T173" s="229">
        <f>S173*H173</f>
        <v>0</v>
      </c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R173" s="230" t="s">
        <v>206</v>
      </c>
      <c r="AT173" s="230" t="s">
        <v>124</v>
      </c>
      <c r="AU173" s="230" t="s">
        <v>83</v>
      </c>
      <c r="AY173" s="16" t="s">
        <v>122</v>
      </c>
      <c r="BE173" s="231">
        <f>IF(N173="základní",J173,0)</f>
        <v>0</v>
      </c>
      <c r="BF173" s="231">
        <f>IF(N173="snížená",J173,0)</f>
        <v>0</v>
      </c>
      <c r="BG173" s="231">
        <f>IF(N173="zákl. přenesená",J173,0)</f>
        <v>0</v>
      </c>
      <c r="BH173" s="231">
        <f>IF(N173="sníž. přenesená",J173,0)</f>
        <v>0</v>
      </c>
      <c r="BI173" s="231">
        <f>IF(N173="nulová",J173,0)</f>
        <v>0</v>
      </c>
      <c r="BJ173" s="16" t="s">
        <v>81</v>
      </c>
      <c r="BK173" s="231">
        <f>ROUND(I173*H173,2)</f>
        <v>0</v>
      </c>
      <c r="BL173" s="16" t="s">
        <v>206</v>
      </c>
      <c r="BM173" s="230" t="s">
        <v>551</v>
      </c>
    </row>
    <row r="174" s="13" customFormat="1">
      <c r="A174" s="13"/>
      <c r="B174" s="232"/>
      <c r="C174" s="233"/>
      <c r="D174" s="234" t="s">
        <v>130</v>
      </c>
      <c r="E174" s="235" t="s">
        <v>1</v>
      </c>
      <c r="F174" s="236" t="s">
        <v>552</v>
      </c>
      <c r="G174" s="233"/>
      <c r="H174" s="237">
        <v>31.920000000000002</v>
      </c>
      <c r="I174" s="238"/>
      <c r="J174" s="233"/>
      <c r="K174" s="233"/>
      <c r="L174" s="239"/>
      <c r="M174" s="240"/>
      <c r="N174" s="241"/>
      <c r="O174" s="241"/>
      <c r="P174" s="241"/>
      <c r="Q174" s="241"/>
      <c r="R174" s="241"/>
      <c r="S174" s="241"/>
      <c r="T174" s="242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3" t="s">
        <v>130</v>
      </c>
      <c r="AU174" s="243" t="s">
        <v>83</v>
      </c>
      <c r="AV174" s="13" t="s">
        <v>83</v>
      </c>
      <c r="AW174" s="13" t="s">
        <v>30</v>
      </c>
      <c r="AX174" s="13" t="s">
        <v>81</v>
      </c>
      <c r="AY174" s="243" t="s">
        <v>122</v>
      </c>
    </row>
    <row r="175" s="2" customFormat="1" ht="16.5" customHeight="1">
      <c r="A175" s="37"/>
      <c r="B175" s="38"/>
      <c r="C175" s="255" t="s">
        <v>335</v>
      </c>
      <c r="D175" s="255" t="s">
        <v>168</v>
      </c>
      <c r="E175" s="256" t="s">
        <v>553</v>
      </c>
      <c r="F175" s="257" t="s">
        <v>554</v>
      </c>
      <c r="G175" s="258" t="s">
        <v>148</v>
      </c>
      <c r="H175" s="259">
        <v>35.112000000000002</v>
      </c>
      <c r="I175" s="260"/>
      <c r="J175" s="261">
        <f>ROUND(I175*H175,2)</f>
        <v>0</v>
      </c>
      <c r="K175" s="262"/>
      <c r="L175" s="263"/>
      <c r="M175" s="264" t="s">
        <v>1</v>
      </c>
      <c r="N175" s="265" t="s">
        <v>38</v>
      </c>
      <c r="O175" s="90"/>
      <c r="P175" s="228">
        <f>O175*H175</f>
        <v>0</v>
      </c>
      <c r="Q175" s="228">
        <v>0.01372</v>
      </c>
      <c r="R175" s="228">
        <f>Q175*H175</f>
        <v>0.48173663999999999</v>
      </c>
      <c r="S175" s="228">
        <v>0</v>
      </c>
      <c r="T175" s="229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30" t="s">
        <v>371</v>
      </c>
      <c r="AT175" s="230" t="s">
        <v>168</v>
      </c>
      <c r="AU175" s="230" t="s">
        <v>83</v>
      </c>
      <c r="AY175" s="16" t="s">
        <v>122</v>
      </c>
      <c r="BE175" s="231">
        <f>IF(N175="základní",J175,0)</f>
        <v>0</v>
      </c>
      <c r="BF175" s="231">
        <f>IF(N175="snížená",J175,0)</f>
        <v>0</v>
      </c>
      <c r="BG175" s="231">
        <f>IF(N175="zákl. přenesená",J175,0)</f>
        <v>0</v>
      </c>
      <c r="BH175" s="231">
        <f>IF(N175="sníž. přenesená",J175,0)</f>
        <v>0</v>
      </c>
      <c r="BI175" s="231">
        <f>IF(N175="nulová",J175,0)</f>
        <v>0</v>
      </c>
      <c r="BJ175" s="16" t="s">
        <v>81</v>
      </c>
      <c r="BK175" s="231">
        <f>ROUND(I175*H175,2)</f>
        <v>0</v>
      </c>
      <c r="BL175" s="16" t="s">
        <v>206</v>
      </c>
      <c r="BM175" s="230" t="s">
        <v>555</v>
      </c>
    </row>
    <row r="176" s="13" customFormat="1">
      <c r="A176" s="13"/>
      <c r="B176" s="232"/>
      <c r="C176" s="233"/>
      <c r="D176" s="234" t="s">
        <v>130</v>
      </c>
      <c r="E176" s="235" t="s">
        <v>1</v>
      </c>
      <c r="F176" s="236" t="s">
        <v>556</v>
      </c>
      <c r="G176" s="233"/>
      <c r="H176" s="237">
        <v>35.112000000000002</v>
      </c>
      <c r="I176" s="238"/>
      <c r="J176" s="233"/>
      <c r="K176" s="233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130</v>
      </c>
      <c r="AU176" s="243" t="s">
        <v>83</v>
      </c>
      <c r="AV176" s="13" t="s">
        <v>83</v>
      </c>
      <c r="AW176" s="13" t="s">
        <v>30</v>
      </c>
      <c r="AX176" s="13" t="s">
        <v>81</v>
      </c>
      <c r="AY176" s="243" t="s">
        <v>122</v>
      </c>
    </row>
    <row r="177" s="2" customFormat="1" ht="24.15" customHeight="1">
      <c r="A177" s="37"/>
      <c r="B177" s="38"/>
      <c r="C177" s="218" t="s">
        <v>339</v>
      </c>
      <c r="D177" s="218" t="s">
        <v>124</v>
      </c>
      <c r="E177" s="219" t="s">
        <v>557</v>
      </c>
      <c r="F177" s="220" t="s">
        <v>558</v>
      </c>
      <c r="G177" s="221" t="s">
        <v>127</v>
      </c>
      <c r="H177" s="222">
        <v>2.3119999999999998</v>
      </c>
      <c r="I177" s="223"/>
      <c r="J177" s="224">
        <f>ROUND(I177*H177,2)</f>
        <v>0</v>
      </c>
      <c r="K177" s="225"/>
      <c r="L177" s="43"/>
      <c r="M177" s="226" t="s">
        <v>1</v>
      </c>
      <c r="N177" s="227" t="s">
        <v>38</v>
      </c>
      <c r="O177" s="90"/>
      <c r="P177" s="228">
        <f>O177*H177</f>
        <v>0</v>
      </c>
      <c r="Q177" s="228">
        <v>0.023300000000000001</v>
      </c>
      <c r="R177" s="228">
        <f>Q177*H177</f>
        <v>0.053869599999999997</v>
      </c>
      <c r="S177" s="228">
        <v>0</v>
      </c>
      <c r="T177" s="229">
        <f>S177*H177</f>
        <v>0</v>
      </c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R177" s="230" t="s">
        <v>206</v>
      </c>
      <c r="AT177" s="230" t="s">
        <v>124</v>
      </c>
      <c r="AU177" s="230" t="s">
        <v>83</v>
      </c>
      <c r="AY177" s="16" t="s">
        <v>122</v>
      </c>
      <c r="BE177" s="231">
        <f>IF(N177="základní",J177,0)</f>
        <v>0</v>
      </c>
      <c r="BF177" s="231">
        <f>IF(N177="snížená",J177,0)</f>
        <v>0</v>
      </c>
      <c r="BG177" s="231">
        <f>IF(N177="zákl. přenesená",J177,0)</f>
        <v>0</v>
      </c>
      <c r="BH177" s="231">
        <f>IF(N177="sníž. přenesená",J177,0)</f>
        <v>0</v>
      </c>
      <c r="BI177" s="231">
        <f>IF(N177="nulová",J177,0)</f>
        <v>0</v>
      </c>
      <c r="BJ177" s="16" t="s">
        <v>81</v>
      </c>
      <c r="BK177" s="231">
        <f>ROUND(I177*H177,2)</f>
        <v>0</v>
      </c>
      <c r="BL177" s="16" t="s">
        <v>206</v>
      </c>
      <c r="BM177" s="230" t="s">
        <v>559</v>
      </c>
    </row>
    <row r="178" s="12" customFormat="1" ht="22.8" customHeight="1">
      <c r="A178" s="12"/>
      <c r="B178" s="202"/>
      <c r="C178" s="203"/>
      <c r="D178" s="204" t="s">
        <v>72</v>
      </c>
      <c r="E178" s="216" t="s">
        <v>560</v>
      </c>
      <c r="F178" s="216" t="s">
        <v>561</v>
      </c>
      <c r="G178" s="203"/>
      <c r="H178" s="203"/>
      <c r="I178" s="206"/>
      <c r="J178" s="217">
        <f>BK178</f>
        <v>0</v>
      </c>
      <c r="K178" s="203"/>
      <c r="L178" s="208"/>
      <c r="M178" s="209"/>
      <c r="N178" s="210"/>
      <c r="O178" s="210"/>
      <c r="P178" s="211">
        <f>SUM(P179:P190)</f>
        <v>0</v>
      </c>
      <c r="Q178" s="210"/>
      <c r="R178" s="211">
        <f>SUM(R179:R190)</f>
        <v>0.1233861</v>
      </c>
      <c r="S178" s="210"/>
      <c r="T178" s="212">
        <f>SUM(T179:T190)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13" t="s">
        <v>83</v>
      </c>
      <c r="AT178" s="214" t="s">
        <v>72</v>
      </c>
      <c r="AU178" s="214" t="s">
        <v>81</v>
      </c>
      <c r="AY178" s="213" t="s">
        <v>122</v>
      </c>
      <c r="BK178" s="215">
        <f>SUM(BK179:BK190)</f>
        <v>0</v>
      </c>
    </row>
    <row r="179" s="2" customFormat="1" ht="24.15" customHeight="1">
      <c r="A179" s="37"/>
      <c r="B179" s="38"/>
      <c r="C179" s="218" t="s">
        <v>343</v>
      </c>
      <c r="D179" s="218" t="s">
        <v>124</v>
      </c>
      <c r="E179" s="219" t="s">
        <v>562</v>
      </c>
      <c r="F179" s="220" t="s">
        <v>563</v>
      </c>
      <c r="G179" s="221" t="s">
        <v>148</v>
      </c>
      <c r="H179" s="222">
        <v>31.920000000000002</v>
      </c>
      <c r="I179" s="223"/>
      <c r="J179" s="224">
        <f>ROUND(I179*H179,2)</f>
        <v>0</v>
      </c>
      <c r="K179" s="225"/>
      <c r="L179" s="43"/>
      <c r="M179" s="226" t="s">
        <v>1</v>
      </c>
      <c r="N179" s="227" t="s">
        <v>38</v>
      </c>
      <c r="O179" s="90"/>
      <c r="P179" s="228">
        <f>O179*H179</f>
        <v>0</v>
      </c>
      <c r="Q179" s="228">
        <v>0.00263</v>
      </c>
      <c r="R179" s="228">
        <f>Q179*H179</f>
        <v>0.083949599999999999</v>
      </c>
      <c r="S179" s="228">
        <v>0</v>
      </c>
      <c r="T179" s="229">
        <f>S179*H179</f>
        <v>0</v>
      </c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R179" s="230" t="s">
        <v>206</v>
      </c>
      <c r="AT179" s="230" t="s">
        <v>124</v>
      </c>
      <c r="AU179" s="230" t="s">
        <v>83</v>
      </c>
      <c r="AY179" s="16" t="s">
        <v>122</v>
      </c>
      <c r="BE179" s="231">
        <f>IF(N179="základní",J179,0)</f>
        <v>0</v>
      </c>
      <c r="BF179" s="231">
        <f>IF(N179="snížená",J179,0)</f>
        <v>0</v>
      </c>
      <c r="BG179" s="231">
        <f>IF(N179="zákl. přenesená",J179,0)</f>
        <v>0</v>
      </c>
      <c r="BH179" s="231">
        <f>IF(N179="sníž. přenesená",J179,0)</f>
        <v>0</v>
      </c>
      <c r="BI179" s="231">
        <f>IF(N179="nulová",J179,0)</f>
        <v>0</v>
      </c>
      <c r="BJ179" s="16" t="s">
        <v>81</v>
      </c>
      <c r="BK179" s="231">
        <f>ROUND(I179*H179,2)</f>
        <v>0</v>
      </c>
      <c r="BL179" s="16" t="s">
        <v>206</v>
      </c>
      <c r="BM179" s="230" t="s">
        <v>564</v>
      </c>
    </row>
    <row r="180" s="13" customFormat="1">
      <c r="A180" s="13"/>
      <c r="B180" s="232"/>
      <c r="C180" s="233"/>
      <c r="D180" s="234" t="s">
        <v>130</v>
      </c>
      <c r="E180" s="235" t="s">
        <v>1</v>
      </c>
      <c r="F180" s="236" t="s">
        <v>552</v>
      </c>
      <c r="G180" s="233"/>
      <c r="H180" s="237">
        <v>31.920000000000002</v>
      </c>
      <c r="I180" s="238"/>
      <c r="J180" s="233"/>
      <c r="K180" s="233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130</v>
      </c>
      <c r="AU180" s="243" t="s">
        <v>83</v>
      </c>
      <c r="AV180" s="13" t="s">
        <v>83</v>
      </c>
      <c r="AW180" s="13" t="s">
        <v>30</v>
      </c>
      <c r="AX180" s="13" t="s">
        <v>81</v>
      </c>
      <c r="AY180" s="243" t="s">
        <v>122</v>
      </c>
    </row>
    <row r="181" s="2" customFormat="1" ht="24.15" customHeight="1">
      <c r="A181" s="37"/>
      <c r="B181" s="38"/>
      <c r="C181" s="218" t="s">
        <v>347</v>
      </c>
      <c r="D181" s="218" t="s">
        <v>124</v>
      </c>
      <c r="E181" s="219" t="s">
        <v>565</v>
      </c>
      <c r="F181" s="220" t="s">
        <v>566</v>
      </c>
      <c r="G181" s="221" t="s">
        <v>177</v>
      </c>
      <c r="H181" s="222">
        <v>6.6500000000000004</v>
      </c>
      <c r="I181" s="223"/>
      <c r="J181" s="224">
        <f>ROUND(I181*H181,2)</f>
        <v>0</v>
      </c>
      <c r="K181" s="225"/>
      <c r="L181" s="43"/>
      <c r="M181" s="226" t="s">
        <v>1</v>
      </c>
      <c r="N181" s="227" t="s">
        <v>38</v>
      </c>
      <c r="O181" s="90"/>
      <c r="P181" s="228">
        <f>O181*H181</f>
        <v>0</v>
      </c>
      <c r="Q181" s="228">
        <v>0.0012899999999999999</v>
      </c>
      <c r="R181" s="228">
        <f>Q181*H181</f>
        <v>0.0085784999999999993</v>
      </c>
      <c r="S181" s="228">
        <v>0</v>
      </c>
      <c r="T181" s="229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30" t="s">
        <v>206</v>
      </c>
      <c r="AT181" s="230" t="s">
        <v>124</v>
      </c>
      <c r="AU181" s="230" t="s">
        <v>83</v>
      </c>
      <c r="AY181" s="16" t="s">
        <v>122</v>
      </c>
      <c r="BE181" s="231">
        <f>IF(N181="základní",J181,0)</f>
        <v>0</v>
      </c>
      <c r="BF181" s="231">
        <f>IF(N181="snížená",J181,0)</f>
        <v>0</v>
      </c>
      <c r="BG181" s="231">
        <f>IF(N181="zákl. přenesená",J181,0)</f>
        <v>0</v>
      </c>
      <c r="BH181" s="231">
        <f>IF(N181="sníž. přenesená",J181,0)</f>
        <v>0</v>
      </c>
      <c r="BI181" s="231">
        <f>IF(N181="nulová",J181,0)</f>
        <v>0</v>
      </c>
      <c r="BJ181" s="16" t="s">
        <v>81</v>
      </c>
      <c r="BK181" s="231">
        <f>ROUND(I181*H181,2)</f>
        <v>0</v>
      </c>
      <c r="BL181" s="16" t="s">
        <v>206</v>
      </c>
      <c r="BM181" s="230" t="s">
        <v>567</v>
      </c>
    </row>
    <row r="182" s="2" customFormat="1" ht="24.15" customHeight="1">
      <c r="A182" s="37"/>
      <c r="B182" s="38"/>
      <c r="C182" s="218" t="s">
        <v>351</v>
      </c>
      <c r="D182" s="218" t="s">
        <v>124</v>
      </c>
      <c r="E182" s="219" t="s">
        <v>568</v>
      </c>
      <c r="F182" s="220" t="s">
        <v>569</v>
      </c>
      <c r="G182" s="221" t="s">
        <v>177</v>
      </c>
      <c r="H182" s="222">
        <v>9.5999999999999996</v>
      </c>
      <c r="I182" s="223"/>
      <c r="J182" s="224">
        <f>ROUND(I182*H182,2)</f>
        <v>0</v>
      </c>
      <c r="K182" s="225"/>
      <c r="L182" s="43"/>
      <c r="M182" s="226" t="s">
        <v>1</v>
      </c>
      <c r="N182" s="227" t="s">
        <v>38</v>
      </c>
      <c r="O182" s="90"/>
      <c r="P182" s="228">
        <f>O182*H182</f>
        <v>0</v>
      </c>
      <c r="Q182" s="228">
        <v>0.00073999999999999999</v>
      </c>
      <c r="R182" s="228">
        <f>Q182*H182</f>
        <v>0.0071039999999999992</v>
      </c>
      <c r="S182" s="228">
        <v>0</v>
      </c>
      <c r="T182" s="229">
        <f>S182*H182</f>
        <v>0</v>
      </c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R182" s="230" t="s">
        <v>206</v>
      </c>
      <c r="AT182" s="230" t="s">
        <v>124</v>
      </c>
      <c r="AU182" s="230" t="s">
        <v>83</v>
      </c>
      <c r="AY182" s="16" t="s">
        <v>122</v>
      </c>
      <c r="BE182" s="231">
        <f>IF(N182="základní",J182,0)</f>
        <v>0</v>
      </c>
      <c r="BF182" s="231">
        <f>IF(N182="snížená",J182,0)</f>
        <v>0</v>
      </c>
      <c r="BG182" s="231">
        <f>IF(N182="zákl. přenesená",J182,0)</f>
        <v>0</v>
      </c>
      <c r="BH182" s="231">
        <f>IF(N182="sníž. přenesená",J182,0)</f>
        <v>0</v>
      </c>
      <c r="BI182" s="231">
        <f>IF(N182="nulová",J182,0)</f>
        <v>0</v>
      </c>
      <c r="BJ182" s="16" t="s">
        <v>81</v>
      </c>
      <c r="BK182" s="231">
        <f>ROUND(I182*H182,2)</f>
        <v>0</v>
      </c>
      <c r="BL182" s="16" t="s">
        <v>206</v>
      </c>
      <c r="BM182" s="230" t="s">
        <v>570</v>
      </c>
    </row>
    <row r="183" s="13" customFormat="1">
      <c r="A183" s="13"/>
      <c r="B183" s="232"/>
      <c r="C183" s="233"/>
      <c r="D183" s="234" t="s">
        <v>130</v>
      </c>
      <c r="E183" s="235" t="s">
        <v>1</v>
      </c>
      <c r="F183" s="236" t="s">
        <v>571</v>
      </c>
      <c r="G183" s="233"/>
      <c r="H183" s="237">
        <v>9.5999999999999996</v>
      </c>
      <c r="I183" s="238"/>
      <c r="J183" s="233"/>
      <c r="K183" s="233"/>
      <c r="L183" s="239"/>
      <c r="M183" s="240"/>
      <c r="N183" s="241"/>
      <c r="O183" s="241"/>
      <c r="P183" s="241"/>
      <c r="Q183" s="241"/>
      <c r="R183" s="241"/>
      <c r="S183" s="241"/>
      <c r="T183" s="242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3" t="s">
        <v>130</v>
      </c>
      <c r="AU183" s="243" t="s">
        <v>83</v>
      </c>
      <c r="AV183" s="13" t="s">
        <v>83</v>
      </c>
      <c r="AW183" s="13" t="s">
        <v>30</v>
      </c>
      <c r="AX183" s="13" t="s">
        <v>81</v>
      </c>
      <c r="AY183" s="243" t="s">
        <v>122</v>
      </c>
    </row>
    <row r="184" s="2" customFormat="1" ht="24.15" customHeight="1">
      <c r="A184" s="37"/>
      <c r="B184" s="38"/>
      <c r="C184" s="218" t="s">
        <v>355</v>
      </c>
      <c r="D184" s="218" t="s">
        <v>124</v>
      </c>
      <c r="E184" s="219" t="s">
        <v>572</v>
      </c>
      <c r="F184" s="220" t="s">
        <v>573</v>
      </c>
      <c r="G184" s="221" t="s">
        <v>177</v>
      </c>
      <c r="H184" s="222">
        <v>13.300000000000001</v>
      </c>
      <c r="I184" s="223"/>
      <c r="J184" s="224">
        <f>ROUND(I184*H184,2)</f>
        <v>0</v>
      </c>
      <c r="K184" s="225"/>
      <c r="L184" s="43"/>
      <c r="M184" s="226" t="s">
        <v>1</v>
      </c>
      <c r="N184" s="227" t="s">
        <v>38</v>
      </c>
      <c r="O184" s="90"/>
      <c r="P184" s="228">
        <f>O184*H184</f>
        <v>0</v>
      </c>
      <c r="Q184" s="228">
        <v>0.00055999999999999995</v>
      </c>
      <c r="R184" s="228">
        <f>Q184*H184</f>
        <v>0.0074479999999999998</v>
      </c>
      <c r="S184" s="228">
        <v>0</v>
      </c>
      <c r="T184" s="229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30" t="s">
        <v>206</v>
      </c>
      <c r="AT184" s="230" t="s">
        <v>124</v>
      </c>
      <c r="AU184" s="230" t="s">
        <v>83</v>
      </c>
      <c r="AY184" s="16" t="s">
        <v>122</v>
      </c>
      <c r="BE184" s="231">
        <f>IF(N184="základní",J184,0)</f>
        <v>0</v>
      </c>
      <c r="BF184" s="231">
        <f>IF(N184="snížená",J184,0)</f>
        <v>0</v>
      </c>
      <c r="BG184" s="231">
        <f>IF(N184="zákl. přenesená",J184,0)</f>
        <v>0</v>
      </c>
      <c r="BH184" s="231">
        <f>IF(N184="sníž. přenesená",J184,0)</f>
        <v>0</v>
      </c>
      <c r="BI184" s="231">
        <f>IF(N184="nulová",J184,0)</f>
        <v>0</v>
      </c>
      <c r="BJ184" s="16" t="s">
        <v>81</v>
      </c>
      <c r="BK184" s="231">
        <f>ROUND(I184*H184,2)</f>
        <v>0</v>
      </c>
      <c r="BL184" s="16" t="s">
        <v>206</v>
      </c>
      <c r="BM184" s="230" t="s">
        <v>574</v>
      </c>
    </row>
    <row r="185" s="13" customFormat="1">
      <c r="A185" s="13"/>
      <c r="B185" s="232"/>
      <c r="C185" s="233"/>
      <c r="D185" s="234" t="s">
        <v>130</v>
      </c>
      <c r="E185" s="235" t="s">
        <v>1</v>
      </c>
      <c r="F185" s="236" t="s">
        <v>575</v>
      </c>
      <c r="G185" s="233"/>
      <c r="H185" s="237">
        <v>13.300000000000001</v>
      </c>
      <c r="I185" s="238"/>
      <c r="J185" s="233"/>
      <c r="K185" s="233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130</v>
      </c>
      <c r="AU185" s="243" t="s">
        <v>83</v>
      </c>
      <c r="AV185" s="13" t="s">
        <v>83</v>
      </c>
      <c r="AW185" s="13" t="s">
        <v>30</v>
      </c>
      <c r="AX185" s="13" t="s">
        <v>81</v>
      </c>
      <c r="AY185" s="243" t="s">
        <v>122</v>
      </c>
    </row>
    <row r="186" s="2" customFormat="1" ht="21.75" customHeight="1">
      <c r="A186" s="37"/>
      <c r="B186" s="38"/>
      <c r="C186" s="218" t="s">
        <v>359</v>
      </c>
      <c r="D186" s="218" t="s">
        <v>124</v>
      </c>
      <c r="E186" s="219" t="s">
        <v>576</v>
      </c>
      <c r="F186" s="220" t="s">
        <v>577</v>
      </c>
      <c r="G186" s="221" t="s">
        <v>177</v>
      </c>
      <c r="H186" s="222">
        <v>13.300000000000001</v>
      </c>
      <c r="I186" s="223"/>
      <c r="J186" s="224">
        <f>ROUND(I186*H186,2)</f>
        <v>0</v>
      </c>
      <c r="K186" s="225"/>
      <c r="L186" s="43"/>
      <c r="M186" s="226" t="s">
        <v>1</v>
      </c>
      <c r="N186" s="227" t="s">
        <v>38</v>
      </c>
      <c r="O186" s="90"/>
      <c r="P186" s="228">
        <f>O186*H186</f>
        <v>0</v>
      </c>
      <c r="Q186" s="228">
        <v>0.00089999999999999998</v>
      </c>
      <c r="R186" s="228">
        <f>Q186*H186</f>
        <v>0.01197</v>
      </c>
      <c r="S186" s="228">
        <v>0</v>
      </c>
      <c r="T186" s="229">
        <f>S186*H186</f>
        <v>0</v>
      </c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R186" s="230" t="s">
        <v>206</v>
      </c>
      <c r="AT186" s="230" t="s">
        <v>124</v>
      </c>
      <c r="AU186" s="230" t="s">
        <v>83</v>
      </c>
      <c r="AY186" s="16" t="s">
        <v>122</v>
      </c>
      <c r="BE186" s="231">
        <f>IF(N186="základní",J186,0)</f>
        <v>0</v>
      </c>
      <c r="BF186" s="231">
        <f>IF(N186="snížená",J186,0)</f>
        <v>0</v>
      </c>
      <c r="BG186" s="231">
        <f>IF(N186="zákl. přenesená",J186,0)</f>
        <v>0</v>
      </c>
      <c r="BH186" s="231">
        <f>IF(N186="sníž. přenesená",J186,0)</f>
        <v>0</v>
      </c>
      <c r="BI186" s="231">
        <f>IF(N186="nulová",J186,0)</f>
        <v>0</v>
      </c>
      <c r="BJ186" s="16" t="s">
        <v>81</v>
      </c>
      <c r="BK186" s="231">
        <f>ROUND(I186*H186,2)</f>
        <v>0</v>
      </c>
      <c r="BL186" s="16" t="s">
        <v>206</v>
      </c>
      <c r="BM186" s="230" t="s">
        <v>578</v>
      </c>
    </row>
    <row r="187" s="13" customFormat="1">
      <c r="A187" s="13"/>
      <c r="B187" s="232"/>
      <c r="C187" s="233"/>
      <c r="D187" s="234" t="s">
        <v>130</v>
      </c>
      <c r="E187" s="235" t="s">
        <v>1</v>
      </c>
      <c r="F187" s="236" t="s">
        <v>575</v>
      </c>
      <c r="G187" s="233"/>
      <c r="H187" s="237">
        <v>13.300000000000001</v>
      </c>
      <c r="I187" s="238"/>
      <c r="J187" s="233"/>
      <c r="K187" s="233"/>
      <c r="L187" s="239"/>
      <c r="M187" s="240"/>
      <c r="N187" s="241"/>
      <c r="O187" s="241"/>
      <c r="P187" s="241"/>
      <c r="Q187" s="241"/>
      <c r="R187" s="241"/>
      <c r="S187" s="241"/>
      <c r="T187" s="242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3" t="s">
        <v>130</v>
      </c>
      <c r="AU187" s="243" t="s">
        <v>83</v>
      </c>
      <c r="AV187" s="13" t="s">
        <v>83</v>
      </c>
      <c r="AW187" s="13" t="s">
        <v>30</v>
      </c>
      <c r="AX187" s="13" t="s">
        <v>81</v>
      </c>
      <c r="AY187" s="243" t="s">
        <v>122</v>
      </c>
    </row>
    <row r="188" s="2" customFormat="1" ht="24.15" customHeight="1">
      <c r="A188" s="37"/>
      <c r="B188" s="38"/>
      <c r="C188" s="218" t="s">
        <v>363</v>
      </c>
      <c r="D188" s="218" t="s">
        <v>124</v>
      </c>
      <c r="E188" s="219" t="s">
        <v>579</v>
      </c>
      <c r="F188" s="220" t="s">
        <v>580</v>
      </c>
      <c r="G188" s="221" t="s">
        <v>291</v>
      </c>
      <c r="H188" s="222">
        <v>2</v>
      </c>
      <c r="I188" s="223"/>
      <c r="J188" s="224">
        <f>ROUND(I188*H188,2)</f>
        <v>0</v>
      </c>
      <c r="K188" s="225"/>
      <c r="L188" s="43"/>
      <c r="M188" s="226" t="s">
        <v>1</v>
      </c>
      <c r="N188" s="227" t="s">
        <v>38</v>
      </c>
      <c r="O188" s="90"/>
      <c r="P188" s="228">
        <f>O188*H188</f>
        <v>0</v>
      </c>
      <c r="Q188" s="228">
        <v>0.00019000000000000001</v>
      </c>
      <c r="R188" s="228">
        <f>Q188*H188</f>
        <v>0.00038000000000000002</v>
      </c>
      <c r="S188" s="228">
        <v>0</v>
      </c>
      <c r="T188" s="229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30" t="s">
        <v>206</v>
      </c>
      <c r="AT188" s="230" t="s">
        <v>124</v>
      </c>
      <c r="AU188" s="230" t="s">
        <v>83</v>
      </c>
      <c r="AY188" s="16" t="s">
        <v>122</v>
      </c>
      <c r="BE188" s="231">
        <f>IF(N188="základní",J188,0)</f>
        <v>0</v>
      </c>
      <c r="BF188" s="231">
        <f>IF(N188="snížená",J188,0)</f>
        <v>0</v>
      </c>
      <c r="BG188" s="231">
        <f>IF(N188="zákl. přenesená",J188,0)</f>
        <v>0</v>
      </c>
      <c r="BH188" s="231">
        <f>IF(N188="sníž. přenesená",J188,0)</f>
        <v>0</v>
      </c>
      <c r="BI188" s="231">
        <f>IF(N188="nulová",J188,0)</f>
        <v>0</v>
      </c>
      <c r="BJ188" s="16" t="s">
        <v>81</v>
      </c>
      <c r="BK188" s="231">
        <f>ROUND(I188*H188,2)</f>
        <v>0</v>
      </c>
      <c r="BL188" s="16" t="s">
        <v>206</v>
      </c>
      <c r="BM188" s="230" t="s">
        <v>581</v>
      </c>
    </row>
    <row r="189" s="2" customFormat="1" ht="24.15" customHeight="1">
      <c r="A189" s="37"/>
      <c r="B189" s="38"/>
      <c r="C189" s="218" t="s">
        <v>371</v>
      </c>
      <c r="D189" s="218" t="s">
        <v>124</v>
      </c>
      <c r="E189" s="219" t="s">
        <v>582</v>
      </c>
      <c r="F189" s="220" t="s">
        <v>583</v>
      </c>
      <c r="G189" s="221" t="s">
        <v>177</v>
      </c>
      <c r="H189" s="222">
        <v>4.5999999999999996</v>
      </c>
      <c r="I189" s="223"/>
      <c r="J189" s="224">
        <f>ROUND(I189*H189,2)</f>
        <v>0</v>
      </c>
      <c r="K189" s="225"/>
      <c r="L189" s="43"/>
      <c r="M189" s="226" t="s">
        <v>1</v>
      </c>
      <c r="N189" s="227" t="s">
        <v>38</v>
      </c>
      <c r="O189" s="90"/>
      <c r="P189" s="228">
        <f>O189*H189</f>
        <v>0</v>
      </c>
      <c r="Q189" s="228">
        <v>0.00085999999999999998</v>
      </c>
      <c r="R189" s="228">
        <f>Q189*H189</f>
        <v>0.0039559999999999994</v>
      </c>
      <c r="S189" s="228">
        <v>0</v>
      </c>
      <c r="T189" s="229">
        <f>S189*H189</f>
        <v>0</v>
      </c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R189" s="230" t="s">
        <v>206</v>
      </c>
      <c r="AT189" s="230" t="s">
        <v>124</v>
      </c>
      <c r="AU189" s="230" t="s">
        <v>83</v>
      </c>
      <c r="AY189" s="16" t="s">
        <v>122</v>
      </c>
      <c r="BE189" s="231">
        <f>IF(N189="základní",J189,0)</f>
        <v>0</v>
      </c>
      <c r="BF189" s="231">
        <f>IF(N189="snížená",J189,0)</f>
        <v>0</v>
      </c>
      <c r="BG189" s="231">
        <f>IF(N189="zákl. přenesená",J189,0)</f>
        <v>0</v>
      </c>
      <c r="BH189" s="231">
        <f>IF(N189="sníž. přenesená",J189,0)</f>
        <v>0</v>
      </c>
      <c r="BI189" s="231">
        <f>IF(N189="nulová",J189,0)</f>
        <v>0</v>
      </c>
      <c r="BJ189" s="16" t="s">
        <v>81</v>
      </c>
      <c r="BK189" s="231">
        <f>ROUND(I189*H189,2)</f>
        <v>0</v>
      </c>
      <c r="BL189" s="16" t="s">
        <v>206</v>
      </c>
      <c r="BM189" s="230" t="s">
        <v>584</v>
      </c>
    </row>
    <row r="190" s="13" customFormat="1">
      <c r="A190" s="13"/>
      <c r="B190" s="232"/>
      <c r="C190" s="233"/>
      <c r="D190" s="234" t="s">
        <v>130</v>
      </c>
      <c r="E190" s="235" t="s">
        <v>1</v>
      </c>
      <c r="F190" s="236" t="s">
        <v>585</v>
      </c>
      <c r="G190" s="233"/>
      <c r="H190" s="237">
        <v>4.5999999999999996</v>
      </c>
      <c r="I190" s="238"/>
      <c r="J190" s="233"/>
      <c r="K190" s="233"/>
      <c r="L190" s="239"/>
      <c r="M190" s="240"/>
      <c r="N190" s="241"/>
      <c r="O190" s="241"/>
      <c r="P190" s="241"/>
      <c r="Q190" s="241"/>
      <c r="R190" s="241"/>
      <c r="S190" s="241"/>
      <c r="T190" s="242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43" t="s">
        <v>130</v>
      </c>
      <c r="AU190" s="243" t="s">
        <v>83</v>
      </c>
      <c r="AV190" s="13" t="s">
        <v>83</v>
      </c>
      <c r="AW190" s="13" t="s">
        <v>30</v>
      </c>
      <c r="AX190" s="13" t="s">
        <v>81</v>
      </c>
      <c r="AY190" s="243" t="s">
        <v>122</v>
      </c>
    </row>
    <row r="191" s="12" customFormat="1" ht="22.8" customHeight="1">
      <c r="A191" s="12"/>
      <c r="B191" s="202"/>
      <c r="C191" s="203"/>
      <c r="D191" s="204" t="s">
        <v>72</v>
      </c>
      <c r="E191" s="216" t="s">
        <v>586</v>
      </c>
      <c r="F191" s="216" t="s">
        <v>587</v>
      </c>
      <c r="G191" s="203"/>
      <c r="H191" s="203"/>
      <c r="I191" s="206"/>
      <c r="J191" s="217">
        <f>BK191</f>
        <v>0</v>
      </c>
      <c r="K191" s="203"/>
      <c r="L191" s="208"/>
      <c r="M191" s="209"/>
      <c r="N191" s="210"/>
      <c r="O191" s="210"/>
      <c r="P191" s="211">
        <f>SUM(P192:P195)</f>
        <v>0</v>
      </c>
      <c r="Q191" s="210"/>
      <c r="R191" s="211">
        <f>SUM(R192:R195)</f>
        <v>0.0097994400000000013</v>
      </c>
      <c r="S191" s="210"/>
      <c r="T191" s="212">
        <f>SUM(T192:T195)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3" t="s">
        <v>83</v>
      </c>
      <c r="AT191" s="214" t="s">
        <v>72</v>
      </c>
      <c r="AU191" s="214" t="s">
        <v>81</v>
      </c>
      <c r="AY191" s="213" t="s">
        <v>122</v>
      </c>
      <c r="BK191" s="215">
        <f>SUM(BK192:BK195)</f>
        <v>0</v>
      </c>
    </row>
    <row r="192" s="2" customFormat="1" ht="37.8" customHeight="1">
      <c r="A192" s="37"/>
      <c r="B192" s="38"/>
      <c r="C192" s="218" t="s">
        <v>375</v>
      </c>
      <c r="D192" s="218" t="s">
        <v>124</v>
      </c>
      <c r="E192" s="219" t="s">
        <v>588</v>
      </c>
      <c r="F192" s="220" t="s">
        <v>589</v>
      </c>
      <c r="G192" s="221" t="s">
        <v>148</v>
      </c>
      <c r="H192" s="222">
        <v>31.920000000000002</v>
      </c>
      <c r="I192" s="223"/>
      <c r="J192" s="224">
        <f>ROUND(I192*H192,2)</f>
        <v>0</v>
      </c>
      <c r="K192" s="225"/>
      <c r="L192" s="43"/>
      <c r="M192" s="226" t="s">
        <v>1</v>
      </c>
      <c r="N192" s="227" t="s">
        <v>38</v>
      </c>
      <c r="O192" s="90"/>
      <c r="P192" s="228">
        <f>O192*H192</f>
        <v>0</v>
      </c>
      <c r="Q192" s="228">
        <v>1.0000000000000001E-05</v>
      </c>
      <c r="R192" s="228">
        <f>Q192*H192</f>
        <v>0.00031920000000000006</v>
      </c>
      <c r="S192" s="228">
        <v>0</v>
      </c>
      <c r="T192" s="229">
        <f>S192*H192</f>
        <v>0</v>
      </c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R192" s="230" t="s">
        <v>206</v>
      </c>
      <c r="AT192" s="230" t="s">
        <v>124</v>
      </c>
      <c r="AU192" s="230" t="s">
        <v>83</v>
      </c>
      <c r="AY192" s="16" t="s">
        <v>122</v>
      </c>
      <c r="BE192" s="231">
        <f>IF(N192="základní",J192,0)</f>
        <v>0</v>
      </c>
      <c r="BF192" s="231">
        <f>IF(N192="snížená",J192,0)</f>
        <v>0</v>
      </c>
      <c r="BG192" s="231">
        <f>IF(N192="zákl. přenesená",J192,0)</f>
        <v>0</v>
      </c>
      <c r="BH192" s="231">
        <f>IF(N192="sníž. přenesená",J192,0)</f>
        <v>0</v>
      </c>
      <c r="BI192" s="231">
        <f>IF(N192="nulová",J192,0)</f>
        <v>0</v>
      </c>
      <c r="BJ192" s="16" t="s">
        <v>81</v>
      </c>
      <c r="BK192" s="231">
        <f>ROUND(I192*H192,2)</f>
        <v>0</v>
      </c>
      <c r="BL192" s="16" t="s">
        <v>206</v>
      </c>
      <c r="BM192" s="230" t="s">
        <v>590</v>
      </c>
    </row>
    <row r="193" s="13" customFormat="1">
      <c r="A193" s="13"/>
      <c r="B193" s="232"/>
      <c r="C193" s="233"/>
      <c r="D193" s="234" t="s">
        <v>130</v>
      </c>
      <c r="E193" s="235" t="s">
        <v>1</v>
      </c>
      <c r="F193" s="236" t="s">
        <v>552</v>
      </c>
      <c r="G193" s="233"/>
      <c r="H193" s="237">
        <v>31.920000000000002</v>
      </c>
      <c r="I193" s="238"/>
      <c r="J193" s="233"/>
      <c r="K193" s="233"/>
      <c r="L193" s="239"/>
      <c r="M193" s="240"/>
      <c r="N193" s="241"/>
      <c r="O193" s="241"/>
      <c r="P193" s="241"/>
      <c r="Q193" s="241"/>
      <c r="R193" s="241"/>
      <c r="S193" s="241"/>
      <c r="T193" s="242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43" t="s">
        <v>130</v>
      </c>
      <c r="AU193" s="243" t="s">
        <v>83</v>
      </c>
      <c r="AV193" s="13" t="s">
        <v>83</v>
      </c>
      <c r="AW193" s="13" t="s">
        <v>30</v>
      </c>
      <c r="AX193" s="13" t="s">
        <v>81</v>
      </c>
      <c r="AY193" s="243" t="s">
        <v>122</v>
      </c>
    </row>
    <row r="194" s="2" customFormat="1" ht="16.5" customHeight="1">
      <c r="A194" s="37"/>
      <c r="B194" s="38"/>
      <c r="C194" s="255" t="s">
        <v>379</v>
      </c>
      <c r="D194" s="255" t="s">
        <v>168</v>
      </c>
      <c r="E194" s="256" t="s">
        <v>591</v>
      </c>
      <c r="F194" s="257" t="s">
        <v>592</v>
      </c>
      <c r="G194" s="258" t="s">
        <v>148</v>
      </c>
      <c r="H194" s="259">
        <v>35.112000000000002</v>
      </c>
      <c r="I194" s="260"/>
      <c r="J194" s="261">
        <f>ROUND(I194*H194,2)</f>
        <v>0</v>
      </c>
      <c r="K194" s="262"/>
      <c r="L194" s="263"/>
      <c r="M194" s="264" t="s">
        <v>1</v>
      </c>
      <c r="N194" s="265" t="s">
        <v>38</v>
      </c>
      <c r="O194" s="90"/>
      <c r="P194" s="228">
        <f>O194*H194</f>
        <v>0</v>
      </c>
      <c r="Q194" s="228">
        <v>0.00027</v>
      </c>
      <c r="R194" s="228">
        <f>Q194*H194</f>
        <v>0.0094802400000000009</v>
      </c>
      <c r="S194" s="228">
        <v>0</v>
      </c>
      <c r="T194" s="229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30" t="s">
        <v>371</v>
      </c>
      <c r="AT194" s="230" t="s">
        <v>168</v>
      </c>
      <c r="AU194" s="230" t="s">
        <v>83</v>
      </c>
      <c r="AY194" s="16" t="s">
        <v>122</v>
      </c>
      <c r="BE194" s="231">
        <f>IF(N194="základní",J194,0)</f>
        <v>0</v>
      </c>
      <c r="BF194" s="231">
        <f>IF(N194="snížená",J194,0)</f>
        <v>0</v>
      </c>
      <c r="BG194" s="231">
        <f>IF(N194="zákl. přenesená",J194,0)</f>
        <v>0</v>
      </c>
      <c r="BH194" s="231">
        <f>IF(N194="sníž. přenesená",J194,0)</f>
        <v>0</v>
      </c>
      <c r="BI194" s="231">
        <f>IF(N194="nulová",J194,0)</f>
        <v>0</v>
      </c>
      <c r="BJ194" s="16" t="s">
        <v>81</v>
      </c>
      <c r="BK194" s="231">
        <f>ROUND(I194*H194,2)</f>
        <v>0</v>
      </c>
      <c r="BL194" s="16" t="s">
        <v>206</v>
      </c>
      <c r="BM194" s="230" t="s">
        <v>593</v>
      </c>
    </row>
    <row r="195" s="13" customFormat="1">
      <c r="A195" s="13"/>
      <c r="B195" s="232"/>
      <c r="C195" s="233"/>
      <c r="D195" s="234" t="s">
        <v>130</v>
      </c>
      <c r="E195" s="235" t="s">
        <v>1</v>
      </c>
      <c r="F195" s="236" t="s">
        <v>556</v>
      </c>
      <c r="G195" s="233"/>
      <c r="H195" s="237">
        <v>35.112000000000002</v>
      </c>
      <c r="I195" s="238"/>
      <c r="J195" s="233"/>
      <c r="K195" s="233"/>
      <c r="L195" s="239"/>
      <c r="M195" s="240"/>
      <c r="N195" s="241"/>
      <c r="O195" s="241"/>
      <c r="P195" s="241"/>
      <c r="Q195" s="241"/>
      <c r="R195" s="241"/>
      <c r="S195" s="241"/>
      <c r="T195" s="242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3" t="s">
        <v>130</v>
      </c>
      <c r="AU195" s="243" t="s">
        <v>83</v>
      </c>
      <c r="AV195" s="13" t="s">
        <v>83</v>
      </c>
      <c r="AW195" s="13" t="s">
        <v>30</v>
      </c>
      <c r="AX195" s="13" t="s">
        <v>81</v>
      </c>
      <c r="AY195" s="243" t="s">
        <v>122</v>
      </c>
    </row>
    <row r="196" s="12" customFormat="1" ht="22.8" customHeight="1">
      <c r="A196" s="12"/>
      <c r="B196" s="202"/>
      <c r="C196" s="203"/>
      <c r="D196" s="204" t="s">
        <v>72</v>
      </c>
      <c r="E196" s="216" t="s">
        <v>594</v>
      </c>
      <c r="F196" s="216" t="s">
        <v>595</v>
      </c>
      <c r="G196" s="203"/>
      <c r="H196" s="203"/>
      <c r="I196" s="206"/>
      <c r="J196" s="217">
        <f>BK196</f>
        <v>0</v>
      </c>
      <c r="K196" s="203"/>
      <c r="L196" s="208"/>
      <c r="M196" s="209"/>
      <c r="N196" s="210"/>
      <c r="O196" s="210"/>
      <c r="P196" s="211">
        <f>SUM(P197:P198)</f>
        <v>0</v>
      </c>
      <c r="Q196" s="210"/>
      <c r="R196" s="211">
        <f>SUM(R197:R198)</f>
        <v>0.024</v>
      </c>
      <c r="S196" s="210"/>
      <c r="T196" s="212">
        <f>SUM(T197:T198)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213" t="s">
        <v>83</v>
      </c>
      <c r="AT196" s="214" t="s">
        <v>72</v>
      </c>
      <c r="AU196" s="214" t="s">
        <v>81</v>
      </c>
      <c r="AY196" s="213" t="s">
        <v>122</v>
      </c>
      <c r="BK196" s="215">
        <f>SUM(BK197:BK198)</f>
        <v>0</v>
      </c>
    </row>
    <row r="197" s="2" customFormat="1" ht="24.15" customHeight="1">
      <c r="A197" s="37"/>
      <c r="B197" s="38"/>
      <c r="C197" s="218" t="s">
        <v>383</v>
      </c>
      <c r="D197" s="218" t="s">
        <v>124</v>
      </c>
      <c r="E197" s="219" t="s">
        <v>596</v>
      </c>
      <c r="F197" s="220" t="s">
        <v>597</v>
      </c>
      <c r="G197" s="221" t="s">
        <v>148</v>
      </c>
      <c r="H197" s="222">
        <v>80</v>
      </c>
      <c r="I197" s="223"/>
      <c r="J197" s="224">
        <f>ROUND(I197*H197,2)</f>
        <v>0</v>
      </c>
      <c r="K197" s="225"/>
      <c r="L197" s="43"/>
      <c r="M197" s="226" t="s">
        <v>1</v>
      </c>
      <c r="N197" s="227" t="s">
        <v>38</v>
      </c>
      <c r="O197" s="90"/>
      <c r="P197" s="228">
        <f>O197*H197</f>
        <v>0</v>
      </c>
      <c r="Q197" s="228">
        <v>0.00013999999999999999</v>
      </c>
      <c r="R197" s="228">
        <f>Q197*H197</f>
        <v>0.011199999999999998</v>
      </c>
      <c r="S197" s="228">
        <v>0</v>
      </c>
      <c r="T197" s="229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30" t="s">
        <v>206</v>
      </c>
      <c r="AT197" s="230" t="s">
        <v>124</v>
      </c>
      <c r="AU197" s="230" t="s">
        <v>83</v>
      </c>
      <c r="AY197" s="16" t="s">
        <v>122</v>
      </c>
      <c r="BE197" s="231">
        <f>IF(N197="základní",J197,0)</f>
        <v>0</v>
      </c>
      <c r="BF197" s="231">
        <f>IF(N197="snížená",J197,0)</f>
        <v>0</v>
      </c>
      <c r="BG197" s="231">
        <f>IF(N197="zákl. přenesená",J197,0)</f>
        <v>0</v>
      </c>
      <c r="BH197" s="231">
        <f>IF(N197="sníž. přenesená",J197,0)</f>
        <v>0</v>
      </c>
      <c r="BI197" s="231">
        <f>IF(N197="nulová",J197,0)</f>
        <v>0</v>
      </c>
      <c r="BJ197" s="16" t="s">
        <v>81</v>
      </c>
      <c r="BK197" s="231">
        <f>ROUND(I197*H197,2)</f>
        <v>0</v>
      </c>
      <c r="BL197" s="16" t="s">
        <v>206</v>
      </c>
      <c r="BM197" s="230" t="s">
        <v>598</v>
      </c>
    </row>
    <row r="198" s="2" customFormat="1" ht="21.75" customHeight="1">
      <c r="A198" s="37"/>
      <c r="B198" s="38"/>
      <c r="C198" s="218" t="s">
        <v>387</v>
      </c>
      <c r="D198" s="218" t="s">
        <v>124</v>
      </c>
      <c r="E198" s="219" t="s">
        <v>599</v>
      </c>
      <c r="F198" s="220" t="s">
        <v>600</v>
      </c>
      <c r="G198" s="221" t="s">
        <v>148</v>
      </c>
      <c r="H198" s="222">
        <v>80</v>
      </c>
      <c r="I198" s="223"/>
      <c r="J198" s="224">
        <f>ROUND(I198*H198,2)</f>
        <v>0</v>
      </c>
      <c r="K198" s="225"/>
      <c r="L198" s="43"/>
      <c r="M198" s="266" t="s">
        <v>1</v>
      </c>
      <c r="N198" s="267" t="s">
        <v>38</v>
      </c>
      <c r="O198" s="268"/>
      <c r="P198" s="269">
        <f>O198*H198</f>
        <v>0</v>
      </c>
      <c r="Q198" s="269">
        <v>0.00016000000000000001</v>
      </c>
      <c r="R198" s="269">
        <f>Q198*H198</f>
        <v>0.012800000000000001</v>
      </c>
      <c r="S198" s="269">
        <v>0</v>
      </c>
      <c r="T198" s="270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30" t="s">
        <v>206</v>
      </c>
      <c r="AT198" s="230" t="s">
        <v>124</v>
      </c>
      <c r="AU198" s="230" t="s">
        <v>83</v>
      </c>
      <c r="AY198" s="16" t="s">
        <v>122</v>
      </c>
      <c r="BE198" s="231">
        <f>IF(N198="základní",J198,0)</f>
        <v>0</v>
      </c>
      <c r="BF198" s="231">
        <f>IF(N198="snížená",J198,0)</f>
        <v>0</v>
      </c>
      <c r="BG198" s="231">
        <f>IF(N198="zákl. přenesená",J198,0)</f>
        <v>0</v>
      </c>
      <c r="BH198" s="231">
        <f>IF(N198="sníž. přenesená",J198,0)</f>
        <v>0</v>
      </c>
      <c r="BI198" s="231">
        <f>IF(N198="nulová",J198,0)</f>
        <v>0</v>
      </c>
      <c r="BJ198" s="16" t="s">
        <v>81</v>
      </c>
      <c r="BK198" s="231">
        <f>ROUND(I198*H198,2)</f>
        <v>0</v>
      </c>
      <c r="BL198" s="16" t="s">
        <v>206</v>
      </c>
      <c r="BM198" s="230" t="s">
        <v>601</v>
      </c>
    </row>
    <row r="199" s="2" customFormat="1" ht="6.96" customHeight="1">
      <c r="A199" s="37"/>
      <c r="B199" s="65"/>
      <c r="C199" s="66"/>
      <c r="D199" s="66"/>
      <c r="E199" s="66"/>
      <c r="F199" s="66"/>
      <c r="G199" s="66"/>
      <c r="H199" s="66"/>
      <c r="I199" s="66"/>
      <c r="J199" s="66"/>
      <c r="K199" s="66"/>
      <c r="L199" s="43"/>
      <c r="M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</row>
  </sheetData>
  <sheetProtection sheet="1" autoFilter="0" formatColumns="0" formatRows="0" objects="1" scenarios="1" spinCount="100000" saltValue="gnnEvjBmgUcXCOpZjIM4a5ud99qB4tswdUmu+/bOzpWtPpoLU01zbH3dvG9A4wlMsoVh79k2+dOCkrNhVG/NtA==" hashValue="ZNbV7+4d6rRHQw2xYgRzOTG1QPo9d4KF2dIos3lAIwTtEKS3tf+pZxAmlA/eNEUP5yYdsoV3kaN3xbzaNVv8Ig==" algorithmName="SHA-512" password="CC35"/>
  <autoFilter ref="C126:K198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LAPTOP-525MKNK0\Jirka</dc:creator>
  <cp:lastModifiedBy>LAPTOP-525MKNK0\Jirka</cp:lastModifiedBy>
  <dcterms:created xsi:type="dcterms:W3CDTF">2024-06-18T18:37:14Z</dcterms:created>
  <dcterms:modified xsi:type="dcterms:W3CDTF">2024-06-18T18:37:18Z</dcterms:modified>
</cp:coreProperties>
</file>