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01 - Likvidace invazivn..." sheetId="2" r:id="rId2"/>
    <sheet name="SO02 - Obnova mokřadu" sheetId="3" r:id="rId3"/>
    <sheet name="SO03 - Mobiliář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'SO01 - Likvidace invazivn...'!$C$119:$K$150</definedName>
    <definedName name="_xlnm.Print_Area" localSheetId="1">'SO01 - Likvidace invazivn...'!$C$4:$J$76,'SO01 - Likvidace invazivn...'!$C$107:$J$150</definedName>
    <definedName name="_xlnm.Print_Titles" localSheetId="1">'SO01 - Likvidace invazivn...'!$119:$119</definedName>
    <definedName name="_xlnm._FilterDatabase" localSheetId="2" hidden="1">'SO02 - Obnova mokřadu'!$C$118:$K$135</definedName>
    <definedName name="_xlnm.Print_Area" localSheetId="2">'SO02 - Obnova mokřadu'!$C$4:$J$76,'SO02 - Obnova mokřadu'!$C$106:$J$135</definedName>
    <definedName name="_xlnm.Print_Titles" localSheetId="2">'SO02 - Obnova mokřadu'!$118:$118</definedName>
    <definedName name="_xlnm._FilterDatabase" localSheetId="3" hidden="1">'SO03 - Mobiliář'!$C$120:$K$155</definedName>
    <definedName name="_xlnm.Print_Area" localSheetId="3">'SO03 - Mobiliář'!$C$4:$J$76,'SO03 - Mobiliář'!$C$108:$J$155</definedName>
    <definedName name="_xlnm.Print_Titles" localSheetId="3">'SO03 - Mobiliář'!$120:$120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7"/>
  <c r="BH127"/>
  <c r="BG127"/>
  <c r="BF127"/>
  <c r="T127"/>
  <c r="R127"/>
  <c r="P127"/>
  <c r="BI123"/>
  <c r="BH123"/>
  <c r="BG123"/>
  <c r="BF123"/>
  <c r="T123"/>
  <c r="T122"/>
  <c r="R123"/>
  <c r="R122"/>
  <c r="P123"/>
  <c r="P122"/>
  <c r="J118"/>
  <c r="J117"/>
  <c r="F117"/>
  <c r="F115"/>
  <c r="E113"/>
  <c r="J92"/>
  <c r="J91"/>
  <c r="F91"/>
  <c r="F89"/>
  <c r="E87"/>
  <c r="J18"/>
  <c r="E18"/>
  <c r="F92"/>
  <c r="J17"/>
  <c r="J12"/>
  <c r="J115"/>
  <c r="E7"/>
  <c r="E85"/>
  <c i="3" r="J37"/>
  <c r="J36"/>
  <c i="1" r="AY96"/>
  <c i="3" r="J35"/>
  <c i="1" r="AX96"/>
  <c i="3"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J116"/>
  <c r="J115"/>
  <c r="F115"/>
  <c r="F113"/>
  <c r="E111"/>
  <c r="J92"/>
  <c r="J91"/>
  <c r="F91"/>
  <c r="F89"/>
  <c r="E87"/>
  <c r="J18"/>
  <c r="E18"/>
  <c r="F92"/>
  <c r="J17"/>
  <c r="J12"/>
  <c r="J89"/>
  <c r="E7"/>
  <c r="E109"/>
  <c i="2" r="J37"/>
  <c r="J36"/>
  <c i="1" r="AY95"/>
  <c i="2" r="J35"/>
  <c i="1" r="AX95"/>
  <c i="2" r="BI150"/>
  <c r="BH150"/>
  <c r="BG150"/>
  <c r="BF150"/>
  <c r="T150"/>
  <c r="T149"/>
  <c r="R150"/>
  <c r="R149"/>
  <c r="P150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92"/>
  <c r="J17"/>
  <c r="J12"/>
  <c r="J89"/>
  <c r="E7"/>
  <c r="E110"/>
  <c i="1" r="L90"/>
  <c r="AM90"/>
  <c r="AM89"/>
  <c r="L89"/>
  <c r="AM87"/>
  <c r="L87"/>
  <c r="L85"/>
  <c r="L84"/>
  <c r="AS94"/>
  <c i="2" r="J134"/>
  <c i="3" r="J124"/>
  <c r="J132"/>
  <c r="J130"/>
  <c i="4" r="BK123"/>
  <c r="J132"/>
  <c r="J127"/>
  <c r="J141"/>
  <c i="2" r="J150"/>
  <c r="BK124"/>
  <c r="BK145"/>
  <c r="J123"/>
  <c i="3" r="BK126"/>
  <c r="J135"/>
  <c r="J127"/>
  <c i="4" r="J143"/>
  <c r="J149"/>
  <c r="J129"/>
  <c i="2" r="BK140"/>
  <c r="BK134"/>
  <c r="J142"/>
  <c r="J124"/>
  <c i="3" r="BK128"/>
  <c r="BK131"/>
  <c i="4" r="BK147"/>
  <c r="J139"/>
  <c r="BK151"/>
  <c r="J135"/>
  <c i="2" r="BK147"/>
  <c r="BK123"/>
  <c r="BK126"/>
  <c r="J139"/>
  <c i="3" r="BK130"/>
  <c r="BK127"/>
  <c r="J126"/>
  <c i="4" r="J155"/>
  <c r="BK132"/>
  <c r="BK136"/>
  <c r="J123"/>
  <c i="2" r="BK136"/>
  <c r="BK137"/>
  <c r="BK150"/>
  <c r="BK139"/>
  <c i="3" r="J133"/>
  <c r="J122"/>
  <c r="J131"/>
  <c i="4" r="J154"/>
  <c r="BK135"/>
  <c r="BK129"/>
  <c i="2" r="BK133"/>
  <c r="J126"/>
  <c r="J133"/>
  <c r="J143"/>
  <c r="BK135"/>
  <c i="3" r="BK133"/>
  <c r="BK122"/>
  <c i="4" r="BK139"/>
  <c r="BK154"/>
  <c r="J151"/>
  <c i="2" r="J145"/>
  <c r="BK143"/>
  <c r="J147"/>
  <c r="BK142"/>
  <c r="J136"/>
  <c i="3" r="BK135"/>
  <c r="BK124"/>
  <c i="4" r="BK149"/>
  <c r="BK143"/>
  <c r="J136"/>
  <c r="BK155"/>
  <c i="2" r="J137"/>
  <c r="J138"/>
  <c r="J135"/>
  <c r="BK138"/>
  <c r="J140"/>
  <c i="3" r="BK132"/>
  <c r="J128"/>
  <c i="4" r="BK141"/>
  <c r="BK127"/>
  <c r="J147"/>
  <c i="2" l="1" r="T144"/>
  <c i="3" r="BK129"/>
  <c r="J129"/>
  <c r="J99"/>
  <c i="2" r="P144"/>
  <c i="3" r="R121"/>
  <c r="R120"/>
  <c i="2" r="P122"/>
  <c r="P121"/>
  <c r="P120"/>
  <c i="1" r="AU95"/>
  <c i="3" r="P129"/>
  <c i="2" r="R122"/>
  <c i="3" r="P121"/>
  <c r="P120"/>
  <c r="P119"/>
  <c i="1" r="AU96"/>
  <c i="4" r="BK126"/>
  <c r="J126"/>
  <c r="J99"/>
  <c i="2" r="BK122"/>
  <c r="J122"/>
  <c r="J98"/>
  <c r="R144"/>
  <c i="3" r="BK121"/>
  <c r="BK120"/>
  <c r="J120"/>
  <c r="J97"/>
  <c r="T129"/>
  <c i="4" r="P126"/>
  <c r="P125"/>
  <c r="P121"/>
  <c i="1" r="AU97"/>
  <c i="2" r="BK144"/>
  <c r="J144"/>
  <c r="J99"/>
  <c i="3" r="R129"/>
  <c i="4" r="R126"/>
  <c r="R125"/>
  <c r="R121"/>
  <c i="2" r="T122"/>
  <c r="T121"/>
  <c r="T120"/>
  <c i="3" r="T121"/>
  <c r="T120"/>
  <c r="T119"/>
  <c i="4" r="T126"/>
  <c r="T125"/>
  <c r="T121"/>
  <c r="BK138"/>
  <c r="J138"/>
  <c r="J101"/>
  <c r="P138"/>
  <c r="P137"/>
  <c r="R138"/>
  <c r="R137"/>
  <c r="T138"/>
  <c r="T137"/>
  <c i="2" r="BK149"/>
  <c r="J149"/>
  <c r="J100"/>
  <c i="4" r="BK122"/>
  <c r="E111"/>
  <c r="BE127"/>
  <c r="BE154"/>
  <c i="3" r="BK119"/>
  <c r="J119"/>
  <c r="J96"/>
  <c i="4" r="BE123"/>
  <c r="BE149"/>
  <c r="BE151"/>
  <c r="BE155"/>
  <c i="3" r="J121"/>
  <c r="J98"/>
  <c i="4" r="BE132"/>
  <c r="BE141"/>
  <c r="BE143"/>
  <c r="BE147"/>
  <c r="F118"/>
  <c r="J89"/>
  <c r="BE129"/>
  <c r="BE139"/>
  <c r="BE135"/>
  <c r="BE136"/>
  <c i="3" r="E85"/>
  <c r="J113"/>
  <c r="F116"/>
  <c r="BE124"/>
  <c r="BE128"/>
  <c r="BE132"/>
  <c r="BE133"/>
  <c r="BE126"/>
  <c i="2" r="BK121"/>
  <c r="BK120"/>
  <c r="J120"/>
  <c i="3" r="BE130"/>
  <c r="BE122"/>
  <c r="BE131"/>
  <c r="BE135"/>
  <c r="BE127"/>
  <c i="2" r="E85"/>
  <c r="F117"/>
  <c r="BE133"/>
  <c r="BE135"/>
  <c r="BE138"/>
  <c r="BE142"/>
  <c r="BE147"/>
  <c r="BE123"/>
  <c r="BE124"/>
  <c r="BE134"/>
  <c r="BE143"/>
  <c r="BE126"/>
  <c r="BE137"/>
  <c r="BE140"/>
  <c r="BE145"/>
  <c r="BE150"/>
  <c r="J114"/>
  <c r="BE136"/>
  <c r="BE139"/>
  <c r="J34"/>
  <c i="1" r="AW95"/>
  <c i="4" r="F36"/>
  <c i="1" r="BC97"/>
  <c i="2" r="F37"/>
  <c i="1" r="BD95"/>
  <c i="4" r="F37"/>
  <c i="1" r="BD97"/>
  <c i="2" r="F35"/>
  <c i="1" r="BB95"/>
  <c i="3" r="J34"/>
  <c i="1" r="AW96"/>
  <c i="3" r="F37"/>
  <c i="1" r="BD96"/>
  <c i="3" r="F36"/>
  <c i="1" r="BC96"/>
  <c i="4" r="F34"/>
  <c i="1" r="BA97"/>
  <c i="2" r="F34"/>
  <c i="1" r="BA95"/>
  <c i="3" r="F34"/>
  <c i="1" r="BA96"/>
  <c i="3" r="F35"/>
  <c i="1" r="BB96"/>
  <c i="4" r="J34"/>
  <c i="1" r="AW97"/>
  <c i="2" r="F36"/>
  <c i="1" r="BC95"/>
  <c i="2" r="J30"/>
  <c i="4" r="F35"/>
  <c i="1" r="BB97"/>
  <c i="3" l="1" r="R119"/>
  <c i="2" r="R121"/>
  <c r="R120"/>
  <c i="4" r="J122"/>
  <c r="J97"/>
  <c r="BK125"/>
  <c r="J125"/>
  <c r="J98"/>
  <c r="BK137"/>
  <c r="J137"/>
  <c r="J100"/>
  <c i="1" r="AG95"/>
  <c i="2" r="J96"/>
  <c r="J121"/>
  <c r="J97"/>
  <c i="1" r="AU94"/>
  <c i="2" r="J33"/>
  <c i="1" r="AV95"/>
  <c r="AT95"/>
  <c r="AN95"/>
  <c i="3" r="J30"/>
  <c i="1" r="AG96"/>
  <c r="BC94"/>
  <c r="W32"/>
  <c r="BB94"/>
  <c r="AX94"/>
  <c i="3" r="J33"/>
  <c i="1" r="AV96"/>
  <c r="AT96"/>
  <c i="4" r="F33"/>
  <c i="1" r="AZ97"/>
  <c i="2" r="F33"/>
  <c i="1" r="AZ95"/>
  <c r="BD94"/>
  <c r="W33"/>
  <c i="3" r="F33"/>
  <c i="1" r="AZ96"/>
  <c r="BA94"/>
  <c r="W30"/>
  <c i="4" r="J33"/>
  <c i="1" r="AV97"/>
  <c r="AT97"/>
  <c i="4" l="1" r="BK121"/>
  <c r="J121"/>
  <c r="J96"/>
  <c i="1" r="AN96"/>
  <c i="3" r="J39"/>
  <c i="2" r="J39"/>
  <c i="1" r="AY94"/>
  <c r="AW94"/>
  <c r="AK30"/>
  <c r="W31"/>
  <c r="AZ94"/>
  <c r="W29"/>
  <c i="4" l="1" r="J30"/>
  <c i="1" r="AG97"/>
  <c r="AV94"/>
  <c r="AK29"/>
  <c i="4" l="1" r="J39"/>
  <c i="1" r="AG94"/>
  <c r="AK26"/>
  <c r="AN97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<sst xmlns="http://schemas.openxmlformats.org/spreadsheetml/2006/main">
  <si>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</si>
  <si>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</si>
  <si>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</si>
  <si>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</si>
  <si>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</si>
  <si>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{0b8998d6-05df-46f2-8889-1981e92343bd}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</si>
  <si>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</si>
  <si>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</si>
  <si>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</si>
  <si>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</si>
  <si>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</si>
  <si>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</si>
  <si>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</si>
  <si>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</si>
  <si>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2019_L8(2)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</si>
  <si>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</si>
  <si>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</si>
  <si>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Revitalizace Jizbické pískovny</t>
  </si>
  <si>
    <t>KSO:</t>
  </si>
  <si>
    <t>CC-CZ:</t>
  </si>
  <si>
    <t>Místo:</t>
  </si>
  <si>
    <t>k.ú. Jizbice</t>
  </si>
  <si>
    <t>Datum:</t>
  </si>
  <si>
    <t>23. 9. 2019</t>
  </si>
  <si>
    <t>Zadavatel:</t>
  </si>
  <si>
    <t>IČ:</t>
  </si>
  <si>
    <t>00239224</t>
  </si>
  <si>
    <t>Obec Jizbice</t>
  </si>
  <si>
    <t>DIČ:</t>
  </si>
  <si>
    <t>Uchazeč:</t>
  </si>
  <si>
    <t>Vyplň údaj</t>
  </si>
  <si>
    <t>Projektant:</t>
  </si>
  <si>
    <t>Ing. Libor Kouřík</t>
  </si>
  <si>
    <t>True</t>
  </si>
  <si>
    <t>Zpracovatel:</t>
  </si>
  <si>
    <t>24826651</t>
  </si>
  <si>
    <t>Anylopex plus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</si>
  <si>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</si>
  <si>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</si>
  <si>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</si>
  <si>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</si>
  <si>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</si>
  <si>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</si>
  <si>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</si>
  <si>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</si>
  <si>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</si>
  <si>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</si>
  <si>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</si>
  <si>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</si>
  <si>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</si>
  <si>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</si>
  <si>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</si>
  <si>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</si>
  <si>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</si>
  <si>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</si>
  <si>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</si>
  <si>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</si>
  <si>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</si>
  <si>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</si>
  <si>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</si>
  <si>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</si>
  <si>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</si>
  <si>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</si>
  <si>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</si>
  <si>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</si>
  <si>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</si>
  <si>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</si>
  <si>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</si>
  <si>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</si>
  <si>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</si>
  <si>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</si>
  <si>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</si>
  <si>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</si>
  <si>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</si>
  <si>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</si>
  <si>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</si>
  <si>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</si>
  <si>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</si>
  <si>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</si>
  <si>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</si>
  <si>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</si>
  <si>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</si>
  <si>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</si>
  <si>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</si>
  <si>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Likvidace invazivních druhů a podpora ZCHD</t>
  </si>
  <si>
    <t>STA</t>
  </si>
  <si>
    <t>1</t>
  </si>
  <si>
    <t>{3b671657-ea76-4ab8-8851-1529569b215f}</t>
  </si>
  <si>
    <t>2</t>
  </si>
  <si>
    <t>SO02</t>
  </si>
  <si>
    <t>Obnova mokřadu</t>
  </si>
  <si>
    <t>{74e77a82-bf57-4222-968d-6d70b0738d1b}</t>
  </si>
  <si>
    <t>SO03</t>
  </si>
  <si>
    <t>Mobiliář</t>
  </si>
  <si>
    <t>{1380a04c-911c-42a2-8261-c7a0db309485}</t>
  </si>
  <si>
    <t>KRYCÍ LIST SOUPISU PRACÍ</t>
  </si>
  <si>
    <t>Objekt:</t>
  </si>
  <si>
    <t>SO01 - Likvidace invazivních druhů a podpora ZCHD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</si>
  <si>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</si>
  <si>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</si>
  <si>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</si>
  <si>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</si>
  <si>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</si>
  <si>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</si>
  <si>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</si>
  <si>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</si>
  <si>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</si>
  <si>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</si>
  <si>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</si>
  <si>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</si>
  <si>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</si>
  <si>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</si>
  <si>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</si>
  <si>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</si>
  <si>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</si>
  <si>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</si>
  <si>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</si>
  <si>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</si>
  <si>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</si>
  <si>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</si>
  <si>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</si>
  <si>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</si>
  <si>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</si>
  <si>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</si>
  <si>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</si>
  <si>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011203000</t>
  </si>
  <si>
    <t>Botanický dohled při realizaci</t>
  </si>
  <si>
    <t>soubor</t>
  </si>
  <si>
    <t>4</t>
  </si>
  <si>
    <t>1098778774</t>
  </si>
  <si>
    <t>1_R</t>
  </si>
  <si>
    <t>Sanace lokálních černých skládek</t>
  </si>
  <si>
    <t>1628926885</t>
  </si>
  <si>
    <t>P</t>
  </si>
  <si>
    <t>Poznámka k položce:_x000d_
Součástí prací je:_x000d_
 - ruční/strojní odstranění stávajících černých skládek_x000d_
 - třídění, naložení a odvoz odpadu_x000d_
 - uložení odpoadu na skládce vč. poplatku</t>
  </si>
  <si>
    <t>3</t>
  </si>
  <si>
    <t>111111322_R</t>
  </si>
  <si>
    <t>Odstranění porostu invazivních druhů, naložení a odvoz do 20 km ve svahu do 1:2</t>
  </si>
  <si>
    <t>m2</t>
  </si>
  <si>
    <t>-2003523993</t>
  </si>
  <si>
    <t>Poznámka k položce:_x000d_
Invazivních druhy: zlatobýl obrovský (trvalka), pámelník bílý (křovina) a třtinu křovištní (travina), uvažováno 50% ploch</t>
  </si>
  <si>
    <t>VV</t>
  </si>
  <si>
    <t>902 "odstranění porostu po skrývku humósních vrstev</t>
  </si>
  <si>
    <t>400 "eliminace invazivních druhů</t>
  </si>
  <si>
    <t>644 "příprava povrchu pro odtěžbu zeminy</t>
  </si>
  <si>
    <t>1946*0,5 "Přepočtené koeficientem množství</t>
  </si>
  <si>
    <t>Součet</t>
  </si>
  <si>
    <t>111211121_R</t>
  </si>
  <si>
    <t>Likvidace klestu</t>
  </si>
  <si>
    <t>m3</t>
  </si>
  <si>
    <t>-791712008</t>
  </si>
  <si>
    <t>5</t>
  </si>
  <si>
    <t>111212316</t>
  </si>
  <si>
    <t>Odstranění nevhodných dřevin do 500 m2 výšky nad 1m bez odstranění pařezů ve svahu do 1:2</t>
  </si>
  <si>
    <t>434178451</t>
  </si>
  <si>
    <t>6</t>
  </si>
  <si>
    <t>112151111</t>
  </si>
  <si>
    <t>Směrové kácení stromů s rozřezáním a odvětvením D kmene do 200 mm</t>
  </si>
  <si>
    <t>kus</t>
  </si>
  <si>
    <t>1101893664</t>
  </si>
  <si>
    <t>7</t>
  </si>
  <si>
    <t>112151112</t>
  </si>
  <si>
    <t>Směrové kácení stromů s rozřezáním a odvětvením D kmene do 300 mm</t>
  </si>
  <si>
    <t>-1525962872</t>
  </si>
  <si>
    <t>8</t>
  </si>
  <si>
    <t>112151113</t>
  </si>
  <si>
    <t>Směrové kácení stromů s rozřezáním a odvětvením D kmene do 400 mm</t>
  </si>
  <si>
    <t>2046890452</t>
  </si>
  <si>
    <t>9</t>
  </si>
  <si>
    <t>112151114</t>
  </si>
  <si>
    <t>Směrové kácení stromů s rozřezáním a odvětvením D kmene do 500 mm</t>
  </si>
  <si>
    <t>-922542987</t>
  </si>
  <si>
    <t>10</t>
  </si>
  <si>
    <t>112151115</t>
  </si>
  <si>
    <t>Směrové kácení stromů s rozřezáním a odvětvením D kmene do 600 mm</t>
  </si>
  <si>
    <t>621136003</t>
  </si>
  <si>
    <t>11</t>
  </si>
  <si>
    <t>111301111</t>
  </si>
  <si>
    <t>Sejmutí drnu tl do 100 mm s přemístěním do 50 m nebo naložením na dopravní prostředek</t>
  </si>
  <si>
    <t>2021952206</t>
  </si>
  <si>
    <t>Poznámka k položce:_x000d_
Uvažováno ručně.</t>
  </si>
  <si>
    <t>12</t>
  </si>
  <si>
    <t>162302111</t>
  </si>
  <si>
    <t>Vodorovné přemístění drnu bez naložení se složením do 1000 m</t>
  </si>
  <si>
    <t>724357237</t>
  </si>
  <si>
    <t>13</t>
  </si>
  <si>
    <t>06</t>
  </si>
  <si>
    <t>Ochrana kmene průměru do 300 mm bedněním výšky do 2 m</t>
  </si>
  <si>
    <t>1024</t>
  </si>
  <si>
    <t>-476489701</t>
  </si>
  <si>
    <t>Ostatní konstrukce a práce, bourání</t>
  </si>
  <si>
    <t>14</t>
  </si>
  <si>
    <t>M</t>
  </si>
  <si>
    <t>3_R</t>
  </si>
  <si>
    <t>Zimoviště pro obojživelníky</t>
  </si>
  <si>
    <t>ks</t>
  </si>
  <si>
    <t>-817727180</t>
  </si>
  <si>
    <t>Poznámka k položce:_x000d_
Cena zahrnuje:_x000d_
- vyhloubení jámy, dovoz materiálu, materiál (dřevní a travní hmoty, zbytky a části stromů, kamení, ...)_x000d_
- doprava vč. práce</t>
  </si>
  <si>
    <t>4_R</t>
  </si>
  <si>
    <t>Líhniště pro plazy</t>
  </si>
  <si>
    <t>32</t>
  </si>
  <si>
    <t>16</t>
  </si>
  <si>
    <t>2010768154</t>
  </si>
  <si>
    <t>Poznámka k položce:_x000d_
Cena zahrnuje:_x000d_
- vyhloubení jámy, dovoz materiálu, materiál (kulatina, pletivo, dřevní a travní hmoty, zbytky a části stromů, kamení, ...)_x000d_
- doprava a montáž konstrukce</t>
  </si>
  <si>
    <t>VRN</t>
  </si>
  <si>
    <t>Vedlejší rozpočtové náklady</t>
  </si>
  <si>
    <t>03</t>
  </si>
  <si>
    <t>Zajištění a zabezpečení staveniště, zřízení a likvidace, zařízení staveniště a přístupů</t>
  </si>
  <si>
    <t>-1863028443</t>
  </si>
  <si>
    <t>SO02 - Obnova mokřadu</t>
  </si>
  <si>
    <t>122151106</t>
  </si>
  <si>
    <t>Odkopávky a prokopávky nezapažené v hornině třídy těžitelnosti I skupiny 1 a 2 objem do 5000 m3 strojně</t>
  </si>
  <si>
    <t>-199721409</t>
  </si>
  <si>
    <t>1325*0,8 "Přepočtené koeficientem množství</t>
  </si>
  <si>
    <t>124253101</t>
  </si>
  <si>
    <t>Vykopávky pro koryta vodotečí v hornině třídy těžitelnosti I skupiny 3 objem do 1000 m3 strojně</t>
  </si>
  <si>
    <t>1516069988</t>
  </si>
  <si>
    <t>1325*0,2"Přepočtené koeficientem množství</t>
  </si>
  <si>
    <t>162451105</t>
  </si>
  <si>
    <t>Vodorovné přemístění přes 1 000 do 1500 m výkopku/sypaniny z horniny třídy těžitelnosti I skupiny 1 až 3</t>
  </si>
  <si>
    <t>980615715</t>
  </si>
  <si>
    <t>171251101</t>
  </si>
  <si>
    <t>Uložení sypaniny do násypů nezhutněných strojně</t>
  </si>
  <si>
    <t>530761429</t>
  </si>
  <si>
    <t>173103101</t>
  </si>
  <si>
    <t>Uložení sypanin z hornin tř. 1 až 4 do hrází nádrží do přechodových vrstev š do 2,5 m</t>
  </si>
  <si>
    <t>2070859590</t>
  </si>
  <si>
    <t>012303000</t>
  </si>
  <si>
    <t>Geodetické práce po výstavbě</t>
  </si>
  <si>
    <t>684930581</t>
  </si>
  <si>
    <t>04</t>
  </si>
  <si>
    <t>Zajištění umístění štítku o povolení stavby na viditelném místě u vstupu na staveniště</t>
  </si>
  <si>
    <t>109901129</t>
  </si>
  <si>
    <t>05</t>
  </si>
  <si>
    <t>Uvedení dotčených pozemků a komunikací do původního (popř. v PD předepsaného) stavu</t>
  </si>
  <si>
    <t>-1046168280</t>
  </si>
  <si>
    <t>011403000_R</t>
  </si>
  <si>
    <t>Rozbor zeminy</t>
  </si>
  <si>
    <t>-629895409</t>
  </si>
  <si>
    <t>Poznámka k položce:_x000d_
Rozbory zeminy dle přílohy č. 10, tabulka 10.1 a 10.2 vyhlášky MŽP č. 294/2005 Sb.</t>
  </si>
  <si>
    <t>Zajištění odchytu a přesunu objživelníků</t>
  </si>
  <si>
    <t>-982369044</t>
  </si>
  <si>
    <t>SO03 - Mobiliář</t>
  </si>
  <si>
    <t>4 - Vodorovné konstrukce</t>
  </si>
  <si>
    <t>PSV - Práce a dodávky PSV</t>
  </si>
  <si>
    <t xml:space="preserve">    762 - Konstrukce tesařské</t>
  </si>
  <si>
    <t>Vodorovné konstrukce</t>
  </si>
  <si>
    <t>463211141</t>
  </si>
  <si>
    <t>Rovnanina objemu do 3 m3 z lomového kamene tříděného hmotnosti do 80 kg s urovnáním líce</t>
  </si>
  <si>
    <t>-671194693</t>
  </si>
  <si>
    <t>63/2*1,2*0,5*0,3</t>
  </si>
  <si>
    <t>2_R</t>
  </si>
  <si>
    <t>Informační tabule</t>
  </si>
  <si>
    <t>1645731460</t>
  </si>
  <si>
    <t>Poznámka k položce:_x000d_
Montáž vč. materiálu</t>
  </si>
  <si>
    <t>181111111</t>
  </si>
  <si>
    <t>Plošná úprava terénu do 500 m2 zemina tř 1 až 4 nerovnosti do 100 mm v rovinně a svahu do 1:5</t>
  </si>
  <si>
    <t>-1829449053</t>
  </si>
  <si>
    <t>276*1,75 "terénní urovnávka - naučná stezka</t>
  </si>
  <si>
    <t>483*0,5 "Přepočtené koeficientem množství</t>
  </si>
  <si>
    <t>181111112</t>
  </si>
  <si>
    <t>Plošná úprava terénu do 500 m2 zemina tř 1 až 4 nerovnosti do 100 mm ve svahu do 1:2</t>
  </si>
  <si>
    <t>-341090874</t>
  </si>
  <si>
    <t>936124111</t>
  </si>
  <si>
    <t>Montáž dřevěné lavice</t>
  </si>
  <si>
    <t>-1395972906</t>
  </si>
  <si>
    <t>74910100_R</t>
  </si>
  <si>
    <t>Dřevěná lavice</t>
  </si>
  <si>
    <t>-109001666</t>
  </si>
  <si>
    <t>PSV</t>
  </si>
  <si>
    <t>Práce a dodávky PSV</t>
  </si>
  <si>
    <t>762</t>
  </si>
  <si>
    <t>Konstrukce tesařské</t>
  </si>
  <si>
    <t>338950112</t>
  </si>
  <si>
    <t>Osazení řady kůlů v rovině a ve svahu do 1:5 se zadusáním do zeminy výška kůlu nad zemí do 1,0 m</t>
  </si>
  <si>
    <t>m</t>
  </si>
  <si>
    <t>1496758622</t>
  </si>
  <si>
    <t>65*2*0,833*0,75</t>
  </si>
  <si>
    <t>05217118</t>
  </si>
  <si>
    <t>tyče dřevěné v kůře D 100mm dl 8m</t>
  </si>
  <si>
    <t>585729804</t>
  </si>
  <si>
    <t>20,8*2,5 "Přepočtené koeficientem množství</t>
  </si>
  <si>
    <t>60512125</t>
  </si>
  <si>
    <t>hranol stavební řezivo průřezu do 120cm2 do dl 6m</t>
  </si>
  <si>
    <t>-1121856301</t>
  </si>
  <si>
    <t>63*2*0,08*0,12"chodník - vypokládaný</t>
  </si>
  <si>
    <t>65*2*0,08*0,12 "chodník na pilotech</t>
  </si>
  <si>
    <t>60514101</t>
  </si>
  <si>
    <t>řezivo jehličnaté lať 10-25cm2</t>
  </si>
  <si>
    <t>-346262278</t>
  </si>
  <si>
    <t>65/1,2*(1,4+1,4+1,1+1,1+1,2+1,2)*0,05*0,03 "chodník - na pilotech, zavětrovací latě</t>
  </si>
  <si>
    <t>60511125</t>
  </si>
  <si>
    <t>řezivo stavební fošny prismované středové š do 160mm dl 2-5m</t>
  </si>
  <si>
    <t>2105907016</t>
  </si>
  <si>
    <t>9*(63+65)*1,2*0,03*0,1</t>
  </si>
  <si>
    <t>762085111</t>
  </si>
  <si>
    <t>Montáž svorníků nebo šroubů délky do 150 mm</t>
  </si>
  <si>
    <t>855911202</t>
  </si>
  <si>
    <t>Poznámka k položce:_x000d_
Cena vč. materiálu</t>
  </si>
  <si>
    <t>65/1,2*7</t>
  </si>
  <si>
    <t>54825400</t>
  </si>
  <si>
    <t>kování tesařské děrovaná styčníková deska 40x120x2,0mm</t>
  </si>
  <si>
    <t>360228463</t>
  </si>
  <si>
    <t>76233_R</t>
  </si>
  <si>
    <t>Montáž tesařských kcí</t>
  </si>
  <si>
    <t>-244801545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</si>
</sst>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30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30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33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35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33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37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39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40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41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42</v>
      </c>
      <c r="E29" s="46"/>
      <c r="F29" s="31" t="s">
        <v>43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44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45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46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47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48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49</v>
      </c>
      <c r="U35" s="53"/>
      <c r="V35" s="53"/>
      <c r="W35" s="53"/>
      <c r="X35" s="55" t="s">
        <v>50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51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52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53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54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53</v>
      </c>
      <c r="AI60" s="41"/>
      <c r="AJ60" s="41"/>
      <c r="AK60" s="41"/>
      <c r="AL60" s="41"/>
      <c r="AM60" s="63" t="s">
        <v>54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55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56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53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54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53</v>
      </c>
      <c r="AI75" s="41"/>
      <c r="AJ75" s="41"/>
      <c r="AK75" s="41"/>
      <c r="AL75" s="41"/>
      <c r="AM75" s="63" t="s">
        <v>54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57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2019_L8(2)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Revitalizace Jizbické pískovny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k.ú. Jizbice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23. 9. 2019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Obec Jizbice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31</v>
      </c>
      <c r="AJ89" s="39"/>
      <c r="AK89" s="39"/>
      <c r="AL89" s="39"/>
      <c r="AM89" s="79" t="str">
        <f>IF(E17="","",E17)</f>
        <v>Ing. Libor Kouřík</v>
      </c>
      <c r="AN89" s="70"/>
      <c r="AO89" s="70"/>
      <c r="AP89" s="70"/>
      <c r="AQ89" s="39"/>
      <c r="AR89" s="43"/>
      <c r="AS89" s="80" t="s">
        <v>58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29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34</v>
      </c>
      <c r="AJ90" s="39"/>
      <c r="AK90" s="39"/>
      <c r="AL90" s="39"/>
      <c r="AM90" s="79" t="str">
        <f>IF(E20="","",E20)</f>
        <v>Anylopex plus s.r.o.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59</v>
      </c>
      <c r="D92" s="93"/>
      <c r="E92" s="93"/>
      <c r="F92" s="93"/>
      <c r="G92" s="93"/>
      <c r="H92" s="94"/>
      <c r="I92" s="95" t="s">
        <v>60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61</v>
      </c>
      <c r="AH92" s="93"/>
      <c r="AI92" s="93"/>
      <c r="AJ92" s="93"/>
      <c r="AK92" s="93"/>
      <c r="AL92" s="93"/>
      <c r="AM92" s="93"/>
      <c r="AN92" s="95" t="s">
        <v>62</v>
      </c>
      <c r="AO92" s="93"/>
      <c r="AP92" s="97"/>
      <c r="AQ92" s="98" t="s">
        <v>63</v>
      </c>
      <c r="AR92" s="43"/>
      <c r="AS92" s="99" t="s">
        <v>64</v>
      </c>
      <c r="AT92" s="100" t="s">
        <v>65</v>
      </c>
      <c r="AU92" s="100" t="s">
        <v>66</v>
      </c>
      <c r="AV92" s="100" t="s">
        <v>67</v>
      </c>
      <c r="AW92" s="100" t="s">
        <v>68</v>
      </c>
      <c r="AX92" s="100" t="s">
        <v>69</v>
      </c>
      <c r="AY92" s="100" t="s">
        <v>70</v>
      </c>
      <c r="AZ92" s="100" t="s">
        <v>71</v>
      </c>
      <c r="BA92" s="100" t="s">
        <v>72</v>
      </c>
      <c r="BB92" s="100" t="s">
        <v>73</v>
      </c>
      <c r="BC92" s="100" t="s">
        <v>74</v>
      </c>
      <c r="BD92" s="101" t="s">
        <v>75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76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ROUND(SUM(AG95:AG97),2)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ROUND(SUM(AS95:AS97),2)</f>
        <v>0</v>
      </c>
      <c r="AT94" s="113">
        <f>ROUND(SUM(AV94:AW94),2)</f>
        <v>0</v>
      </c>
      <c r="AU94" s="114">
        <f>ROUND(SUM(AU95:AU97),5)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ROUND(SUM(AZ95:AZ97),2)</f>
        <v>0</v>
      </c>
      <c r="BA94" s="113">
        <f>ROUND(SUM(BA95:BA97),2)</f>
        <v>0</v>
      </c>
      <c r="BB94" s="113">
        <f>ROUND(SUM(BB95:BB97),2)</f>
        <v>0</v>
      </c>
      <c r="BC94" s="113">
        <f>ROUND(SUM(BC95:BC97),2)</f>
        <v>0</v>
      </c>
      <c r="BD94" s="115">
        <f>ROUND(SUM(BD95:BD97),2)</f>
        <v>0</v>
      </c>
      <c r="BE94" s="6"/>
      <c r="BS94" s="116" t="s">
        <v>77</v>
      </c>
      <c r="BT94" s="116" t="s">
        <v>78</v>
      </c>
      <c r="BU94" s="117" t="s">
        <v>79</v>
      </c>
      <c r="BV94" s="116" t="s">
        <v>80</v>
      </c>
      <c r="BW94" s="116" t="s">
        <v>5</v>
      </c>
      <c r="BX94" s="116" t="s">
        <v>81</v>
      </c>
      <c r="CL94" s="116" t="s">
        <v>1</v>
      </c>
    </row>
    <row r="95" s="7" customFormat="1" ht="24.75" customHeight="1">
      <c r="A95" s="118" t="s">
        <v>82</v>
      </c>
      <c r="B95" s="119"/>
      <c r="C95" s="120"/>
      <c r="D95" s="121" t="s">
        <v>83</v>
      </c>
      <c r="E95" s="121"/>
      <c r="F95" s="121"/>
      <c r="G95" s="121"/>
      <c r="H95" s="121"/>
      <c r="I95" s="122"/>
      <c r="J95" s="121" t="s">
        <v>84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'SO01 - Likvidace invazivn...'!J30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85</v>
      </c>
      <c r="AR95" s="125"/>
      <c r="AS95" s="126">
        <v>0</v>
      </c>
      <c r="AT95" s="127">
        <f>ROUND(SUM(AV95:AW95),2)</f>
        <v>0</v>
      </c>
      <c r="AU95" s="128">
        <f>'SO01 - Likvidace invazivn...'!P120</f>
        <v>0</v>
      </c>
      <c r="AV95" s="127">
        <f>'SO01 - Likvidace invazivn...'!J33</f>
        <v>0</v>
      </c>
      <c r="AW95" s="127">
        <f>'SO01 - Likvidace invazivn...'!J34</f>
        <v>0</v>
      </c>
      <c r="AX95" s="127">
        <f>'SO01 - Likvidace invazivn...'!J35</f>
        <v>0</v>
      </c>
      <c r="AY95" s="127">
        <f>'SO01 - Likvidace invazivn...'!J36</f>
        <v>0</v>
      </c>
      <c r="AZ95" s="127">
        <f>'SO01 - Likvidace invazivn...'!F33</f>
        <v>0</v>
      </c>
      <c r="BA95" s="127">
        <f>'SO01 - Likvidace invazivn...'!F34</f>
        <v>0</v>
      </c>
      <c r="BB95" s="127">
        <f>'SO01 - Likvidace invazivn...'!F35</f>
        <v>0</v>
      </c>
      <c r="BC95" s="127">
        <f>'SO01 - Likvidace invazivn...'!F36</f>
        <v>0</v>
      </c>
      <c r="BD95" s="129">
        <f>'SO01 - Likvidace invazivn...'!F37</f>
        <v>0</v>
      </c>
      <c r="BE95" s="7"/>
      <c r="BT95" s="130" t="s">
        <v>86</v>
      </c>
      <c r="BV95" s="130" t="s">
        <v>80</v>
      </c>
      <c r="BW95" s="130" t="s">
        <v>87</v>
      </c>
      <c r="BX95" s="130" t="s">
        <v>5</v>
      </c>
      <c r="CL95" s="130" t="s">
        <v>1</v>
      </c>
      <c r="CM95" s="130" t="s">
        <v>88</v>
      </c>
    </row>
    <row r="96" s="7" customFormat="1" ht="16.5" customHeight="1">
      <c r="A96" s="118" t="s">
        <v>82</v>
      </c>
      <c r="B96" s="119"/>
      <c r="C96" s="120"/>
      <c r="D96" s="121" t="s">
        <v>89</v>
      </c>
      <c r="E96" s="121"/>
      <c r="F96" s="121"/>
      <c r="G96" s="121"/>
      <c r="H96" s="121"/>
      <c r="I96" s="122"/>
      <c r="J96" s="121" t="s">
        <v>90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'SO02 - Obnova mokřadu'!J30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85</v>
      </c>
      <c r="AR96" s="125"/>
      <c r="AS96" s="126">
        <v>0</v>
      </c>
      <c r="AT96" s="127">
        <f>ROUND(SUM(AV96:AW96),2)</f>
        <v>0</v>
      </c>
      <c r="AU96" s="128">
        <f>'SO02 - Obnova mokřadu'!P119</f>
        <v>0</v>
      </c>
      <c r="AV96" s="127">
        <f>'SO02 - Obnova mokřadu'!J33</f>
        <v>0</v>
      </c>
      <c r="AW96" s="127">
        <f>'SO02 - Obnova mokřadu'!J34</f>
        <v>0</v>
      </c>
      <c r="AX96" s="127">
        <f>'SO02 - Obnova mokřadu'!J35</f>
        <v>0</v>
      </c>
      <c r="AY96" s="127">
        <f>'SO02 - Obnova mokřadu'!J36</f>
        <v>0</v>
      </c>
      <c r="AZ96" s="127">
        <f>'SO02 - Obnova mokřadu'!F33</f>
        <v>0</v>
      </c>
      <c r="BA96" s="127">
        <f>'SO02 - Obnova mokřadu'!F34</f>
        <v>0</v>
      </c>
      <c r="BB96" s="127">
        <f>'SO02 - Obnova mokřadu'!F35</f>
        <v>0</v>
      </c>
      <c r="BC96" s="127">
        <f>'SO02 - Obnova mokřadu'!F36</f>
        <v>0</v>
      </c>
      <c r="BD96" s="129">
        <f>'SO02 - Obnova mokřadu'!F37</f>
        <v>0</v>
      </c>
      <c r="BE96" s="7"/>
      <c r="BT96" s="130" t="s">
        <v>86</v>
      </c>
      <c r="BV96" s="130" t="s">
        <v>80</v>
      </c>
      <c r="BW96" s="130" t="s">
        <v>91</v>
      </c>
      <c r="BX96" s="130" t="s">
        <v>5</v>
      </c>
      <c r="CL96" s="130" t="s">
        <v>1</v>
      </c>
      <c r="CM96" s="130" t="s">
        <v>88</v>
      </c>
    </row>
    <row r="97" s="7" customFormat="1" ht="16.5" customHeight="1">
      <c r="A97" s="118" t="s">
        <v>82</v>
      </c>
      <c r="B97" s="119"/>
      <c r="C97" s="120"/>
      <c r="D97" s="121" t="s">
        <v>92</v>
      </c>
      <c r="E97" s="121"/>
      <c r="F97" s="121"/>
      <c r="G97" s="121"/>
      <c r="H97" s="121"/>
      <c r="I97" s="122"/>
      <c r="J97" s="121" t="s">
        <v>93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'SO03 - Mobiliář'!J30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85</v>
      </c>
      <c r="AR97" s="125"/>
      <c r="AS97" s="131">
        <v>0</v>
      </c>
      <c r="AT97" s="132">
        <f>ROUND(SUM(AV97:AW97),2)</f>
        <v>0</v>
      </c>
      <c r="AU97" s="133">
        <f>'SO03 - Mobiliář'!P121</f>
        <v>0</v>
      </c>
      <c r="AV97" s="132">
        <f>'SO03 - Mobiliář'!J33</f>
        <v>0</v>
      </c>
      <c r="AW97" s="132">
        <f>'SO03 - Mobiliář'!J34</f>
        <v>0</v>
      </c>
      <c r="AX97" s="132">
        <f>'SO03 - Mobiliář'!J35</f>
        <v>0</v>
      </c>
      <c r="AY97" s="132">
        <f>'SO03 - Mobiliář'!J36</f>
        <v>0</v>
      </c>
      <c r="AZ97" s="132">
        <f>'SO03 - Mobiliář'!F33</f>
        <v>0</v>
      </c>
      <c r="BA97" s="132">
        <f>'SO03 - Mobiliář'!F34</f>
        <v>0</v>
      </c>
      <c r="BB97" s="132">
        <f>'SO03 - Mobiliář'!F35</f>
        <v>0</v>
      </c>
      <c r="BC97" s="132">
        <f>'SO03 - Mobiliář'!F36</f>
        <v>0</v>
      </c>
      <c r="BD97" s="134">
        <f>'SO03 - Mobiliář'!F37</f>
        <v>0</v>
      </c>
      <c r="BE97" s="7"/>
      <c r="BT97" s="130" t="s">
        <v>86</v>
      </c>
      <c r="BV97" s="130" t="s">
        <v>80</v>
      </c>
      <c r="BW97" s="130" t="s">
        <v>94</v>
      </c>
      <c r="BX97" s="130" t="s">
        <v>5</v>
      </c>
      <c r="CL97" s="130" t="s">
        <v>1</v>
      </c>
      <c r="CM97" s="130" t="s">
        <v>88</v>
      </c>
    </row>
    <row r="98" s="2" customFormat="1" ht="30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43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</sheetData>
  <sheetProtection sheet="1" formatColumns="0" formatRows="0" objects="1" scenarios="1" spinCount="100000" saltValue="jJiarONq+6NPgUGF18vwDSodnX6aOzd1RAb6e9hlnZLw/ebhcXfEE+l5Z15DOj0DGV/a5gVzkDcT2KH+5TI/ig==" hashValue="O+8CxnBiIQ47DoHKWcWt1jqTKKErjJTBD6AIqnkjNljWiP3R7r67+6KC5DPw0FdTCDs8j1n9q8s172u2Xyr/Fg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SO01 - Likvidace invazivn...'!C2" display="/"/>
    <hyperlink ref="A96" location="'SO02 - Obnova mokřadu'!C2" display="/"/>
    <hyperlink ref="A97" location="'SO03 - Mobiliář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87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88</v>
      </c>
    </row>
    <row r="4" s="1" customFormat="1" ht="24.96" customHeight="1">
      <c r="B4" s="19"/>
      <c r="D4" s="137" t="s">
        <v>95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Revitalizace Jizbické pískovny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23. 9. 2019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29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31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32</v>
      </c>
      <c r="F21" s="37"/>
      <c r="G21" s="37"/>
      <c r="H21" s="37"/>
      <c r="I21" s="139" t="s">
        <v>28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34</v>
      </c>
      <c r="E23" s="37"/>
      <c r="F23" s="37"/>
      <c r="G23" s="37"/>
      <c r="H23" s="37"/>
      <c r="I23" s="139" t="s">
        <v>25</v>
      </c>
      <c r="J23" s="142" t="s">
        <v>35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36</v>
      </c>
      <c r="F24" s="37"/>
      <c r="G24" s="37"/>
      <c r="H24" s="37"/>
      <c r="I24" s="139" t="s">
        <v>28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37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38</v>
      </c>
      <c r="E30" s="37"/>
      <c r="F30" s="37"/>
      <c r="G30" s="37"/>
      <c r="H30" s="37"/>
      <c r="I30" s="37"/>
      <c r="J30" s="150">
        <f>ROUND(J120,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40</v>
      </c>
      <c r="G32" s="37"/>
      <c r="H32" s="37"/>
      <c r="I32" s="151" t="s">
        <v>39</v>
      </c>
      <c r="J32" s="151" t="s">
        <v>41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42</v>
      </c>
      <c r="E33" s="139" t="s">
        <v>43</v>
      </c>
      <c r="F33" s="153">
        <f>ROUND((SUM(BE120:BE150)),  2)</f>
        <v>0</v>
      </c>
      <c r="G33" s="37"/>
      <c r="H33" s="37"/>
      <c r="I33" s="154">
        <v>0.20999999999999999</v>
      </c>
      <c r="J33" s="153">
        <f>ROUND(((SUM(BE120:BE150))*I33),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44</v>
      </c>
      <c r="F34" s="153">
        <f>ROUND((SUM(BF120:BF150)),  2)</f>
        <v>0</v>
      </c>
      <c r="G34" s="37"/>
      <c r="H34" s="37"/>
      <c r="I34" s="154">
        <v>0.14999999999999999</v>
      </c>
      <c r="J34" s="153">
        <f>ROUND(((SUM(BF120:BF150))*I34),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45</v>
      </c>
      <c r="F35" s="153">
        <f>ROUND((SUM(BG120:BG150)),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46</v>
      </c>
      <c r="F36" s="153">
        <f>ROUND((SUM(BH120:BH150)),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47</v>
      </c>
      <c r="F37" s="153">
        <f>ROUND((SUM(BI120:BI150)),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48</v>
      </c>
      <c r="E39" s="157"/>
      <c r="F39" s="157"/>
      <c r="G39" s="158" t="s">
        <v>49</v>
      </c>
      <c r="H39" s="159" t="s">
        <v>50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51</v>
      </c>
      <c r="E50" s="163"/>
      <c r="F50" s="163"/>
      <c r="G50" s="162" t="s">
        <v>52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53</v>
      </c>
      <c r="E61" s="165"/>
      <c r="F61" s="166" t="s">
        <v>54</v>
      </c>
      <c r="G61" s="164" t="s">
        <v>53</v>
      </c>
      <c r="H61" s="165"/>
      <c r="I61" s="165"/>
      <c r="J61" s="167" t="s">
        <v>54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55</v>
      </c>
      <c r="E65" s="168"/>
      <c r="F65" s="168"/>
      <c r="G65" s="162" t="s">
        <v>56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53</v>
      </c>
      <c r="E76" s="165"/>
      <c r="F76" s="166" t="s">
        <v>54</v>
      </c>
      <c r="G76" s="164" t="s">
        <v>53</v>
      </c>
      <c r="H76" s="165"/>
      <c r="I76" s="165"/>
      <c r="J76" s="167" t="s">
        <v>54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Revitalizace Jizbické pískovny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SO01 - Likvidace invazivních druhů a podpora ZCHD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>k.ú. Jizbice</v>
      </c>
      <c r="G89" s="39"/>
      <c r="H89" s="39"/>
      <c r="I89" s="31" t="s">
        <v>22</v>
      </c>
      <c r="J89" s="78" t="str">
        <f>IF(J12="","",J12)</f>
        <v>23. 9. 2019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Obec Jizbice</v>
      </c>
      <c r="G91" s="39"/>
      <c r="H91" s="39"/>
      <c r="I91" s="31" t="s">
        <v>31</v>
      </c>
      <c r="J91" s="35" t="str">
        <f>E21</f>
        <v>Ing. Libor Kouřík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Anylopex plus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99</v>
      </c>
      <c r="D94" s="175"/>
      <c r="E94" s="175"/>
      <c r="F94" s="175"/>
      <c r="G94" s="175"/>
      <c r="H94" s="175"/>
      <c r="I94" s="175"/>
      <c r="J94" s="176" t="s">
        <v>100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101</v>
      </c>
      <c r="D96" s="39"/>
      <c r="E96" s="39"/>
      <c r="F96" s="39"/>
      <c r="G96" s="39"/>
      <c r="H96" s="39"/>
      <c r="I96" s="39"/>
      <c r="J96" s="109">
        <f>J120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102</v>
      </c>
    </row>
    <row r="97" hidden="1" s="9" customFormat="1" ht="24.96" customHeight="1">
      <c r="A97" s="9"/>
      <c r="B97" s="178"/>
      <c r="C97" s="179"/>
      <c r="D97" s="180" t="s">
        <v>103</v>
      </c>
      <c r="E97" s="181"/>
      <c r="F97" s="181"/>
      <c r="G97" s="181"/>
      <c r="H97" s="181"/>
      <c r="I97" s="181"/>
      <c r="J97" s="182">
        <f>J121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104</v>
      </c>
      <c r="E98" s="187"/>
      <c r="F98" s="187"/>
      <c r="G98" s="187"/>
      <c r="H98" s="187"/>
      <c r="I98" s="187"/>
      <c r="J98" s="188">
        <f>J122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105</v>
      </c>
      <c r="E99" s="187"/>
      <c r="F99" s="187"/>
      <c r="G99" s="187"/>
      <c r="H99" s="187"/>
      <c r="I99" s="187"/>
      <c r="J99" s="188">
        <f>J144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9" customFormat="1" ht="24.96" customHeight="1">
      <c r="A100" s="9"/>
      <c r="B100" s="178"/>
      <c r="C100" s="179"/>
      <c r="D100" s="180" t="s">
        <v>106</v>
      </c>
      <c r="E100" s="181"/>
      <c r="F100" s="181"/>
      <c r="G100" s="181"/>
      <c r="H100" s="181"/>
      <c r="I100" s="181"/>
      <c r="J100" s="182">
        <f>J149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2" customFormat="1" ht="21.84" customHeight="1">
      <c r="A101" s="37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hidden="1" s="2" customFormat="1" ht="6.96" customHeight="1">
      <c r="A102" s="37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hidden="1"/>
    <row r="104" hidden="1"/>
    <row r="105" hidden="1"/>
    <row r="106" s="2" customFormat="1" ht="6.96" customHeight="1">
      <c r="A106" s="37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107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173" t="str">
        <f>E7</f>
        <v>Revitalizace Jizbické pískovny</v>
      </c>
      <c r="F110" s="31"/>
      <c r="G110" s="31"/>
      <c r="H110" s="31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96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75" t="str">
        <f>E9</f>
        <v>SO01 - Likvidace invazivních druhů a podpora ZCHD</v>
      </c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20</v>
      </c>
      <c r="D114" s="39"/>
      <c r="E114" s="39"/>
      <c r="F114" s="26" t="str">
        <f>F12</f>
        <v>k.ú. Jizbice</v>
      </c>
      <c r="G114" s="39"/>
      <c r="H114" s="39"/>
      <c r="I114" s="31" t="s">
        <v>22</v>
      </c>
      <c r="J114" s="78" t="str">
        <f>IF(J12="","",J12)</f>
        <v>23. 9. 2019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24</v>
      </c>
      <c r="D116" s="39"/>
      <c r="E116" s="39"/>
      <c r="F116" s="26" t="str">
        <f>E15</f>
        <v>Obec Jizbice</v>
      </c>
      <c r="G116" s="39"/>
      <c r="H116" s="39"/>
      <c r="I116" s="31" t="s">
        <v>31</v>
      </c>
      <c r="J116" s="35" t="str">
        <f>E21</f>
        <v>Ing. Libor Kouřík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29</v>
      </c>
      <c r="D117" s="39"/>
      <c r="E117" s="39"/>
      <c r="F117" s="26" t="str">
        <f>IF(E18="","",E18)</f>
        <v>Vyplň údaj</v>
      </c>
      <c r="G117" s="39"/>
      <c r="H117" s="39"/>
      <c r="I117" s="31" t="s">
        <v>34</v>
      </c>
      <c r="J117" s="35" t="str">
        <f>E24</f>
        <v>Anylopex plus s.r.o.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90"/>
      <c r="B119" s="191"/>
      <c r="C119" s="192" t="s">
        <v>108</v>
      </c>
      <c r="D119" s="193" t="s">
        <v>63</v>
      </c>
      <c r="E119" s="193" t="s">
        <v>59</v>
      </c>
      <c r="F119" s="193" t="s">
        <v>60</v>
      </c>
      <c r="G119" s="193" t="s">
        <v>109</v>
      </c>
      <c r="H119" s="193" t="s">
        <v>110</v>
      </c>
      <c r="I119" s="193" t="s">
        <v>111</v>
      </c>
      <c r="J119" s="194" t="s">
        <v>100</v>
      </c>
      <c r="K119" s="195" t="s">
        <v>112</v>
      </c>
      <c r="L119" s="196"/>
      <c r="M119" s="99" t="s">
        <v>1</v>
      </c>
      <c r="N119" s="100" t="s">
        <v>42</v>
      </c>
      <c r="O119" s="100" t="s">
        <v>113</v>
      </c>
      <c r="P119" s="100" t="s">
        <v>114</v>
      </c>
      <c r="Q119" s="100" t="s">
        <v>115</v>
      </c>
      <c r="R119" s="100" t="s">
        <v>116</v>
      </c>
      <c r="S119" s="100" t="s">
        <v>117</v>
      </c>
      <c r="T119" s="101" t="s">
        <v>118</v>
      </c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</row>
    <row r="120" s="2" customFormat="1" ht="22.8" customHeight="1">
      <c r="A120" s="37"/>
      <c r="B120" s="38"/>
      <c r="C120" s="106" t="s">
        <v>119</v>
      </c>
      <c r="D120" s="39"/>
      <c r="E120" s="39"/>
      <c r="F120" s="39"/>
      <c r="G120" s="39"/>
      <c r="H120" s="39"/>
      <c r="I120" s="39"/>
      <c r="J120" s="197">
        <f>BK120</f>
        <v>0</v>
      </c>
      <c r="K120" s="39"/>
      <c r="L120" s="43"/>
      <c r="M120" s="102"/>
      <c r="N120" s="198"/>
      <c r="O120" s="103"/>
      <c r="P120" s="199">
        <f>P121+P149</f>
        <v>0</v>
      </c>
      <c r="Q120" s="103"/>
      <c r="R120" s="199">
        <f>R121+R149</f>
        <v>0.36924999999999997</v>
      </c>
      <c r="S120" s="103"/>
      <c r="T120" s="200">
        <f>T121+T149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77</v>
      </c>
      <c r="AU120" s="16" t="s">
        <v>102</v>
      </c>
      <c r="BK120" s="201">
        <f>BK121+BK149</f>
        <v>0</v>
      </c>
    </row>
    <row r="121" s="12" customFormat="1" ht="25.92" customHeight="1">
      <c r="A121" s="12"/>
      <c r="B121" s="202"/>
      <c r="C121" s="203"/>
      <c r="D121" s="204" t="s">
        <v>77</v>
      </c>
      <c r="E121" s="205" t="s">
        <v>120</v>
      </c>
      <c r="F121" s="205" t="s">
        <v>121</v>
      </c>
      <c r="G121" s="203"/>
      <c r="H121" s="203"/>
      <c r="I121" s="206"/>
      <c r="J121" s="207">
        <f>BK121</f>
        <v>0</v>
      </c>
      <c r="K121" s="203"/>
      <c r="L121" s="208"/>
      <c r="M121" s="209"/>
      <c r="N121" s="210"/>
      <c r="O121" s="210"/>
      <c r="P121" s="211">
        <f>P122+P144</f>
        <v>0</v>
      </c>
      <c r="Q121" s="210"/>
      <c r="R121" s="211">
        <f>R122+R144</f>
        <v>0.36924999999999997</v>
      </c>
      <c r="S121" s="210"/>
      <c r="T121" s="212">
        <f>T122+T144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86</v>
      </c>
      <c r="AT121" s="214" t="s">
        <v>77</v>
      </c>
      <c r="AU121" s="214" t="s">
        <v>78</v>
      </c>
      <c r="AY121" s="213" t="s">
        <v>122</v>
      </c>
      <c r="BK121" s="215">
        <f>BK122+BK144</f>
        <v>0</v>
      </c>
    </row>
    <row r="122" s="12" customFormat="1" ht="22.8" customHeight="1">
      <c r="A122" s="12"/>
      <c r="B122" s="202"/>
      <c r="C122" s="203"/>
      <c r="D122" s="204" t="s">
        <v>77</v>
      </c>
      <c r="E122" s="216" t="s">
        <v>86</v>
      </c>
      <c r="F122" s="216" t="s">
        <v>123</v>
      </c>
      <c r="G122" s="203"/>
      <c r="H122" s="203"/>
      <c r="I122" s="206"/>
      <c r="J122" s="217">
        <f>BK122</f>
        <v>0</v>
      </c>
      <c r="K122" s="203"/>
      <c r="L122" s="208"/>
      <c r="M122" s="209"/>
      <c r="N122" s="210"/>
      <c r="O122" s="210"/>
      <c r="P122" s="211">
        <f>SUM(P123:P143)</f>
        <v>0</v>
      </c>
      <c r="Q122" s="210"/>
      <c r="R122" s="211">
        <f>SUM(R123:R143)</f>
        <v>0.36924999999999997</v>
      </c>
      <c r="S122" s="210"/>
      <c r="T122" s="212">
        <f>SUM(T123:T143)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86</v>
      </c>
      <c r="AT122" s="214" t="s">
        <v>77</v>
      </c>
      <c r="AU122" s="214" t="s">
        <v>86</v>
      </c>
      <c r="AY122" s="213" t="s">
        <v>122</v>
      </c>
      <c r="BK122" s="215">
        <f>SUM(BK123:BK143)</f>
        <v>0</v>
      </c>
    </row>
    <row r="123" s="2" customFormat="1" ht="16.5" customHeight="1">
      <c r="A123" s="37"/>
      <c r="B123" s="38"/>
      <c r="C123" s="218" t="s">
        <v>86</v>
      </c>
      <c r="D123" s="218" t="s">
        <v>124</v>
      </c>
      <c r="E123" s="219" t="s">
        <v>125</v>
      </c>
      <c r="F123" s="220" t="s">
        <v>126</v>
      </c>
      <c r="G123" s="221" t="s">
        <v>127</v>
      </c>
      <c r="H123" s="222">
        <v>1</v>
      </c>
      <c r="I123" s="223"/>
      <c r="J123" s="224">
        <f>ROUND(I123*H123,2)</f>
        <v>0</v>
      </c>
      <c r="K123" s="225"/>
      <c r="L123" s="43"/>
      <c r="M123" s="226" t="s">
        <v>1</v>
      </c>
      <c r="N123" s="227" t="s">
        <v>43</v>
      </c>
      <c r="O123" s="90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0" t="s">
        <v>128</v>
      </c>
      <c r="AT123" s="230" t="s">
        <v>124</v>
      </c>
      <c r="AU123" s="230" t="s">
        <v>88</v>
      </c>
      <c r="AY123" s="16" t="s">
        <v>122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6" t="s">
        <v>86</v>
      </c>
      <c r="BK123" s="231">
        <f>ROUND(I123*H123,2)</f>
        <v>0</v>
      </c>
      <c r="BL123" s="16" t="s">
        <v>128</v>
      </c>
      <c r="BM123" s="230" t="s">
        <v>129</v>
      </c>
    </row>
    <row r="124" s="2" customFormat="1" ht="16.5" customHeight="1">
      <c r="A124" s="37"/>
      <c r="B124" s="38"/>
      <c r="C124" s="218" t="s">
        <v>88</v>
      </c>
      <c r="D124" s="218" t="s">
        <v>124</v>
      </c>
      <c r="E124" s="219" t="s">
        <v>130</v>
      </c>
      <c r="F124" s="220" t="s">
        <v>131</v>
      </c>
      <c r="G124" s="221" t="s">
        <v>127</v>
      </c>
      <c r="H124" s="222">
        <v>1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43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128</v>
      </c>
      <c r="AT124" s="230" t="s">
        <v>124</v>
      </c>
      <c r="AU124" s="230" t="s">
        <v>88</v>
      </c>
      <c r="AY124" s="16" t="s">
        <v>122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86</v>
      </c>
      <c r="BK124" s="231">
        <f>ROUND(I124*H124,2)</f>
        <v>0</v>
      </c>
      <c r="BL124" s="16" t="s">
        <v>128</v>
      </c>
      <c r="BM124" s="230" t="s">
        <v>132</v>
      </c>
    </row>
    <row r="125" s="2" customFormat="1">
      <c r="A125" s="37"/>
      <c r="B125" s="38"/>
      <c r="C125" s="39"/>
      <c r="D125" s="232" t="s">
        <v>133</v>
      </c>
      <c r="E125" s="39"/>
      <c r="F125" s="233" t="s">
        <v>134</v>
      </c>
      <c r="G125" s="39"/>
      <c r="H125" s="39"/>
      <c r="I125" s="234"/>
      <c r="J125" s="39"/>
      <c r="K125" s="39"/>
      <c r="L125" s="43"/>
      <c r="M125" s="235"/>
      <c r="N125" s="236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133</v>
      </c>
      <c r="AU125" s="16" t="s">
        <v>88</v>
      </c>
    </row>
    <row r="126" s="2" customFormat="1" ht="24.15" customHeight="1">
      <c r="A126" s="37"/>
      <c r="B126" s="38"/>
      <c r="C126" s="218" t="s">
        <v>135</v>
      </c>
      <c r="D126" s="218" t="s">
        <v>124</v>
      </c>
      <c r="E126" s="219" t="s">
        <v>136</v>
      </c>
      <c r="F126" s="220" t="s">
        <v>137</v>
      </c>
      <c r="G126" s="221" t="s">
        <v>138</v>
      </c>
      <c r="H126" s="222">
        <v>2919</v>
      </c>
      <c r="I126" s="223"/>
      <c r="J126" s="224">
        <f>ROUND(I126*H126,2)</f>
        <v>0</v>
      </c>
      <c r="K126" s="225"/>
      <c r="L126" s="43"/>
      <c r="M126" s="226" t="s">
        <v>1</v>
      </c>
      <c r="N126" s="227" t="s">
        <v>43</v>
      </c>
      <c r="O126" s="90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0" t="s">
        <v>128</v>
      </c>
      <c r="AT126" s="230" t="s">
        <v>124</v>
      </c>
      <c r="AU126" s="230" t="s">
        <v>88</v>
      </c>
      <c r="AY126" s="16" t="s">
        <v>122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6" t="s">
        <v>86</v>
      </c>
      <c r="BK126" s="231">
        <f>ROUND(I126*H126,2)</f>
        <v>0</v>
      </c>
      <c r="BL126" s="16" t="s">
        <v>128</v>
      </c>
      <c r="BM126" s="230" t="s">
        <v>139</v>
      </c>
    </row>
    <row r="127" s="2" customFormat="1">
      <c r="A127" s="37"/>
      <c r="B127" s="38"/>
      <c r="C127" s="39"/>
      <c r="D127" s="232" t="s">
        <v>133</v>
      </c>
      <c r="E127" s="39"/>
      <c r="F127" s="233" t="s">
        <v>140</v>
      </c>
      <c r="G127" s="39"/>
      <c r="H127" s="39"/>
      <c r="I127" s="234"/>
      <c r="J127" s="39"/>
      <c r="K127" s="39"/>
      <c r="L127" s="43"/>
      <c r="M127" s="235"/>
      <c r="N127" s="236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133</v>
      </c>
      <c r="AU127" s="16" t="s">
        <v>88</v>
      </c>
    </row>
    <row r="128" s="13" customFormat="1">
      <c r="A128" s="13"/>
      <c r="B128" s="237"/>
      <c r="C128" s="238"/>
      <c r="D128" s="232" t="s">
        <v>141</v>
      </c>
      <c r="E128" s="239" t="s">
        <v>1</v>
      </c>
      <c r="F128" s="240" t="s">
        <v>142</v>
      </c>
      <c r="G128" s="238"/>
      <c r="H128" s="241">
        <v>902</v>
      </c>
      <c r="I128" s="242"/>
      <c r="J128" s="238"/>
      <c r="K128" s="238"/>
      <c r="L128" s="243"/>
      <c r="M128" s="244"/>
      <c r="N128" s="245"/>
      <c r="O128" s="245"/>
      <c r="P128" s="245"/>
      <c r="Q128" s="245"/>
      <c r="R128" s="245"/>
      <c r="S128" s="245"/>
      <c r="T128" s="246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7" t="s">
        <v>141</v>
      </c>
      <c r="AU128" s="247" t="s">
        <v>88</v>
      </c>
      <c r="AV128" s="13" t="s">
        <v>88</v>
      </c>
      <c r="AW128" s="13" t="s">
        <v>33</v>
      </c>
      <c r="AX128" s="13" t="s">
        <v>78</v>
      </c>
      <c r="AY128" s="247" t="s">
        <v>122</v>
      </c>
    </row>
    <row r="129" s="13" customFormat="1">
      <c r="A129" s="13"/>
      <c r="B129" s="237"/>
      <c r="C129" s="238"/>
      <c r="D129" s="232" t="s">
        <v>141</v>
      </c>
      <c r="E129" s="239" t="s">
        <v>1</v>
      </c>
      <c r="F129" s="240" t="s">
        <v>143</v>
      </c>
      <c r="G129" s="238"/>
      <c r="H129" s="241">
        <v>400</v>
      </c>
      <c r="I129" s="242"/>
      <c r="J129" s="238"/>
      <c r="K129" s="238"/>
      <c r="L129" s="243"/>
      <c r="M129" s="244"/>
      <c r="N129" s="245"/>
      <c r="O129" s="245"/>
      <c r="P129" s="245"/>
      <c r="Q129" s="245"/>
      <c r="R129" s="245"/>
      <c r="S129" s="245"/>
      <c r="T129" s="246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7" t="s">
        <v>141</v>
      </c>
      <c r="AU129" s="247" t="s">
        <v>88</v>
      </c>
      <c r="AV129" s="13" t="s">
        <v>88</v>
      </c>
      <c r="AW129" s="13" t="s">
        <v>33</v>
      </c>
      <c r="AX129" s="13" t="s">
        <v>78</v>
      </c>
      <c r="AY129" s="247" t="s">
        <v>122</v>
      </c>
    </row>
    <row r="130" s="13" customFormat="1">
      <c r="A130" s="13"/>
      <c r="B130" s="237"/>
      <c r="C130" s="238"/>
      <c r="D130" s="232" t="s">
        <v>141</v>
      </c>
      <c r="E130" s="239" t="s">
        <v>1</v>
      </c>
      <c r="F130" s="240" t="s">
        <v>144</v>
      </c>
      <c r="G130" s="238"/>
      <c r="H130" s="241">
        <v>644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7" t="s">
        <v>141</v>
      </c>
      <c r="AU130" s="247" t="s">
        <v>88</v>
      </c>
      <c r="AV130" s="13" t="s">
        <v>88</v>
      </c>
      <c r="AW130" s="13" t="s">
        <v>33</v>
      </c>
      <c r="AX130" s="13" t="s">
        <v>78</v>
      </c>
      <c r="AY130" s="247" t="s">
        <v>122</v>
      </c>
    </row>
    <row r="131" s="13" customFormat="1">
      <c r="A131" s="13"/>
      <c r="B131" s="237"/>
      <c r="C131" s="238"/>
      <c r="D131" s="232" t="s">
        <v>141</v>
      </c>
      <c r="E131" s="239" t="s">
        <v>1</v>
      </c>
      <c r="F131" s="240" t="s">
        <v>145</v>
      </c>
      <c r="G131" s="238"/>
      <c r="H131" s="241">
        <v>973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7" t="s">
        <v>141</v>
      </c>
      <c r="AU131" s="247" t="s">
        <v>88</v>
      </c>
      <c r="AV131" s="13" t="s">
        <v>88</v>
      </c>
      <c r="AW131" s="13" t="s">
        <v>33</v>
      </c>
      <c r="AX131" s="13" t="s">
        <v>78</v>
      </c>
      <c r="AY131" s="247" t="s">
        <v>122</v>
      </c>
    </row>
    <row r="132" s="14" customFormat="1">
      <c r="A132" s="14"/>
      <c r="B132" s="248"/>
      <c r="C132" s="249"/>
      <c r="D132" s="232" t="s">
        <v>141</v>
      </c>
      <c r="E132" s="250" t="s">
        <v>1</v>
      </c>
      <c r="F132" s="251" t="s">
        <v>146</v>
      </c>
      <c r="G132" s="249"/>
      <c r="H132" s="252">
        <v>2919</v>
      </c>
      <c r="I132" s="253"/>
      <c r="J132" s="249"/>
      <c r="K132" s="249"/>
      <c r="L132" s="254"/>
      <c r="M132" s="255"/>
      <c r="N132" s="256"/>
      <c r="O132" s="256"/>
      <c r="P132" s="256"/>
      <c r="Q132" s="256"/>
      <c r="R132" s="256"/>
      <c r="S132" s="256"/>
      <c r="T132" s="25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8" t="s">
        <v>141</v>
      </c>
      <c r="AU132" s="258" t="s">
        <v>88</v>
      </c>
      <c r="AV132" s="14" t="s">
        <v>128</v>
      </c>
      <c r="AW132" s="14" t="s">
        <v>33</v>
      </c>
      <c r="AX132" s="14" t="s">
        <v>86</v>
      </c>
      <c r="AY132" s="258" t="s">
        <v>122</v>
      </c>
    </row>
    <row r="133" s="2" customFormat="1" ht="16.5" customHeight="1">
      <c r="A133" s="37"/>
      <c r="B133" s="38"/>
      <c r="C133" s="218" t="s">
        <v>128</v>
      </c>
      <c r="D133" s="218" t="s">
        <v>124</v>
      </c>
      <c r="E133" s="219" t="s">
        <v>147</v>
      </c>
      <c r="F133" s="220" t="s">
        <v>148</v>
      </c>
      <c r="G133" s="221" t="s">
        <v>149</v>
      </c>
      <c r="H133" s="222">
        <v>350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43</v>
      </c>
      <c r="O133" s="90"/>
      <c r="P133" s="228">
        <f>O133*H133</f>
        <v>0</v>
      </c>
      <c r="Q133" s="228">
        <v>0.00013999999999999999</v>
      </c>
      <c r="R133" s="228">
        <f>Q133*H133</f>
        <v>0.048999999999999995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128</v>
      </c>
      <c r="AT133" s="230" t="s">
        <v>124</v>
      </c>
      <c r="AU133" s="230" t="s">
        <v>88</v>
      </c>
      <c r="AY133" s="16" t="s">
        <v>122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86</v>
      </c>
      <c r="BK133" s="231">
        <f>ROUND(I133*H133,2)</f>
        <v>0</v>
      </c>
      <c r="BL133" s="16" t="s">
        <v>128</v>
      </c>
      <c r="BM133" s="230" t="s">
        <v>150</v>
      </c>
    </row>
    <row r="134" s="2" customFormat="1" ht="33" customHeight="1">
      <c r="A134" s="37"/>
      <c r="B134" s="38"/>
      <c r="C134" s="218" t="s">
        <v>151</v>
      </c>
      <c r="D134" s="218" t="s">
        <v>124</v>
      </c>
      <c r="E134" s="219" t="s">
        <v>152</v>
      </c>
      <c r="F134" s="220" t="s">
        <v>153</v>
      </c>
      <c r="G134" s="221" t="s">
        <v>138</v>
      </c>
      <c r="H134" s="222">
        <v>350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43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128</v>
      </c>
      <c r="AT134" s="230" t="s">
        <v>124</v>
      </c>
      <c r="AU134" s="230" t="s">
        <v>88</v>
      </c>
      <c r="AY134" s="16" t="s">
        <v>122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86</v>
      </c>
      <c r="BK134" s="231">
        <f>ROUND(I134*H134,2)</f>
        <v>0</v>
      </c>
      <c r="BL134" s="16" t="s">
        <v>128</v>
      </c>
      <c r="BM134" s="230" t="s">
        <v>154</v>
      </c>
    </row>
    <row r="135" s="2" customFormat="1" ht="24.15" customHeight="1">
      <c r="A135" s="37"/>
      <c r="B135" s="38"/>
      <c r="C135" s="218" t="s">
        <v>155</v>
      </c>
      <c r="D135" s="218" t="s">
        <v>124</v>
      </c>
      <c r="E135" s="219" t="s">
        <v>156</v>
      </c>
      <c r="F135" s="220" t="s">
        <v>157</v>
      </c>
      <c r="G135" s="221" t="s">
        <v>158</v>
      </c>
      <c r="H135" s="222">
        <v>65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43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128</v>
      </c>
      <c r="AT135" s="230" t="s">
        <v>124</v>
      </c>
      <c r="AU135" s="230" t="s">
        <v>88</v>
      </c>
      <c r="AY135" s="16" t="s">
        <v>122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86</v>
      </c>
      <c r="BK135" s="231">
        <f>ROUND(I135*H135,2)</f>
        <v>0</v>
      </c>
      <c r="BL135" s="16" t="s">
        <v>128</v>
      </c>
      <c r="BM135" s="230" t="s">
        <v>159</v>
      </c>
    </row>
    <row r="136" s="2" customFormat="1" ht="24.15" customHeight="1">
      <c r="A136" s="37"/>
      <c r="B136" s="38"/>
      <c r="C136" s="218" t="s">
        <v>160</v>
      </c>
      <c r="D136" s="218" t="s">
        <v>124</v>
      </c>
      <c r="E136" s="219" t="s">
        <v>161</v>
      </c>
      <c r="F136" s="220" t="s">
        <v>162</v>
      </c>
      <c r="G136" s="221" t="s">
        <v>158</v>
      </c>
      <c r="H136" s="222">
        <v>76</v>
      </c>
      <c r="I136" s="223"/>
      <c r="J136" s="224">
        <f>ROUND(I136*H136,2)</f>
        <v>0</v>
      </c>
      <c r="K136" s="225"/>
      <c r="L136" s="43"/>
      <c r="M136" s="226" t="s">
        <v>1</v>
      </c>
      <c r="N136" s="227" t="s">
        <v>43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128</v>
      </c>
      <c r="AT136" s="230" t="s">
        <v>124</v>
      </c>
      <c r="AU136" s="230" t="s">
        <v>88</v>
      </c>
      <c r="AY136" s="16" t="s">
        <v>122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86</v>
      </c>
      <c r="BK136" s="231">
        <f>ROUND(I136*H136,2)</f>
        <v>0</v>
      </c>
      <c r="BL136" s="16" t="s">
        <v>128</v>
      </c>
      <c r="BM136" s="230" t="s">
        <v>163</v>
      </c>
    </row>
    <row r="137" s="2" customFormat="1" ht="24.15" customHeight="1">
      <c r="A137" s="37"/>
      <c r="B137" s="38"/>
      <c r="C137" s="218" t="s">
        <v>164</v>
      </c>
      <c r="D137" s="218" t="s">
        <v>124</v>
      </c>
      <c r="E137" s="219" t="s">
        <v>165</v>
      </c>
      <c r="F137" s="220" t="s">
        <v>166</v>
      </c>
      <c r="G137" s="221" t="s">
        <v>158</v>
      </c>
      <c r="H137" s="222">
        <v>14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43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128</v>
      </c>
      <c r="AT137" s="230" t="s">
        <v>124</v>
      </c>
      <c r="AU137" s="230" t="s">
        <v>88</v>
      </c>
      <c r="AY137" s="16" t="s">
        <v>122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86</v>
      </c>
      <c r="BK137" s="231">
        <f>ROUND(I137*H137,2)</f>
        <v>0</v>
      </c>
      <c r="BL137" s="16" t="s">
        <v>128</v>
      </c>
      <c r="BM137" s="230" t="s">
        <v>167</v>
      </c>
    </row>
    <row r="138" s="2" customFormat="1" ht="24.15" customHeight="1">
      <c r="A138" s="37"/>
      <c r="B138" s="38"/>
      <c r="C138" s="218" t="s">
        <v>168</v>
      </c>
      <c r="D138" s="218" t="s">
        <v>124</v>
      </c>
      <c r="E138" s="219" t="s">
        <v>169</v>
      </c>
      <c r="F138" s="220" t="s">
        <v>170</v>
      </c>
      <c r="G138" s="221" t="s">
        <v>158</v>
      </c>
      <c r="H138" s="222">
        <v>5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43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128</v>
      </c>
      <c r="AT138" s="230" t="s">
        <v>124</v>
      </c>
      <c r="AU138" s="230" t="s">
        <v>88</v>
      </c>
      <c r="AY138" s="16" t="s">
        <v>122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86</v>
      </c>
      <c r="BK138" s="231">
        <f>ROUND(I138*H138,2)</f>
        <v>0</v>
      </c>
      <c r="BL138" s="16" t="s">
        <v>128</v>
      </c>
      <c r="BM138" s="230" t="s">
        <v>171</v>
      </c>
    </row>
    <row r="139" s="2" customFormat="1" ht="24.15" customHeight="1">
      <c r="A139" s="37"/>
      <c r="B139" s="38"/>
      <c r="C139" s="218" t="s">
        <v>172</v>
      </c>
      <c r="D139" s="218" t="s">
        <v>124</v>
      </c>
      <c r="E139" s="219" t="s">
        <v>173</v>
      </c>
      <c r="F139" s="220" t="s">
        <v>174</v>
      </c>
      <c r="G139" s="221" t="s">
        <v>158</v>
      </c>
      <c r="H139" s="222">
        <v>2</v>
      </c>
      <c r="I139" s="223"/>
      <c r="J139" s="224">
        <f>ROUND(I139*H139,2)</f>
        <v>0</v>
      </c>
      <c r="K139" s="225"/>
      <c r="L139" s="43"/>
      <c r="M139" s="226" t="s">
        <v>1</v>
      </c>
      <c r="N139" s="227" t="s">
        <v>43</v>
      </c>
      <c r="O139" s="90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128</v>
      </c>
      <c r="AT139" s="230" t="s">
        <v>124</v>
      </c>
      <c r="AU139" s="230" t="s">
        <v>88</v>
      </c>
      <c r="AY139" s="16" t="s">
        <v>122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86</v>
      </c>
      <c r="BK139" s="231">
        <f>ROUND(I139*H139,2)</f>
        <v>0</v>
      </c>
      <c r="BL139" s="16" t="s">
        <v>128</v>
      </c>
      <c r="BM139" s="230" t="s">
        <v>175</v>
      </c>
    </row>
    <row r="140" s="2" customFormat="1" ht="24.15" customHeight="1">
      <c r="A140" s="37"/>
      <c r="B140" s="38"/>
      <c r="C140" s="218" t="s">
        <v>176</v>
      </c>
      <c r="D140" s="218" t="s">
        <v>124</v>
      </c>
      <c r="E140" s="219" t="s">
        <v>177</v>
      </c>
      <c r="F140" s="220" t="s">
        <v>178</v>
      </c>
      <c r="G140" s="221" t="s">
        <v>138</v>
      </c>
      <c r="H140" s="222">
        <v>902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43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128</v>
      </c>
      <c r="AT140" s="230" t="s">
        <v>124</v>
      </c>
      <c r="AU140" s="230" t="s">
        <v>88</v>
      </c>
      <c r="AY140" s="16" t="s">
        <v>122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86</v>
      </c>
      <c r="BK140" s="231">
        <f>ROUND(I140*H140,2)</f>
        <v>0</v>
      </c>
      <c r="BL140" s="16" t="s">
        <v>128</v>
      </c>
      <c r="BM140" s="230" t="s">
        <v>179</v>
      </c>
    </row>
    <row r="141" s="2" customFormat="1">
      <c r="A141" s="37"/>
      <c r="B141" s="38"/>
      <c r="C141" s="39"/>
      <c r="D141" s="232" t="s">
        <v>133</v>
      </c>
      <c r="E141" s="39"/>
      <c r="F141" s="233" t="s">
        <v>180</v>
      </c>
      <c r="G141" s="39"/>
      <c r="H141" s="39"/>
      <c r="I141" s="234"/>
      <c r="J141" s="39"/>
      <c r="K141" s="39"/>
      <c r="L141" s="43"/>
      <c r="M141" s="235"/>
      <c r="N141" s="236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133</v>
      </c>
      <c r="AU141" s="16" t="s">
        <v>88</v>
      </c>
    </row>
    <row r="142" s="2" customFormat="1" ht="24.15" customHeight="1">
      <c r="A142" s="37"/>
      <c r="B142" s="38"/>
      <c r="C142" s="218" t="s">
        <v>181</v>
      </c>
      <c r="D142" s="218" t="s">
        <v>124</v>
      </c>
      <c r="E142" s="219" t="s">
        <v>182</v>
      </c>
      <c r="F142" s="220" t="s">
        <v>183</v>
      </c>
      <c r="G142" s="221" t="s">
        <v>138</v>
      </c>
      <c r="H142" s="222">
        <v>902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43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128</v>
      </c>
      <c r="AT142" s="230" t="s">
        <v>124</v>
      </c>
      <c r="AU142" s="230" t="s">
        <v>88</v>
      </c>
      <c r="AY142" s="16" t="s">
        <v>122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86</v>
      </c>
      <c r="BK142" s="231">
        <f>ROUND(I142*H142,2)</f>
        <v>0</v>
      </c>
      <c r="BL142" s="16" t="s">
        <v>128</v>
      </c>
      <c r="BM142" s="230" t="s">
        <v>184</v>
      </c>
    </row>
    <row r="143" s="2" customFormat="1" ht="24.15" customHeight="1">
      <c r="A143" s="37"/>
      <c r="B143" s="38"/>
      <c r="C143" s="218" t="s">
        <v>185</v>
      </c>
      <c r="D143" s="218" t="s">
        <v>124</v>
      </c>
      <c r="E143" s="219" t="s">
        <v>186</v>
      </c>
      <c r="F143" s="220" t="s">
        <v>187</v>
      </c>
      <c r="G143" s="221" t="s">
        <v>158</v>
      </c>
      <c r="H143" s="222">
        <v>25</v>
      </c>
      <c r="I143" s="223"/>
      <c r="J143" s="224">
        <f>ROUND(I143*H143,2)</f>
        <v>0</v>
      </c>
      <c r="K143" s="225"/>
      <c r="L143" s="43"/>
      <c r="M143" s="226" t="s">
        <v>1</v>
      </c>
      <c r="N143" s="227" t="s">
        <v>43</v>
      </c>
      <c r="O143" s="90"/>
      <c r="P143" s="228">
        <f>O143*H143</f>
        <v>0</v>
      </c>
      <c r="Q143" s="228">
        <v>0.01281</v>
      </c>
      <c r="R143" s="228">
        <f>Q143*H143</f>
        <v>0.32024999999999998</v>
      </c>
      <c r="S143" s="228">
        <v>0</v>
      </c>
      <c r="T143" s="22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188</v>
      </c>
      <c r="AT143" s="230" t="s">
        <v>124</v>
      </c>
      <c r="AU143" s="230" t="s">
        <v>88</v>
      </c>
      <c r="AY143" s="16" t="s">
        <v>122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86</v>
      </c>
      <c r="BK143" s="231">
        <f>ROUND(I143*H143,2)</f>
        <v>0</v>
      </c>
      <c r="BL143" s="16" t="s">
        <v>188</v>
      </c>
      <c r="BM143" s="230" t="s">
        <v>189</v>
      </c>
    </row>
    <row r="144" s="12" customFormat="1" ht="22.8" customHeight="1">
      <c r="A144" s="12"/>
      <c r="B144" s="202"/>
      <c r="C144" s="203"/>
      <c r="D144" s="204" t="s">
        <v>77</v>
      </c>
      <c r="E144" s="216" t="s">
        <v>168</v>
      </c>
      <c r="F144" s="216" t="s">
        <v>190</v>
      </c>
      <c r="G144" s="203"/>
      <c r="H144" s="203"/>
      <c r="I144" s="206"/>
      <c r="J144" s="217">
        <f>BK144</f>
        <v>0</v>
      </c>
      <c r="K144" s="203"/>
      <c r="L144" s="208"/>
      <c r="M144" s="209"/>
      <c r="N144" s="210"/>
      <c r="O144" s="210"/>
      <c r="P144" s="211">
        <f>SUM(P145:P148)</f>
        <v>0</v>
      </c>
      <c r="Q144" s="210"/>
      <c r="R144" s="211">
        <f>SUM(R145:R148)</f>
        <v>0</v>
      </c>
      <c r="S144" s="210"/>
      <c r="T144" s="212">
        <f>SUM(T145:T148)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3" t="s">
        <v>86</v>
      </c>
      <c r="AT144" s="214" t="s">
        <v>77</v>
      </c>
      <c r="AU144" s="214" t="s">
        <v>86</v>
      </c>
      <c r="AY144" s="213" t="s">
        <v>122</v>
      </c>
      <c r="BK144" s="215">
        <f>SUM(BK145:BK148)</f>
        <v>0</v>
      </c>
    </row>
    <row r="145" s="2" customFormat="1" ht="16.5" customHeight="1">
      <c r="A145" s="37"/>
      <c r="B145" s="38"/>
      <c r="C145" s="259" t="s">
        <v>191</v>
      </c>
      <c r="D145" s="259" t="s">
        <v>192</v>
      </c>
      <c r="E145" s="260" t="s">
        <v>193</v>
      </c>
      <c r="F145" s="261" t="s">
        <v>194</v>
      </c>
      <c r="G145" s="262" t="s">
        <v>195</v>
      </c>
      <c r="H145" s="263">
        <v>3</v>
      </c>
      <c r="I145" s="264"/>
      <c r="J145" s="265">
        <f>ROUND(I145*H145,2)</f>
        <v>0</v>
      </c>
      <c r="K145" s="266"/>
      <c r="L145" s="267"/>
      <c r="M145" s="268" t="s">
        <v>1</v>
      </c>
      <c r="N145" s="269" t="s">
        <v>43</v>
      </c>
      <c r="O145" s="90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164</v>
      </c>
      <c r="AT145" s="230" t="s">
        <v>192</v>
      </c>
      <c r="AU145" s="230" t="s">
        <v>88</v>
      </c>
      <c r="AY145" s="16" t="s">
        <v>122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86</v>
      </c>
      <c r="BK145" s="231">
        <f>ROUND(I145*H145,2)</f>
        <v>0</v>
      </c>
      <c r="BL145" s="16" t="s">
        <v>128</v>
      </c>
      <c r="BM145" s="230" t="s">
        <v>196</v>
      </c>
    </row>
    <row r="146" s="2" customFormat="1">
      <c r="A146" s="37"/>
      <c r="B146" s="38"/>
      <c r="C146" s="39"/>
      <c r="D146" s="232" t="s">
        <v>133</v>
      </c>
      <c r="E146" s="39"/>
      <c r="F146" s="233" t="s">
        <v>197</v>
      </c>
      <c r="G146" s="39"/>
      <c r="H146" s="39"/>
      <c r="I146" s="234"/>
      <c r="J146" s="39"/>
      <c r="K146" s="39"/>
      <c r="L146" s="43"/>
      <c r="M146" s="235"/>
      <c r="N146" s="236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133</v>
      </c>
      <c r="AU146" s="16" t="s">
        <v>88</v>
      </c>
    </row>
    <row r="147" s="2" customFormat="1" ht="16.5" customHeight="1">
      <c r="A147" s="37"/>
      <c r="B147" s="38"/>
      <c r="C147" s="259" t="s">
        <v>8</v>
      </c>
      <c r="D147" s="259" t="s">
        <v>192</v>
      </c>
      <c r="E147" s="260" t="s">
        <v>198</v>
      </c>
      <c r="F147" s="261" t="s">
        <v>199</v>
      </c>
      <c r="G147" s="262" t="s">
        <v>195</v>
      </c>
      <c r="H147" s="263">
        <v>1</v>
      </c>
      <c r="I147" s="264"/>
      <c r="J147" s="265">
        <f>ROUND(I147*H147,2)</f>
        <v>0</v>
      </c>
      <c r="K147" s="266"/>
      <c r="L147" s="267"/>
      <c r="M147" s="268" t="s">
        <v>1</v>
      </c>
      <c r="N147" s="269" t="s">
        <v>43</v>
      </c>
      <c r="O147" s="90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200</v>
      </c>
      <c r="AT147" s="230" t="s">
        <v>192</v>
      </c>
      <c r="AU147" s="230" t="s">
        <v>88</v>
      </c>
      <c r="AY147" s="16" t="s">
        <v>122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86</v>
      </c>
      <c r="BK147" s="231">
        <f>ROUND(I147*H147,2)</f>
        <v>0</v>
      </c>
      <c r="BL147" s="16" t="s">
        <v>201</v>
      </c>
      <c r="BM147" s="230" t="s">
        <v>202</v>
      </c>
    </row>
    <row r="148" s="2" customFormat="1">
      <c r="A148" s="37"/>
      <c r="B148" s="38"/>
      <c r="C148" s="39"/>
      <c r="D148" s="232" t="s">
        <v>133</v>
      </c>
      <c r="E148" s="39"/>
      <c r="F148" s="233" t="s">
        <v>203</v>
      </c>
      <c r="G148" s="39"/>
      <c r="H148" s="39"/>
      <c r="I148" s="234"/>
      <c r="J148" s="39"/>
      <c r="K148" s="39"/>
      <c r="L148" s="43"/>
      <c r="M148" s="235"/>
      <c r="N148" s="236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133</v>
      </c>
      <c r="AU148" s="16" t="s">
        <v>88</v>
      </c>
    </row>
    <row r="149" s="12" customFormat="1" ht="25.92" customHeight="1">
      <c r="A149" s="12"/>
      <c r="B149" s="202"/>
      <c r="C149" s="203"/>
      <c r="D149" s="204" t="s">
        <v>77</v>
      </c>
      <c r="E149" s="205" t="s">
        <v>204</v>
      </c>
      <c r="F149" s="205" t="s">
        <v>205</v>
      </c>
      <c r="G149" s="203"/>
      <c r="H149" s="203"/>
      <c r="I149" s="206"/>
      <c r="J149" s="207">
        <f>BK149</f>
        <v>0</v>
      </c>
      <c r="K149" s="203"/>
      <c r="L149" s="208"/>
      <c r="M149" s="209"/>
      <c r="N149" s="210"/>
      <c r="O149" s="210"/>
      <c r="P149" s="211">
        <f>P150</f>
        <v>0</v>
      </c>
      <c r="Q149" s="210"/>
      <c r="R149" s="211">
        <f>R150</f>
        <v>0</v>
      </c>
      <c r="S149" s="210"/>
      <c r="T149" s="212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3" t="s">
        <v>151</v>
      </c>
      <c r="AT149" s="214" t="s">
        <v>77</v>
      </c>
      <c r="AU149" s="214" t="s">
        <v>78</v>
      </c>
      <c r="AY149" s="213" t="s">
        <v>122</v>
      </c>
      <c r="BK149" s="215">
        <f>BK150</f>
        <v>0</v>
      </c>
    </row>
    <row r="150" s="2" customFormat="1" ht="24.15" customHeight="1">
      <c r="A150" s="37"/>
      <c r="B150" s="38"/>
      <c r="C150" s="218" t="s">
        <v>201</v>
      </c>
      <c r="D150" s="218" t="s">
        <v>124</v>
      </c>
      <c r="E150" s="219" t="s">
        <v>206</v>
      </c>
      <c r="F150" s="220" t="s">
        <v>207</v>
      </c>
      <c r="G150" s="221" t="s">
        <v>127</v>
      </c>
      <c r="H150" s="222">
        <v>1</v>
      </c>
      <c r="I150" s="223"/>
      <c r="J150" s="224">
        <f>ROUND(I150*H150,2)</f>
        <v>0</v>
      </c>
      <c r="K150" s="225"/>
      <c r="L150" s="43"/>
      <c r="M150" s="270" t="s">
        <v>1</v>
      </c>
      <c r="N150" s="271" t="s">
        <v>43</v>
      </c>
      <c r="O150" s="272"/>
      <c r="P150" s="273">
        <f>O150*H150</f>
        <v>0</v>
      </c>
      <c r="Q150" s="273">
        <v>0</v>
      </c>
      <c r="R150" s="273">
        <f>Q150*H150</f>
        <v>0</v>
      </c>
      <c r="S150" s="273">
        <v>0</v>
      </c>
      <c r="T150" s="274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128</v>
      </c>
      <c r="AT150" s="230" t="s">
        <v>124</v>
      </c>
      <c r="AU150" s="230" t="s">
        <v>86</v>
      </c>
      <c r="AY150" s="16" t="s">
        <v>122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86</v>
      </c>
      <c r="BK150" s="231">
        <f>ROUND(I150*H150,2)</f>
        <v>0</v>
      </c>
      <c r="BL150" s="16" t="s">
        <v>128</v>
      </c>
      <c r="BM150" s="230" t="s">
        <v>208</v>
      </c>
    </row>
    <row r="151" s="2" customFormat="1" ht="6.96" customHeight="1">
      <c r="A151" s="37"/>
      <c r="B151" s="65"/>
      <c r="C151" s="66"/>
      <c r="D151" s="66"/>
      <c r="E151" s="66"/>
      <c r="F151" s="66"/>
      <c r="G151" s="66"/>
      <c r="H151" s="66"/>
      <c r="I151" s="66"/>
      <c r="J151" s="66"/>
      <c r="K151" s="66"/>
      <c r="L151" s="43"/>
      <c r="M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</row>
  </sheetData>
  <sheetProtection sheet="1" autoFilter="0" formatColumns="0" formatRows="0" objects="1" scenarios="1" spinCount="100000" saltValue="B9cRk+bLWw/glG6i3HkhWuC/b0LqHEKbQ1VFj8GGpvsLCcIe/VJEFIf0eYkToa5lkiBt6OjFBswSukSTTz2sjQ==" hashValue="F/cZjoa0/3orCnkuL4BxQLVOk478QykVTjy4W9O722coE3CjwFA0OuU0Av5egL2bGAqqesoxNgRwyir7LddgMA==" algorithmName="SHA-512" password="CC35"/>
  <autoFilter ref="C119:K150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91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88</v>
      </c>
    </row>
    <row r="4" s="1" customFormat="1" ht="24.96" customHeight="1">
      <c r="B4" s="19"/>
      <c r="D4" s="137" t="s">
        <v>95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Revitalizace Jizbické pískovny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209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23. 9. 2019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29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31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32</v>
      </c>
      <c r="F21" s="37"/>
      <c r="G21" s="37"/>
      <c r="H21" s="37"/>
      <c r="I21" s="139" t="s">
        <v>28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34</v>
      </c>
      <c r="E23" s="37"/>
      <c r="F23" s="37"/>
      <c r="G23" s="37"/>
      <c r="H23" s="37"/>
      <c r="I23" s="139" t="s">
        <v>25</v>
      </c>
      <c r="J23" s="142" t="s">
        <v>35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36</v>
      </c>
      <c r="F24" s="37"/>
      <c r="G24" s="37"/>
      <c r="H24" s="37"/>
      <c r="I24" s="139" t="s">
        <v>28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37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38</v>
      </c>
      <c r="E30" s="37"/>
      <c r="F30" s="37"/>
      <c r="G30" s="37"/>
      <c r="H30" s="37"/>
      <c r="I30" s="37"/>
      <c r="J30" s="150">
        <f>ROUND(J119,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40</v>
      </c>
      <c r="G32" s="37"/>
      <c r="H32" s="37"/>
      <c r="I32" s="151" t="s">
        <v>39</v>
      </c>
      <c r="J32" s="151" t="s">
        <v>41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42</v>
      </c>
      <c r="E33" s="139" t="s">
        <v>43</v>
      </c>
      <c r="F33" s="153">
        <f>ROUND((SUM(BE119:BE135)),  2)</f>
        <v>0</v>
      </c>
      <c r="G33" s="37"/>
      <c r="H33" s="37"/>
      <c r="I33" s="154">
        <v>0.20999999999999999</v>
      </c>
      <c r="J33" s="153">
        <f>ROUND(((SUM(BE119:BE135))*I33),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44</v>
      </c>
      <c r="F34" s="153">
        <f>ROUND((SUM(BF119:BF135)),  2)</f>
        <v>0</v>
      </c>
      <c r="G34" s="37"/>
      <c r="H34" s="37"/>
      <c r="I34" s="154">
        <v>0.14999999999999999</v>
      </c>
      <c r="J34" s="153">
        <f>ROUND(((SUM(BF119:BF135))*I34),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45</v>
      </c>
      <c r="F35" s="153">
        <f>ROUND((SUM(BG119:BG135)),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46</v>
      </c>
      <c r="F36" s="153">
        <f>ROUND((SUM(BH119:BH135)),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47</v>
      </c>
      <c r="F37" s="153">
        <f>ROUND((SUM(BI119:BI135)),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48</v>
      </c>
      <c r="E39" s="157"/>
      <c r="F39" s="157"/>
      <c r="G39" s="158" t="s">
        <v>49</v>
      </c>
      <c r="H39" s="159" t="s">
        <v>50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51</v>
      </c>
      <c r="E50" s="163"/>
      <c r="F50" s="163"/>
      <c r="G50" s="162" t="s">
        <v>52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53</v>
      </c>
      <c r="E61" s="165"/>
      <c r="F61" s="166" t="s">
        <v>54</v>
      </c>
      <c r="G61" s="164" t="s">
        <v>53</v>
      </c>
      <c r="H61" s="165"/>
      <c r="I61" s="165"/>
      <c r="J61" s="167" t="s">
        <v>54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55</v>
      </c>
      <c r="E65" s="168"/>
      <c r="F65" s="168"/>
      <c r="G65" s="162" t="s">
        <v>56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53</v>
      </c>
      <c r="E76" s="165"/>
      <c r="F76" s="166" t="s">
        <v>54</v>
      </c>
      <c r="G76" s="164" t="s">
        <v>53</v>
      </c>
      <c r="H76" s="165"/>
      <c r="I76" s="165"/>
      <c r="J76" s="167" t="s">
        <v>54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Revitalizace Jizbické pískovny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SO02 - Obnova mokřadu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>k.ú. Jizbice</v>
      </c>
      <c r="G89" s="39"/>
      <c r="H89" s="39"/>
      <c r="I89" s="31" t="s">
        <v>22</v>
      </c>
      <c r="J89" s="78" t="str">
        <f>IF(J12="","",J12)</f>
        <v>23. 9. 2019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Obec Jizbice</v>
      </c>
      <c r="G91" s="39"/>
      <c r="H91" s="39"/>
      <c r="I91" s="31" t="s">
        <v>31</v>
      </c>
      <c r="J91" s="35" t="str">
        <f>E21</f>
        <v>Ing. Libor Kouřík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Anylopex plus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99</v>
      </c>
      <c r="D94" s="175"/>
      <c r="E94" s="175"/>
      <c r="F94" s="175"/>
      <c r="G94" s="175"/>
      <c r="H94" s="175"/>
      <c r="I94" s="175"/>
      <c r="J94" s="176" t="s">
        <v>100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101</v>
      </c>
      <c r="D96" s="39"/>
      <c r="E96" s="39"/>
      <c r="F96" s="39"/>
      <c r="G96" s="39"/>
      <c r="H96" s="39"/>
      <c r="I96" s="39"/>
      <c r="J96" s="109">
        <f>J119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102</v>
      </c>
    </row>
    <row r="97" hidden="1" s="9" customFormat="1" ht="24.96" customHeight="1">
      <c r="A97" s="9"/>
      <c r="B97" s="178"/>
      <c r="C97" s="179"/>
      <c r="D97" s="180" t="s">
        <v>103</v>
      </c>
      <c r="E97" s="181"/>
      <c r="F97" s="181"/>
      <c r="G97" s="181"/>
      <c r="H97" s="181"/>
      <c r="I97" s="181"/>
      <c r="J97" s="182">
        <f>J120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104</v>
      </c>
      <c r="E98" s="187"/>
      <c r="F98" s="187"/>
      <c r="G98" s="187"/>
      <c r="H98" s="187"/>
      <c r="I98" s="187"/>
      <c r="J98" s="188">
        <f>J121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78"/>
      <c r="C99" s="179"/>
      <c r="D99" s="180" t="s">
        <v>106</v>
      </c>
      <c r="E99" s="181"/>
      <c r="F99" s="181"/>
      <c r="G99" s="181"/>
      <c r="H99" s="181"/>
      <c r="I99" s="181"/>
      <c r="J99" s="182">
        <f>J129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hidden="1" s="2" customFormat="1" ht="6.96" customHeight="1">
      <c r="A101" s="37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hidden="1"/>
    <row r="103" hidden="1"/>
    <row r="104" hidden="1"/>
    <row r="105" s="2" customFormat="1" ht="6.96" customHeight="1">
      <c r="A105" s="37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107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173" t="str">
        <f>E7</f>
        <v>Revitalizace Jizbické pískovny</v>
      </c>
      <c r="F109" s="31"/>
      <c r="G109" s="31"/>
      <c r="H109" s="31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96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75" t="str">
        <f>E9</f>
        <v>SO02 - Obnova mokřadu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20</v>
      </c>
      <c r="D113" s="39"/>
      <c r="E113" s="39"/>
      <c r="F113" s="26" t="str">
        <f>F12</f>
        <v>k.ú. Jizbice</v>
      </c>
      <c r="G113" s="39"/>
      <c r="H113" s="39"/>
      <c r="I113" s="31" t="s">
        <v>22</v>
      </c>
      <c r="J113" s="78" t="str">
        <f>IF(J12="","",J12)</f>
        <v>23. 9. 2019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24</v>
      </c>
      <c r="D115" s="39"/>
      <c r="E115" s="39"/>
      <c r="F115" s="26" t="str">
        <f>E15</f>
        <v>Obec Jizbice</v>
      </c>
      <c r="G115" s="39"/>
      <c r="H115" s="39"/>
      <c r="I115" s="31" t="s">
        <v>31</v>
      </c>
      <c r="J115" s="35" t="str">
        <f>E21</f>
        <v>Ing. Libor Kouřík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29</v>
      </c>
      <c r="D116" s="39"/>
      <c r="E116" s="39"/>
      <c r="F116" s="26" t="str">
        <f>IF(E18="","",E18)</f>
        <v>Vyplň údaj</v>
      </c>
      <c r="G116" s="39"/>
      <c r="H116" s="39"/>
      <c r="I116" s="31" t="s">
        <v>34</v>
      </c>
      <c r="J116" s="35" t="str">
        <f>E24</f>
        <v>Anylopex plus s.r.o.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90"/>
      <c r="B118" s="191"/>
      <c r="C118" s="192" t="s">
        <v>108</v>
      </c>
      <c r="D118" s="193" t="s">
        <v>63</v>
      </c>
      <c r="E118" s="193" t="s">
        <v>59</v>
      </c>
      <c r="F118" s="193" t="s">
        <v>60</v>
      </c>
      <c r="G118" s="193" t="s">
        <v>109</v>
      </c>
      <c r="H118" s="193" t="s">
        <v>110</v>
      </c>
      <c r="I118" s="193" t="s">
        <v>111</v>
      </c>
      <c r="J118" s="194" t="s">
        <v>100</v>
      </c>
      <c r="K118" s="195" t="s">
        <v>112</v>
      </c>
      <c r="L118" s="196"/>
      <c r="M118" s="99" t="s">
        <v>1</v>
      </c>
      <c r="N118" s="100" t="s">
        <v>42</v>
      </c>
      <c r="O118" s="100" t="s">
        <v>113</v>
      </c>
      <c r="P118" s="100" t="s">
        <v>114</v>
      </c>
      <c r="Q118" s="100" t="s">
        <v>115</v>
      </c>
      <c r="R118" s="100" t="s">
        <v>116</v>
      </c>
      <c r="S118" s="100" t="s">
        <v>117</v>
      </c>
      <c r="T118" s="101" t="s">
        <v>118</v>
      </c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</row>
    <row r="119" s="2" customFormat="1" ht="22.8" customHeight="1">
      <c r="A119" s="37"/>
      <c r="B119" s="38"/>
      <c r="C119" s="106" t="s">
        <v>119</v>
      </c>
      <c r="D119" s="39"/>
      <c r="E119" s="39"/>
      <c r="F119" s="39"/>
      <c r="G119" s="39"/>
      <c r="H119" s="39"/>
      <c r="I119" s="39"/>
      <c r="J119" s="197">
        <f>BK119</f>
        <v>0</v>
      </c>
      <c r="K119" s="39"/>
      <c r="L119" s="43"/>
      <c r="M119" s="102"/>
      <c r="N119" s="198"/>
      <c r="O119" s="103"/>
      <c r="P119" s="199">
        <f>P120+P129</f>
        <v>0</v>
      </c>
      <c r="Q119" s="103"/>
      <c r="R119" s="199">
        <f>R120+R129</f>
        <v>0</v>
      </c>
      <c r="S119" s="103"/>
      <c r="T119" s="200">
        <f>T120+T129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77</v>
      </c>
      <c r="AU119" s="16" t="s">
        <v>102</v>
      </c>
      <c r="BK119" s="201">
        <f>BK120+BK129</f>
        <v>0</v>
      </c>
    </row>
    <row r="120" s="12" customFormat="1" ht="25.92" customHeight="1">
      <c r="A120" s="12"/>
      <c r="B120" s="202"/>
      <c r="C120" s="203"/>
      <c r="D120" s="204" t="s">
        <v>77</v>
      </c>
      <c r="E120" s="205" t="s">
        <v>120</v>
      </c>
      <c r="F120" s="205" t="s">
        <v>121</v>
      </c>
      <c r="G120" s="203"/>
      <c r="H120" s="203"/>
      <c r="I120" s="206"/>
      <c r="J120" s="207">
        <f>BK120</f>
        <v>0</v>
      </c>
      <c r="K120" s="203"/>
      <c r="L120" s="208"/>
      <c r="M120" s="209"/>
      <c r="N120" s="210"/>
      <c r="O120" s="210"/>
      <c r="P120" s="211">
        <f>P121</f>
        <v>0</v>
      </c>
      <c r="Q120" s="210"/>
      <c r="R120" s="211">
        <f>R121</f>
        <v>0</v>
      </c>
      <c r="S120" s="210"/>
      <c r="T120" s="212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86</v>
      </c>
      <c r="AT120" s="214" t="s">
        <v>77</v>
      </c>
      <c r="AU120" s="214" t="s">
        <v>78</v>
      </c>
      <c r="AY120" s="213" t="s">
        <v>122</v>
      </c>
      <c r="BK120" s="215">
        <f>BK121</f>
        <v>0</v>
      </c>
    </row>
    <row r="121" s="12" customFormat="1" ht="22.8" customHeight="1">
      <c r="A121" s="12"/>
      <c r="B121" s="202"/>
      <c r="C121" s="203"/>
      <c r="D121" s="204" t="s">
        <v>77</v>
      </c>
      <c r="E121" s="216" t="s">
        <v>86</v>
      </c>
      <c r="F121" s="216" t="s">
        <v>123</v>
      </c>
      <c r="G121" s="203"/>
      <c r="H121" s="203"/>
      <c r="I121" s="206"/>
      <c r="J121" s="217">
        <f>BK121</f>
        <v>0</v>
      </c>
      <c r="K121" s="203"/>
      <c r="L121" s="208"/>
      <c r="M121" s="209"/>
      <c r="N121" s="210"/>
      <c r="O121" s="210"/>
      <c r="P121" s="211">
        <f>SUM(P122:P128)</f>
        <v>0</v>
      </c>
      <c r="Q121" s="210"/>
      <c r="R121" s="211">
        <f>SUM(R122:R128)</f>
        <v>0</v>
      </c>
      <c r="S121" s="210"/>
      <c r="T121" s="212">
        <f>SUM(T122:T128)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86</v>
      </c>
      <c r="AT121" s="214" t="s">
        <v>77</v>
      </c>
      <c r="AU121" s="214" t="s">
        <v>86</v>
      </c>
      <c r="AY121" s="213" t="s">
        <v>122</v>
      </c>
      <c r="BK121" s="215">
        <f>SUM(BK122:BK128)</f>
        <v>0</v>
      </c>
    </row>
    <row r="122" s="2" customFormat="1" ht="33" customHeight="1">
      <c r="A122" s="37"/>
      <c r="B122" s="38"/>
      <c r="C122" s="218" t="s">
        <v>86</v>
      </c>
      <c r="D122" s="218" t="s">
        <v>124</v>
      </c>
      <c r="E122" s="219" t="s">
        <v>210</v>
      </c>
      <c r="F122" s="220" t="s">
        <v>211</v>
      </c>
      <c r="G122" s="221" t="s">
        <v>149</v>
      </c>
      <c r="H122" s="222">
        <v>1060</v>
      </c>
      <c r="I122" s="223"/>
      <c r="J122" s="224">
        <f>ROUND(I122*H122,2)</f>
        <v>0</v>
      </c>
      <c r="K122" s="225"/>
      <c r="L122" s="43"/>
      <c r="M122" s="226" t="s">
        <v>1</v>
      </c>
      <c r="N122" s="227" t="s">
        <v>43</v>
      </c>
      <c r="O122" s="90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0" t="s">
        <v>128</v>
      </c>
      <c r="AT122" s="230" t="s">
        <v>124</v>
      </c>
      <c r="AU122" s="230" t="s">
        <v>88</v>
      </c>
      <c r="AY122" s="16" t="s">
        <v>122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6" t="s">
        <v>86</v>
      </c>
      <c r="BK122" s="231">
        <f>ROUND(I122*H122,2)</f>
        <v>0</v>
      </c>
      <c r="BL122" s="16" t="s">
        <v>128</v>
      </c>
      <c r="BM122" s="230" t="s">
        <v>212</v>
      </c>
    </row>
    <row r="123" s="13" customFormat="1">
      <c r="A123" s="13"/>
      <c r="B123" s="237"/>
      <c r="C123" s="238"/>
      <c r="D123" s="232" t="s">
        <v>141</v>
      </c>
      <c r="E123" s="239" t="s">
        <v>1</v>
      </c>
      <c r="F123" s="240" t="s">
        <v>213</v>
      </c>
      <c r="G123" s="238"/>
      <c r="H123" s="241">
        <v>1060</v>
      </c>
      <c r="I123" s="242"/>
      <c r="J123" s="238"/>
      <c r="K123" s="238"/>
      <c r="L123" s="243"/>
      <c r="M123" s="244"/>
      <c r="N123" s="245"/>
      <c r="O123" s="245"/>
      <c r="P123" s="245"/>
      <c r="Q123" s="245"/>
      <c r="R123" s="245"/>
      <c r="S123" s="245"/>
      <c r="T123" s="246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7" t="s">
        <v>141</v>
      </c>
      <c r="AU123" s="247" t="s">
        <v>88</v>
      </c>
      <c r="AV123" s="13" t="s">
        <v>88</v>
      </c>
      <c r="AW123" s="13" t="s">
        <v>33</v>
      </c>
      <c r="AX123" s="13" t="s">
        <v>86</v>
      </c>
      <c r="AY123" s="247" t="s">
        <v>122</v>
      </c>
    </row>
    <row r="124" s="2" customFormat="1" ht="33" customHeight="1">
      <c r="A124" s="37"/>
      <c r="B124" s="38"/>
      <c r="C124" s="218" t="s">
        <v>88</v>
      </c>
      <c r="D124" s="218" t="s">
        <v>124</v>
      </c>
      <c r="E124" s="219" t="s">
        <v>214</v>
      </c>
      <c r="F124" s="220" t="s">
        <v>215</v>
      </c>
      <c r="G124" s="221" t="s">
        <v>149</v>
      </c>
      <c r="H124" s="222">
        <v>265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43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128</v>
      </c>
      <c r="AT124" s="230" t="s">
        <v>124</v>
      </c>
      <c r="AU124" s="230" t="s">
        <v>88</v>
      </c>
      <c r="AY124" s="16" t="s">
        <v>122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86</v>
      </c>
      <c r="BK124" s="231">
        <f>ROUND(I124*H124,2)</f>
        <v>0</v>
      </c>
      <c r="BL124" s="16" t="s">
        <v>128</v>
      </c>
      <c r="BM124" s="230" t="s">
        <v>216</v>
      </c>
    </row>
    <row r="125" s="13" customFormat="1">
      <c r="A125" s="13"/>
      <c r="B125" s="237"/>
      <c r="C125" s="238"/>
      <c r="D125" s="232" t="s">
        <v>141</v>
      </c>
      <c r="E125" s="239" t="s">
        <v>1</v>
      </c>
      <c r="F125" s="240" t="s">
        <v>217</v>
      </c>
      <c r="G125" s="238"/>
      <c r="H125" s="241">
        <v>265</v>
      </c>
      <c r="I125" s="242"/>
      <c r="J125" s="238"/>
      <c r="K125" s="238"/>
      <c r="L125" s="243"/>
      <c r="M125" s="244"/>
      <c r="N125" s="245"/>
      <c r="O125" s="245"/>
      <c r="P125" s="245"/>
      <c r="Q125" s="245"/>
      <c r="R125" s="245"/>
      <c r="S125" s="245"/>
      <c r="T125" s="24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7" t="s">
        <v>141</v>
      </c>
      <c r="AU125" s="247" t="s">
        <v>88</v>
      </c>
      <c r="AV125" s="13" t="s">
        <v>88</v>
      </c>
      <c r="AW125" s="13" t="s">
        <v>33</v>
      </c>
      <c r="AX125" s="13" t="s">
        <v>86</v>
      </c>
      <c r="AY125" s="247" t="s">
        <v>122</v>
      </c>
    </row>
    <row r="126" s="2" customFormat="1" ht="37.8" customHeight="1">
      <c r="A126" s="37"/>
      <c r="B126" s="38"/>
      <c r="C126" s="218" t="s">
        <v>135</v>
      </c>
      <c r="D126" s="218" t="s">
        <v>124</v>
      </c>
      <c r="E126" s="219" t="s">
        <v>218</v>
      </c>
      <c r="F126" s="220" t="s">
        <v>219</v>
      </c>
      <c r="G126" s="221" t="s">
        <v>149</v>
      </c>
      <c r="H126" s="222">
        <v>1324</v>
      </c>
      <c r="I126" s="223"/>
      <c r="J126" s="224">
        <f>ROUND(I126*H126,2)</f>
        <v>0</v>
      </c>
      <c r="K126" s="225"/>
      <c r="L126" s="43"/>
      <c r="M126" s="226" t="s">
        <v>1</v>
      </c>
      <c r="N126" s="227" t="s">
        <v>43</v>
      </c>
      <c r="O126" s="90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0" t="s">
        <v>128</v>
      </c>
      <c r="AT126" s="230" t="s">
        <v>124</v>
      </c>
      <c r="AU126" s="230" t="s">
        <v>88</v>
      </c>
      <c r="AY126" s="16" t="s">
        <v>122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6" t="s">
        <v>86</v>
      </c>
      <c r="BK126" s="231">
        <f>ROUND(I126*H126,2)</f>
        <v>0</v>
      </c>
      <c r="BL126" s="16" t="s">
        <v>128</v>
      </c>
      <c r="BM126" s="230" t="s">
        <v>220</v>
      </c>
    </row>
    <row r="127" s="2" customFormat="1" ht="16.5" customHeight="1">
      <c r="A127" s="37"/>
      <c r="B127" s="38"/>
      <c r="C127" s="218" t="s">
        <v>128</v>
      </c>
      <c r="D127" s="218" t="s">
        <v>124</v>
      </c>
      <c r="E127" s="219" t="s">
        <v>221</v>
      </c>
      <c r="F127" s="220" t="s">
        <v>222</v>
      </c>
      <c r="G127" s="221" t="s">
        <v>149</v>
      </c>
      <c r="H127" s="222">
        <v>1324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43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128</v>
      </c>
      <c r="AT127" s="230" t="s">
        <v>124</v>
      </c>
      <c r="AU127" s="230" t="s">
        <v>88</v>
      </c>
      <c r="AY127" s="16" t="s">
        <v>122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86</v>
      </c>
      <c r="BK127" s="231">
        <f>ROUND(I127*H127,2)</f>
        <v>0</v>
      </c>
      <c r="BL127" s="16" t="s">
        <v>128</v>
      </c>
      <c r="BM127" s="230" t="s">
        <v>223</v>
      </c>
    </row>
    <row r="128" s="2" customFormat="1" ht="24.15" customHeight="1">
      <c r="A128" s="37"/>
      <c r="B128" s="38"/>
      <c r="C128" s="218" t="s">
        <v>151</v>
      </c>
      <c r="D128" s="218" t="s">
        <v>124</v>
      </c>
      <c r="E128" s="219" t="s">
        <v>224</v>
      </c>
      <c r="F128" s="220" t="s">
        <v>225</v>
      </c>
      <c r="G128" s="221" t="s">
        <v>149</v>
      </c>
      <c r="H128" s="222">
        <v>1324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43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128</v>
      </c>
      <c r="AT128" s="230" t="s">
        <v>124</v>
      </c>
      <c r="AU128" s="230" t="s">
        <v>88</v>
      </c>
      <c r="AY128" s="16" t="s">
        <v>122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86</v>
      </c>
      <c r="BK128" s="231">
        <f>ROUND(I128*H128,2)</f>
        <v>0</v>
      </c>
      <c r="BL128" s="16" t="s">
        <v>128</v>
      </c>
      <c r="BM128" s="230" t="s">
        <v>226</v>
      </c>
    </row>
    <row r="129" s="12" customFormat="1" ht="25.92" customHeight="1">
      <c r="A129" s="12"/>
      <c r="B129" s="202"/>
      <c r="C129" s="203"/>
      <c r="D129" s="204" t="s">
        <v>77</v>
      </c>
      <c r="E129" s="205" t="s">
        <v>204</v>
      </c>
      <c r="F129" s="205" t="s">
        <v>205</v>
      </c>
      <c r="G129" s="203"/>
      <c r="H129" s="203"/>
      <c r="I129" s="206"/>
      <c r="J129" s="207">
        <f>BK129</f>
        <v>0</v>
      </c>
      <c r="K129" s="203"/>
      <c r="L129" s="208"/>
      <c r="M129" s="209"/>
      <c r="N129" s="210"/>
      <c r="O129" s="210"/>
      <c r="P129" s="211">
        <f>SUM(P130:P135)</f>
        <v>0</v>
      </c>
      <c r="Q129" s="210"/>
      <c r="R129" s="211">
        <f>SUM(R130:R135)</f>
        <v>0</v>
      </c>
      <c r="S129" s="210"/>
      <c r="T129" s="212">
        <f>SUM(T130:T135)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151</v>
      </c>
      <c r="AT129" s="214" t="s">
        <v>77</v>
      </c>
      <c r="AU129" s="214" t="s">
        <v>78</v>
      </c>
      <c r="AY129" s="213" t="s">
        <v>122</v>
      </c>
      <c r="BK129" s="215">
        <f>SUM(BK130:BK135)</f>
        <v>0</v>
      </c>
    </row>
    <row r="130" s="2" customFormat="1" ht="16.5" customHeight="1">
      <c r="A130" s="37"/>
      <c r="B130" s="38"/>
      <c r="C130" s="218" t="s">
        <v>155</v>
      </c>
      <c r="D130" s="218" t="s">
        <v>124</v>
      </c>
      <c r="E130" s="219" t="s">
        <v>227</v>
      </c>
      <c r="F130" s="220" t="s">
        <v>228</v>
      </c>
      <c r="G130" s="221" t="s">
        <v>127</v>
      </c>
      <c r="H130" s="222">
        <v>1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43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188</v>
      </c>
      <c r="AT130" s="230" t="s">
        <v>124</v>
      </c>
      <c r="AU130" s="230" t="s">
        <v>86</v>
      </c>
      <c r="AY130" s="16" t="s">
        <v>122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86</v>
      </c>
      <c r="BK130" s="231">
        <f>ROUND(I130*H130,2)</f>
        <v>0</v>
      </c>
      <c r="BL130" s="16" t="s">
        <v>188</v>
      </c>
      <c r="BM130" s="230" t="s">
        <v>229</v>
      </c>
    </row>
    <row r="131" s="2" customFormat="1" ht="24.15" customHeight="1">
      <c r="A131" s="37"/>
      <c r="B131" s="38"/>
      <c r="C131" s="218" t="s">
        <v>160</v>
      </c>
      <c r="D131" s="218" t="s">
        <v>124</v>
      </c>
      <c r="E131" s="219" t="s">
        <v>230</v>
      </c>
      <c r="F131" s="220" t="s">
        <v>231</v>
      </c>
      <c r="G131" s="221" t="s">
        <v>127</v>
      </c>
      <c r="H131" s="222">
        <v>1</v>
      </c>
      <c r="I131" s="223"/>
      <c r="J131" s="224">
        <f>ROUND(I131*H131,2)</f>
        <v>0</v>
      </c>
      <c r="K131" s="225"/>
      <c r="L131" s="43"/>
      <c r="M131" s="226" t="s">
        <v>1</v>
      </c>
      <c r="N131" s="227" t="s">
        <v>43</v>
      </c>
      <c r="O131" s="90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128</v>
      </c>
      <c r="AT131" s="230" t="s">
        <v>124</v>
      </c>
      <c r="AU131" s="230" t="s">
        <v>86</v>
      </c>
      <c r="AY131" s="16" t="s">
        <v>122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86</v>
      </c>
      <c r="BK131" s="231">
        <f>ROUND(I131*H131,2)</f>
        <v>0</v>
      </c>
      <c r="BL131" s="16" t="s">
        <v>128</v>
      </c>
      <c r="BM131" s="230" t="s">
        <v>232</v>
      </c>
    </row>
    <row r="132" s="2" customFormat="1" ht="24.15" customHeight="1">
      <c r="A132" s="37"/>
      <c r="B132" s="38"/>
      <c r="C132" s="218" t="s">
        <v>164</v>
      </c>
      <c r="D132" s="218" t="s">
        <v>124</v>
      </c>
      <c r="E132" s="219" t="s">
        <v>233</v>
      </c>
      <c r="F132" s="220" t="s">
        <v>234</v>
      </c>
      <c r="G132" s="221" t="s">
        <v>127</v>
      </c>
      <c r="H132" s="222">
        <v>1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43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128</v>
      </c>
      <c r="AT132" s="230" t="s">
        <v>124</v>
      </c>
      <c r="AU132" s="230" t="s">
        <v>86</v>
      </c>
      <c r="AY132" s="16" t="s">
        <v>122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86</v>
      </c>
      <c r="BK132" s="231">
        <f>ROUND(I132*H132,2)</f>
        <v>0</v>
      </c>
      <c r="BL132" s="16" t="s">
        <v>128</v>
      </c>
      <c r="BM132" s="230" t="s">
        <v>235</v>
      </c>
    </row>
    <row r="133" s="2" customFormat="1" ht="16.5" customHeight="1">
      <c r="A133" s="37"/>
      <c r="B133" s="38"/>
      <c r="C133" s="218" t="s">
        <v>168</v>
      </c>
      <c r="D133" s="218" t="s">
        <v>124</v>
      </c>
      <c r="E133" s="219" t="s">
        <v>236</v>
      </c>
      <c r="F133" s="220" t="s">
        <v>237</v>
      </c>
      <c r="G133" s="221" t="s">
        <v>195</v>
      </c>
      <c r="H133" s="222">
        <v>3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43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188</v>
      </c>
      <c r="AT133" s="230" t="s">
        <v>124</v>
      </c>
      <c r="AU133" s="230" t="s">
        <v>86</v>
      </c>
      <c r="AY133" s="16" t="s">
        <v>122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86</v>
      </c>
      <c r="BK133" s="231">
        <f>ROUND(I133*H133,2)</f>
        <v>0</v>
      </c>
      <c r="BL133" s="16" t="s">
        <v>188</v>
      </c>
      <c r="BM133" s="230" t="s">
        <v>238</v>
      </c>
    </row>
    <row r="134" s="2" customFormat="1">
      <c r="A134" s="37"/>
      <c r="B134" s="38"/>
      <c r="C134" s="39"/>
      <c r="D134" s="232" t="s">
        <v>133</v>
      </c>
      <c r="E134" s="39"/>
      <c r="F134" s="233" t="s">
        <v>239</v>
      </c>
      <c r="G134" s="39"/>
      <c r="H134" s="39"/>
      <c r="I134" s="234"/>
      <c r="J134" s="39"/>
      <c r="K134" s="39"/>
      <c r="L134" s="43"/>
      <c r="M134" s="235"/>
      <c r="N134" s="236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133</v>
      </c>
      <c r="AU134" s="16" t="s">
        <v>86</v>
      </c>
    </row>
    <row r="135" s="2" customFormat="1" ht="16.5" customHeight="1">
      <c r="A135" s="37"/>
      <c r="B135" s="38"/>
      <c r="C135" s="218" t="s">
        <v>172</v>
      </c>
      <c r="D135" s="218" t="s">
        <v>124</v>
      </c>
      <c r="E135" s="219" t="s">
        <v>193</v>
      </c>
      <c r="F135" s="220" t="s">
        <v>240</v>
      </c>
      <c r="G135" s="221" t="s">
        <v>127</v>
      </c>
      <c r="H135" s="222">
        <v>1</v>
      </c>
      <c r="I135" s="223"/>
      <c r="J135" s="224">
        <f>ROUND(I135*H135,2)</f>
        <v>0</v>
      </c>
      <c r="K135" s="225"/>
      <c r="L135" s="43"/>
      <c r="M135" s="270" t="s">
        <v>1</v>
      </c>
      <c r="N135" s="271" t="s">
        <v>43</v>
      </c>
      <c r="O135" s="272"/>
      <c r="P135" s="273">
        <f>O135*H135</f>
        <v>0</v>
      </c>
      <c r="Q135" s="273">
        <v>0</v>
      </c>
      <c r="R135" s="273">
        <f>Q135*H135</f>
        <v>0</v>
      </c>
      <c r="S135" s="273">
        <v>0</v>
      </c>
      <c r="T135" s="274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188</v>
      </c>
      <c r="AT135" s="230" t="s">
        <v>124</v>
      </c>
      <c r="AU135" s="230" t="s">
        <v>86</v>
      </c>
      <c r="AY135" s="16" t="s">
        <v>122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86</v>
      </c>
      <c r="BK135" s="231">
        <f>ROUND(I135*H135,2)</f>
        <v>0</v>
      </c>
      <c r="BL135" s="16" t="s">
        <v>188</v>
      </c>
      <c r="BM135" s="230" t="s">
        <v>241</v>
      </c>
    </row>
    <row r="136" s="2" customFormat="1" ht="6.96" customHeight="1">
      <c r="A136" s="37"/>
      <c r="B136" s="65"/>
      <c r="C136" s="66"/>
      <c r="D136" s="66"/>
      <c r="E136" s="66"/>
      <c r="F136" s="66"/>
      <c r="G136" s="66"/>
      <c r="H136" s="66"/>
      <c r="I136" s="66"/>
      <c r="J136" s="66"/>
      <c r="K136" s="66"/>
      <c r="L136" s="43"/>
      <c r="M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</sheetData>
  <sheetProtection sheet="1" autoFilter="0" formatColumns="0" formatRows="0" objects="1" scenarios="1" spinCount="100000" saltValue="HQKnyYyfvY2RiTOJ4OTYVPNJKyW+lBTmp81OPpslUrFsguUTu+X1l4Hnh7Fvkue+IDXNzpeHIBmNiPfqvwvmSw==" hashValue="KF5P1kDyt7dbpA30OcE0QTiBdLmIUEG191k8gmmX6JXekXVvTWUVpPTwYrNupXFVSr5s4Rw7uVank4Cd74pSBA==" algorithmName="SHA-512" password="CC35"/>
  <autoFilter ref="C118:K135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88</v>
      </c>
    </row>
    <row r="4" s="1" customFormat="1" ht="24.96" customHeight="1">
      <c r="B4" s="19"/>
      <c r="D4" s="137" t="s">
        <v>95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Revitalizace Jizbické pískovny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242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23. 9. 2019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29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31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32</v>
      </c>
      <c r="F21" s="37"/>
      <c r="G21" s="37"/>
      <c r="H21" s="37"/>
      <c r="I21" s="139" t="s">
        <v>28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34</v>
      </c>
      <c r="E23" s="37"/>
      <c r="F23" s="37"/>
      <c r="G23" s="37"/>
      <c r="H23" s="37"/>
      <c r="I23" s="139" t="s">
        <v>25</v>
      </c>
      <c r="J23" s="142" t="s">
        <v>35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36</v>
      </c>
      <c r="F24" s="37"/>
      <c r="G24" s="37"/>
      <c r="H24" s="37"/>
      <c r="I24" s="139" t="s">
        <v>28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37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38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40</v>
      </c>
      <c r="G32" s="37"/>
      <c r="H32" s="37"/>
      <c r="I32" s="151" t="s">
        <v>39</v>
      </c>
      <c r="J32" s="151" t="s">
        <v>41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42</v>
      </c>
      <c r="E33" s="139" t="s">
        <v>43</v>
      </c>
      <c r="F33" s="153">
        <f>ROUND((SUM(BE121:BE155)),  2)</f>
        <v>0</v>
      </c>
      <c r="G33" s="37"/>
      <c r="H33" s="37"/>
      <c r="I33" s="154">
        <v>0.20999999999999999</v>
      </c>
      <c r="J33" s="153">
        <f>ROUND(((SUM(BE121:BE155))*I33),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44</v>
      </c>
      <c r="F34" s="153">
        <f>ROUND((SUM(BF121:BF155)),  2)</f>
        <v>0</v>
      </c>
      <c r="G34" s="37"/>
      <c r="H34" s="37"/>
      <c r="I34" s="154">
        <v>0.14999999999999999</v>
      </c>
      <c r="J34" s="153">
        <f>ROUND(((SUM(BF121:BF155))*I34),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45</v>
      </c>
      <c r="F35" s="153">
        <f>ROUND((SUM(BG121:BG155)),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46</v>
      </c>
      <c r="F36" s="153">
        <f>ROUND((SUM(BH121:BH155)),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47</v>
      </c>
      <c r="F37" s="153">
        <f>ROUND((SUM(BI121:BI155)),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48</v>
      </c>
      <c r="E39" s="157"/>
      <c r="F39" s="157"/>
      <c r="G39" s="158" t="s">
        <v>49</v>
      </c>
      <c r="H39" s="159" t="s">
        <v>50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51</v>
      </c>
      <c r="E50" s="163"/>
      <c r="F50" s="163"/>
      <c r="G50" s="162" t="s">
        <v>52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53</v>
      </c>
      <c r="E61" s="165"/>
      <c r="F61" s="166" t="s">
        <v>54</v>
      </c>
      <c r="G61" s="164" t="s">
        <v>53</v>
      </c>
      <c r="H61" s="165"/>
      <c r="I61" s="165"/>
      <c r="J61" s="167" t="s">
        <v>54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55</v>
      </c>
      <c r="E65" s="168"/>
      <c r="F65" s="168"/>
      <c r="G65" s="162" t="s">
        <v>56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53</v>
      </c>
      <c r="E76" s="165"/>
      <c r="F76" s="166" t="s">
        <v>54</v>
      </c>
      <c r="G76" s="164" t="s">
        <v>53</v>
      </c>
      <c r="H76" s="165"/>
      <c r="I76" s="165"/>
      <c r="J76" s="167" t="s">
        <v>54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Revitalizace Jizbické pískovny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SO03 - Mobiliář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>k.ú. Jizbice</v>
      </c>
      <c r="G89" s="39"/>
      <c r="H89" s="39"/>
      <c r="I89" s="31" t="s">
        <v>22</v>
      </c>
      <c r="J89" s="78" t="str">
        <f>IF(J12="","",J12)</f>
        <v>23. 9. 2019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Obec Jizbice</v>
      </c>
      <c r="G91" s="39"/>
      <c r="H91" s="39"/>
      <c r="I91" s="31" t="s">
        <v>31</v>
      </c>
      <c r="J91" s="35" t="str">
        <f>E21</f>
        <v>Ing. Libor Kouřík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Anylopex plus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99</v>
      </c>
      <c r="D94" s="175"/>
      <c r="E94" s="175"/>
      <c r="F94" s="175"/>
      <c r="G94" s="175"/>
      <c r="H94" s="175"/>
      <c r="I94" s="175"/>
      <c r="J94" s="176" t="s">
        <v>100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101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102</v>
      </c>
    </row>
    <row r="97" hidden="1" s="9" customFormat="1" ht="24.96" customHeight="1">
      <c r="A97" s="9"/>
      <c r="B97" s="178"/>
      <c r="C97" s="179"/>
      <c r="D97" s="180" t="s">
        <v>243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9" customFormat="1" ht="24.96" customHeight="1">
      <c r="A98" s="9"/>
      <c r="B98" s="178"/>
      <c r="C98" s="179"/>
      <c r="D98" s="180" t="s">
        <v>103</v>
      </c>
      <c r="E98" s="181"/>
      <c r="F98" s="181"/>
      <c r="G98" s="181"/>
      <c r="H98" s="181"/>
      <c r="I98" s="181"/>
      <c r="J98" s="182">
        <f>J125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hidden="1" s="10" customFormat="1" ht="19.92" customHeight="1">
      <c r="A99" s="10"/>
      <c r="B99" s="184"/>
      <c r="C99" s="185"/>
      <c r="D99" s="186" t="s">
        <v>105</v>
      </c>
      <c r="E99" s="187"/>
      <c r="F99" s="187"/>
      <c r="G99" s="187"/>
      <c r="H99" s="187"/>
      <c r="I99" s="187"/>
      <c r="J99" s="188">
        <f>J126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9" customFormat="1" ht="24.96" customHeight="1">
      <c r="A100" s="9"/>
      <c r="B100" s="178"/>
      <c r="C100" s="179"/>
      <c r="D100" s="180" t="s">
        <v>244</v>
      </c>
      <c r="E100" s="181"/>
      <c r="F100" s="181"/>
      <c r="G100" s="181"/>
      <c r="H100" s="181"/>
      <c r="I100" s="181"/>
      <c r="J100" s="182">
        <f>J137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10" customFormat="1" ht="19.92" customHeight="1">
      <c r="A101" s="10"/>
      <c r="B101" s="184"/>
      <c r="C101" s="185"/>
      <c r="D101" s="186" t="s">
        <v>245</v>
      </c>
      <c r="E101" s="187"/>
      <c r="F101" s="187"/>
      <c r="G101" s="187"/>
      <c r="H101" s="187"/>
      <c r="I101" s="187"/>
      <c r="J101" s="188">
        <f>J138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hidden="1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hidden="1"/>
    <row r="105" hidden="1"/>
    <row r="106" hidden="1"/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107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73" t="str">
        <f>E7</f>
        <v>Revitalizace Jizbické pískovny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96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SO03 - Mobiliář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>k.ú. Jizbice</v>
      </c>
      <c r="G115" s="39"/>
      <c r="H115" s="39"/>
      <c r="I115" s="31" t="s">
        <v>22</v>
      </c>
      <c r="J115" s="78" t="str">
        <f>IF(J12="","",J12)</f>
        <v>23. 9. 2019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>Obec Jizbice</v>
      </c>
      <c r="G117" s="39"/>
      <c r="H117" s="39"/>
      <c r="I117" s="31" t="s">
        <v>31</v>
      </c>
      <c r="J117" s="35" t="str">
        <f>E21</f>
        <v>Ing. Libor Kouřík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29</v>
      </c>
      <c r="D118" s="39"/>
      <c r="E118" s="39"/>
      <c r="F118" s="26" t="str">
        <f>IF(E18="","",E18)</f>
        <v>Vyplň údaj</v>
      </c>
      <c r="G118" s="39"/>
      <c r="H118" s="39"/>
      <c r="I118" s="31" t="s">
        <v>34</v>
      </c>
      <c r="J118" s="35" t="str">
        <f>E24</f>
        <v>Anylopex plus s.r.o.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0"/>
      <c r="B120" s="191"/>
      <c r="C120" s="192" t="s">
        <v>108</v>
      </c>
      <c r="D120" s="193" t="s">
        <v>63</v>
      </c>
      <c r="E120" s="193" t="s">
        <v>59</v>
      </c>
      <c r="F120" s="193" t="s">
        <v>60</v>
      </c>
      <c r="G120" s="193" t="s">
        <v>109</v>
      </c>
      <c r="H120" s="193" t="s">
        <v>110</v>
      </c>
      <c r="I120" s="193" t="s">
        <v>111</v>
      </c>
      <c r="J120" s="194" t="s">
        <v>100</v>
      </c>
      <c r="K120" s="195" t="s">
        <v>112</v>
      </c>
      <c r="L120" s="196"/>
      <c r="M120" s="99" t="s">
        <v>1</v>
      </c>
      <c r="N120" s="100" t="s">
        <v>42</v>
      </c>
      <c r="O120" s="100" t="s">
        <v>113</v>
      </c>
      <c r="P120" s="100" t="s">
        <v>114</v>
      </c>
      <c r="Q120" s="100" t="s">
        <v>115</v>
      </c>
      <c r="R120" s="100" t="s">
        <v>116</v>
      </c>
      <c r="S120" s="100" t="s">
        <v>117</v>
      </c>
      <c r="T120" s="101" t="s">
        <v>118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7"/>
      <c r="B121" s="38"/>
      <c r="C121" s="106" t="s">
        <v>119</v>
      </c>
      <c r="D121" s="39"/>
      <c r="E121" s="39"/>
      <c r="F121" s="39"/>
      <c r="G121" s="39"/>
      <c r="H121" s="39"/>
      <c r="I121" s="39"/>
      <c r="J121" s="197">
        <f>BK121</f>
        <v>0</v>
      </c>
      <c r="K121" s="39"/>
      <c r="L121" s="43"/>
      <c r="M121" s="102"/>
      <c r="N121" s="198"/>
      <c r="O121" s="103"/>
      <c r="P121" s="199">
        <f>P122+P125+P137</f>
        <v>0</v>
      </c>
      <c r="Q121" s="103"/>
      <c r="R121" s="199">
        <f>R122+R125+R137</f>
        <v>49.523676000000009</v>
      </c>
      <c r="S121" s="103"/>
      <c r="T121" s="200">
        <f>T122+T125+T137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77</v>
      </c>
      <c r="AU121" s="16" t="s">
        <v>102</v>
      </c>
      <c r="BK121" s="201">
        <f>BK122+BK125+BK137</f>
        <v>0</v>
      </c>
    </row>
    <row r="122" s="12" customFormat="1" ht="25.92" customHeight="1">
      <c r="A122" s="12"/>
      <c r="B122" s="202"/>
      <c r="C122" s="203"/>
      <c r="D122" s="204" t="s">
        <v>77</v>
      </c>
      <c r="E122" s="205" t="s">
        <v>128</v>
      </c>
      <c r="F122" s="205" t="s">
        <v>246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SUM(P123:P124)</f>
        <v>0</v>
      </c>
      <c r="Q122" s="210"/>
      <c r="R122" s="211">
        <f>SUM(R123:R124)</f>
        <v>11.525976</v>
      </c>
      <c r="S122" s="210"/>
      <c r="T122" s="212">
        <f>SUM(T123:T124)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86</v>
      </c>
      <c r="AT122" s="214" t="s">
        <v>77</v>
      </c>
      <c r="AU122" s="214" t="s">
        <v>78</v>
      </c>
      <c r="AY122" s="213" t="s">
        <v>122</v>
      </c>
      <c r="BK122" s="215">
        <f>SUM(BK123:BK124)</f>
        <v>0</v>
      </c>
    </row>
    <row r="123" s="2" customFormat="1" ht="33" customHeight="1">
      <c r="A123" s="37"/>
      <c r="B123" s="38"/>
      <c r="C123" s="218" t="s">
        <v>86</v>
      </c>
      <c r="D123" s="218" t="s">
        <v>124</v>
      </c>
      <c r="E123" s="219" t="s">
        <v>247</v>
      </c>
      <c r="F123" s="220" t="s">
        <v>248</v>
      </c>
      <c r="G123" s="221" t="s">
        <v>149</v>
      </c>
      <c r="H123" s="222">
        <v>5.6699999999999999</v>
      </c>
      <c r="I123" s="223"/>
      <c r="J123" s="224">
        <f>ROUND(I123*H123,2)</f>
        <v>0</v>
      </c>
      <c r="K123" s="225"/>
      <c r="L123" s="43"/>
      <c r="M123" s="226" t="s">
        <v>1</v>
      </c>
      <c r="N123" s="227" t="s">
        <v>43</v>
      </c>
      <c r="O123" s="90"/>
      <c r="P123" s="228">
        <f>O123*H123</f>
        <v>0</v>
      </c>
      <c r="Q123" s="228">
        <v>2.0327999999999999</v>
      </c>
      <c r="R123" s="228">
        <f>Q123*H123</f>
        <v>11.525976</v>
      </c>
      <c r="S123" s="228">
        <v>0</v>
      </c>
      <c r="T123" s="229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0" t="s">
        <v>128</v>
      </c>
      <c r="AT123" s="230" t="s">
        <v>124</v>
      </c>
      <c r="AU123" s="230" t="s">
        <v>86</v>
      </c>
      <c r="AY123" s="16" t="s">
        <v>122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6" t="s">
        <v>86</v>
      </c>
      <c r="BK123" s="231">
        <f>ROUND(I123*H123,2)</f>
        <v>0</v>
      </c>
      <c r="BL123" s="16" t="s">
        <v>128</v>
      </c>
      <c r="BM123" s="230" t="s">
        <v>249</v>
      </c>
    </row>
    <row r="124" s="13" customFormat="1">
      <c r="A124" s="13"/>
      <c r="B124" s="237"/>
      <c r="C124" s="238"/>
      <c r="D124" s="232" t="s">
        <v>141</v>
      </c>
      <c r="E124" s="239" t="s">
        <v>1</v>
      </c>
      <c r="F124" s="240" t="s">
        <v>250</v>
      </c>
      <c r="G124" s="238"/>
      <c r="H124" s="241">
        <v>5.6699999999999999</v>
      </c>
      <c r="I124" s="242"/>
      <c r="J124" s="238"/>
      <c r="K124" s="238"/>
      <c r="L124" s="243"/>
      <c r="M124" s="244"/>
      <c r="N124" s="245"/>
      <c r="O124" s="245"/>
      <c r="P124" s="245"/>
      <c r="Q124" s="245"/>
      <c r="R124" s="245"/>
      <c r="S124" s="245"/>
      <c r="T124" s="24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7" t="s">
        <v>141</v>
      </c>
      <c r="AU124" s="247" t="s">
        <v>86</v>
      </c>
      <c r="AV124" s="13" t="s">
        <v>88</v>
      </c>
      <c r="AW124" s="13" t="s">
        <v>33</v>
      </c>
      <c r="AX124" s="13" t="s">
        <v>86</v>
      </c>
      <c r="AY124" s="247" t="s">
        <v>122</v>
      </c>
    </row>
    <row r="125" s="12" customFormat="1" ht="25.92" customHeight="1">
      <c r="A125" s="12"/>
      <c r="B125" s="202"/>
      <c r="C125" s="203"/>
      <c r="D125" s="204" t="s">
        <v>77</v>
      </c>
      <c r="E125" s="205" t="s">
        <v>120</v>
      </c>
      <c r="F125" s="205" t="s">
        <v>121</v>
      </c>
      <c r="G125" s="203"/>
      <c r="H125" s="203"/>
      <c r="I125" s="206"/>
      <c r="J125" s="207">
        <f>BK125</f>
        <v>0</v>
      </c>
      <c r="K125" s="203"/>
      <c r="L125" s="208"/>
      <c r="M125" s="209"/>
      <c r="N125" s="210"/>
      <c r="O125" s="210"/>
      <c r="P125" s="211">
        <f>P126</f>
        <v>0</v>
      </c>
      <c r="Q125" s="210"/>
      <c r="R125" s="211">
        <f>R126</f>
        <v>0.22639999999999999</v>
      </c>
      <c r="S125" s="210"/>
      <c r="T125" s="212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86</v>
      </c>
      <c r="AT125" s="214" t="s">
        <v>77</v>
      </c>
      <c r="AU125" s="214" t="s">
        <v>78</v>
      </c>
      <c r="AY125" s="213" t="s">
        <v>122</v>
      </c>
      <c r="BK125" s="215">
        <f>BK126</f>
        <v>0</v>
      </c>
    </row>
    <row r="126" s="12" customFormat="1" ht="22.8" customHeight="1">
      <c r="A126" s="12"/>
      <c r="B126" s="202"/>
      <c r="C126" s="203"/>
      <c r="D126" s="204" t="s">
        <v>77</v>
      </c>
      <c r="E126" s="216" t="s">
        <v>168</v>
      </c>
      <c r="F126" s="216" t="s">
        <v>190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SUM(P127:P136)</f>
        <v>0</v>
      </c>
      <c r="Q126" s="210"/>
      <c r="R126" s="211">
        <f>SUM(R127:R136)</f>
        <v>0.22639999999999999</v>
      </c>
      <c r="S126" s="210"/>
      <c r="T126" s="212">
        <f>SUM(T127:T136)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86</v>
      </c>
      <c r="AT126" s="214" t="s">
        <v>77</v>
      </c>
      <c r="AU126" s="214" t="s">
        <v>86</v>
      </c>
      <c r="AY126" s="213" t="s">
        <v>122</v>
      </c>
      <c r="BK126" s="215">
        <f>SUM(BK127:BK136)</f>
        <v>0</v>
      </c>
    </row>
    <row r="127" s="2" customFormat="1" ht="16.5" customHeight="1">
      <c r="A127" s="37"/>
      <c r="B127" s="38"/>
      <c r="C127" s="218" t="s">
        <v>88</v>
      </c>
      <c r="D127" s="218" t="s">
        <v>124</v>
      </c>
      <c r="E127" s="219" t="s">
        <v>251</v>
      </c>
      <c r="F127" s="220" t="s">
        <v>252</v>
      </c>
      <c r="G127" s="221" t="s">
        <v>158</v>
      </c>
      <c r="H127" s="222">
        <v>2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43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128</v>
      </c>
      <c r="AT127" s="230" t="s">
        <v>124</v>
      </c>
      <c r="AU127" s="230" t="s">
        <v>88</v>
      </c>
      <c r="AY127" s="16" t="s">
        <v>122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86</v>
      </c>
      <c r="BK127" s="231">
        <f>ROUND(I127*H127,2)</f>
        <v>0</v>
      </c>
      <c r="BL127" s="16" t="s">
        <v>128</v>
      </c>
      <c r="BM127" s="230" t="s">
        <v>253</v>
      </c>
    </row>
    <row r="128" s="2" customFormat="1">
      <c r="A128" s="37"/>
      <c r="B128" s="38"/>
      <c r="C128" s="39"/>
      <c r="D128" s="232" t="s">
        <v>133</v>
      </c>
      <c r="E128" s="39"/>
      <c r="F128" s="233" t="s">
        <v>254</v>
      </c>
      <c r="G128" s="39"/>
      <c r="H128" s="39"/>
      <c r="I128" s="234"/>
      <c r="J128" s="39"/>
      <c r="K128" s="39"/>
      <c r="L128" s="43"/>
      <c r="M128" s="235"/>
      <c r="N128" s="236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133</v>
      </c>
      <c r="AU128" s="16" t="s">
        <v>88</v>
      </c>
    </row>
    <row r="129" s="2" customFormat="1" ht="33" customHeight="1">
      <c r="A129" s="37"/>
      <c r="B129" s="38"/>
      <c r="C129" s="218" t="s">
        <v>135</v>
      </c>
      <c r="D129" s="218" t="s">
        <v>124</v>
      </c>
      <c r="E129" s="219" t="s">
        <v>255</v>
      </c>
      <c r="F129" s="220" t="s">
        <v>256</v>
      </c>
      <c r="G129" s="221" t="s">
        <v>138</v>
      </c>
      <c r="H129" s="222">
        <v>241.5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43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128</v>
      </c>
      <c r="AT129" s="230" t="s">
        <v>124</v>
      </c>
      <c r="AU129" s="230" t="s">
        <v>88</v>
      </c>
      <c r="AY129" s="16" t="s">
        <v>122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86</v>
      </c>
      <c r="BK129" s="231">
        <f>ROUND(I129*H129,2)</f>
        <v>0</v>
      </c>
      <c r="BL129" s="16" t="s">
        <v>128</v>
      </c>
      <c r="BM129" s="230" t="s">
        <v>257</v>
      </c>
    </row>
    <row r="130" s="13" customFormat="1">
      <c r="A130" s="13"/>
      <c r="B130" s="237"/>
      <c r="C130" s="238"/>
      <c r="D130" s="232" t="s">
        <v>141</v>
      </c>
      <c r="E130" s="239" t="s">
        <v>1</v>
      </c>
      <c r="F130" s="240" t="s">
        <v>258</v>
      </c>
      <c r="G130" s="238"/>
      <c r="H130" s="241">
        <v>483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7" t="s">
        <v>141</v>
      </c>
      <c r="AU130" s="247" t="s">
        <v>88</v>
      </c>
      <c r="AV130" s="13" t="s">
        <v>88</v>
      </c>
      <c r="AW130" s="13" t="s">
        <v>33</v>
      </c>
      <c r="AX130" s="13" t="s">
        <v>78</v>
      </c>
      <c r="AY130" s="247" t="s">
        <v>122</v>
      </c>
    </row>
    <row r="131" s="13" customFormat="1">
      <c r="A131" s="13"/>
      <c r="B131" s="237"/>
      <c r="C131" s="238"/>
      <c r="D131" s="232" t="s">
        <v>141</v>
      </c>
      <c r="E131" s="239" t="s">
        <v>1</v>
      </c>
      <c r="F131" s="240" t="s">
        <v>259</v>
      </c>
      <c r="G131" s="238"/>
      <c r="H131" s="241">
        <v>241.5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7" t="s">
        <v>141</v>
      </c>
      <c r="AU131" s="247" t="s">
        <v>88</v>
      </c>
      <c r="AV131" s="13" t="s">
        <v>88</v>
      </c>
      <c r="AW131" s="13" t="s">
        <v>33</v>
      </c>
      <c r="AX131" s="13" t="s">
        <v>86</v>
      </c>
      <c r="AY131" s="247" t="s">
        <v>122</v>
      </c>
    </row>
    <row r="132" s="2" customFormat="1" ht="24.15" customHeight="1">
      <c r="A132" s="37"/>
      <c r="B132" s="38"/>
      <c r="C132" s="218" t="s">
        <v>128</v>
      </c>
      <c r="D132" s="218" t="s">
        <v>124</v>
      </c>
      <c r="E132" s="219" t="s">
        <v>260</v>
      </c>
      <c r="F132" s="220" t="s">
        <v>261</v>
      </c>
      <c r="G132" s="221" t="s">
        <v>138</v>
      </c>
      <c r="H132" s="222">
        <v>241.5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43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128</v>
      </c>
      <c r="AT132" s="230" t="s">
        <v>124</v>
      </c>
      <c r="AU132" s="230" t="s">
        <v>88</v>
      </c>
      <c r="AY132" s="16" t="s">
        <v>122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86</v>
      </c>
      <c r="BK132" s="231">
        <f>ROUND(I132*H132,2)</f>
        <v>0</v>
      </c>
      <c r="BL132" s="16" t="s">
        <v>128</v>
      </c>
      <c r="BM132" s="230" t="s">
        <v>262</v>
      </c>
    </row>
    <row r="133" s="13" customFormat="1">
      <c r="A133" s="13"/>
      <c r="B133" s="237"/>
      <c r="C133" s="238"/>
      <c r="D133" s="232" t="s">
        <v>141</v>
      </c>
      <c r="E133" s="239" t="s">
        <v>1</v>
      </c>
      <c r="F133" s="240" t="s">
        <v>258</v>
      </c>
      <c r="G133" s="238"/>
      <c r="H133" s="241">
        <v>483</v>
      </c>
      <c r="I133" s="242"/>
      <c r="J133" s="238"/>
      <c r="K133" s="238"/>
      <c r="L133" s="243"/>
      <c r="M133" s="244"/>
      <c r="N133" s="245"/>
      <c r="O133" s="245"/>
      <c r="P133" s="245"/>
      <c r="Q133" s="245"/>
      <c r="R133" s="245"/>
      <c r="S133" s="245"/>
      <c r="T133" s="24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7" t="s">
        <v>141</v>
      </c>
      <c r="AU133" s="247" t="s">
        <v>88</v>
      </c>
      <c r="AV133" s="13" t="s">
        <v>88</v>
      </c>
      <c r="AW133" s="13" t="s">
        <v>33</v>
      </c>
      <c r="AX133" s="13" t="s">
        <v>78</v>
      </c>
      <c r="AY133" s="247" t="s">
        <v>122</v>
      </c>
    </row>
    <row r="134" s="13" customFormat="1">
      <c r="A134" s="13"/>
      <c r="B134" s="237"/>
      <c r="C134" s="238"/>
      <c r="D134" s="232" t="s">
        <v>141</v>
      </c>
      <c r="E134" s="239" t="s">
        <v>1</v>
      </c>
      <c r="F134" s="240" t="s">
        <v>259</v>
      </c>
      <c r="G134" s="238"/>
      <c r="H134" s="241">
        <v>241.5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7" t="s">
        <v>141</v>
      </c>
      <c r="AU134" s="247" t="s">
        <v>88</v>
      </c>
      <c r="AV134" s="13" t="s">
        <v>88</v>
      </c>
      <c r="AW134" s="13" t="s">
        <v>33</v>
      </c>
      <c r="AX134" s="13" t="s">
        <v>86</v>
      </c>
      <c r="AY134" s="247" t="s">
        <v>122</v>
      </c>
    </row>
    <row r="135" s="2" customFormat="1" ht="16.5" customHeight="1">
      <c r="A135" s="37"/>
      <c r="B135" s="38"/>
      <c r="C135" s="218" t="s">
        <v>151</v>
      </c>
      <c r="D135" s="218" t="s">
        <v>124</v>
      </c>
      <c r="E135" s="219" t="s">
        <v>263</v>
      </c>
      <c r="F135" s="220" t="s">
        <v>264</v>
      </c>
      <c r="G135" s="221" t="s">
        <v>158</v>
      </c>
      <c r="H135" s="222">
        <v>4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43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128</v>
      </c>
      <c r="AT135" s="230" t="s">
        <v>124</v>
      </c>
      <c r="AU135" s="230" t="s">
        <v>88</v>
      </c>
      <c r="AY135" s="16" t="s">
        <v>122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86</v>
      </c>
      <c r="BK135" s="231">
        <f>ROUND(I135*H135,2)</f>
        <v>0</v>
      </c>
      <c r="BL135" s="16" t="s">
        <v>128</v>
      </c>
      <c r="BM135" s="230" t="s">
        <v>265</v>
      </c>
    </row>
    <row r="136" s="2" customFormat="1" ht="16.5" customHeight="1">
      <c r="A136" s="37"/>
      <c r="B136" s="38"/>
      <c r="C136" s="259" t="s">
        <v>155</v>
      </c>
      <c r="D136" s="259" t="s">
        <v>192</v>
      </c>
      <c r="E136" s="260" t="s">
        <v>266</v>
      </c>
      <c r="F136" s="261" t="s">
        <v>267</v>
      </c>
      <c r="G136" s="262" t="s">
        <v>158</v>
      </c>
      <c r="H136" s="263">
        <v>4</v>
      </c>
      <c r="I136" s="264"/>
      <c r="J136" s="265">
        <f>ROUND(I136*H136,2)</f>
        <v>0</v>
      </c>
      <c r="K136" s="266"/>
      <c r="L136" s="267"/>
      <c r="M136" s="268" t="s">
        <v>1</v>
      </c>
      <c r="N136" s="269" t="s">
        <v>43</v>
      </c>
      <c r="O136" s="90"/>
      <c r="P136" s="228">
        <f>O136*H136</f>
        <v>0</v>
      </c>
      <c r="Q136" s="228">
        <v>0.056599999999999998</v>
      </c>
      <c r="R136" s="228">
        <f>Q136*H136</f>
        <v>0.22639999999999999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164</v>
      </c>
      <c r="AT136" s="230" t="s">
        <v>192</v>
      </c>
      <c r="AU136" s="230" t="s">
        <v>88</v>
      </c>
      <c r="AY136" s="16" t="s">
        <v>122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86</v>
      </c>
      <c r="BK136" s="231">
        <f>ROUND(I136*H136,2)</f>
        <v>0</v>
      </c>
      <c r="BL136" s="16" t="s">
        <v>128</v>
      </c>
      <c r="BM136" s="230" t="s">
        <v>268</v>
      </c>
    </row>
    <row r="137" s="12" customFormat="1" ht="25.92" customHeight="1">
      <c r="A137" s="12"/>
      <c r="B137" s="202"/>
      <c r="C137" s="203"/>
      <c r="D137" s="204" t="s">
        <v>77</v>
      </c>
      <c r="E137" s="205" t="s">
        <v>269</v>
      </c>
      <c r="F137" s="205" t="s">
        <v>270</v>
      </c>
      <c r="G137" s="203"/>
      <c r="H137" s="203"/>
      <c r="I137" s="206"/>
      <c r="J137" s="207">
        <f>BK137</f>
        <v>0</v>
      </c>
      <c r="K137" s="203"/>
      <c r="L137" s="208"/>
      <c r="M137" s="209"/>
      <c r="N137" s="210"/>
      <c r="O137" s="210"/>
      <c r="P137" s="211">
        <f>P138</f>
        <v>0</v>
      </c>
      <c r="Q137" s="210"/>
      <c r="R137" s="211">
        <f>R138</f>
        <v>37.771300000000011</v>
      </c>
      <c r="S137" s="210"/>
      <c r="T137" s="212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3" t="s">
        <v>88</v>
      </c>
      <c r="AT137" s="214" t="s">
        <v>77</v>
      </c>
      <c r="AU137" s="214" t="s">
        <v>78</v>
      </c>
      <c r="AY137" s="213" t="s">
        <v>122</v>
      </c>
      <c r="BK137" s="215">
        <f>BK138</f>
        <v>0</v>
      </c>
    </row>
    <row r="138" s="12" customFormat="1" ht="22.8" customHeight="1">
      <c r="A138" s="12"/>
      <c r="B138" s="202"/>
      <c r="C138" s="203"/>
      <c r="D138" s="204" t="s">
        <v>77</v>
      </c>
      <c r="E138" s="216" t="s">
        <v>271</v>
      </c>
      <c r="F138" s="216" t="s">
        <v>272</v>
      </c>
      <c r="G138" s="203"/>
      <c r="H138" s="203"/>
      <c r="I138" s="206"/>
      <c r="J138" s="217">
        <f>BK138</f>
        <v>0</v>
      </c>
      <c r="K138" s="203"/>
      <c r="L138" s="208"/>
      <c r="M138" s="209"/>
      <c r="N138" s="210"/>
      <c r="O138" s="210"/>
      <c r="P138" s="211">
        <f>SUM(P139:P155)</f>
        <v>0</v>
      </c>
      <c r="Q138" s="210"/>
      <c r="R138" s="211">
        <f>SUM(R139:R155)</f>
        <v>37.771300000000011</v>
      </c>
      <c r="S138" s="210"/>
      <c r="T138" s="212">
        <f>SUM(T139:T155)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3" t="s">
        <v>88</v>
      </c>
      <c r="AT138" s="214" t="s">
        <v>77</v>
      </c>
      <c r="AU138" s="214" t="s">
        <v>86</v>
      </c>
      <c r="AY138" s="213" t="s">
        <v>122</v>
      </c>
      <c r="BK138" s="215">
        <f>SUM(BK139:BK155)</f>
        <v>0</v>
      </c>
    </row>
    <row r="139" s="2" customFormat="1" ht="33" customHeight="1">
      <c r="A139" s="37"/>
      <c r="B139" s="38"/>
      <c r="C139" s="218" t="s">
        <v>160</v>
      </c>
      <c r="D139" s="218" t="s">
        <v>124</v>
      </c>
      <c r="E139" s="219" t="s">
        <v>273</v>
      </c>
      <c r="F139" s="220" t="s">
        <v>274</v>
      </c>
      <c r="G139" s="221" t="s">
        <v>275</v>
      </c>
      <c r="H139" s="222">
        <v>81.218000000000004</v>
      </c>
      <c r="I139" s="223"/>
      <c r="J139" s="224">
        <f>ROUND(I139*H139,2)</f>
        <v>0</v>
      </c>
      <c r="K139" s="225"/>
      <c r="L139" s="43"/>
      <c r="M139" s="226" t="s">
        <v>1</v>
      </c>
      <c r="N139" s="227" t="s">
        <v>43</v>
      </c>
      <c r="O139" s="90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128</v>
      </c>
      <c r="AT139" s="230" t="s">
        <v>124</v>
      </c>
      <c r="AU139" s="230" t="s">
        <v>88</v>
      </c>
      <c r="AY139" s="16" t="s">
        <v>122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86</v>
      </c>
      <c r="BK139" s="231">
        <f>ROUND(I139*H139,2)</f>
        <v>0</v>
      </c>
      <c r="BL139" s="16" t="s">
        <v>128</v>
      </c>
      <c r="BM139" s="230" t="s">
        <v>276</v>
      </c>
    </row>
    <row r="140" s="13" customFormat="1">
      <c r="A140" s="13"/>
      <c r="B140" s="237"/>
      <c r="C140" s="238"/>
      <c r="D140" s="232" t="s">
        <v>141</v>
      </c>
      <c r="E140" s="239" t="s">
        <v>1</v>
      </c>
      <c r="F140" s="240" t="s">
        <v>277</v>
      </c>
      <c r="G140" s="238"/>
      <c r="H140" s="241">
        <v>81.218000000000004</v>
      </c>
      <c r="I140" s="242"/>
      <c r="J140" s="238"/>
      <c r="K140" s="238"/>
      <c r="L140" s="243"/>
      <c r="M140" s="244"/>
      <c r="N140" s="245"/>
      <c r="O140" s="245"/>
      <c r="P140" s="245"/>
      <c r="Q140" s="245"/>
      <c r="R140" s="245"/>
      <c r="S140" s="245"/>
      <c r="T140" s="24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7" t="s">
        <v>141</v>
      </c>
      <c r="AU140" s="247" t="s">
        <v>88</v>
      </c>
      <c r="AV140" s="13" t="s">
        <v>88</v>
      </c>
      <c r="AW140" s="13" t="s">
        <v>33</v>
      </c>
      <c r="AX140" s="13" t="s">
        <v>86</v>
      </c>
      <c r="AY140" s="247" t="s">
        <v>122</v>
      </c>
    </row>
    <row r="141" s="2" customFormat="1" ht="16.5" customHeight="1">
      <c r="A141" s="37"/>
      <c r="B141" s="38"/>
      <c r="C141" s="259" t="s">
        <v>164</v>
      </c>
      <c r="D141" s="259" t="s">
        <v>192</v>
      </c>
      <c r="E141" s="260" t="s">
        <v>278</v>
      </c>
      <c r="F141" s="261" t="s">
        <v>279</v>
      </c>
      <c r="G141" s="262" t="s">
        <v>149</v>
      </c>
      <c r="H141" s="263">
        <v>52</v>
      </c>
      <c r="I141" s="264"/>
      <c r="J141" s="265">
        <f>ROUND(I141*H141,2)</f>
        <v>0</v>
      </c>
      <c r="K141" s="266"/>
      <c r="L141" s="267"/>
      <c r="M141" s="268" t="s">
        <v>1</v>
      </c>
      <c r="N141" s="269" t="s">
        <v>43</v>
      </c>
      <c r="O141" s="90"/>
      <c r="P141" s="228">
        <f>O141*H141</f>
        <v>0</v>
      </c>
      <c r="Q141" s="228">
        <v>0.65000000000000002</v>
      </c>
      <c r="R141" s="228">
        <f>Q141*H141</f>
        <v>33.800000000000004</v>
      </c>
      <c r="S141" s="228">
        <v>0</v>
      </c>
      <c r="T141" s="22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0" t="s">
        <v>164</v>
      </c>
      <c r="AT141" s="230" t="s">
        <v>192</v>
      </c>
      <c r="AU141" s="230" t="s">
        <v>88</v>
      </c>
      <c r="AY141" s="16" t="s">
        <v>122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6" t="s">
        <v>86</v>
      </c>
      <c r="BK141" s="231">
        <f>ROUND(I141*H141,2)</f>
        <v>0</v>
      </c>
      <c r="BL141" s="16" t="s">
        <v>128</v>
      </c>
      <c r="BM141" s="230" t="s">
        <v>280</v>
      </c>
    </row>
    <row r="142" s="13" customFormat="1">
      <c r="A142" s="13"/>
      <c r="B142" s="237"/>
      <c r="C142" s="238"/>
      <c r="D142" s="232" t="s">
        <v>141</v>
      </c>
      <c r="E142" s="239" t="s">
        <v>1</v>
      </c>
      <c r="F142" s="240" t="s">
        <v>281</v>
      </c>
      <c r="G142" s="238"/>
      <c r="H142" s="241">
        <v>52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7" t="s">
        <v>141</v>
      </c>
      <c r="AU142" s="247" t="s">
        <v>88</v>
      </c>
      <c r="AV142" s="13" t="s">
        <v>88</v>
      </c>
      <c r="AW142" s="13" t="s">
        <v>33</v>
      </c>
      <c r="AX142" s="13" t="s">
        <v>86</v>
      </c>
      <c r="AY142" s="247" t="s">
        <v>122</v>
      </c>
    </row>
    <row r="143" s="2" customFormat="1" ht="21.75" customHeight="1">
      <c r="A143" s="37"/>
      <c r="B143" s="38"/>
      <c r="C143" s="259" t="s">
        <v>168</v>
      </c>
      <c r="D143" s="259" t="s">
        <v>192</v>
      </c>
      <c r="E143" s="260" t="s">
        <v>282</v>
      </c>
      <c r="F143" s="261" t="s">
        <v>283</v>
      </c>
      <c r="G143" s="262" t="s">
        <v>149</v>
      </c>
      <c r="H143" s="263">
        <v>2.4580000000000002</v>
      </c>
      <c r="I143" s="264"/>
      <c r="J143" s="265">
        <f>ROUND(I143*H143,2)</f>
        <v>0</v>
      </c>
      <c r="K143" s="266"/>
      <c r="L143" s="267"/>
      <c r="M143" s="268" t="s">
        <v>1</v>
      </c>
      <c r="N143" s="269" t="s">
        <v>43</v>
      </c>
      <c r="O143" s="90"/>
      <c r="P143" s="228">
        <f>O143*H143</f>
        <v>0</v>
      </c>
      <c r="Q143" s="228">
        <v>0.55000000000000004</v>
      </c>
      <c r="R143" s="228">
        <f>Q143*H143</f>
        <v>1.3519000000000001</v>
      </c>
      <c r="S143" s="228">
        <v>0</v>
      </c>
      <c r="T143" s="22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164</v>
      </c>
      <c r="AT143" s="230" t="s">
        <v>192</v>
      </c>
      <c r="AU143" s="230" t="s">
        <v>88</v>
      </c>
      <c r="AY143" s="16" t="s">
        <v>122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86</v>
      </c>
      <c r="BK143" s="231">
        <f>ROUND(I143*H143,2)</f>
        <v>0</v>
      </c>
      <c r="BL143" s="16" t="s">
        <v>128</v>
      </c>
      <c r="BM143" s="230" t="s">
        <v>284</v>
      </c>
    </row>
    <row r="144" s="13" customFormat="1">
      <c r="A144" s="13"/>
      <c r="B144" s="237"/>
      <c r="C144" s="238"/>
      <c r="D144" s="232" t="s">
        <v>141</v>
      </c>
      <c r="E144" s="239" t="s">
        <v>1</v>
      </c>
      <c r="F144" s="240" t="s">
        <v>285</v>
      </c>
      <c r="G144" s="238"/>
      <c r="H144" s="241">
        <v>1.21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7" t="s">
        <v>141</v>
      </c>
      <c r="AU144" s="247" t="s">
        <v>88</v>
      </c>
      <c r="AV144" s="13" t="s">
        <v>88</v>
      </c>
      <c r="AW144" s="13" t="s">
        <v>33</v>
      </c>
      <c r="AX144" s="13" t="s">
        <v>78</v>
      </c>
      <c r="AY144" s="247" t="s">
        <v>122</v>
      </c>
    </row>
    <row r="145" s="13" customFormat="1">
      <c r="A145" s="13"/>
      <c r="B145" s="237"/>
      <c r="C145" s="238"/>
      <c r="D145" s="232" t="s">
        <v>141</v>
      </c>
      <c r="E145" s="239" t="s">
        <v>1</v>
      </c>
      <c r="F145" s="240" t="s">
        <v>286</v>
      </c>
      <c r="G145" s="238"/>
      <c r="H145" s="241">
        <v>1.248</v>
      </c>
      <c r="I145" s="242"/>
      <c r="J145" s="238"/>
      <c r="K145" s="238"/>
      <c r="L145" s="243"/>
      <c r="M145" s="244"/>
      <c r="N145" s="245"/>
      <c r="O145" s="245"/>
      <c r="P145" s="245"/>
      <c r="Q145" s="245"/>
      <c r="R145" s="245"/>
      <c r="S145" s="245"/>
      <c r="T145" s="24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7" t="s">
        <v>141</v>
      </c>
      <c r="AU145" s="247" t="s">
        <v>88</v>
      </c>
      <c r="AV145" s="13" t="s">
        <v>88</v>
      </c>
      <c r="AW145" s="13" t="s">
        <v>33</v>
      </c>
      <c r="AX145" s="13" t="s">
        <v>78</v>
      </c>
      <c r="AY145" s="247" t="s">
        <v>122</v>
      </c>
    </row>
    <row r="146" s="14" customFormat="1">
      <c r="A146" s="14"/>
      <c r="B146" s="248"/>
      <c r="C146" s="249"/>
      <c r="D146" s="232" t="s">
        <v>141</v>
      </c>
      <c r="E146" s="250" t="s">
        <v>1</v>
      </c>
      <c r="F146" s="251" t="s">
        <v>146</v>
      </c>
      <c r="G146" s="249"/>
      <c r="H146" s="252">
        <v>2.4580000000000002</v>
      </c>
      <c r="I146" s="253"/>
      <c r="J146" s="249"/>
      <c r="K146" s="249"/>
      <c r="L146" s="254"/>
      <c r="M146" s="255"/>
      <c r="N146" s="256"/>
      <c r="O146" s="256"/>
      <c r="P146" s="256"/>
      <c r="Q146" s="256"/>
      <c r="R146" s="256"/>
      <c r="S146" s="256"/>
      <c r="T146" s="25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8" t="s">
        <v>141</v>
      </c>
      <c r="AU146" s="258" t="s">
        <v>88</v>
      </c>
      <c r="AV146" s="14" t="s">
        <v>128</v>
      </c>
      <c r="AW146" s="14" t="s">
        <v>33</v>
      </c>
      <c r="AX146" s="14" t="s">
        <v>86</v>
      </c>
      <c r="AY146" s="258" t="s">
        <v>122</v>
      </c>
    </row>
    <row r="147" s="2" customFormat="1" ht="16.5" customHeight="1">
      <c r="A147" s="37"/>
      <c r="B147" s="38"/>
      <c r="C147" s="259" t="s">
        <v>172</v>
      </c>
      <c r="D147" s="259" t="s">
        <v>192</v>
      </c>
      <c r="E147" s="260" t="s">
        <v>287</v>
      </c>
      <c r="F147" s="261" t="s">
        <v>288</v>
      </c>
      <c r="G147" s="262" t="s">
        <v>149</v>
      </c>
      <c r="H147" s="263">
        <v>0.60099999999999998</v>
      </c>
      <c r="I147" s="264"/>
      <c r="J147" s="265">
        <f>ROUND(I147*H147,2)</f>
        <v>0</v>
      </c>
      <c r="K147" s="266"/>
      <c r="L147" s="267"/>
      <c r="M147" s="268" t="s">
        <v>1</v>
      </c>
      <c r="N147" s="269" t="s">
        <v>43</v>
      </c>
      <c r="O147" s="90"/>
      <c r="P147" s="228">
        <f>O147*H147</f>
        <v>0</v>
      </c>
      <c r="Q147" s="228">
        <v>0.55000000000000004</v>
      </c>
      <c r="R147" s="228">
        <f>Q147*H147</f>
        <v>0.33055000000000001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164</v>
      </c>
      <c r="AT147" s="230" t="s">
        <v>192</v>
      </c>
      <c r="AU147" s="230" t="s">
        <v>88</v>
      </c>
      <c r="AY147" s="16" t="s">
        <v>122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86</v>
      </c>
      <c r="BK147" s="231">
        <f>ROUND(I147*H147,2)</f>
        <v>0</v>
      </c>
      <c r="BL147" s="16" t="s">
        <v>128</v>
      </c>
      <c r="BM147" s="230" t="s">
        <v>289</v>
      </c>
    </row>
    <row r="148" s="13" customFormat="1">
      <c r="A148" s="13"/>
      <c r="B148" s="237"/>
      <c r="C148" s="238"/>
      <c r="D148" s="232" t="s">
        <v>141</v>
      </c>
      <c r="E148" s="239" t="s">
        <v>1</v>
      </c>
      <c r="F148" s="240" t="s">
        <v>290</v>
      </c>
      <c r="G148" s="238"/>
      <c r="H148" s="241">
        <v>0.60099999999999998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7" t="s">
        <v>141</v>
      </c>
      <c r="AU148" s="247" t="s">
        <v>88</v>
      </c>
      <c r="AV148" s="13" t="s">
        <v>88</v>
      </c>
      <c r="AW148" s="13" t="s">
        <v>33</v>
      </c>
      <c r="AX148" s="13" t="s">
        <v>86</v>
      </c>
      <c r="AY148" s="247" t="s">
        <v>122</v>
      </c>
    </row>
    <row r="149" s="2" customFormat="1" ht="24.15" customHeight="1">
      <c r="A149" s="37"/>
      <c r="B149" s="38"/>
      <c r="C149" s="259" t="s">
        <v>176</v>
      </c>
      <c r="D149" s="259" t="s">
        <v>192</v>
      </c>
      <c r="E149" s="260" t="s">
        <v>291</v>
      </c>
      <c r="F149" s="261" t="s">
        <v>292</v>
      </c>
      <c r="G149" s="262" t="s">
        <v>149</v>
      </c>
      <c r="H149" s="263">
        <v>4.1470000000000002</v>
      </c>
      <c r="I149" s="264"/>
      <c r="J149" s="265">
        <f>ROUND(I149*H149,2)</f>
        <v>0</v>
      </c>
      <c r="K149" s="266"/>
      <c r="L149" s="267"/>
      <c r="M149" s="268" t="s">
        <v>1</v>
      </c>
      <c r="N149" s="269" t="s">
        <v>43</v>
      </c>
      <c r="O149" s="90"/>
      <c r="P149" s="228">
        <f>O149*H149</f>
        <v>0</v>
      </c>
      <c r="Q149" s="228">
        <v>0.55000000000000004</v>
      </c>
      <c r="R149" s="228">
        <f>Q149*H149</f>
        <v>2.2808500000000005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164</v>
      </c>
      <c r="AT149" s="230" t="s">
        <v>192</v>
      </c>
      <c r="AU149" s="230" t="s">
        <v>88</v>
      </c>
      <c r="AY149" s="16" t="s">
        <v>122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86</v>
      </c>
      <c r="BK149" s="231">
        <f>ROUND(I149*H149,2)</f>
        <v>0</v>
      </c>
      <c r="BL149" s="16" t="s">
        <v>128</v>
      </c>
      <c r="BM149" s="230" t="s">
        <v>293</v>
      </c>
    </row>
    <row r="150" s="13" customFormat="1">
      <c r="A150" s="13"/>
      <c r="B150" s="237"/>
      <c r="C150" s="238"/>
      <c r="D150" s="232" t="s">
        <v>141</v>
      </c>
      <c r="E150" s="239" t="s">
        <v>1</v>
      </c>
      <c r="F150" s="240" t="s">
        <v>294</v>
      </c>
      <c r="G150" s="238"/>
      <c r="H150" s="241">
        <v>4.1470000000000002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7" t="s">
        <v>141</v>
      </c>
      <c r="AU150" s="247" t="s">
        <v>88</v>
      </c>
      <c r="AV150" s="13" t="s">
        <v>88</v>
      </c>
      <c r="AW150" s="13" t="s">
        <v>33</v>
      </c>
      <c r="AX150" s="13" t="s">
        <v>86</v>
      </c>
      <c r="AY150" s="247" t="s">
        <v>122</v>
      </c>
    </row>
    <row r="151" s="2" customFormat="1" ht="16.5" customHeight="1">
      <c r="A151" s="37"/>
      <c r="B151" s="38"/>
      <c r="C151" s="218" t="s">
        <v>181</v>
      </c>
      <c r="D151" s="218" t="s">
        <v>124</v>
      </c>
      <c r="E151" s="219" t="s">
        <v>295</v>
      </c>
      <c r="F151" s="220" t="s">
        <v>296</v>
      </c>
      <c r="G151" s="221" t="s">
        <v>158</v>
      </c>
      <c r="H151" s="222">
        <v>379.16699999999997</v>
      </c>
      <c r="I151" s="223"/>
      <c r="J151" s="224">
        <f>ROUND(I151*H151,2)</f>
        <v>0</v>
      </c>
      <c r="K151" s="225"/>
      <c r="L151" s="43"/>
      <c r="M151" s="226" t="s">
        <v>1</v>
      </c>
      <c r="N151" s="227" t="s">
        <v>43</v>
      </c>
      <c r="O151" s="90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201</v>
      </c>
      <c r="AT151" s="230" t="s">
        <v>124</v>
      </c>
      <c r="AU151" s="230" t="s">
        <v>88</v>
      </c>
      <c r="AY151" s="16" t="s">
        <v>122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86</v>
      </c>
      <c r="BK151" s="231">
        <f>ROUND(I151*H151,2)</f>
        <v>0</v>
      </c>
      <c r="BL151" s="16" t="s">
        <v>201</v>
      </c>
      <c r="BM151" s="230" t="s">
        <v>297</v>
      </c>
    </row>
    <row r="152" s="2" customFormat="1">
      <c r="A152" s="37"/>
      <c r="B152" s="38"/>
      <c r="C152" s="39"/>
      <c r="D152" s="232" t="s">
        <v>133</v>
      </c>
      <c r="E152" s="39"/>
      <c r="F152" s="233" t="s">
        <v>298</v>
      </c>
      <c r="G152" s="39"/>
      <c r="H152" s="39"/>
      <c r="I152" s="234"/>
      <c r="J152" s="39"/>
      <c r="K152" s="39"/>
      <c r="L152" s="43"/>
      <c r="M152" s="235"/>
      <c r="N152" s="236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133</v>
      </c>
      <c r="AU152" s="16" t="s">
        <v>88</v>
      </c>
    </row>
    <row r="153" s="13" customFormat="1">
      <c r="A153" s="13"/>
      <c r="B153" s="237"/>
      <c r="C153" s="238"/>
      <c r="D153" s="232" t="s">
        <v>141</v>
      </c>
      <c r="E153" s="239" t="s">
        <v>1</v>
      </c>
      <c r="F153" s="240" t="s">
        <v>299</v>
      </c>
      <c r="G153" s="238"/>
      <c r="H153" s="241">
        <v>379.16699999999997</v>
      </c>
      <c r="I153" s="242"/>
      <c r="J153" s="238"/>
      <c r="K153" s="238"/>
      <c r="L153" s="243"/>
      <c r="M153" s="244"/>
      <c r="N153" s="245"/>
      <c r="O153" s="245"/>
      <c r="P153" s="245"/>
      <c r="Q153" s="245"/>
      <c r="R153" s="245"/>
      <c r="S153" s="245"/>
      <c r="T153" s="24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7" t="s">
        <v>141</v>
      </c>
      <c r="AU153" s="247" t="s">
        <v>88</v>
      </c>
      <c r="AV153" s="13" t="s">
        <v>88</v>
      </c>
      <c r="AW153" s="13" t="s">
        <v>33</v>
      </c>
      <c r="AX153" s="13" t="s">
        <v>86</v>
      </c>
      <c r="AY153" s="247" t="s">
        <v>122</v>
      </c>
    </row>
    <row r="154" s="2" customFormat="1" ht="24.15" customHeight="1">
      <c r="A154" s="37"/>
      <c r="B154" s="38"/>
      <c r="C154" s="259" t="s">
        <v>185</v>
      </c>
      <c r="D154" s="259" t="s">
        <v>192</v>
      </c>
      <c r="E154" s="260" t="s">
        <v>300</v>
      </c>
      <c r="F154" s="261" t="s">
        <v>301</v>
      </c>
      <c r="G154" s="262" t="s">
        <v>158</v>
      </c>
      <c r="H154" s="263">
        <v>100</v>
      </c>
      <c r="I154" s="264"/>
      <c r="J154" s="265">
        <f>ROUND(I154*H154,2)</f>
        <v>0</v>
      </c>
      <c r="K154" s="266"/>
      <c r="L154" s="267"/>
      <c r="M154" s="268" t="s">
        <v>1</v>
      </c>
      <c r="N154" s="269" t="s">
        <v>43</v>
      </c>
      <c r="O154" s="90"/>
      <c r="P154" s="228">
        <f>O154*H154</f>
        <v>0</v>
      </c>
      <c r="Q154" s="228">
        <v>8.0000000000000007E-05</v>
      </c>
      <c r="R154" s="228">
        <f>Q154*H154</f>
        <v>0.0080000000000000002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200</v>
      </c>
      <c r="AT154" s="230" t="s">
        <v>192</v>
      </c>
      <c r="AU154" s="230" t="s">
        <v>88</v>
      </c>
      <c r="AY154" s="16" t="s">
        <v>122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86</v>
      </c>
      <c r="BK154" s="231">
        <f>ROUND(I154*H154,2)</f>
        <v>0</v>
      </c>
      <c r="BL154" s="16" t="s">
        <v>201</v>
      </c>
      <c r="BM154" s="230" t="s">
        <v>302</v>
      </c>
    </row>
    <row r="155" s="2" customFormat="1" ht="16.5" customHeight="1">
      <c r="A155" s="37"/>
      <c r="B155" s="38"/>
      <c r="C155" s="218" t="s">
        <v>191</v>
      </c>
      <c r="D155" s="218" t="s">
        <v>124</v>
      </c>
      <c r="E155" s="219" t="s">
        <v>303</v>
      </c>
      <c r="F155" s="220" t="s">
        <v>304</v>
      </c>
      <c r="G155" s="221" t="s">
        <v>275</v>
      </c>
      <c r="H155" s="222">
        <v>128</v>
      </c>
      <c r="I155" s="223"/>
      <c r="J155" s="224">
        <f>ROUND(I155*H155,2)</f>
        <v>0</v>
      </c>
      <c r="K155" s="225"/>
      <c r="L155" s="43"/>
      <c r="M155" s="270" t="s">
        <v>1</v>
      </c>
      <c r="N155" s="271" t="s">
        <v>43</v>
      </c>
      <c r="O155" s="272"/>
      <c r="P155" s="273">
        <f>O155*H155</f>
        <v>0</v>
      </c>
      <c r="Q155" s="273">
        <v>0</v>
      </c>
      <c r="R155" s="273">
        <f>Q155*H155</f>
        <v>0</v>
      </c>
      <c r="S155" s="273">
        <v>0</v>
      </c>
      <c r="T155" s="274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0" t="s">
        <v>201</v>
      </c>
      <c r="AT155" s="230" t="s">
        <v>124</v>
      </c>
      <c r="AU155" s="230" t="s">
        <v>88</v>
      </c>
      <c r="AY155" s="16" t="s">
        <v>122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6" t="s">
        <v>86</v>
      </c>
      <c r="BK155" s="231">
        <f>ROUND(I155*H155,2)</f>
        <v>0</v>
      </c>
      <c r="BL155" s="16" t="s">
        <v>201</v>
      </c>
      <c r="BM155" s="230" t="s">
        <v>305</v>
      </c>
    </row>
    <row r="156" s="2" customFormat="1" ht="6.96" customHeight="1">
      <c r="A156" s="37"/>
      <c r="B156" s="65"/>
      <c r="C156" s="66"/>
      <c r="D156" s="66"/>
      <c r="E156" s="66"/>
      <c r="F156" s="66"/>
      <c r="G156" s="66"/>
      <c r="H156" s="66"/>
      <c r="I156" s="66"/>
      <c r="J156" s="66"/>
      <c r="K156" s="66"/>
      <c r="L156" s="43"/>
      <c r="M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</row>
  </sheetData>
  <sheetProtection sheet="1" autoFilter="0" formatColumns="0" formatRows="0" objects="1" scenarios="1" spinCount="100000" saltValue="I1ePs4qtY4Prq3DGEhbU5+P+XOjQCPoQMU6CyoP3ejNV0+t5XwUihfWhiENFaRg+hJxV7dq7a1ghi/74bFPB2g==" hashValue="afPUBcU/E/RM+etiyYlo6iCNfLHkTgrD+04DMrnChFFzMWd/oNMEd0K4KacBTIy3Au6+h79u13/VC+9A4O+/wA==" algorithmName="SHA-512" password="CC35"/>
  <autoFilter ref="C120:K155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Libor Kouřík</dc:creator>
  <cp:lastModifiedBy>Libor Kouřík</cp:lastModifiedBy>
  <dcterms:created xsi:type="dcterms:W3CDTF">2021-07-19T12:40:21Z</dcterms:created>
  <dcterms:modified xsi:type="dcterms:W3CDTF">2021-07-19T12:40:25Z</dcterms:modified>
</cp:coreProperties>
</file>