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4615" windowHeight="11955" activeTab="3"/>
  </bookViews>
  <sheets>
    <sheet name="Rekapitulace stavby" sheetId="1" r:id="rId1"/>
    <sheet name="01 - Úpravy a prodloužení..." sheetId="2" r:id="rId2"/>
    <sheet name="02 - Přeložka vodovodního..." sheetId="3" r:id="rId3"/>
    <sheet name="03 - Vedlejší rozpočtové ..." sheetId="4" r:id="rId4"/>
  </sheets>
  <definedNames>
    <definedName name="_xlnm._FilterDatabase" localSheetId="1" hidden="1">'01 - Úpravy a prodloužení...'!$C$128:$K$487</definedName>
    <definedName name="_xlnm._FilterDatabase" localSheetId="2" hidden="1">'02 - Přeložka vodovodního...'!$C$120:$K$256</definedName>
    <definedName name="_xlnm._FilterDatabase" localSheetId="3" hidden="1">'03 - Vedlejší rozpočtové ...'!$C$121:$K$136</definedName>
    <definedName name="_xlnm.Print_Titles" localSheetId="1">'01 - Úpravy a prodloužení...'!$128:$128</definedName>
    <definedName name="_xlnm.Print_Titles" localSheetId="2">'02 - Přeložka vodovodního...'!$120:$120</definedName>
    <definedName name="_xlnm.Print_Titles" localSheetId="3">'03 - Vedlejší rozpočtové ...'!$121:$121</definedName>
    <definedName name="_xlnm.Print_Titles" localSheetId="0">'Rekapitulace stavby'!$92:$92</definedName>
    <definedName name="_xlnm.Print_Area" localSheetId="1">'01 - Úpravy a prodloužení...'!$C$4:$J$76,'01 - Úpravy a prodloužení...'!$C$82:$J$110,'01 - Úpravy a prodloužení...'!$C$116:$J$487</definedName>
    <definedName name="_xlnm.Print_Area" localSheetId="2">'02 - Přeložka vodovodního...'!$C$4:$J$76,'02 - Přeložka vodovodního...'!$C$82:$J$102,'02 - Přeložka vodovodního...'!$C$108:$J$256</definedName>
    <definedName name="_xlnm.Print_Area" localSheetId="3">'03 - Vedlejší rozpočtové ...'!$C$4:$J$76,'03 - Vedlejší rozpočtové ...'!$C$82:$J$103,'03 - Vedlejší rozpočtové ...'!$C$109:$J$136</definedName>
    <definedName name="_xlnm.Print_Area" localSheetId="0">'Rekapitulace stavby'!$D$4:$AO$76,'Rekapitulace stavby'!$C$82:$AQ$98</definedName>
  </definedNames>
  <calcPr calcId="124519"/>
</workbook>
</file>

<file path=xl/calcChain.xml><?xml version="1.0" encoding="utf-8"?>
<calcChain xmlns="http://schemas.openxmlformats.org/spreadsheetml/2006/main">
  <c r="J37" i="4"/>
  <c r="J36"/>
  <c r="AY97" i="1" s="1"/>
  <c r="J35" i="4"/>
  <c r="AX97" i="1"/>
  <c r="BI136" i="4"/>
  <c r="BH136"/>
  <c r="BG136"/>
  <c r="BF136"/>
  <c r="T136"/>
  <c r="T135" s="1"/>
  <c r="R136"/>
  <c r="R135"/>
  <c r="P136"/>
  <c r="P135" s="1"/>
  <c r="BI134"/>
  <c r="BH134"/>
  <c r="BG134"/>
  <c r="BF134"/>
  <c r="T134"/>
  <c r="T133"/>
  <c r="R134"/>
  <c r="R133" s="1"/>
  <c r="P134"/>
  <c r="P133" s="1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T128" s="1"/>
  <c r="R129"/>
  <c r="R128" s="1"/>
  <c r="P129"/>
  <c r="P128" s="1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F116"/>
  <c r="E114"/>
  <c r="J92"/>
  <c r="F89"/>
  <c r="E87"/>
  <c r="J21"/>
  <c r="E21"/>
  <c r="J118" s="1"/>
  <c r="J20"/>
  <c r="J18"/>
  <c r="E18"/>
  <c r="F119" s="1"/>
  <c r="J17"/>
  <c r="J15"/>
  <c r="E15"/>
  <c r="F118" s="1"/>
  <c r="J14"/>
  <c r="J12"/>
  <c r="J116"/>
  <c r="E7"/>
  <c r="E112"/>
  <c r="J37" i="3"/>
  <c r="J36"/>
  <c r="AY96" i="1" s="1"/>
  <c r="J35" i="3"/>
  <c r="AX96" i="1" s="1"/>
  <c r="BI256" i="3"/>
  <c r="BH256"/>
  <c r="BG256"/>
  <c r="BF256"/>
  <c r="T256"/>
  <c r="T255" s="1"/>
  <c r="R256"/>
  <c r="R255" s="1"/>
  <c r="P256"/>
  <c r="P255" s="1"/>
  <c r="BI252"/>
  <c r="BH252"/>
  <c r="BG252"/>
  <c r="BF252"/>
  <c r="T252"/>
  <c r="R252"/>
  <c r="P252"/>
  <c r="BI249"/>
  <c r="BH249"/>
  <c r="BG249"/>
  <c r="BF249"/>
  <c r="T249"/>
  <c r="R249"/>
  <c r="P249"/>
  <c r="BI248"/>
  <c r="BH248"/>
  <c r="BG248"/>
  <c r="BF248"/>
  <c r="T248"/>
  <c r="R248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3"/>
  <c r="BH233"/>
  <c r="BG233"/>
  <c r="BF233"/>
  <c r="T233"/>
  <c r="R233"/>
  <c r="P233"/>
  <c r="BI230"/>
  <c r="BH230"/>
  <c r="BG230"/>
  <c r="BF230"/>
  <c r="T230"/>
  <c r="R230"/>
  <c r="P230"/>
  <c r="BI229"/>
  <c r="BH229"/>
  <c r="BG229"/>
  <c r="BF229"/>
  <c r="T229"/>
  <c r="R229"/>
  <c r="P229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1"/>
  <c r="BH221"/>
  <c r="BG221"/>
  <c r="BF221"/>
  <c r="T221"/>
  <c r="R221"/>
  <c r="P221"/>
  <c r="BI218"/>
  <c r="BH218"/>
  <c r="BG218"/>
  <c r="BF218"/>
  <c r="T218"/>
  <c r="R218"/>
  <c r="P218"/>
  <c r="BI217"/>
  <c r="BH217"/>
  <c r="BG217"/>
  <c r="BF217"/>
  <c r="T217"/>
  <c r="R217"/>
  <c r="P217"/>
  <c r="BI214"/>
  <c r="BH214"/>
  <c r="BG214"/>
  <c r="BF214"/>
  <c r="T214"/>
  <c r="R214"/>
  <c r="P214"/>
  <c r="BI213"/>
  <c r="BH213"/>
  <c r="BG213"/>
  <c r="BF213"/>
  <c r="T213"/>
  <c r="R213"/>
  <c r="P213"/>
  <c r="BI210"/>
  <c r="BH210"/>
  <c r="BG210"/>
  <c r="BF210"/>
  <c r="T210"/>
  <c r="R210"/>
  <c r="P210"/>
  <c r="BI209"/>
  <c r="BH209"/>
  <c r="BG209"/>
  <c r="BF209"/>
  <c r="T209"/>
  <c r="R209"/>
  <c r="P209"/>
  <c r="BI206"/>
  <c r="BH206"/>
  <c r="BG206"/>
  <c r="BF206"/>
  <c r="T206"/>
  <c r="R206"/>
  <c r="P206"/>
  <c r="BI202"/>
  <c r="BH202"/>
  <c r="BG202"/>
  <c r="BF202"/>
  <c r="T202"/>
  <c r="R202"/>
  <c r="P202"/>
  <c r="BI199"/>
  <c r="BH199"/>
  <c r="BG199"/>
  <c r="BF199"/>
  <c r="T199"/>
  <c r="R199"/>
  <c r="P199"/>
  <c r="BI196"/>
  <c r="BH196"/>
  <c r="BG196"/>
  <c r="BF196"/>
  <c r="T196"/>
  <c r="R196"/>
  <c r="P196"/>
  <c r="BI193"/>
  <c r="BH193"/>
  <c r="BG193"/>
  <c r="BF193"/>
  <c r="T193"/>
  <c r="R193"/>
  <c r="P193"/>
  <c r="BI190"/>
  <c r="BH190"/>
  <c r="BG190"/>
  <c r="BF190"/>
  <c r="T190"/>
  <c r="R190"/>
  <c r="P190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5"/>
  <c r="BH175"/>
  <c r="BG175"/>
  <c r="BF175"/>
  <c r="T175"/>
  <c r="R175"/>
  <c r="P175"/>
  <c r="BI171"/>
  <c r="BH171"/>
  <c r="BG171"/>
  <c r="BF171"/>
  <c r="T171"/>
  <c r="T170"/>
  <c r="R171"/>
  <c r="R170"/>
  <c r="P171"/>
  <c r="P170"/>
  <c r="BI165"/>
  <c r="BH165"/>
  <c r="BG165"/>
  <c r="BF165"/>
  <c r="T165"/>
  <c r="R165"/>
  <c r="P165"/>
  <c r="BI162"/>
  <c r="BH162"/>
  <c r="BG162"/>
  <c r="BF162"/>
  <c r="T162"/>
  <c r="R162"/>
  <c r="P162"/>
  <c r="BI152"/>
  <c r="BH152"/>
  <c r="BG152"/>
  <c r="BF152"/>
  <c r="T152"/>
  <c r="R152"/>
  <c r="P152"/>
  <c r="BI149"/>
  <c r="BH149"/>
  <c r="BG149"/>
  <c r="BF149"/>
  <c r="T149"/>
  <c r="R149"/>
  <c r="P149"/>
  <c r="BI144"/>
  <c r="BH144"/>
  <c r="BG144"/>
  <c r="BF144"/>
  <c r="T144"/>
  <c r="R144"/>
  <c r="P144"/>
  <c r="BI133"/>
  <c r="BH133"/>
  <c r="BG133"/>
  <c r="BF133"/>
  <c r="T133"/>
  <c r="R133"/>
  <c r="P133"/>
  <c r="BI129"/>
  <c r="BH129"/>
  <c r="BG129"/>
  <c r="BF129"/>
  <c r="T129"/>
  <c r="R129"/>
  <c r="P129"/>
  <c r="BI124"/>
  <c r="BH124"/>
  <c r="BG124"/>
  <c r="BF124"/>
  <c r="T124"/>
  <c r="R124"/>
  <c r="P124"/>
  <c r="J118"/>
  <c r="F115"/>
  <c r="E113"/>
  <c r="J92"/>
  <c r="F89"/>
  <c r="E87"/>
  <c r="J21"/>
  <c r="E21"/>
  <c r="J117" s="1"/>
  <c r="J20"/>
  <c r="J18"/>
  <c r="E18"/>
  <c r="F92" s="1"/>
  <c r="J17"/>
  <c r="J15"/>
  <c r="E15"/>
  <c r="F117" s="1"/>
  <c r="J14"/>
  <c r="J12"/>
  <c r="J89"/>
  <c r="E7"/>
  <c r="E85" s="1"/>
  <c r="J37" i="2"/>
  <c r="J36"/>
  <c r="AY95" i="1"/>
  <c r="J35" i="2"/>
  <c r="AX95" i="1" s="1"/>
  <c r="BI483" i="2"/>
  <c r="BH483"/>
  <c r="BG483"/>
  <c r="BF483"/>
  <c r="T483"/>
  <c r="R483"/>
  <c r="P483"/>
  <c r="BI478"/>
  <c r="BH478"/>
  <c r="BG478"/>
  <c r="BF478"/>
  <c r="T478"/>
  <c r="R478"/>
  <c r="P478"/>
  <c r="BI472"/>
  <c r="BH472"/>
  <c r="BG472"/>
  <c r="BF472"/>
  <c r="T472"/>
  <c r="R472"/>
  <c r="P472"/>
  <c r="BI466"/>
  <c r="BH466"/>
  <c r="BG466"/>
  <c r="BF466"/>
  <c r="T466"/>
  <c r="R466"/>
  <c r="P466"/>
  <c r="BI460"/>
  <c r="BH460"/>
  <c r="BG460"/>
  <c r="BF460"/>
  <c r="T460"/>
  <c r="R460"/>
  <c r="P460"/>
  <c r="BI453"/>
  <c r="BH453"/>
  <c r="BG453"/>
  <c r="BF453"/>
  <c r="T453"/>
  <c r="T452"/>
  <c r="R453"/>
  <c r="R452" s="1"/>
  <c r="P453"/>
  <c r="P452"/>
  <c r="BI450"/>
  <c r="BH450"/>
  <c r="BG450"/>
  <c r="BF450"/>
  <c r="T450"/>
  <c r="T449" s="1"/>
  <c r="R450"/>
  <c r="R449"/>
  <c r="P450"/>
  <c r="P449"/>
  <c r="BI446"/>
  <c r="BH446"/>
  <c r="BG446"/>
  <c r="BF446"/>
  <c r="T446"/>
  <c r="R446"/>
  <c r="P446"/>
  <c r="BI443"/>
  <c r="BH443"/>
  <c r="BG443"/>
  <c r="BF443"/>
  <c r="T443"/>
  <c r="R443"/>
  <c r="P443"/>
  <c r="BI441"/>
  <c r="BH441"/>
  <c r="BG441"/>
  <c r="BF441"/>
  <c r="T441"/>
  <c r="R441"/>
  <c r="P441"/>
  <c r="BI440"/>
  <c r="BH440"/>
  <c r="BG440"/>
  <c r="BF440"/>
  <c r="T440"/>
  <c r="R440"/>
  <c r="P440"/>
  <c r="BI433"/>
  <c r="BH433"/>
  <c r="BG433"/>
  <c r="BF433"/>
  <c r="T433"/>
  <c r="R433"/>
  <c r="P433"/>
  <c r="BI427"/>
  <c r="BH427"/>
  <c r="BG427"/>
  <c r="BF427"/>
  <c r="T427"/>
  <c r="R427"/>
  <c r="P427"/>
  <c r="BI421"/>
  <c r="BH421"/>
  <c r="BG421"/>
  <c r="BF421"/>
  <c r="T421"/>
  <c r="R421"/>
  <c r="P421"/>
  <c r="BI415"/>
  <c r="BH415"/>
  <c r="BG415"/>
  <c r="BF415"/>
  <c r="T415"/>
  <c r="R415"/>
  <c r="P415"/>
  <c r="BI409"/>
  <c r="BH409"/>
  <c r="BG409"/>
  <c r="BF409"/>
  <c r="T409"/>
  <c r="R409"/>
  <c r="P409"/>
  <c r="BI405"/>
  <c r="BH405"/>
  <c r="BG405"/>
  <c r="BF405"/>
  <c r="T405"/>
  <c r="R405"/>
  <c r="P405"/>
  <c r="BI400"/>
  <c r="BH400"/>
  <c r="BG400"/>
  <c r="BF400"/>
  <c r="T400"/>
  <c r="R400"/>
  <c r="P400"/>
  <c r="BI396"/>
  <c r="BH396"/>
  <c r="BG396"/>
  <c r="BF396"/>
  <c r="T396"/>
  <c r="R396"/>
  <c r="P396"/>
  <c r="BI392"/>
  <c r="BH392"/>
  <c r="BG392"/>
  <c r="BF392"/>
  <c r="T392"/>
  <c r="R392"/>
  <c r="P392"/>
  <c r="BI386"/>
  <c r="BH386"/>
  <c r="BG386"/>
  <c r="BF386"/>
  <c r="T386"/>
  <c r="R386"/>
  <c r="P386"/>
  <c r="BI382"/>
  <c r="BH382"/>
  <c r="BG382"/>
  <c r="BF382"/>
  <c r="T382"/>
  <c r="R382"/>
  <c r="P382"/>
  <c r="BI378"/>
  <c r="BH378"/>
  <c r="BG378"/>
  <c r="BF378"/>
  <c r="T378"/>
  <c r="R378"/>
  <c r="P378"/>
  <c r="BI374"/>
  <c r="BH374"/>
  <c r="BG374"/>
  <c r="BF374"/>
  <c r="T374"/>
  <c r="R374"/>
  <c r="P374"/>
  <c r="BI372"/>
  <c r="BH372"/>
  <c r="BG372"/>
  <c r="BF372"/>
  <c r="T372"/>
  <c r="R372"/>
  <c r="P372"/>
  <c r="BI368"/>
  <c r="BH368"/>
  <c r="BG368"/>
  <c r="BF368"/>
  <c r="T368"/>
  <c r="R368"/>
  <c r="P368"/>
  <c r="BI365"/>
  <c r="BH365"/>
  <c r="BG365"/>
  <c r="BF365"/>
  <c r="T365"/>
  <c r="R365"/>
  <c r="P365"/>
  <c r="BI362"/>
  <c r="BH362"/>
  <c r="BG362"/>
  <c r="BF362"/>
  <c r="T362"/>
  <c r="R362"/>
  <c r="P362"/>
  <c r="BI358"/>
  <c r="BH358"/>
  <c r="BG358"/>
  <c r="BF358"/>
  <c r="T358"/>
  <c r="R358"/>
  <c r="P358"/>
  <c r="BI354"/>
  <c r="BH354"/>
  <c r="BG354"/>
  <c r="BF354"/>
  <c r="T354"/>
  <c r="R354"/>
  <c r="P354"/>
  <c r="BI350"/>
  <c r="BH350"/>
  <c r="BG350"/>
  <c r="BF350"/>
  <c r="T350"/>
  <c r="R350"/>
  <c r="P350"/>
  <c r="BI346"/>
  <c r="BH346"/>
  <c r="BG346"/>
  <c r="BF346"/>
  <c r="T346"/>
  <c r="R346"/>
  <c r="P346"/>
  <c r="BI342"/>
  <c r="BH342"/>
  <c r="BG342"/>
  <c r="BF342"/>
  <c r="T342"/>
  <c r="R342"/>
  <c r="P342"/>
  <c r="BI338"/>
  <c r="BH338"/>
  <c r="BG338"/>
  <c r="BF338"/>
  <c r="T338"/>
  <c r="R338"/>
  <c r="P338"/>
  <c r="BI334"/>
  <c r="BH334"/>
  <c r="BG334"/>
  <c r="BF334"/>
  <c r="T334"/>
  <c r="R334"/>
  <c r="P334"/>
  <c r="BI329"/>
  <c r="BH329"/>
  <c r="BG329"/>
  <c r="BF329"/>
  <c r="T329"/>
  <c r="R329"/>
  <c r="P329"/>
  <c r="BI325"/>
  <c r="BH325"/>
  <c r="BG325"/>
  <c r="BF325"/>
  <c r="T325"/>
  <c r="R325"/>
  <c r="P325"/>
  <c r="BI319"/>
  <c r="BH319"/>
  <c r="BG319"/>
  <c r="BF319"/>
  <c r="T319"/>
  <c r="R319"/>
  <c r="P319"/>
  <c r="BI314"/>
  <c r="BH314"/>
  <c r="BG314"/>
  <c r="BF314"/>
  <c r="T314"/>
  <c r="R314"/>
  <c r="P314"/>
  <c r="BI310"/>
  <c r="BH310"/>
  <c r="BG310"/>
  <c r="BF310"/>
  <c r="T310"/>
  <c r="R310"/>
  <c r="P310"/>
  <c r="BI306"/>
  <c r="BH306"/>
  <c r="BG306"/>
  <c r="BF306"/>
  <c r="T306"/>
  <c r="R306"/>
  <c r="P306"/>
  <c r="BI302"/>
  <c r="BH302"/>
  <c r="BG302"/>
  <c r="BF302"/>
  <c r="T302"/>
  <c r="R302"/>
  <c r="P302"/>
  <c r="BI298"/>
  <c r="BH298"/>
  <c r="BG298"/>
  <c r="BF298"/>
  <c r="T298"/>
  <c r="R298"/>
  <c r="P298"/>
  <c r="BI293"/>
  <c r="BH293"/>
  <c r="BG293"/>
  <c r="BF293"/>
  <c r="T293"/>
  <c r="R293"/>
  <c r="P293"/>
  <c r="BI288"/>
  <c r="BH288"/>
  <c r="BG288"/>
  <c r="BF288"/>
  <c r="T288"/>
  <c r="R288"/>
  <c r="P288"/>
  <c r="BI282"/>
  <c r="BH282"/>
  <c r="BG282"/>
  <c r="BF282"/>
  <c r="T282"/>
  <c r="R282"/>
  <c r="P282"/>
  <c r="BI278"/>
  <c r="BH278"/>
  <c r="BG278"/>
  <c r="BF278"/>
  <c r="T278"/>
  <c r="R278"/>
  <c r="P278"/>
  <c r="BI271"/>
  <c r="BH271"/>
  <c r="BG271"/>
  <c r="BF271"/>
  <c r="T271"/>
  <c r="R271"/>
  <c r="P271"/>
  <c r="BI267"/>
  <c r="BH267"/>
  <c r="BG267"/>
  <c r="BF267"/>
  <c r="T267"/>
  <c r="R267"/>
  <c r="P267"/>
  <c r="BI264"/>
  <c r="BH264"/>
  <c r="BG264"/>
  <c r="BF264"/>
  <c r="T264"/>
  <c r="R264"/>
  <c r="P264"/>
  <c r="BI260"/>
  <c r="BH260"/>
  <c r="BG260"/>
  <c r="BF260"/>
  <c r="T260"/>
  <c r="R260"/>
  <c r="P260"/>
  <c r="BI255"/>
  <c r="BH255"/>
  <c r="BG255"/>
  <c r="BF255"/>
  <c r="T255"/>
  <c r="R255"/>
  <c r="P255"/>
  <c r="BI251"/>
  <c r="BH251"/>
  <c r="BG251"/>
  <c r="BF251"/>
  <c r="T251"/>
  <c r="R251"/>
  <c r="P251"/>
  <c r="BI247"/>
  <c r="BH247"/>
  <c r="BG247"/>
  <c r="BF247"/>
  <c r="T247"/>
  <c r="R247"/>
  <c r="P247"/>
  <c r="BI242"/>
  <c r="BH242"/>
  <c r="BG242"/>
  <c r="BF242"/>
  <c r="T242"/>
  <c r="R242"/>
  <c r="P242"/>
  <c r="BI236"/>
  <c r="BH236"/>
  <c r="BG236"/>
  <c r="BF236"/>
  <c r="T236"/>
  <c r="R236"/>
  <c r="P236"/>
  <c r="BI231"/>
  <c r="BH231"/>
  <c r="BG231"/>
  <c r="BF231"/>
  <c r="T231"/>
  <c r="R231"/>
  <c r="P231"/>
  <c r="BI227"/>
  <c r="BH227"/>
  <c r="BG227"/>
  <c r="BF227"/>
  <c r="T227"/>
  <c r="R227"/>
  <c r="P227"/>
  <c r="BI223"/>
  <c r="BH223"/>
  <c r="BG223"/>
  <c r="BF223"/>
  <c r="T223"/>
  <c r="R223"/>
  <c r="P223"/>
  <c r="BI216"/>
  <c r="BH216"/>
  <c r="BG216"/>
  <c r="BF216"/>
  <c r="T216"/>
  <c r="R216"/>
  <c r="P216"/>
  <c r="BI211"/>
  <c r="BH211"/>
  <c r="BG211"/>
  <c r="BF211"/>
  <c r="T211"/>
  <c r="R211"/>
  <c r="P211"/>
  <c r="BI207"/>
  <c r="BH207"/>
  <c r="BG207"/>
  <c r="BF207"/>
  <c r="T207"/>
  <c r="R207"/>
  <c r="P207"/>
  <c r="BI188"/>
  <c r="BH188"/>
  <c r="BG188"/>
  <c r="BF188"/>
  <c r="T188"/>
  <c r="R188"/>
  <c r="P188"/>
  <c r="BI185"/>
  <c r="BH185"/>
  <c r="BG185"/>
  <c r="BF185"/>
  <c r="T185"/>
  <c r="R185"/>
  <c r="P185"/>
  <c r="BI181"/>
  <c r="BH181"/>
  <c r="BG181"/>
  <c r="BF181"/>
  <c r="T181"/>
  <c r="R181"/>
  <c r="P181"/>
  <c r="BI164"/>
  <c r="BH164"/>
  <c r="BG164"/>
  <c r="BF164"/>
  <c r="T164"/>
  <c r="R164"/>
  <c r="P164"/>
  <c r="BI160"/>
  <c r="BH160"/>
  <c r="BG160"/>
  <c r="BF160"/>
  <c r="T160"/>
  <c r="R160"/>
  <c r="P160"/>
  <c r="BI155"/>
  <c r="BH155"/>
  <c r="BG155"/>
  <c r="BF155"/>
  <c r="T155"/>
  <c r="R155"/>
  <c r="P155"/>
  <c r="BI151"/>
  <c r="BH151"/>
  <c r="BG151"/>
  <c r="BF151"/>
  <c r="T151"/>
  <c r="R151"/>
  <c r="P151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J126"/>
  <c r="F123"/>
  <c r="E121"/>
  <c r="J92"/>
  <c r="F89"/>
  <c r="E87"/>
  <c r="J21"/>
  <c r="E21"/>
  <c r="J125" s="1"/>
  <c r="J20"/>
  <c r="J18"/>
  <c r="E18"/>
  <c r="F126" s="1"/>
  <c r="J17"/>
  <c r="J15"/>
  <c r="E15"/>
  <c r="F91" s="1"/>
  <c r="J14"/>
  <c r="J12"/>
  <c r="J123"/>
  <c r="E7"/>
  <c r="E119"/>
  <c r="L90" i="1"/>
  <c r="AM90"/>
  <c r="AM89"/>
  <c r="L89"/>
  <c r="AM87"/>
  <c r="L87"/>
  <c r="L85"/>
  <c r="L84"/>
  <c r="BK171" i="3"/>
  <c r="BK136" i="4"/>
  <c r="BK125"/>
  <c r="BK478" i="2"/>
  <c r="J378"/>
  <c r="BK358"/>
  <c r="BK271"/>
  <c r="BK216"/>
  <c r="BK483"/>
  <c r="J427"/>
  <c r="BK310"/>
  <c r="J216"/>
  <c r="BK144"/>
  <c r="J450"/>
  <c r="BK415"/>
  <c r="J350"/>
  <c r="BK264"/>
  <c r="J160"/>
  <c r="J415"/>
  <c r="BK334"/>
  <c r="BK207"/>
  <c r="BK298"/>
  <c r="BK242"/>
  <c r="BK188"/>
  <c r="BK382"/>
  <c r="J338"/>
  <c r="J271"/>
  <c r="BK164"/>
  <c r="J233" i="3"/>
  <c r="J202"/>
  <c r="BK248"/>
  <c r="J242"/>
  <c r="J209"/>
  <c r="J181"/>
  <c r="BK228"/>
  <c r="BK144"/>
  <c r="J225"/>
  <c r="BK193"/>
  <c r="BK229"/>
  <c r="J187"/>
  <c r="BK124"/>
  <c r="J134" i="4"/>
  <c r="BK134"/>
  <c r="BK472" i="2"/>
  <c r="J392"/>
  <c r="BK314"/>
  <c r="BK260"/>
  <c r="J132"/>
  <c r="J441"/>
  <c r="J382"/>
  <c r="BK306"/>
  <c r="J236"/>
  <c r="J453"/>
  <c r="BK421"/>
  <c r="BK392"/>
  <c r="J354"/>
  <c r="BK236"/>
  <c r="BK136"/>
  <c r="J365"/>
  <c r="J278"/>
  <c r="J136"/>
  <c r="J319"/>
  <c r="J255"/>
  <c r="BK160"/>
  <c r="BK368"/>
  <c r="J329"/>
  <c r="BK251"/>
  <c r="J207"/>
  <c r="BK234" i="3"/>
  <c r="BK213"/>
  <c r="BK256"/>
  <c r="BK233"/>
  <c r="J248"/>
  <c r="J228"/>
  <c r="BK152"/>
  <c r="BK131" i="4"/>
  <c r="BK132"/>
  <c r="BK450" i="2"/>
  <c r="J405"/>
  <c r="J302"/>
  <c r="J227"/>
  <c r="BK151"/>
  <c r="J443"/>
  <c r="BK386"/>
  <c r="J314"/>
  <c r="BK293"/>
  <c r="J188"/>
  <c r="BK466"/>
  <c r="J446"/>
  <c r="BK365"/>
  <c r="BK302"/>
  <c r="J151"/>
  <c r="J421"/>
  <c r="BK342"/>
  <c r="J260"/>
  <c r="J346"/>
  <c r="BK223"/>
  <c r="J140"/>
  <c r="BK374"/>
  <c r="BK325"/>
  <c r="J267"/>
  <c r="J155"/>
  <c r="BK217" i="3"/>
  <c r="BK149"/>
  <c r="BK210"/>
  <c r="J196"/>
  <c r="J190"/>
  <c r="BK184"/>
  <c r="BK181"/>
  <c r="J144"/>
  <c r="BK222"/>
  <c r="J213"/>
  <c r="J165"/>
  <c r="J249"/>
  <c r="BK199"/>
  <c r="J171"/>
  <c r="J217"/>
  <c r="BK239"/>
  <c r="J214"/>
  <c r="BK162"/>
  <c r="J132" i="4"/>
  <c r="BK126"/>
  <c r="J126"/>
  <c r="BK460" i="2"/>
  <c r="BK427"/>
  <c r="BK362"/>
  <c r="J264"/>
  <c r="BK185"/>
  <c r="J472"/>
  <c r="BK405"/>
  <c r="BK338"/>
  <c r="J282"/>
  <c r="J185"/>
  <c r="BK441"/>
  <c r="BK400"/>
  <c r="J368"/>
  <c r="BK319"/>
  <c r="J223"/>
  <c r="J440"/>
  <c r="J306"/>
  <c r="BK227"/>
  <c r="BK350"/>
  <c r="J288"/>
  <c r="BK155"/>
  <c r="J400"/>
  <c r="J334"/>
  <c r="BK278"/>
  <c r="BK211"/>
  <c r="J239" i="3"/>
  <c r="BK165"/>
  <c r="J245"/>
  <c r="J236"/>
  <c r="BK225"/>
  <c r="BK221"/>
  <c r="BK252"/>
  <c r="BK206"/>
  <c r="BK187"/>
  <c r="BK133"/>
  <c r="J229"/>
  <c r="J149"/>
  <c r="BK230"/>
  <c r="BK175"/>
  <c r="J234"/>
  <c r="J210"/>
  <c r="J133"/>
  <c r="J136" i="4"/>
  <c r="J131"/>
  <c r="J129"/>
  <c r="J483" i="2"/>
  <c r="BK443"/>
  <c r="BK346"/>
  <c r="BK247"/>
  <c r="J144"/>
  <c r="BK453"/>
  <c r="J396"/>
  <c r="J325"/>
  <c r="BK267"/>
  <c r="J181"/>
  <c r="J460"/>
  <c r="BK433"/>
  <c r="BK396"/>
  <c r="BK329"/>
  <c r="J211"/>
  <c r="BK378"/>
  <c r="J310"/>
  <c r="J242"/>
  <c r="J358"/>
  <c r="BK282"/>
  <c r="BK132"/>
  <c r="J362"/>
  <c r="J298"/>
  <c r="J247"/>
  <c r="BK140"/>
  <c r="BK209" i="3"/>
  <c r="J252"/>
  <c r="J256"/>
  <c r="BK218"/>
  <c r="J193"/>
  <c r="J175"/>
  <c r="BK245"/>
  <c r="J184"/>
  <c r="BK236"/>
  <c r="BK202"/>
  <c r="BK242"/>
  <c r="J206"/>
  <c r="J162"/>
  <c r="J127" i="4"/>
  <c r="J466" i="2"/>
  <c r="J409"/>
  <c r="J374"/>
  <c r="J251"/>
  <c r="BK181"/>
  <c r="J478"/>
  <c r="J433"/>
  <c r="BK372"/>
  <c r="BK255"/>
  <c r="J164"/>
  <c r="BK440"/>
  <c r="BK409"/>
  <c r="J386"/>
  <c r="J342"/>
  <c r="J231"/>
  <c r="BK446"/>
  <c r="J372"/>
  <c r="BK288"/>
  <c r="AS94" i="1"/>
  <c r="BK354" i="2"/>
  <c r="J293"/>
  <c r="BK231"/>
  <c r="J222" i="3"/>
  <c r="J199"/>
  <c r="BK249"/>
  <c r="J129"/>
  <c r="J221"/>
  <c r="BK196"/>
  <c r="J124"/>
  <c r="J218"/>
  <c r="BK129"/>
  <c r="BK214"/>
  <c r="J230"/>
  <c r="BK190"/>
  <c r="J152"/>
  <c r="BK129" i="4"/>
  <c r="J125"/>
  <c r="BK127"/>
  <c r="P131" i="2" l="1"/>
  <c r="R241"/>
  <c r="P270"/>
  <c r="R287"/>
  <c r="BK373"/>
  <c r="J373" s="1"/>
  <c r="J104" s="1"/>
  <c r="R439"/>
  <c r="R123" i="3"/>
  <c r="R131" i="2"/>
  <c r="BK259"/>
  <c r="J259" s="1"/>
  <c r="J100" s="1"/>
  <c r="T270"/>
  <c r="T287"/>
  <c r="T373"/>
  <c r="R459"/>
  <c r="R451" s="1"/>
  <c r="R174" i="3"/>
  <c r="P241" i="2"/>
  <c r="T259"/>
  <c r="BK318"/>
  <c r="J318" s="1"/>
  <c r="J103" s="1"/>
  <c r="R373"/>
  <c r="P459"/>
  <c r="P451" s="1"/>
  <c r="BK174" i="3"/>
  <c r="J174" s="1"/>
  <c r="J100" s="1"/>
  <c r="P124" i="4"/>
  <c r="T131" i="2"/>
  <c r="P259"/>
  <c r="R270"/>
  <c r="P318"/>
  <c r="P373"/>
  <c r="T439"/>
  <c r="T174" i="3"/>
  <c r="T124" i="4"/>
  <c r="BK131" i="2"/>
  <c r="J131" s="1"/>
  <c r="J98" s="1"/>
  <c r="BK241"/>
  <c r="J241" s="1"/>
  <c r="J99" s="1"/>
  <c r="R259"/>
  <c r="BK287"/>
  <c r="J287"/>
  <c r="J102" s="1"/>
  <c r="T318"/>
  <c r="BK439"/>
  <c r="J439" s="1"/>
  <c r="J105" s="1"/>
  <c r="T459"/>
  <c r="T451" s="1"/>
  <c r="BK123" i="3"/>
  <c r="J123" s="1"/>
  <c r="J98" s="1"/>
  <c r="T123"/>
  <c r="T122" s="1"/>
  <c r="T121" s="1"/>
  <c r="R124" i="4"/>
  <c r="P130"/>
  <c r="P123" s="1"/>
  <c r="P122" s="1"/>
  <c r="AU97" i="1" s="1"/>
  <c r="T241" i="2"/>
  <c r="BK270"/>
  <c r="J270" s="1"/>
  <c r="J101" s="1"/>
  <c r="P287"/>
  <c r="R318"/>
  <c r="P439"/>
  <c r="P174" i="3"/>
  <c r="R130" i="4"/>
  <c r="BK459" i="2"/>
  <c r="J459" s="1"/>
  <c r="J109" s="1"/>
  <c r="P123" i="3"/>
  <c r="P122" s="1"/>
  <c r="P121" s="1"/>
  <c r="AU96" i="1" s="1"/>
  <c r="BK124" i="4"/>
  <c r="BK130"/>
  <c r="J130"/>
  <c r="J100" s="1"/>
  <c r="T130"/>
  <c r="BK449" i="2"/>
  <c r="J449"/>
  <c r="J106" s="1"/>
  <c r="BK255" i="3"/>
  <c r="J255" s="1"/>
  <c r="J101" s="1"/>
  <c r="BK128" i="4"/>
  <c r="J128" s="1"/>
  <c r="J99" s="1"/>
  <c r="BK452" i="2"/>
  <c r="J452" s="1"/>
  <c r="J108" s="1"/>
  <c r="BK170" i="3"/>
  <c r="J170"/>
  <c r="J99" s="1"/>
  <c r="BK133" i="4"/>
  <c r="J133" s="1"/>
  <c r="J101" s="1"/>
  <c r="BK135"/>
  <c r="J135"/>
  <c r="J102" s="1"/>
  <c r="BE125"/>
  <c r="F91"/>
  <c r="E85"/>
  <c r="J91"/>
  <c r="BE131"/>
  <c r="BE127"/>
  <c r="BE134"/>
  <c r="F92"/>
  <c r="BE126"/>
  <c r="BE129"/>
  <c r="BE132"/>
  <c r="J89"/>
  <c r="BE136"/>
  <c r="J91" i="3"/>
  <c r="BK130" i="2"/>
  <c r="J130" s="1"/>
  <c r="J97" s="1"/>
  <c r="F118" i="3"/>
  <c r="BE199"/>
  <c r="BE202"/>
  <c r="BK451" i="2"/>
  <c r="J451" s="1"/>
  <c r="J107" s="1"/>
  <c r="BE162" i="3"/>
  <c r="BE165"/>
  <c r="BE171"/>
  <c r="BE213"/>
  <c r="BE229"/>
  <c r="BE248"/>
  <c r="E111"/>
  <c r="BE133"/>
  <c r="BE144"/>
  <c r="F91"/>
  <c r="J115"/>
  <c r="BE124"/>
  <c r="BE196"/>
  <c r="BE221"/>
  <c r="BE225"/>
  <c r="BE233"/>
  <c r="BE256"/>
  <c r="BE149"/>
  <c r="BE152"/>
  <c r="BE190"/>
  <c r="BE210"/>
  <c r="BE217"/>
  <c r="BE230"/>
  <c r="BE239"/>
  <c r="BE245"/>
  <c r="BE249"/>
  <c r="BE193"/>
  <c r="BE206"/>
  <c r="BE209"/>
  <c r="BE218"/>
  <c r="BE222"/>
  <c r="BE234"/>
  <c r="BE242"/>
  <c r="BE129"/>
  <c r="BE175"/>
  <c r="BE181"/>
  <c r="BE184"/>
  <c r="BE187"/>
  <c r="BE214"/>
  <c r="BE228"/>
  <c r="BE236"/>
  <c r="BE252"/>
  <c r="E85" i="2"/>
  <c r="F92"/>
  <c r="BE136"/>
  <c r="BE151"/>
  <c r="BE160"/>
  <c r="BE181"/>
  <c r="BE188"/>
  <c r="BE227"/>
  <c r="BE236"/>
  <c r="BE255"/>
  <c r="BE264"/>
  <c r="BE293"/>
  <c r="BE314"/>
  <c r="BE319"/>
  <c r="BE350"/>
  <c r="BE358"/>
  <c r="BE386"/>
  <c r="BE396"/>
  <c r="BE185"/>
  <c r="BE267"/>
  <c r="BE271"/>
  <c r="BE278"/>
  <c r="BE338"/>
  <c r="BE365"/>
  <c r="J91"/>
  <c r="BE223"/>
  <c r="BE231"/>
  <c r="BE282"/>
  <c r="BE302"/>
  <c r="BE329"/>
  <c r="BE362"/>
  <c r="BE368"/>
  <c r="BE400"/>
  <c r="BE409"/>
  <c r="BE443"/>
  <c r="J89"/>
  <c r="F125"/>
  <c r="BE132"/>
  <c r="BE140"/>
  <c r="BE144"/>
  <c r="BE155"/>
  <c r="BE207"/>
  <c r="BE216"/>
  <c r="BE242"/>
  <c r="BE247"/>
  <c r="BE260"/>
  <c r="BE298"/>
  <c r="BE325"/>
  <c r="BE334"/>
  <c r="BE346"/>
  <c r="BE374"/>
  <c r="BE378"/>
  <c r="BE405"/>
  <c r="BE421"/>
  <c r="BE427"/>
  <c r="BE440"/>
  <c r="BE441"/>
  <c r="BE453"/>
  <c r="BE460"/>
  <c r="BE211"/>
  <c r="BE251"/>
  <c r="BE288"/>
  <c r="BE392"/>
  <c r="BE415"/>
  <c r="BE446"/>
  <c r="BE450"/>
  <c r="BE466"/>
  <c r="BE478"/>
  <c r="BE483"/>
  <c r="BE164"/>
  <c r="BE306"/>
  <c r="BE310"/>
  <c r="BE342"/>
  <c r="BE354"/>
  <c r="BE372"/>
  <c r="BE382"/>
  <c r="BE433"/>
  <c r="BE472"/>
  <c r="J34"/>
  <c r="AW95" i="1" s="1"/>
  <c r="F35" i="2"/>
  <c r="BB95" i="1" s="1"/>
  <c r="F34" i="2"/>
  <c r="BA95" i="1" s="1"/>
  <c r="F37" i="2"/>
  <c r="BD95" i="1" s="1"/>
  <c r="F36" i="2"/>
  <c r="BC95" i="1" s="1"/>
  <c r="F34" i="3"/>
  <c r="BA96" i="1" s="1"/>
  <c r="F37" i="4"/>
  <c r="BD97" i="1" s="1"/>
  <c r="F35" i="4"/>
  <c r="BB97" i="1" s="1"/>
  <c r="F35" i="3"/>
  <c r="BB96" i="1" s="1"/>
  <c r="F34" i="4"/>
  <c r="BA97" i="1" s="1"/>
  <c r="F36" i="4"/>
  <c r="BC97" i="1" s="1"/>
  <c r="J34" i="4"/>
  <c r="AW97" i="1" s="1"/>
  <c r="F36" i="3"/>
  <c r="BC96" i="1" s="1"/>
  <c r="J34" i="3"/>
  <c r="AW96" i="1" s="1"/>
  <c r="F37" i="3"/>
  <c r="BD96" i="1" s="1"/>
  <c r="T130" i="2" l="1"/>
  <c r="T129"/>
  <c r="R123" i="4"/>
  <c r="R122" s="1"/>
  <c r="R122" i="3"/>
  <c r="R121" s="1"/>
  <c r="T123" i="4"/>
  <c r="T122" s="1"/>
  <c r="R130" i="2"/>
  <c r="R129"/>
  <c r="BK123" i="4"/>
  <c r="J123" s="1"/>
  <c r="J97" s="1"/>
  <c r="P130" i="2"/>
  <c r="P129" s="1"/>
  <c r="AU95" i="1" s="1"/>
  <c r="AU94" s="1"/>
  <c r="BK122" i="3"/>
  <c r="J122" s="1"/>
  <c r="J97" s="1"/>
  <c r="J124" i="4"/>
  <c r="J98" s="1"/>
  <c r="BK129" i="2"/>
  <c r="J129" s="1"/>
  <c r="J30" s="1"/>
  <c r="AG95" i="1" s="1"/>
  <c r="F33" i="4"/>
  <c r="AZ97" i="1" s="1"/>
  <c r="BD94"/>
  <c r="W33" s="1"/>
  <c r="BC94"/>
  <c r="W32" s="1"/>
  <c r="J33" i="4"/>
  <c r="AV97" i="1" s="1"/>
  <c r="AT97" s="1"/>
  <c r="BB94"/>
  <c r="W31" s="1"/>
  <c r="F33" i="3"/>
  <c r="AZ96" i="1" s="1"/>
  <c r="J33" i="3"/>
  <c r="AV96" i="1"/>
  <c r="AT96" s="1"/>
  <c r="F33" i="2"/>
  <c r="AZ95" i="1" s="1"/>
  <c r="J33" i="2"/>
  <c r="AV95" i="1" s="1"/>
  <c r="AT95" s="1"/>
  <c r="BA94"/>
  <c r="W30"/>
  <c r="BK122" i="4" l="1"/>
  <c r="J122"/>
  <c r="J96" s="1"/>
  <c r="BK121" i="3"/>
  <c r="J121" s="1"/>
  <c r="J30" s="1"/>
  <c r="AG96" i="1" s="1"/>
  <c r="AN95"/>
  <c r="J96" i="2"/>
  <c r="J39"/>
  <c r="AW94" i="1"/>
  <c r="AK30" s="1"/>
  <c r="AZ94"/>
  <c r="W29" s="1"/>
  <c r="AY94"/>
  <c r="AX94"/>
  <c r="J39" i="3" l="1"/>
  <c r="J96"/>
  <c r="AN96" i="1"/>
  <c r="J30" i="4"/>
  <c r="AG97" i="1" s="1"/>
  <c r="AG94" s="1"/>
  <c r="AK26" s="1"/>
  <c r="AK35" s="1"/>
  <c r="AV94"/>
  <c r="AK29"/>
  <c r="J39" i="4" l="1"/>
  <c r="AN97" i="1"/>
  <c r="AT94"/>
  <c r="AN94" s="1"/>
</calcChain>
</file>

<file path=xl/sharedStrings.xml><?xml version="1.0" encoding="utf-8"?>
<sst xmlns="http://schemas.openxmlformats.org/spreadsheetml/2006/main" count="5697" uniqueCount="756">
  <si>
    <t>Export Komplet</t>
  </si>
  <si>
    <t/>
  </si>
  <si>
    <t>2.0</t>
  </si>
  <si>
    <t>ZAMOK</t>
  </si>
  <si>
    <t>False</t>
  </si>
  <si>
    <t>{aec7d9b1-42d9-40ba-aa70-40606d8ea88c}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</si>
  <si>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</si>
  <si>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</si>
  <si>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</si>
  <si>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</si>
  <si>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</si>
  <si>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</si>
  <si>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</si>
  <si>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</si>
  <si>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2025-08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</si>
  <si>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</si>
  <si>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</si>
  <si>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Úpravy a prodloužení místní komunikace Malšovice</t>
  </si>
  <si>
    <t>KSO:</t>
  </si>
  <si>
    <t>CC-CZ:</t>
  </si>
  <si>
    <t>Místo:</t>
  </si>
  <si>
    <t xml:space="preserve"> </t>
  </si>
  <si>
    <t>Datum:</t>
  </si>
  <si>
    <t>18. 2. 2025</t>
  </si>
  <si>
    <t>Zadavatel:</t>
  </si>
  <si>
    <t>IČ:</t>
  </si>
  <si>
    <t>00261548</t>
  </si>
  <si>
    <t>Obec Malšovice</t>
  </si>
  <si>
    <t>DIČ:</t>
  </si>
  <si>
    <t>CZ00261548</t>
  </si>
  <si>
    <t>Uchazeč:</t>
  </si>
  <si>
    <t>Vyplň údaj</t>
  </si>
  <si>
    <t>Projektant:</t>
  </si>
  <si>
    <t>73842346</t>
  </si>
  <si>
    <t>Ing. Martina Hřebřinová</t>
  </si>
  <si>
    <t>True</t>
  </si>
  <si>
    <t>Zpracovatel:</t>
  </si>
  <si>
    <t>11461527</t>
  </si>
  <si>
    <t>Josef Beran-STAVO</t>
  </si>
  <si>
    <t>Poznámka:</t>
  </si>
  <si>
    <t>Rozpočet je sestaven v cenové sestavě (CÚ) ÚRS 2024/I.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</si>
  <si>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</si>
  <si>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</si>
  <si>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</si>
  <si>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</si>
  <si>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</si>
  <si>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</si>
  <si>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</si>
  <si>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</si>
  <si>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</si>
  <si>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</si>
  <si>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</si>
  <si>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</si>
  <si>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</si>
  <si>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</si>
  <si>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</si>
  <si>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</si>
  <si>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</si>
  <si>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</si>
  <si>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</si>
  <si>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</si>
  <si>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</si>
  <si>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</si>
  <si>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</si>
  <si>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</si>
  <si>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</si>
  <si>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</si>
  <si>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</si>
  <si>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</si>
  <si>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</si>
  <si>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</si>
  <si>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</si>
  <si>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</si>
  <si>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</si>
  <si>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</si>
  <si>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</si>
  <si>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</si>
  <si>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</si>
  <si>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</si>
  <si>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</si>
  <si>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</si>
  <si>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</si>
  <si>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</si>
  <si>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</si>
  <si>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</si>
  <si>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</si>
  <si>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</si>
  <si>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Úpravy a prodloužení komunikace</t>
  </si>
  <si>
    <t>STA</t>
  </si>
  <si>
    <t>1</t>
  </si>
  <si>
    <t>{1e10a68d-03c1-4275-94b7-acc194cf0a84}</t>
  </si>
  <si>
    <t>2</t>
  </si>
  <si>
    <t>02</t>
  </si>
  <si>
    <t>Přeložka vodovodního řadu</t>
  </si>
  <si>
    <t>{a2af7123-7b03-430e-95bc-97ad59e567bf}</t>
  </si>
  <si>
    <t>03</t>
  </si>
  <si>
    <t>Vedlejší rozpočtové náklady</t>
  </si>
  <si>
    <t>{99093ef7-3e18-4e7a-be2e-ce8a921b9d13}</t>
  </si>
  <si>
    <t>KRYCÍ LIST SOUPISU PRACÍ</t>
  </si>
  <si>
    <t>Objekt:</t>
  </si>
  <si>
    <t>01 - Úpravy a prodloužení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</si>
  <si>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</si>
  <si>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</si>
  <si>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</si>
  <si>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</si>
  <si>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</si>
  <si>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</si>
  <si>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</si>
  <si>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</si>
  <si>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</si>
  <si>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</si>
  <si>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</si>
  <si>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</si>
  <si>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</si>
  <si>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</si>
  <si>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</si>
  <si>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M - Práce a dodávky M</t>
  </si>
  <si>
    <t xml:space="preserve">    22-M - Montáže technologických zařízení pro dopravní stavby</t>
  </si>
  <si>
    <t xml:space="preserve">    46-M - Zemní práce při extr.mont.pracích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</si>
  <si>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</si>
  <si>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</si>
  <si>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</si>
  <si>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</si>
  <si>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</si>
  <si>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</si>
  <si>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</si>
  <si>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</si>
  <si>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</si>
  <si>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</si>
  <si>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</si>
  <si>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</si>
  <si>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</si>
  <si>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</si>
  <si>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</si>
  <si>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</si>
  <si>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</si>
  <si>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</si>
  <si>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113107332</t>
  </si>
  <si>
    <t>Odstranění podkladu z betonu prostého tl 300 mm strojně pl do 50 m2</t>
  </si>
  <si>
    <t>m2</t>
  </si>
  <si>
    <t>4</t>
  </si>
  <si>
    <t>1709412488</t>
  </si>
  <si>
    <t>VV</t>
  </si>
  <si>
    <t>odstranění betonové vrstvy pod asfalt. komunikací na úrovni staničení 0,02-0,024 v plné šíři stávající komunikace</t>
  </si>
  <si>
    <t>((4,88+4,5)/2)*4</t>
  </si>
  <si>
    <t>Součet</t>
  </si>
  <si>
    <t>113107343</t>
  </si>
  <si>
    <t>Odstranění podkladu živičného tl 150 mm strojně pl do 50 m2</t>
  </si>
  <si>
    <t>-1409956798</t>
  </si>
  <si>
    <t>odstranění asfaltového krytu na úrovni staničení 0,02-0,024 v plné šíři stávající komunikace</t>
  </si>
  <si>
    <t>3</t>
  </si>
  <si>
    <t>119001421</t>
  </si>
  <si>
    <t>Dočasné zajištění kabelů a kabelových tratí ze 3 volně ložených kabelů</t>
  </si>
  <si>
    <t>m</t>
  </si>
  <si>
    <t>804874941</t>
  </si>
  <si>
    <t>kabel ve správe CETINu</t>
  </si>
  <si>
    <t>6</t>
  </si>
  <si>
    <t>122151104</t>
  </si>
  <si>
    <t>Odkopávky a prokopávky nezapažené v hornině třídy těžitelnosti I, skupiny 1 a 2 objem do 500 m3 strojně</t>
  </si>
  <si>
    <t>m3</t>
  </si>
  <si>
    <t>-1908299597</t>
  </si>
  <si>
    <t>odkopávky pro novou komunikaci</t>
  </si>
  <si>
    <t>staničení 0,020-0,090</t>
  </si>
  <si>
    <t>70*((4,35+4,50+4,50+5+4,5+4,5+5,87+4,5)/8)*0,74</t>
  </si>
  <si>
    <t>staničení 0,090 -0,130</t>
  </si>
  <si>
    <t>40*((4,5+6,31+5,95+5+6,10)/5)*0,74</t>
  </si>
  <si>
    <t>5</t>
  </si>
  <si>
    <t>131151201</t>
  </si>
  <si>
    <t>Hloubení jam zapažených v hornině třídy těžitelnosti I, skupiny 1 a 2 objem do 20 m3 strojně</t>
  </si>
  <si>
    <t>-179950975</t>
  </si>
  <si>
    <t>jámy pro nové uliční vpustě</t>
  </si>
  <si>
    <t>1,5*1,5*1,8*3</t>
  </si>
  <si>
    <t>132151102</t>
  </si>
  <si>
    <t>Hloubení rýh nezapažených  š do 800 mm v hornině třídy těžitelnosti I, skupiny 1 a 2 objem do 50 m3 strojně</t>
  </si>
  <si>
    <t>-209489458</t>
  </si>
  <si>
    <t>hloubení rýhy pro drenážní potrubí</t>
  </si>
  <si>
    <t>staničení 0,020-0,130</t>
  </si>
  <si>
    <t>0,60*110*0,30</t>
  </si>
  <si>
    <t>7</t>
  </si>
  <si>
    <t>132151251</t>
  </si>
  <si>
    <t>Hloubení rýh nezapažených š do 2000 mm v hornině třídy těžitelnosti I, skupiny 1 a 2 objem do 20 m3 strojně</t>
  </si>
  <si>
    <t>1271790985</t>
  </si>
  <si>
    <t>rýhy pro připojení potrubí KG-odvodnění uliční vpustí</t>
  </si>
  <si>
    <t>1,20*1,5*1,5*3</t>
  </si>
  <si>
    <t>8</t>
  </si>
  <si>
    <t>162551108</t>
  </si>
  <si>
    <t>Vodorovné přemístění do 3000 m výkopku/sypaniny z horniny třídy těžitelnosti I, skupiny 1 až 3</t>
  </si>
  <si>
    <t>-1650838811</t>
  </si>
  <si>
    <t>přemístění výkopku odkpávek pro komunikace</t>
  </si>
  <si>
    <t>409,168</t>
  </si>
  <si>
    <t>výkopek z rýhy pro drenáž</t>
  </si>
  <si>
    <t>19,80</t>
  </si>
  <si>
    <t>výkopek z jam</t>
  </si>
  <si>
    <t>12,15</t>
  </si>
  <si>
    <t>výkopek z rýh</t>
  </si>
  <si>
    <t>8,10</t>
  </si>
  <si>
    <t>odpočet zásypu</t>
  </si>
  <si>
    <t>-11,556</t>
  </si>
  <si>
    <t>lože a obsypy</t>
  </si>
  <si>
    <t>6,534</t>
  </si>
  <si>
    <t>14,82</t>
  </si>
  <si>
    <t>29,70</t>
  </si>
  <si>
    <t>7,14</t>
  </si>
  <si>
    <t>9</t>
  </si>
  <si>
    <t>171201231</t>
  </si>
  <si>
    <t>Poplatek za uložení zeminy a kamení na recyklační skládce (skládkovné) kód odpadu 17 05 04</t>
  </si>
  <si>
    <t>t</t>
  </si>
  <si>
    <t>1459582661</t>
  </si>
  <si>
    <t>495,856</t>
  </si>
  <si>
    <t>495,856*2 'Přepočtené koeficientem množství</t>
  </si>
  <si>
    <t>10</t>
  </si>
  <si>
    <t>171251201</t>
  </si>
  <si>
    <t>Uložení sypaniny na skládky nebo meziskládky</t>
  </si>
  <si>
    <t>1553311728</t>
  </si>
  <si>
    <t>11</t>
  </si>
  <si>
    <t>174151101</t>
  </si>
  <si>
    <t>Zásyp jam, šachet rýh nebo kolem objektů sypaninou se zhutněním</t>
  </si>
  <si>
    <t>-2019974791</t>
  </si>
  <si>
    <t>zásypy</t>
  </si>
  <si>
    <t>výkopek jámy</t>
  </si>
  <si>
    <t>odpočet obsypu</t>
  </si>
  <si>
    <t>-6,534</t>
  </si>
  <si>
    <t>výkopek rýh do š. 800 pro drenáž</t>
  </si>
  <si>
    <t>odpočet obsyp</t>
  </si>
  <si>
    <t>-13,20</t>
  </si>
  <si>
    <t>odpočet lože</t>
  </si>
  <si>
    <t>-6,60</t>
  </si>
  <si>
    <t>výkopek rýh do š. 2000</t>
  </si>
  <si>
    <t>-1,62</t>
  </si>
  <si>
    <t>-0,8*1,5*0,15*3</t>
  </si>
  <si>
    <t>12</t>
  </si>
  <si>
    <t>175111201</t>
  </si>
  <si>
    <t>Obsypání objektu nad přilehlým původním terénem sypaninou bez prohození, uloženou do 3 m ručně</t>
  </si>
  <si>
    <t>-1691210378</t>
  </si>
  <si>
    <t>obsyp uličních vpustí</t>
  </si>
  <si>
    <t>(1,5-0,40)*(1,5-0,40)*1,8*3</t>
  </si>
  <si>
    <t>13</t>
  </si>
  <si>
    <t>M</t>
  </si>
  <si>
    <t>58331200</t>
  </si>
  <si>
    <t>štěrkopísek netříděný zásypový</t>
  </si>
  <si>
    <t>1868591007</t>
  </si>
  <si>
    <t>2,42*1,8</t>
  </si>
  <si>
    <t>vícepráce</t>
  </si>
  <si>
    <t>2,772*1,8</t>
  </si>
  <si>
    <t>14</t>
  </si>
  <si>
    <t>175151101</t>
  </si>
  <si>
    <t>Obsypání potrubí strojně sypaninou bez prohození, uloženou do 3 m</t>
  </si>
  <si>
    <t>-1527937215</t>
  </si>
  <si>
    <t>drenážní potrubí</t>
  </si>
  <si>
    <t>0,60*110*0,20</t>
  </si>
  <si>
    <t>kanalizační potrubí KG</t>
  </si>
  <si>
    <t>1,2*1,5*0,30*3</t>
  </si>
  <si>
    <t>1071205602</t>
  </si>
  <si>
    <t>14,82*1,95 'Přepočtené koeficientem množství</t>
  </si>
  <si>
    <t>16</t>
  </si>
  <si>
    <t>175151102</t>
  </si>
  <si>
    <t>2024576301</t>
  </si>
  <si>
    <t>obsyp dešťové kanalizace na úrovni pláně pod komunikací</t>
  </si>
  <si>
    <t>0,90*110*0,30</t>
  </si>
  <si>
    <t>17</t>
  </si>
  <si>
    <t>58337310</t>
  </si>
  <si>
    <t>štěrkopísek frakce 0/4</t>
  </si>
  <si>
    <t>698949627</t>
  </si>
  <si>
    <t>k obsypu se použije jen jemný materiál</t>
  </si>
  <si>
    <t>29,7*1,95 'Přepočtené koeficientem množství</t>
  </si>
  <si>
    <t>18</t>
  </si>
  <si>
    <t>181951112</t>
  </si>
  <si>
    <t>Úprava pláně v hornině třídy těžitelnosti I, skupiny 1 až 3 se zhutněním strojně</t>
  </si>
  <si>
    <t>-1143675943</t>
  </si>
  <si>
    <t>úprava pláně se zhutněním na hodnotu Edef,2=45MPa</t>
  </si>
  <si>
    <t>110*((4,35+4,5+4,5+5+4,5+4,5+5,87+4,5+6,31+5,395+5+6,10)/12)</t>
  </si>
  <si>
    <t>Zakládání</t>
  </si>
  <si>
    <t>19</t>
  </si>
  <si>
    <t>212755214</t>
  </si>
  <si>
    <t>Trativody z drenážních trubek plastových flexibilních D 100 mm bez lože</t>
  </si>
  <si>
    <t>1870136079</t>
  </si>
  <si>
    <t>110</t>
  </si>
  <si>
    <t>20</t>
  </si>
  <si>
    <t>271532211</t>
  </si>
  <si>
    <t>Podsyp pod základové konstrukce se zhutněním z hrubého kameniva frakce 32 až 63 mm</t>
  </si>
  <si>
    <t>-306724550</t>
  </si>
  <si>
    <t>podsyp pod základovou desku pod uliční vpusť</t>
  </si>
  <si>
    <t>1,20*1,20*0,15*3</t>
  </si>
  <si>
    <t>273313711</t>
  </si>
  <si>
    <t>Základové desky z betonu tř. C 20/25</t>
  </si>
  <si>
    <t>-1826333108</t>
  </si>
  <si>
    <t>22</t>
  </si>
  <si>
    <t>273362021</t>
  </si>
  <si>
    <t>Výztuž základových desek svařovanými sítěmi Kari</t>
  </si>
  <si>
    <t>-1783501753</t>
  </si>
  <si>
    <t>7,80*(1,20*1,20*2*3*1,15/1000)</t>
  </si>
  <si>
    <t>Svislé a kompletní konstrukce</t>
  </si>
  <si>
    <t>23</t>
  </si>
  <si>
    <t>339921132</t>
  </si>
  <si>
    <t>Osazování betonových palisád do betonového základu v řadě výšky prvku přes 0,5 do 1 m</t>
  </si>
  <si>
    <t>-549343659</t>
  </si>
  <si>
    <t>palisády na staničení 0,020-0,024</t>
  </si>
  <si>
    <t>24</t>
  </si>
  <si>
    <t>59229013</t>
  </si>
  <si>
    <t>palisáda betonová CSB 800x120x180 mm</t>
  </si>
  <si>
    <t>kus</t>
  </si>
  <si>
    <t>-108863999</t>
  </si>
  <si>
    <t>16*1,01 'Přepočtené koeficientem množství</t>
  </si>
  <si>
    <t>25</t>
  </si>
  <si>
    <t>59229009</t>
  </si>
  <si>
    <t>palisáda betonová CSB 400x120x180 mm</t>
  </si>
  <si>
    <t>1905688446</t>
  </si>
  <si>
    <t>Vodorovné konstrukce</t>
  </si>
  <si>
    <t>26</t>
  </si>
  <si>
    <t>451541111</t>
  </si>
  <si>
    <t>Lože pod potrubí otevřený výkop ze štěrkodrtě</t>
  </si>
  <si>
    <t>1474128919</t>
  </si>
  <si>
    <t>lože pro drenážní potrubí</t>
  </si>
  <si>
    <t>0,60*110*0,10</t>
  </si>
  <si>
    <t>lože pod trubky KG odvodnění UV</t>
  </si>
  <si>
    <t>0,8*1,5*0,15*3</t>
  </si>
  <si>
    <t>27</t>
  </si>
  <si>
    <t>452112111</t>
  </si>
  <si>
    <t>Osazení betonových prstenců nebo rámů v do 100 mm</t>
  </si>
  <si>
    <t>-1693893282</t>
  </si>
  <si>
    <t>podle PD</t>
  </si>
  <si>
    <t>2-1</t>
  </si>
  <si>
    <t>28</t>
  </si>
  <si>
    <t>59223864</t>
  </si>
  <si>
    <t>prstenec pro uliční vpusť vyrovnávací betonový 390x60x130mm</t>
  </si>
  <si>
    <t>820722214</t>
  </si>
  <si>
    <t>2+1</t>
  </si>
  <si>
    <t>3*1,01 'Přepočtené koeficientem množství</t>
  </si>
  <si>
    <t>Komunikace pozemní</t>
  </si>
  <si>
    <t>29</t>
  </si>
  <si>
    <t>564861111</t>
  </si>
  <si>
    <t>Podklad ze štěrkodrtě ŠD tl 200 mm - kvalita štěrkodrtě B</t>
  </si>
  <si>
    <t>-488769457</t>
  </si>
  <si>
    <t>30</t>
  </si>
  <si>
    <t>564871116</t>
  </si>
  <si>
    <t>Podklad ze štěrkodrtě ŠD tl.300 mm - kvalita štěrkodrtě B</t>
  </si>
  <si>
    <t>-13243373</t>
  </si>
  <si>
    <t>31</t>
  </si>
  <si>
    <t>565155121</t>
  </si>
  <si>
    <t>Asfaltový beton vrstva podkladní ACP 16 (obalované kamenivo OKS) tl 70 mm š přes 3 m</t>
  </si>
  <si>
    <t>-175565227</t>
  </si>
  <si>
    <t>projektovaná výměra</t>
  </si>
  <si>
    <t>554,813</t>
  </si>
  <si>
    <t>32</t>
  </si>
  <si>
    <t>567122112</t>
  </si>
  <si>
    <t>Podklad ze směsi stmelené cementem SC C 8/10 (KSC I) tl 130 mm</t>
  </si>
  <si>
    <t>-357726525</t>
  </si>
  <si>
    <t>33</t>
  </si>
  <si>
    <t>573111112</t>
  </si>
  <si>
    <t>Postřik živičný infiltrační s posypem z asfaltu množství 1 kg/m2</t>
  </si>
  <si>
    <t>-636220354</t>
  </si>
  <si>
    <t>34</t>
  </si>
  <si>
    <t>573211107</t>
  </si>
  <si>
    <t>Postřik živičný spojovací z asfaltu v množství 0,30 kg/m2</t>
  </si>
  <si>
    <t>-628570298</t>
  </si>
  <si>
    <t>35</t>
  </si>
  <si>
    <t>577134141</t>
  </si>
  <si>
    <t>Asfaltový beton vrstva obrusná ACO 11 (ABS) tř. I tl 40 mm š přes 3 m z modifikovaného asfaltu</t>
  </si>
  <si>
    <t>869394694</t>
  </si>
  <si>
    <t>Trubní vedení</t>
  </si>
  <si>
    <t>36</t>
  </si>
  <si>
    <t>837355121</t>
  </si>
  <si>
    <t>Výsek a montáž kameninové odbočné tvarovky DN 200</t>
  </si>
  <si>
    <t>972436672</t>
  </si>
  <si>
    <t>projektovaný výkon</t>
  </si>
  <si>
    <t>37</t>
  </si>
  <si>
    <t>871310310</t>
  </si>
  <si>
    <t>Montáž kanalizačního potrubí hladkého plnostěnného SN 10 z polypropylenu DN 150</t>
  </si>
  <si>
    <t>3760938</t>
  </si>
  <si>
    <t>odvodnění vpustí DN 160</t>
  </si>
  <si>
    <t>1,5*3</t>
  </si>
  <si>
    <t>38</t>
  </si>
  <si>
    <t>28611132</t>
  </si>
  <si>
    <t>trubka kanalizační PVC DN 160x2000mm SN4</t>
  </si>
  <si>
    <t>-1609049970</t>
  </si>
  <si>
    <t>projektované dodávky</t>
  </si>
  <si>
    <t>4,5</t>
  </si>
  <si>
    <t>4,5*1,015 'Přepočtené koeficientem množství</t>
  </si>
  <si>
    <t>39</t>
  </si>
  <si>
    <t>895941311</t>
  </si>
  <si>
    <t>Zřízení vpusti kanalizační uliční z betonových dílců typ UVB-50</t>
  </si>
  <si>
    <t>2050256713</t>
  </si>
  <si>
    <t>projektované vpusti</t>
  </si>
  <si>
    <t>40</t>
  </si>
  <si>
    <t>59223850</t>
  </si>
  <si>
    <t>dno pro uliční vpusť s výtokovým otvorem betonové 450x330x50mm</t>
  </si>
  <si>
    <t>956773885</t>
  </si>
  <si>
    <t>41</t>
  </si>
  <si>
    <t>59223856</t>
  </si>
  <si>
    <t>skruž pro uliční vpusť horní betonová 450x195x50mm</t>
  </si>
  <si>
    <t>110056649</t>
  </si>
  <si>
    <t>42</t>
  </si>
  <si>
    <t>59223860</t>
  </si>
  <si>
    <t>skruž pro uliční vpusť středová betonová 450x195x50mm</t>
  </si>
  <si>
    <t>663958848</t>
  </si>
  <si>
    <t>43</t>
  </si>
  <si>
    <t>59223874</t>
  </si>
  <si>
    <t>koš vysoký pro uliční vpusti žárově Pz plech pro rám 500/300mm</t>
  </si>
  <si>
    <t>-1362072073</t>
  </si>
  <si>
    <t>44</t>
  </si>
  <si>
    <t>899204112</t>
  </si>
  <si>
    <t>Osazení mříží litinových včetně rámů a košů na bahno pro třídu zatížení D400, E600</t>
  </si>
  <si>
    <t>780498726</t>
  </si>
  <si>
    <t>projektované mříže</t>
  </si>
  <si>
    <t>45</t>
  </si>
  <si>
    <t>2866177411</t>
  </si>
  <si>
    <t xml:space="preserve">mříž šachtová dešťová tvárná litina 600x600 pro třídu zatížení D400 </t>
  </si>
  <si>
    <t>1873338652</t>
  </si>
  <si>
    <t>46</t>
  </si>
  <si>
    <t>899231111</t>
  </si>
  <si>
    <t>Výšková úprava uličního vstupu nebo vpusti do 200 mm zvýšením mříže</t>
  </si>
  <si>
    <t>267523420</t>
  </si>
  <si>
    <t>47</t>
  </si>
  <si>
    <t>899331111</t>
  </si>
  <si>
    <t>Výšková úprava uličního vstupu nebo vpusti do 200 mm zvýšením poklopu</t>
  </si>
  <si>
    <t>-1277452201</t>
  </si>
  <si>
    <t>48</t>
  </si>
  <si>
    <t>899431111</t>
  </si>
  <si>
    <t>Výšková úprava uličního vstupu nebo vpusti do 200 mm zvýšením krycího hrnce, šoupěte nebo hydrantu</t>
  </si>
  <si>
    <t>138076689</t>
  </si>
  <si>
    <t>projektované množství</t>
  </si>
  <si>
    <t>49</t>
  </si>
  <si>
    <t>899432136</t>
  </si>
  <si>
    <t>Výšková úprava pro poklop a úprava stěn stávající šachty</t>
  </si>
  <si>
    <t>soubor</t>
  </si>
  <si>
    <t>1077925975</t>
  </si>
  <si>
    <t>Ostatní konstrukce a práce, bourání</t>
  </si>
  <si>
    <t>50</t>
  </si>
  <si>
    <t>916131113</t>
  </si>
  <si>
    <t>Osazení silničního obrubníku betonového ležatého s boční opěrou do lože z betonu prostého</t>
  </si>
  <si>
    <t>1487084675</t>
  </si>
  <si>
    <t>nové 3 vjezdy</t>
  </si>
  <si>
    <t>18+6</t>
  </si>
  <si>
    <t>51</t>
  </si>
  <si>
    <t>59217029</t>
  </si>
  <si>
    <t>obrubník betonový silniční nájezdový 1000x150x150mm</t>
  </si>
  <si>
    <t>665179452</t>
  </si>
  <si>
    <t>18*1,02 'Přepočtené koeficientem množství</t>
  </si>
  <si>
    <t>52</t>
  </si>
  <si>
    <t>59217030</t>
  </si>
  <si>
    <t>obrubník betonový silniční přechodový 1000x150x150-250mm</t>
  </si>
  <si>
    <t>852103357</t>
  </si>
  <si>
    <t>6*1,02 'Přepočtené koeficientem množství</t>
  </si>
  <si>
    <t>53</t>
  </si>
  <si>
    <t>916131213</t>
  </si>
  <si>
    <t>Osazení silničního obrubníku betonového stojatého s boční opěrou do lože z betonu prostého</t>
  </si>
  <si>
    <t>-1532163076</t>
  </si>
  <si>
    <t>projektované obrubníky</t>
  </si>
  <si>
    <t>12+1,5+55,52+1,5+1,5+11,52+1,5+1,5+4+1,5+1,5+3,92+1,5</t>
  </si>
  <si>
    <t>nové obrubnky na protilehlé straně komunikace</t>
  </si>
  <si>
    <t>86</t>
  </si>
  <si>
    <t>54</t>
  </si>
  <si>
    <t>59217031</t>
  </si>
  <si>
    <t>obrubník betonový silniční 1000x150x250mm</t>
  </si>
  <si>
    <t>-1338561603</t>
  </si>
  <si>
    <t>184,96</t>
  </si>
  <si>
    <t>184,96*1,02 'Přepočtené koeficientem množství</t>
  </si>
  <si>
    <t>55</t>
  </si>
  <si>
    <t>916231213</t>
  </si>
  <si>
    <t>Osazení chodníkového obrubníku betonového stojatého s boční opěrou do lože z betonu prostého</t>
  </si>
  <si>
    <t>38516085</t>
  </si>
  <si>
    <t>56</t>
  </si>
  <si>
    <t>59217017</t>
  </si>
  <si>
    <t>obrubník betonový chodníkový 1000x100x250mm</t>
  </si>
  <si>
    <t>-250502979</t>
  </si>
  <si>
    <t>10*1,02 'Přepočtené koeficientem množství</t>
  </si>
  <si>
    <t>57</t>
  </si>
  <si>
    <t>916991121</t>
  </si>
  <si>
    <t>Lože pod obrubníky, krajníky nebo obruby z dlažebních kostek z betonu prostého</t>
  </si>
  <si>
    <t>-266054158</t>
  </si>
  <si>
    <t>lože  pod obrubníky</t>
  </si>
  <si>
    <t>0,30*(24+184,96+10)*0,15</t>
  </si>
  <si>
    <t>58</t>
  </si>
  <si>
    <t>919111221</t>
  </si>
  <si>
    <t>Řezání spár pro vytvoření komůrky š 15 mm hl 20 mm pro těsnící zálivku v CB krytu</t>
  </si>
  <si>
    <t>202139418</t>
  </si>
  <si>
    <t>pro osazení obrubníků na staničení 0,000-0,010</t>
  </si>
  <si>
    <t>na staničení 0,020</t>
  </si>
  <si>
    <t>59</t>
  </si>
  <si>
    <t>919122111</t>
  </si>
  <si>
    <t>Těsnění spár zálivkou za tepla pro komůrky š 10 mm hl 20 mm s těsnicím profilem</t>
  </si>
  <si>
    <t>-1114505619</t>
  </si>
  <si>
    <t>60</t>
  </si>
  <si>
    <t>919735113</t>
  </si>
  <si>
    <t>Řezání stávajícího živičného krytu hl do 150 mm</t>
  </si>
  <si>
    <t>-284484891</t>
  </si>
  <si>
    <t>61</t>
  </si>
  <si>
    <t>976085311</t>
  </si>
  <si>
    <t>Vybourání kanalizačních rámů včetně poklopů nebo mříží pl do 0,6 m2</t>
  </si>
  <si>
    <t>-1713558069</t>
  </si>
  <si>
    <t>stávající prvky VHS</t>
  </si>
  <si>
    <t>stávající prvek UV</t>
  </si>
  <si>
    <t>62</t>
  </si>
  <si>
    <t>976085411</t>
  </si>
  <si>
    <t>Vybourání kanalizačních rámů včetně poklopů nebo mříží pl přes 0,6 m2</t>
  </si>
  <si>
    <t>1076635160</t>
  </si>
  <si>
    <t>stávající poklopy</t>
  </si>
  <si>
    <t>poklop šachty</t>
  </si>
  <si>
    <t>997</t>
  </si>
  <si>
    <t>Přesun sutě</t>
  </si>
  <si>
    <t>63</t>
  </si>
  <si>
    <t>997013501</t>
  </si>
  <si>
    <t>Odvoz suti a vybouraných hmot na skládku nebo meziskládku do 1 km se složením</t>
  </si>
  <si>
    <t>1017837197</t>
  </si>
  <si>
    <t>64</t>
  </si>
  <si>
    <t>997013509</t>
  </si>
  <si>
    <t>Příplatek k odvozu suti a vybouraných hmot na skládku ZKD 1 km přes 1 km</t>
  </si>
  <si>
    <t>2048207834</t>
  </si>
  <si>
    <t>18,166*3 'Přepočtené koeficientem množství</t>
  </si>
  <si>
    <t>65</t>
  </si>
  <si>
    <t>997013861</t>
  </si>
  <si>
    <t>Poplatek za uložení stavebního odpadu na recyklační skládce (skládkovné) z prostého betonu kód odpadu 17 01 01</t>
  </si>
  <si>
    <t>1693302483</t>
  </si>
  <si>
    <t>11,725+0,513</t>
  </si>
  <si>
    <t>66</t>
  </si>
  <si>
    <t>997013875</t>
  </si>
  <si>
    <t>Poplatek za uložení stavebního odpadu na recyklační skládce (skládkovné) asfaltového bez obsahu dehtu zatříděného do Katalogu odpadů pod kódem 17 03 02</t>
  </si>
  <si>
    <t>2048445987</t>
  </si>
  <si>
    <t>5,928</t>
  </si>
  <si>
    <t>998</t>
  </si>
  <si>
    <t>Přesun hmot</t>
  </si>
  <si>
    <t>67</t>
  </si>
  <si>
    <t>998225111</t>
  </si>
  <si>
    <t>Přesun hmot pro pozemní komunikace s krytem z kamene, monolitickým betonovým nebo živičným</t>
  </si>
  <si>
    <t>-2085644141</t>
  </si>
  <si>
    <t>Práce a dodávky M</t>
  </si>
  <si>
    <t>22-M</t>
  </si>
  <si>
    <t>Montáže technologických zařízení pro dopravní stavby</t>
  </si>
  <si>
    <t>68</t>
  </si>
  <si>
    <t>220060423</t>
  </si>
  <si>
    <t>Položení ochranné trubky do kabelového lože průměru 110 mm</t>
  </si>
  <si>
    <t>1783763814</t>
  </si>
  <si>
    <t>novou přípojku elektro v  PE kabelové chráničce d 110</t>
  </si>
  <si>
    <t>pro stávající kabel v komunikaci d 40</t>
  </si>
  <si>
    <t>46-M</t>
  </si>
  <si>
    <t>Zemní práce při extr.mont.pracích</t>
  </si>
  <si>
    <t>69</t>
  </si>
  <si>
    <t>460661511</t>
  </si>
  <si>
    <t>Kabelové lože z písku pro kabely nn kryté plastovou fólií š lože do 25 cm</t>
  </si>
  <si>
    <t>-888952074</t>
  </si>
  <si>
    <t>kabelové lože pro PE kabelovou chráničku d 110</t>
  </si>
  <si>
    <t>kabelové lože pod stávající kabel v komunikaci</t>
  </si>
  <si>
    <t>70</t>
  </si>
  <si>
    <t>460671112</t>
  </si>
  <si>
    <t>Výstražná fólie pro krytí kabelů šířky 25 cm</t>
  </si>
  <si>
    <t>2001070190</t>
  </si>
  <si>
    <t>PE kabelová chránička d 110</t>
  </si>
  <si>
    <t>stávající kabel v komunikaci</t>
  </si>
  <si>
    <t>71</t>
  </si>
  <si>
    <t>460742123</t>
  </si>
  <si>
    <t>Osazení kabelových prostupů z trub plastových do rýhy s obsypem průměru do 20 cm</t>
  </si>
  <si>
    <t>656586588</t>
  </si>
  <si>
    <t>obsyp PE kabelové chráničky d 110</t>
  </si>
  <si>
    <t>obsyp chráničky stávajícího kabelu v komunikaci</t>
  </si>
  <si>
    <t>72</t>
  </si>
  <si>
    <t>345711024</t>
  </si>
  <si>
    <t>Chránička na kabel - KORUFLEX 110/94</t>
  </si>
  <si>
    <t>128</t>
  </si>
  <si>
    <t>2054912775</t>
  </si>
  <si>
    <t>15*1,05 'Přepočtené koeficientem množství</t>
  </si>
  <si>
    <t>73</t>
  </si>
  <si>
    <t>345711023</t>
  </si>
  <si>
    <t>Chránička na kabel - husí krk 54,5mm s podélným řezem</t>
  </si>
  <si>
    <t>59820413</t>
  </si>
  <si>
    <t>pro stávající kabel v komunikaci d 50</t>
  </si>
  <si>
    <t>6*1,05 'Přepočtené koeficientem množství</t>
  </si>
  <si>
    <t>02 - Přeložka vodovodního řadu</t>
  </si>
  <si>
    <t>131213701</t>
  </si>
  <si>
    <t>Hloubení jam v soudržných horninách třídy těžitelnosti I, skupiny 3 ručně</t>
  </si>
  <si>
    <t>-28817550</t>
  </si>
  <si>
    <t>jámy k napojení suchovodu d 110 (obtoku) a napojení nového potrubí potrubí d 160</t>
  </si>
  <si>
    <t>výkopy budou prováděny z výškové úrovně pláně komunikace proto -0,740 m</t>
  </si>
  <si>
    <t>(3*1,5*(1,2-0,74))*2</t>
  </si>
  <si>
    <t>132251252</t>
  </si>
  <si>
    <t>Hloubení rýh nezapažených š do 2000 mm v hornině třídy těžitelnosti I, skupiny 3 objem do 50 m3 strojně</t>
  </si>
  <si>
    <t>1995829281</t>
  </si>
  <si>
    <t>výkop rýhy pro nové potrubí d 160 se provede z úrovně pláně komunikace -0,74 m</t>
  </si>
  <si>
    <t>90*1,1*(1,2-0,74)</t>
  </si>
  <si>
    <t>673541035</t>
  </si>
  <si>
    <t>výkopek jáma</t>
  </si>
  <si>
    <t>4,14</t>
  </si>
  <si>
    <t>výkopek rýha</t>
  </si>
  <si>
    <t>45,54</t>
  </si>
  <si>
    <t>lože + obsyp potrubí</t>
  </si>
  <si>
    <t>14,85</t>
  </si>
  <si>
    <t>28,110</t>
  </si>
  <si>
    <t>-6,72</t>
  </si>
  <si>
    <t>171201221</t>
  </si>
  <si>
    <t>Poplatek za uložení na skládce (skládkovné) zeminy a kamení kód odpadu 17 05 04</t>
  </si>
  <si>
    <t>1920161590</t>
  </si>
  <si>
    <t>objemová hmotnost výkopku 2 t/m3</t>
  </si>
  <si>
    <t>85,92</t>
  </si>
  <si>
    <t>85,92*2 'Přepočtené koeficientem množství</t>
  </si>
  <si>
    <t>-1640594390</t>
  </si>
  <si>
    <t>-677367523</t>
  </si>
  <si>
    <t>zásyp rýhy pouze do úrovně pláně pod komunikací propočtená výška zásypu 1,20-0,74 = 0,46 m hloubka rýhy</t>
  </si>
  <si>
    <t>Výkopek jámy</t>
  </si>
  <si>
    <t>Výkopek rýha</t>
  </si>
  <si>
    <t>odpočet lože + obsyp potrubí</t>
  </si>
  <si>
    <t>-14,85</t>
  </si>
  <si>
    <t>-28,11</t>
  </si>
  <si>
    <t>525778565</t>
  </si>
  <si>
    <t>(90*1,1*0,30)-3,14*0,075*0,075*90</t>
  </si>
  <si>
    <t>-1501838984</t>
  </si>
  <si>
    <t>obsypový materiál obemová hmotnost 1,95 t/m3</t>
  </si>
  <si>
    <t>28,11*1,95 'Přepočtené koeficientem množství</t>
  </si>
  <si>
    <t>451573111</t>
  </si>
  <si>
    <t>Lože pod potrubí otevřený výkop ze štěrkopísku</t>
  </si>
  <si>
    <t>651440070</t>
  </si>
  <si>
    <t>90*1,1*0,15</t>
  </si>
  <si>
    <t>857311151</t>
  </si>
  <si>
    <t>Montáž litinových tvarovek jednoosých hrdlo/příruba otevřený výkop s těsnícím spojem DN/OD 160</t>
  </si>
  <si>
    <t>-767601235</t>
  </si>
  <si>
    <t>napojení na stávající vodovod</t>
  </si>
  <si>
    <t>napojení suchovodu na stávající vodovod</t>
  </si>
  <si>
    <t>HWL797415000016</t>
  </si>
  <si>
    <t>SYNOFLEX-SPOJKA 150 (155-192)</t>
  </si>
  <si>
    <t>-1917962092</t>
  </si>
  <si>
    <t>HWL797415010016</t>
  </si>
  <si>
    <t>SYNOFLEX-SPOJKA REDUKOVANÁ 150/100 (155-192/104-132)</t>
  </si>
  <si>
    <t>2057405923</t>
  </si>
  <si>
    <t>HWL883001612000</t>
  </si>
  <si>
    <t>ŠROUB S MATICÍ NEREZ A2 M16/120</t>
  </si>
  <si>
    <t>1441647474</t>
  </si>
  <si>
    <t>HWL887201600</t>
  </si>
  <si>
    <t>PODLOŽKA NEREZ M16</t>
  </si>
  <si>
    <t>-659529658</t>
  </si>
  <si>
    <t>871251911</t>
  </si>
  <si>
    <t>Výměna potrubí z PE100 SDR 11 otevřený výkop svařovaných elektrotvarovkou D 110 x 10 mm</t>
  </si>
  <si>
    <t>-1913868182</t>
  </si>
  <si>
    <t>100</t>
  </si>
  <si>
    <t>28613116</t>
  </si>
  <si>
    <t>trubka vodovodní PE100 PN 16 SDR11 110x10,0mm</t>
  </si>
  <si>
    <t>-729314043</t>
  </si>
  <si>
    <t>871321221</t>
  </si>
  <si>
    <t>Montáž potrubí z PE100 SDR 17 otevřený výkop svařovaných elektrotvarovkou D 160 x 9,5 mm</t>
  </si>
  <si>
    <t>-1901839262</t>
  </si>
  <si>
    <t>90</t>
  </si>
  <si>
    <t>28613132</t>
  </si>
  <si>
    <t>trubka vodovodní PE100 PN 10 SDR17 160x9,5mm</t>
  </si>
  <si>
    <t>1968109189</t>
  </si>
  <si>
    <t>90*1,015 'Přepočtené koeficientem množství</t>
  </si>
  <si>
    <t>877261901</t>
  </si>
  <si>
    <t>Výměna elektrospojek na vodovodním potrubí z PE trub d 110</t>
  </si>
  <si>
    <t>-415026277</t>
  </si>
  <si>
    <t>28615975</t>
  </si>
  <si>
    <t>elektrospojka SDR11 PE 100 PN16 D 110mm</t>
  </si>
  <si>
    <t>1745271897</t>
  </si>
  <si>
    <t>877261910</t>
  </si>
  <si>
    <t>Výměna elektrokolen 45° na vodovodním potrubí z PE trub d 110</t>
  </si>
  <si>
    <t>1242359035</t>
  </si>
  <si>
    <t>28614949</t>
  </si>
  <si>
    <t>elektrokoleno 45° PE 100 PN16 D 110mm</t>
  </si>
  <si>
    <t>1015320109</t>
  </si>
  <si>
    <t>877321101</t>
  </si>
  <si>
    <t>Montáž elektrospojek na vodovodním potrubí z PE trub d 160</t>
  </si>
  <si>
    <t>484472167</t>
  </si>
  <si>
    <t>28615978</t>
  </si>
  <si>
    <t>elektrospojka SDR11 PE 100 PN16 D 160mm</t>
  </si>
  <si>
    <t>1290083955</t>
  </si>
  <si>
    <t>877321110</t>
  </si>
  <si>
    <t>Montáž elektrokolen 45° na vodovodním potrubí z PE trub d 160</t>
  </si>
  <si>
    <t>-539808940</t>
  </si>
  <si>
    <t>28614951</t>
  </si>
  <si>
    <t>elektrokoleno 45° PE 100 PN16 D 160mm</t>
  </si>
  <si>
    <t>-831730516</t>
  </si>
  <si>
    <t>879221912</t>
  </si>
  <si>
    <t>Výměna napojení vodovodní přípojky na potrubí DN 80</t>
  </si>
  <si>
    <t>-1768120565</t>
  </si>
  <si>
    <t>891181322</t>
  </si>
  <si>
    <t>Montáž vodovodních šoupátek vevařovacích PE konec SDR11 PN16 otevřený výkop  G 5/4"</t>
  </si>
  <si>
    <t>-1865986532</t>
  </si>
  <si>
    <t>42221552</t>
  </si>
  <si>
    <t>šoupátko domovní přípojky litinové vnitřní/vnitřní závit PN 16 5/4"x5/4"</t>
  </si>
  <si>
    <t>1144092331</t>
  </si>
  <si>
    <t>42291042</t>
  </si>
  <si>
    <t>souprava zemní pro domovní šoupátka 3/4"x2" Rd 0,8-1,2m</t>
  </si>
  <si>
    <t>-1561902212</t>
  </si>
  <si>
    <t>891319111</t>
  </si>
  <si>
    <t>Montáž navrtávacích pasů na potrubí z jakýchkoli trub DN 150</t>
  </si>
  <si>
    <t>-271828768</t>
  </si>
  <si>
    <t>42273563</t>
  </si>
  <si>
    <t>pás navrtávací se závitovým výstupem z tvárné litiny pro vodovodní PE a PVC potrubí 160-5/4”</t>
  </si>
  <si>
    <t>-524429804</t>
  </si>
  <si>
    <t>892271111</t>
  </si>
  <si>
    <t>Tlaková zkouška vodou potrubí DN 100 nebo 125</t>
  </si>
  <si>
    <t>-1245313089</t>
  </si>
  <si>
    <t>892273122</t>
  </si>
  <si>
    <t>Proplach a dezinfekce vodovodního potrubí DN od 80 do 125</t>
  </si>
  <si>
    <t>2040581260</t>
  </si>
  <si>
    <t>892351111</t>
  </si>
  <si>
    <t>Tlaková zkouška vodou potrubí DN 150 nebo 200</t>
  </si>
  <si>
    <t>-1325884078</t>
  </si>
  <si>
    <t>892353122</t>
  </si>
  <si>
    <t>Proplach a dezinfekce vodovodního potrubí DN 150 nebo 200</t>
  </si>
  <si>
    <t>851530322</t>
  </si>
  <si>
    <t>899401111</t>
  </si>
  <si>
    <t>Osazení poklopů litinových ventilových</t>
  </si>
  <si>
    <t>-295839359</t>
  </si>
  <si>
    <t>42291402</t>
  </si>
  <si>
    <t>poklop litinový ventilový</t>
  </si>
  <si>
    <t>37863193</t>
  </si>
  <si>
    <t>899721111</t>
  </si>
  <si>
    <t>Signalizační vodič DN do 150 mm na potrubí</t>
  </si>
  <si>
    <t>997184921</t>
  </si>
  <si>
    <t>899722112</t>
  </si>
  <si>
    <t>Krytí potrubí z plastů výstražnou fólií z PVC 25 cm</t>
  </si>
  <si>
    <t>-1214471115</t>
  </si>
  <si>
    <t>998276101</t>
  </si>
  <si>
    <t>Přesun hmot pro trubní vedení z trub z plastických hmot otevřený výkop</t>
  </si>
  <si>
    <t>-2080136406</t>
  </si>
  <si>
    <t>03 -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</si>
  <si>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</si>
  <si>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</si>
  <si>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</si>
  <si>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</si>
  <si>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</si>
  <si>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</si>
  <si>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>VRN</t>
  </si>
  <si>
    <t>VRN1</t>
  </si>
  <si>
    <t>Průzkumné, geodetické a projektové práce</t>
  </si>
  <si>
    <t>012164000</t>
  </si>
  <si>
    <t xml:space="preserve">Geodetické práce - vytyčení a zaměření inženýrských sítí </t>
  </si>
  <si>
    <t>Kč</t>
  </si>
  <si>
    <t>1024</t>
  </si>
  <si>
    <t>-497459944</t>
  </si>
  <si>
    <t>012303000</t>
  </si>
  <si>
    <t>Geodetické práce po výstavbě- zaměření skutečného stavu</t>
  </si>
  <si>
    <t>1021908211</t>
  </si>
  <si>
    <t>013254000</t>
  </si>
  <si>
    <t>Dokumentace skutečného provedení stavby</t>
  </si>
  <si>
    <t>1091632665</t>
  </si>
  <si>
    <t>VRN3</t>
  </si>
  <si>
    <t>Zařízení staveniště</t>
  </si>
  <si>
    <t>030001000</t>
  </si>
  <si>
    <t xml:space="preserve">Zařízení staveniště </t>
  </si>
  <si>
    <t>%</t>
  </si>
  <si>
    <t>-164142919</t>
  </si>
  <si>
    <t>VRN4</t>
  </si>
  <si>
    <t>Inženýrská činnost</t>
  </si>
  <si>
    <t>043002000</t>
  </si>
  <si>
    <t xml:space="preserve">Zatěžovací zkoušky pláně </t>
  </si>
  <si>
    <t>-56800763</t>
  </si>
  <si>
    <t>04900200</t>
  </si>
  <si>
    <t>Ostatní inženýrská činnost - rozbor zemin na recyklační skládce</t>
  </si>
  <si>
    <t>kpl</t>
  </si>
  <si>
    <t>989770940</t>
  </si>
  <si>
    <t>VRN6</t>
  </si>
  <si>
    <t>Územní vlivy</t>
  </si>
  <si>
    <t>060001000</t>
  </si>
  <si>
    <t>967039204</t>
  </si>
  <si>
    <t>VRN7</t>
  </si>
  <si>
    <t>Provozní vlivy</t>
  </si>
  <si>
    <t>071002000</t>
  </si>
  <si>
    <t>Provoz investora, třetích osob</t>
  </si>
  <si>
    <t>148636795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</si>
</sst>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9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57" t="s">
        <v>14</v>
      </c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2"/>
      <c r="AQ5" s="22"/>
      <c r="AR5" s="20"/>
      <c r="BE5" s="254" t="s">
        <v>15</v>
      </c>
      <c r="BS5" s="17" t="s">
        <v>6</v>
      </c>
    </row>
    <row r="6" spans="1:74" s="1" customFormat="1" ht="36.950000000000003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59" t="s">
        <v>17</v>
      </c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2"/>
      <c r="AQ6" s="22"/>
      <c r="AR6" s="20"/>
      <c r="BE6" s="255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55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55"/>
      <c r="BS8" s="17" t="s">
        <v>6</v>
      </c>
    </row>
    <row r="9" spans="1:74" s="1" customFormat="1" ht="14.45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55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255"/>
      <c r="BS10" s="17" t="s">
        <v>6</v>
      </c>
    </row>
    <row r="11" spans="1:74" s="1" customFormat="1" ht="18.399999999999999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29</v>
      </c>
      <c r="AO11" s="22"/>
      <c r="AP11" s="22"/>
      <c r="AQ11" s="22"/>
      <c r="AR11" s="20"/>
      <c r="BE11" s="255"/>
      <c r="BS11" s="17" t="s">
        <v>6</v>
      </c>
    </row>
    <row r="12" spans="1:74" s="1" customFormat="1" ht="6.95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55"/>
      <c r="BS12" s="17" t="s">
        <v>6</v>
      </c>
    </row>
    <row r="13" spans="1:74" s="1" customFormat="1" ht="12" customHeight="1">
      <c r="B13" s="21"/>
      <c r="C13" s="22"/>
      <c r="D13" s="29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31</v>
      </c>
      <c r="AO13" s="22"/>
      <c r="AP13" s="22"/>
      <c r="AQ13" s="22"/>
      <c r="AR13" s="20"/>
      <c r="BE13" s="255"/>
      <c r="BS13" s="17" t="s">
        <v>6</v>
      </c>
    </row>
    <row r="14" spans="1:74" ht="12.75">
      <c r="B14" s="21"/>
      <c r="C14" s="22"/>
      <c r="D14" s="22"/>
      <c r="E14" s="260" t="s">
        <v>31</v>
      </c>
      <c r="F14" s="261"/>
      <c r="G14" s="261"/>
      <c r="H14" s="261"/>
      <c r="I14" s="261"/>
      <c r="J14" s="261"/>
      <c r="K14" s="261"/>
      <c r="L14" s="261"/>
      <c r="M14" s="261"/>
      <c r="N14" s="261"/>
      <c r="O14" s="261"/>
      <c r="P14" s="261"/>
      <c r="Q14" s="261"/>
      <c r="R14" s="261"/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9" t="s">
        <v>28</v>
      </c>
      <c r="AL14" s="22"/>
      <c r="AM14" s="22"/>
      <c r="AN14" s="31" t="s">
        <v>31</v>
      </c>
      <c r="AO14" s="22"/>
      <c r="AP14" s="22"/>
      <c r="AQ14" s="22"/>
      <c r="AR14" s="20"/>
      <c r="BE14" s="255"/>
      <c r="BS14" s="17" t="s">
        <v>6</v>
      </c>
    </row>
    <row r="15" spans="1:74" s="1" customFormat="1" ht="6.9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55"/>
      <c r="BS15" s="17" t="s">
        <v>4</v>
      </c>
    </row>
    <row r="16" spans="1:74" s="1" customFormat="1" ht="12" customHeight="1">
      <c r="B16" s="21"/>
      <c r="C16" s="22"/>
      <c r="D16" s="29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33</v>
      </c>
      <c r="AO16" s="22"/>
      <c r="AP16" s="22"/>
      <c r="AQ16" s="22"/>
      <c r="AR16" s="20"/>
      <c r="BE16" s="255"/>
      <c r="BS16" s="17" t="s">
        <v>4</v>
      </c>
    </row>
    <row r="17" spans="1:71" s="1" customFormat="1" ht="18.399999999999999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55"/>
      <c r="BS17" s="17" t="s">
        <v>35</v>
      </c>
    </row>
    <row r="18" spans="1:71" s="1" customFormat="1" ht="6.95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55"/>
      <c r="BS18" s="17" t="s">
        <v>6</v>
      </c>
    </row>
    <row r="19" spans="1:71" s="1" customFormat="1" ht="12" customHeight="1">
      <c r="B19" s="21"/>
      <c r="C19" s="22"/>
      <c r="D19" s="29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37</v>
      </c>
      <c r="AO19" s="22"/>
      <c r="AP19" s="22"/>
      <c r="AQ19" s="22"/>
      <c r="AR19" s="20"/>
      <c r="BE19" s="255"/>
      <c r="BS19" s="17" t="s">
        <v>6</v>
      </c>
    </row>
    <row r="20" spans="1:71" s="1" customFormat="1" ht="18.399999999999999" customHeight="1">
      <c r="B20" s="21"/>
      <c r="C20" s="22"/>
      <c r="D20" s="22"/>
      <c r="E20" s="27" t="s">
        <v>38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55"/>
      <c r="BS20" s="17" t="s">
        <v>35</v>
      </c>
    </row>
    <row r="21" spans="1:71" s="1" customFormat="1" ht="6.95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55"/>
    </row>
    <row r="22" spans="1:71" s="1" customFormat="1" ht="12" customHeight="1">
      <c r="B22" s="21"/>
      <c r="C22" s="22"/>
      <c r="D22" s="29" t="s">
        <v>39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55"/>
    </row>
    <row r="23" spans="1:71" s="1" customFormat="1" ht="16.5" customHeight="1">
      <c r="B23" s="21"/>
      <c r="C23" s="22"/>
      <c r="D23" s="22"/>
      <c r="E23" s="262" t="s">
        <v>40</v>
      </c>
      <c r="F23" s="262"/>
      <c r="G23" s="262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2"/>
      <c r="AP23" s="22"/>
      <c r="AQ23" s="22"/>
      <c r="AR23" s="20"/>
      <c r="BE23" s="255"/>
    </row>
    <row r="24" spans="1:71" s="1" customFormat="1" ht="6.95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55"/>
    </row>
    <row r="25" spans="1:71" s="1" customFormat="1" ht="6.95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55"/>
    </row>
    <row r="26" spans="1:71" s="2" customFormat="1" ht="25.9" customHeight="1">
      <c r="A26" s="34"/>
      <c r="B26" s="35"/>
      <c r="C26" s="36"/>
      <c r="D26" s="37" t="s">
        <v>41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63">
        <f>ROUND(AG94,2)</f>
        <v>0</v>
      </c>
      <c r="AL26" s="264"/>
      <c r="AM26" s="264"/>
      <c r="AN26" s="264"/>
      <c r="AO26" s="264"/>
      <c r="AP26" s="36"/>
      <c r="AQ26" s="36"/>
      <c r="AR26" s="39"/>
      <c r="BE26" s="255"/>
    </row>
    <row r="27" spans="1:71" s="2" customFormat="1" ht="6.95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55"/>
    </row>
    <row r="28" spans="1:71" s="2" customFormat="1" ht="12.75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65" t="s">
        <v>42</v>
      </c>
      <c r="M28" s="265"/>
      <c r="N28" s="265"/>
      <c r="O28" s="265"/>
      <c r="P28" s="265"/>
      <c r="Q28" s="36"/>
      <c r="R28" s="36"/>
      <c r="S28" s="36"/>
      <c r="T28" s="36"/>
      <c r="U28" s="36"/>
      <c r="V28" s="36"/>
      <c r="W28" s="265" t="s">
        <v>43</v>
      </c>
      <c r="X28" s="265"/>
      <c r="Y28" s="265"/>
      <c r="Z28" s="265"/>
      <c r="AA28" s="265"/>
      <c r="AB28" s="265"/>
      <c r="AC28" s="265"/>
      <c r="AD28" s="265"/>
      <c r="AE28" s="265"/>
      <c r="AF28" s="36"/>
      <c r="AG28" s="36"/>
      <c r="AH28" s="36"/>
      <c r="AI28" s="36"/>
      <c r="AJ28" s="36"/>
      <c r="AK28" s="265" t="s">
        <v>44</v>
      </c>
      <c r="AL28" s="265"/>
      <c r="AM28" s="265"/>
      <c r="AN28" s="265"/>
      <c r="AO28" s="265"/>
      <c r="AP28" s="36"/>
      <c r="AQ28" s="36"/>
      <c r="AR28" s="39"/>
      <c r="BE28" s="255"/>
    </row>
    <row r="29" spans="1:71" s="3" customFormat="1" ht="14.45" customHeight="1">
      <c r="B29" s="40"/>
      <c r="C29" s="41"/>
      <c r="D29" s="29" t="s">
        <v>45</v>
      </c>
      <c r="E29" s="41"/>
      <c r="F29" s="29" t="s">
        <v>46</v>
      </c>
      <c r="G29" s="41"/>
      <c r="H29" s="41"/>
      <c r="I29" s="41"/>
      <c r="J29" s="41"/>
      <c r="K29" s="41"/>
      <c r="L29" s="268">
        <v>0.21</v>
      </c>
      <c r="M29" s="267"/>
      <c r="N29" s="267"/>
      <c r="O29" s="267"/>
      <c r="P29" s="267"/>
      <c r="Q29" s="41"/>
      <c r="R29" s="41"/>
      <c r="S29" s="41"/>
      <c r="T29" s="41"/>
      <c r="U29" s="41"/>
      <c r="V29" s="41"/>
      <c r="W29" s="266">
        <f>ROUND(AZ94, 2)</f>
        <v>0</v>
      </c>
      <c r="X29" s="267"/>
      <c r="Y29" s="267"/>
      <c r="Z29" s="267"/>
      <c r="AA29" s="267"/>
      <c r="AB29" s="267"/>
      <c r="AC29" s="267"/>
      <c r="AD29" s="267"/>
      <c r="AE29" s="267"/>
      <c r="AF29" s="41"/>
      <c r="AG29" s="41"/>
      <c r="AH29" s="41"/>
      <c r="AI29" s="41"/>
      <c r="AJ29" s="41"/>
      <c r="AK29" s="266">
        <f>ROUND(AV94, 2)</f>
        <v>0</v>
      </c>
      <c r="AL29" s="267"/>
      <c r="AM29" s="267"/>
      <c r="AN29" s="267"/>
      <c r="AO29" s="267"/>
      <c r="AP29" s="41"/>
      <c r="AQ29" s="41"/>
      <c r="AR29" s="42"/>
      <c r="BE29" s="256"/>
    </row>
    <row r="30" spans="1:71" s="3" customFormat="1" ht="14.45" customHeight="1">
      <c r="B30" s="40"/>
      <c r="C30" s="41"/>
      <c r="D30" s="41"/>
      <c r="E30" s="41"/>
      <c r="F30" s="29" t="s">
        <v>47</v>
      </c>
      <c r="G30" s="41"/>
      <c r="H30" s="41"/>
      <c r="I30" s="41"/>
      <c r="J30" s="41"/>
      <c r="K30" s="41"/>
      <c r="L30" s="268">
        <v>0.15</v>
      </c>
      <c r="M30" s="267"/>
      <c r="N30" s="267"/>
      <c r="O30" s="267"/>
      <c r="P30" s="267"/>
      <c r="Q30" s="41"/>
      <c r="R30" s="41"/>
      <c r="S30" s="41"/>
      <c r="T30" s="41"/>
      <c r="U30" s="41"/>
      <c r="V30" s="41"/>
      <c r="W30" s="266">
        <f>ROUND(BA94, 2)</f>
        <v>0</v>
      </c>
      <c r="X30" s="267"/>
      <c r="Y30" s="267"/>
      <c r="Z30" s="267"/>
      <c r="AA30" s="267"/>
      <c r="AB30" s="267"/>
      <c r="AC30" s="267"/>
      <c r="AD30" s="267"/>
      <c r="AE30" s="267"/>
      <c r="AF30" s="41"/>
      <c r="AG30" s="41"/>
      <c r="AH30" s="41"/>
      <c r="AI30" s="41"/>
      <c r="AJ30" s="41"/>
      <c r="AK30" s="266">
        <f>ROUND(AW94, 2)</f>
        <v>0</v>
      </c>
      <c r="AL30" s="267"/>
      <c r="AM30" s="267"/>
      <c r="AN30" s="267"/>
      <c r="AO30" s="267"/>
      <c r="AP30" s="41"/>
      <c r="AQ30" s="41"/>
      <c r="AR30" s="42"/>
      <c r="BE30" s="256"/>
    </row>
    <row r="31" spans="1:71" s="3" customFormat="1" ht="14.45" hidden="1" customHeight="1">
      <c r="B31" s="40"/>
      <c r="C31" s="41"/>
      <c r="D31" s="41"/>
      <c r="E31" s="41"/>
      <c r="F31" s="29" t="s">
        <v>48</v>
      </c>
      <c r="G31" s="41"/>
      <c r="H31" s="41"/>
      <c r="I31" s="41"/>
      <c r="J31" s="41"/>
      <c r="K31" s="41"/>
      <c r="L31" s="268">
        <v>0.21</v>
      </c>
      <c r="M31" s="267"/>
      <c r="N31" s="267"/>
      <c r="O31" s="267"/>
      <c r="P31" s="267"/>
      <c r="Q31" s="41"/>
      <c r="R31" s="41"/>
      <c r="S31" s="41"/>
      <c r="T31" s="41"/>
      <c r="U31" s="41"/>
      <c r="V31" s="41"/>
      <c r="W31" s="266">
        <f>ROUND(BB94, 2)</f>
        <v>0</v>
      </c>
      <c r="X31" s="267"/>
      <c r="Y31" s="267"/>
      <c r="Z31" s="267"/>
      <c r="AA31" s="267"/>
      <c r="AB31" s="267"/>
      <c r="AC31" s="267"/>
      <c r="AD31" s="267"/>
      <c r="AE31" s="267"/>
      <c r="AF31" s="41"/>
      <c r="AG31" s="41"/>
      <c r="AH31" s="41"/>
      <c r="AI31" s="41"/>
      <c r="AJ31" s="41"/>
      <c r="AK31" s="266">
        <v>0</v>
      </c>
      <c r="AL31" s="267"/>
      <c r="AM31" s="267"/>
      <c r="AN31" s="267"/>
      <c r="AO31" s="267"/>
      <c r="AP31" s="41"/>
      <c r="AQ31" s="41"/>
      <c r="AR31" s="42"/>
      <c r="BE31" s="256"/>
    </row>
    <row r="32" spans="1:71" s="3" customFormat="1" ht="14.45" hidden="1" customHeight="1">
      <c r="B32" s="40"/>
      <c r="C32" s="41"/>
      <c r="D32" s="41"/>
      <c r="E32" s="41"/>
      <c r="F32" s="29" t="s">
        <v>49</v>
      </c>
      <c r="G32" s="41"/>
      <c r="H32" s="41"/>
      <c r="I32" s="41"/>
      <c r="J32" s="41"/>
      <c r="K32" s="41"/>
      <c r="L32" s="268">
        <v>0.15</v>
      </c>
      <c r="M32" s="267"/>
      <c r="N32" s="267"/>
      <c r="O32" s="267"/>
      <c r="P32" s="267"/>
      <c r="Q32" s="41"/>
      <c r="R32" s="41"/>
      <c r="S32" s="41"/>
      <c r="T32" s="41"/>
      <c r="U32" s="41"/>
      <c r="V32" s="41"/>
      <c r="W32" s="266">
        <f>ROUND(BC94, 2)</f>
        <v>0</v>
      </c>
      <c r="X32" s="267"/>
      <c r="Y32" s="267"/>
      <c r="Z32" s="267"/>
      <c r="AA32" s="267"/>
      <c r="AB32" s="267"/>
      <c r="AC32" s="267"/>
      <c r="AD32" s="267"/>
      <c r="AE32" s="267"/>
      <c r="AF32" s="41"/>
      <c r="AG32" s="41"/>
      <c r="AH32" s="41"/>
      <c r="AI32" s="41"/>
      <c r="AJ32" s="41"/>
      <c r="AK32" s="266">
        <v>0</v>
      </c>
      <c r="AL32" s="267"/>
      <c r="AM32" s="267"/>
      <c r="AN32" s="267"/>
      <c r="AO32" s="267"/>
      <c r="AP32" s="41"/>
      <c r="AQ32" s="41"/>
      <c r="AR32" s="42"/>
      <c r="BE32" s="256"/>
    </row>
    <row r="33" spans="1:57" s="3" customFormat="1" ht="14.45" hidden="1" customHeight="1">
      <c r="B33" s="40"/>
      <c r="C33" s="41"/>
      <c r="D33" s="41"/>
      <c r="E33" s="41"/>
      <c r="F33" s="29" t="s">
        <v>50</v>
      </c>
      <c r="G33" s="41"/>
      <c r="H33" s="41"/>
      <c r="I33" s="41"/>
      <c r="J33" s="41"/>
      <c r="K33" s="41"/>
      <c r="L33" s="268">
        <v>0</v>
      </c>
      <c r="M33" s="267"/>
      <c r="N33" s="267"/>
      <c r="O33" s="267"/>
      <c r="P33" s="267"/>
      <c r="Q33" s="41"/>
      <c r="R33" s="41"/>
      <c r="S33" s="41"/>
      <c r="T33" s="41"/>
      <c r="U33" s="41"/>
      <c r="V33" s="41"/>
      <c r="W33" s="266">
        <f>ROUND(BD94, 2)</f>
        <v>0</v>
      </c>
      <c r="X33" s="267"/>
      <c r="Y33" s="267"/>
      <c r="Z33" s="267"/>
      <c r="AA33" s="267"/>
      <c r="AB33" s="267"/>
      <c r="AC33" s="267"/>
      <c r="AD33" s="267"/>
      <c r="AE33" s="267"/>
      <c r="AF33" s="41"/>
      <c r="AG33" s="41"/>
      <c r="AH33" s="41"/>
      <c r="AI33" s="41"/>
      <c r="AJ33" s="41"/>
      <c r="AK33" s="266">
        <v>0</v>
      </c>
      <c r="AL33" s="267"/>
      <c r="AM33" s="267"/>
      <c r="AN33" s="267"/>
      <c r="AO33" s="267"/>
      <c r="AP33" s="41"/>
      <c r="AQ33" s="41"/>
      <c r="AR33" s="42"/>
      <c r="BE33" s="256"/>
    </row>
    <row r="34" spans="1:57" s="2" customFormat="1" ht="6.95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55"/>
    </row>
    <row r="35" spans="1:57" s="2" customFormat="1" ht="25.9" customHeight="1">
      <c r="A35" s="34"/>
      <c r="B35" s="35"/>
      <c r="C35" s="43"/>
      <c r="D35" s="44" t="s">
        <v>51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52</v>
      </c>
      <c r="U35" s="45"/>
      <c r="V35" s="45"/>
      <c r="W35" s="45"/>
      <c r="X35" s="269" t="s">
        <v>53</v>
      </c>
      <c r="Y35" s="270"/>
      <c r="Z35" s="270"/>
      <c r="AA35" s="270"/>
      <c r="AB35" s="270"/>
      <c r="AC35" s="45"/>
      <c r="AD35" s="45"/>
      <c r="AE35" s="45"/>
      <c r="AF35" s="45"/>
      <c r="AG35" s="45"/>
      <c r="AH35" s="45"/>
      <c r="AI35" s="45"/>
      <c r="AJ35" s="45"/>
      <c r="AK35" s="271">
        <f>SUM(AK26:AK33)</f>
        <v>0</v>
      </c>
      <c r="AL35" s="270"/>
      <c r="AM35" s="270"/>
      <c r="AN35" s="270"/>
      <c r="AO35" s="272"/>
      <c r="AP35" s="43"/>
      <c r="AQ35" s="43"/>
      <c r="AR35" s="39"/>
      <c r="BE35" s="34"/>
    </row>
    <row r="36" spans="1:57" s="2" customFormat="1" ht="6.95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5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5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5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5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5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5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5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5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5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5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5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5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5" customHeight="1">
      <c r="B49" s="47"/>
      <c r="C49" s="48"/>
      <c r="D49" s="49" t="s">
        <v>54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55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 ht="11.25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 ht="11.25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 ht="11.25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 ht="11.25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 ht="11.25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 ht="11.2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 ht="11.25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 ht="11.25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 ht="11.25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 ht="11.25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2.75">
      <c r="A60" s="34"/>
      <c r="B60" s="35"/>
      <c r="C60" s="36"/>
      <c r="D60" s="52" t="s">
        <v>56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57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56</v>
      </c>
      <c r="AI60" s="38"/>
      <c r="AJ60" s="38"/>
      <c r="AK60" s="38"/>
      <c r="AL60" s="38"/>
      <c r="AM60" s="52" t="s">
        <v>57</v>
      </c>
      <c r="AN60" s="38"/>
      <c r="AO60" s="38"/>
      <c r="AP60" s="36"/>
      <c r="AQ60" s="36"/>
      <c r="AR60" s="39"/>
      <c r="BE60" s="34"/>
    </row>
    <row r="61" spans="1:57" ht="11.25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 ht="11.25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 ht="11.25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2.75">
      <c r="A64" s="34"/>
      <c r="B64" s="35"/>
      <c r="C64" s="36"/>
      <c r="D64" s="49" t="s">
        <v>58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59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 ht="11.2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 ht="11.25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 ht="11.25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 ht="11.25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 ht="11.25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 ht="11.25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 ht="11.25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 ht="11.25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 ht="11.25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 ht="11.25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2.75">
      <c r="A75" s="34"/>
      <c r="B75" s="35"/>
      <c r="C75" s="36"/>
      <c r="D75" s="52" t="s">
        <v>56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57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56</v>
      </c>
      <c r="AI75" s="38"/>
      <c r="AJ75" s="38"/>
      <c r="AK75" s="38"/>
      <c r="AL75" s="38"/>
      <c r="AM75" s="52" t="s">
        <v>57</v>
      </c>
      <c r="AN75" s="38"/>
      <c r="AO75" s="38"/>
      <c r="AP75" s="36"/>
      <c r="AQ75" s="36"/>
      <c r="AR75" s="39"/>
      <c r="BE75" s="34"/>
    </row>
    <row r="76" spans="1:57" s="2" customFormat="1" ht="11.25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5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5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5" customHeight="1">
      <c r="A82" s="34"/>
      <c r="B82" s="35"/>
      <c r="C82" s="23" t="s">
        <v>60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2025-08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50000000000003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73" t="str">
        <f>K6</f>
        <v>Úpravy a prodloužení místní komunikace Malšovice</v>
      </c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63"/>
      <c r="AQ85" s="63"/>
      <c r="AR85" s="64"/>
    </row>
    <row r="86" spans="1:91" s="2" customFormat="1" ht="6.95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75" t="str">
        <f>IF(AN8= "","",AN8)</f>
        <v>18. 2. 2025</v>
      </c>
      <c r="AN87" s="275"/>
      <c r="AO87" s="36"/>
      <c r="AP87" s="36"/>
      <c r="AQ87" s="36"/>
      <c r="AR87" s="39"/>
      <c r="BE87" s="34"/>
    </row>
    <row r="88" spans="1:91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2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Malšovice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32</v>
      </c>
      <c r="AJ89" s="36"/>
      <c r="AK89" s="36"/>
      <c r="AL89" s="36"/>
      <c r="AM89" s="276" t="str">
        <f>IF(E17="","",E17)</f>
        <v>Ing. Martina Hřebřinová</v>
      </c>
      <c r="AN89" s="277"/>
      <c r="AO89" s="277"/>
      <c r="AP89" s="277"/>
      <c r="AQ89" s="36"/>
      <c r="AR89" s="39"/>
      <c r="AS89" s="278" t="s">
        <v>61</v>
      </c>
      <c r="AT89" s="279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2" customHeight="1">
      <c r="A90" s="34"/>
      <c r="B90" s="35"/>
      <c r="C90" s="29" t="s">
        <v>30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36</v>
      </c>
      <c r="AJ90" s="36"/>
      <c r="AK90" s="36"/>
      <c r="AL90" s="36"/>
      <c r="AM90" s="276" t="str">
        <f>IF(E20="","",E20)</f>
        <v>Josef Beran-STAVO</v>
      </c>
      <c r="AN90" s="277"/>
      <c r="AO90" s="277"/>
      <c r="AP90" s="277"/>
      <c r="AQ90" s="36"/>
      <c r="AR90" s="39"/>
      <c r="AS90" s="280"/>
      <c r="AT90" s="281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9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82"/>
      <c r="AT91" s="283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4" t="s">
        <v>62</v>
      </c>
      <c r="D92" s="285"/>
      <c r="E92" s="285"/>
      <c r="F92" s="285"/>
      <c r="G92" s="285"/>
      <c r="H92" s="73"/>
      <c r="I92" s="286" t="s">
        <v>63</v>
      </c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7" t="s">
        <v>64</v>
      </c>
      <c r="AH92" s="285"/>
      <c r="AI92" s="285"/>
      <c r="AJ92" s="285"/>
      <c r="AK92" s="285"/>
      <c r="AL92" s="285"/>
      <c r="AM92" s="285"/>
      <c r="AN92" s="286" t="s">
        <v>65</v>
      </c>
      <c r="AO92" s="285"/>
      <c r="AP92" s="288"/>
      <c r="AQ92" s="74" t="s">
        <v>66</v>
      </c>
      <c r="AR92" s="39"/>
      <c r="AS92" s="75" t="s">
        <v>67</v>
      </c>
      <c r="AT92" s="76" t="s">
        <v>68</v>
      </c>
      <c r="AU92" s="76" t="s">
        <v>69</v>
      </c>
      <c r="AV92" s="76" t="s">
        <v>70</v>
      </c>
      <c r="AW92" s="76" t="s">
        <v>71</v>
      </c>
      <c r="AX92" s="76" t="s">
        <v>72</v>
      </c>
      <c r="AY92" s="76" t="s">
        <v>73</v>
      </c>
      <c r="AZ92" s="76" t="s">
        <v>74</v>
      </c>
      <c r="BA92" s="76" t="s">
        <v>75</v>
      </c>
      <c r="BB92" s="76" t="s">
        <v>76</v>
      </c>
      <c r="BC92" s="76" t="s">
        <v>77</v>
      </c>
      <c r="BD92" s="77" t="s">
        <v>78</v>
      </c>
      <c r="BE92" s="34"/>
    </row>
    <row r="93" spans="1:91" s="2" customFormat="1" ht="10.9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50000000000003" customHeight="1">
      <c r="B94" s="81"/>
      <c r="C94" s="82" t="s">
        <v>79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92">
        <f>ROUND(SUM(AG95:AG97),2)</f>
        <v>0</v>
      </c>
      <c r="AH94" s="292"/>
      <c r="AI94" s="292"/>
      <c r="AJ94" s="292"/>
      <c r="AK94" s="292"/>
      <c r="AL94" s="292"/>
      <c r="AM94" s="292"/>
      <c r="AN94" s="293">
        <f>SUM(AG94,AT94)</f>
        <v>0</v>
      </c>
      <c r="AO94" s="293"/>
      <c r="AP94" s="293"/>
      <c r="AQ94" s="85" t="s">
        <v>1</v>
      </c>
      <c r="AR94" s="86"/>
      <c r="AS94" s="87">
        <f>ROUND(SUM(AS95:AS97),2)</f>
        <v>0</v>
      </c>
      <c r="AT94" s="88">
        <f>ROUND(SUM(AV94:AW94),2)</f>
        <v>0</v>
      </c>
      <c r="AU94" s="89">
        <f>ROUND(SUM(AU95:AU97),5)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ROUND(SUM(AZ95:AZ97),2)</f>
        <v>0</v>
      </c>
      <c r="BA94" s="88">
        <f>ROUND(SUM(BA95:BA97),2)</f>
        <v>0</v>
      </c>
      <c r="BB94" s="88">
        <f>ROUND(SUM(BB95:BB97),2)</f>
        <v>0</v>
      </c>
      <c r="BC94" s="88">
        <f>ROUND(SUM(BC95:BC97),2)</f>
        <v>0</v>
      </c>
      <c r="BD94" s="90">
        <f>ROUND(SUM(BD95:BD97),2)</f>
        <v>0</v>
      </c>
      <c r="BS94" s="91" t="s">
        <v>80</v>
      </c>
      <c r="BT94" s="91" t="s">
        <v>81</v>
      </c>
      <c r="BU94" s="92" t="s">
        <v>82</v>
      </c>
      <c r="BV94" s="91" t="s">
        <v>83</v>
      </c>
      <c r="BW94" s="91" t="s">
        <v>5</v>
      </c>
      <c r="BX94" s="91" t="s">
        <v>84</v>
      </c>
      <c r="CL94" s="91" t="s">
        <v>1</v>
      </c>
    </row>
    <row r="95" spans="1:91" s="7" customFormat="1" ht="16.5" customHeight="1">
      <c r="A95" s="93" t="s">
        <v>85</v>
      </c>
      <c r="B95" s="94"/>
      <c r="C95" s="95"/>
      <c r="D95" s="291" t="s">
        <v>86</v>
      </c>
      <c r="E95" s="291"/>
      <c r="F95" s="291"/>
      <c r="G95" s="291"/>
      <c r="H95" s="291"/>
      <c r="I95" s="96"/>
      <c r="J95" s="291" t="s">
        <v>87</v>
      </c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  <c r="AA95" s="291"/>
      <c r="AB95" s="291"/>
      <c r="AC95" s="291"/>
      <c r="AD95" s="291"/>
      <c r="AE95" s="291"/>
      <c r="AF95" s="291"/>
      <c r="AG95" s="289">
        <f>'01 - Úpravy a prodloužení...'!J30</f>
        <v>0</v>
      </c>
      <c r="AH95" s="290"/>
      <c r="AI95" s="290"/>
      <c r="AJ95" s="290"/>
      <c r="AK95" s="290"/>
      <c r="AL95" s="290"/>
      <c r="AM95" s="290"/>
      <c r="AN95" s="289">
        <f>SUM(AG95,AT95)</f>
        <v>0</v>
      </c>
      <c r="AO95" s="290"/>
      <c r="AP95" s="290"/>
      <c r="AQ95" s="97" t="s">
        <v>88</v>
      </c>
      <c r="AR95" s="98"/>
      <c r="AS95" s="99">
        <v>0</v>
      </c>
      <c r="AT95" s="100">
        <f>ROUND(SUM(AV95:AW95),2)</f>
        <v>0</v>
      </c>
      <c r="AU95" s="101">
        <f>'01 - Úpravy a prodloužení...'!P129</f>
        <v>0</v>
      </c>
      <c r="AV95" s="100">
        <f>'01 - Úpravy a prodloužení...'!J33</f>
        <v>0</v>
      </c>
      <c r="AW95" s="100">
        <f>'01 - Úpravy a prodloužení...'!J34</f>
        <v>0</v>
      </c>
      <c r="AX95" s="100">
        <f>'01 - Úpravy a prodloužení...'!J35</f>
        <v>0</v>
      </c>
      <c r="AY95" s="100">
        <f>'01 - Úpravy a prodloužení...'!J36</f>
        <v>0</v>
      </c>
      <c r="AZ95" s="100">
        <f>'01 - Úpravy a prodloužení...'!F33</f>
        <v>0</v>
      </c>
      <c r="BA95" s="100">
        <f>'01 - Úpravy a prodloužení...'!F34</f>
        <v>0</v>
      </c>
      <c r="BB95" s="100">
        <f>'01 - Úpravy a prodloužení...'!F35</f>
        <v>0</v>
      </c>
      <c r="BC95" s="100">
        <f>'01 - Úpravy a prodloužení...'!F36</f>
        <v>0</v>
      </c>
      <c r="BD95" s="102">
        <f>'01 - Úpravy a prodloužení...'!F37</f>
        <v>0</v>
      </c>
      <c r="BT95" s="103" t="s">
        <v>89</v>
      </c>
      <c r="BV95" s="103" t="s">
        <v>83</v>
      </c>
      <c r="BW95" s="103" t="s">
        <v>90</v>
      </c>
      <c r="BX95" s="103" t="s">
        <v>5</v>
      </c>
      <c r="CL95" s="103" t="s">
        <v>1</v>
      </c>
      <c r="CM95" s="103" t="s">
        <v>91</v>
      </c>
    </row>
    <row r="96" spans="1:91" s="7" customFormat="1" ht="16.5" customHeight="1">
      <c r="A96" s="93" t="s">
        <v>85</v>
      </c>
      <c r="B96" s="94"/>
      <c r="C96" s="95"/>
      <c r="D96" s="291" t="s">
        <v>92</v>
      </c>
      <c r="E96" s="291"/>
      <c r="F96" s="291"/>
      <c r="G96" s="291"/>
      <c r="H96" s="291"/>
      <c r="I96" s="96"/>
      <c r="J96" s="291" t="s">
        <v>93</v>
      </c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  <c r="AA96" s="291"/>
      <c r="AB96" s="291"/>
      <c r="AC96" s="291"/>
      <c r="AD96" s="291"/>
      <c r="AE96" s="291"/>
      <c r="AF96" s="291"/>
      <c r="AG96" s="289">
        <f>'02 - Přeložka vodovodního...'!J30</f>
        <v>0</v>
      </c>
      <c r="AH96" s="290"/>
      <c r="AI96" s="290"/>
      <c r="AJ96" s="290"/>
      <c r="AK96" s="290"/>
      <c r="AL96" s="290"/>
      <c r="AM96" s="290"/>
      <c r="AN96" s="289">
        <f>SUM(AG96,AT96)</f>
        <v>0</v>
      </c>
      <c r="AO96" s="290"/>
      <c r="AP96" s="290"/>
      <c r="AQ96" s="97" t="s">
        <v>88</v>
      </c>
      <c r="AR96" s="98"/>
      <c r="AS96" s="99">
        <v>0</v>
      </c>
      <c r="AT96" s="100">
        <f>ROUND(SUM(AV96:AW96),2)</f>
        <v>0</v>
      </c>
      <c r="AU96" s="101">
        <f>'02 - Přeložka vodovodního...'!P121</f>
        <v>0</v>
      </c>
      <c r="AV96" s="100">
        <f>'02 - Přeložka vodovodního...'!J33</f>
        <v>0</v>
      </c>
      <c r="AW96" s="100">
        <f>'02 - Přeložka vodovodního...'!J34</f>
        <v>0</v>
      </c>
      <c r="AX96" s="100">
        <f>'02 - Přeložka vodovodního...'!J35</f>
        <v>0</v>
      </c>
      <c r="AY96" s="100">
        <f>'02 - Přeložka vodovodního...'!J36</f>
        <v>0</v>
      </c>
      <c r="AZ96" s="100">
        <f>'02 - Přeložka vodovodního...'!F33</f>
        <v>0</v>
      </c>
      <c r="BA96" s="100">
        <f>'02 - Přeložka vodovodního...'!F34</f>
        <v>0</v>
      </c>
      <c r="BB96" s="100">
        <f>'02 - Přeložka vodovodního...'!F35</f>
        <v>0</v>
      </c>
      <c r="BC96" s="100">
        <f>'02 - Přeložka vodovodního...'!F36</f>
        <v>0</v>
      </c>
      <c r="BD96" s="102">
        <f>'02 - Přeložka vodovodního...'!F37</f>
        <v>0</v>
      </c>
      <c r="BT96" s="103" t="s">
        <v>89</v>
      </c>
      <c r="BV96" s="103" t="s">
        <v>83</v>
      </c>
      <c r="BW96" s="103" t="s">
        <v>94</v>
      </c>
      <c r="BX96" s="103" t="s">
        <v>5</v>
      </c>
      <c r="CL96" s="103" t="s">
        <v>1</v>
      </c>
      <c r="CM96" s="103" t="s">
        <v>91</v>
      </c>
    </row>
    <row r="97" spans="1:91" s="7" customFormat="1" ht="16.5" customHeight="1">
      <c r="A97" s="93" t="s">
        <v>85</v>
      </c>
      <c r="B97" s="94"/>
      <c r="C97" s="95"/>
      <c r="D97" s="291" t="s">
        <v>95</v>
      </c>
      <c r="E97" s="291"/>
      <c r="F97" s="291"/>
      <c r="G97" s="291"/>
      <c r="H97" s="291"/>
      <c r="I97" s="96"/>
      <c r="J97" s="291" t="s">
        <v>96</v>
      </c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89">
        <f>'03 - Vedlejší rozpočtové ...'!J30</f>
        <v>0</v>
      </c>
      <c r="AH97" s="290"/>
      <c r="AI97" s="290"/>
      <c r="AJ97" s="290"/>
      <c r="AK97" s="290"/>
      <c r="AL97" s="290"/>
      <c r="AM97" s="290"/>
      <c r="AN97" s="289">
        <f>SUM(AG97,AT97)</f>
        <v>0</v>
      </c>
      <c r="AO97" s="290"/>
      <c r="AP97" s="290"/>
      <c r="AQ97" s="97" t="s">
        <v>88</v>
      </c>
      <c r="AR97" s="98"/>
      <c r="AS97" s="104">
        <v>0</v>
      </c>
      <c r="AT97" s="105">
        <f>ROUND(SUM(AV97:AW97),2)</f>
        <v>0</v>
      </c>
      <c r="AU97" s="106">
        <f>'03 - Vedlejší rozpočtové ...'!P122</f>
        <v>0</v>
      </c>
      <c r="AV97" s="105">
        <f>'03 - Vedlejší rozpočtové ...'!J33</f>
        <v>0</v>
      </c>
      <c r="AW97" s="105">
        <f>'03 - Vedlejší rozpočtové ...'!J34</f>
        <v>0</v>
      </c>
      <c r="AX97" s="105">
        <f>'03 - Vedlejší rozpočtové ...'!J35</f>
        <v>0</v>
      </c>
      <c r="AY97" s="105">
        <f>'03 - Vedlejší rozpočtové ...'!J36</f>
        <v>0</v>
      </c>
      <c r="AZ97" s="105">
        <f>'03 - Vedlejší rozpočtové ...'!F33</f>
        <v>0</v>
      </c>
      <c r="BA97" s="105">
        <f>'03 - Vedlejší rozpočtové ...'!F34</f>
        <v>0</v>
      </c>
      <c r="BB97" s="105">
        <f>'03 - Vedlejší rozpočtové ...'!F35</f>
        <v>0</v>
      </c>
      <c r="BC97" s="105">
        <f>'03 - Vedlejší rozpočtové ...'!F36</f>
        <v>0</v>
      </c>
      <c r="BD97" s="107">
        <f>'03 - Vedlejší rozpočtové ...'!F37</f>
        <v>0</v>
      </c>
      <c r="BT97" s="103" t="s">
        <v>89</v>
      </c>
      <c r="BV97" s="103" t="s">
        <v>83</v>
      </c>
      <c r="BW97" s="103" t="s">
        <v>97</v>
      </c>
      <c r="BX97" s="103" t="s">
        <v>5</v>
      </c>
      <c r="CL97" s="103" t="s">
        <v>1</v>
      </c>
      <c r="CM97" s="103" t="s">
        <v>91</v>
      </c>
    </row>
    <row r="98" spans="1:91" s="2" customFormat="1" ht="30" customHeight="1">
      <c r="A98" s="34"/>
      <c r="B98" s="35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9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</row>
    <row r="99" spans="1:91" s="2" customFormat="1" ht="6.95" customHeight="1">
      <c r="A99" s="34"/>
      <c r="B99" s="54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39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</row>
  </sheetData>
  <sheetProtection password="CC35" sheet="1" objects="1" scenarios="1" formatColumns="0" formatRows="0"/>
  <mergeCells count="50">
    <mergeCell ref="AR2:BE2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01 - Úpravy a prodloužení...'!C2" display="/"/>
    <hyperlink ref="A96" location="'02 - Přeložka vodovodního...'!C2" display="/"/>
    <hyperlink ref="A97" location="'03 - Vedlejší rozpočtové ...'!C2" display="/"/>
  </hyperlinks>
  <pageMargins left="0.39370078740157483" right="0.39370078740157483" top="0.39370078740157483" bottom="0.39370078740157483" header="0" footer="0"/>
  <pageSetup paperSize="9" scale="75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48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7" t="s">
        <v>90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91</v>
      </c>
    </row>
    <row r="4" spans="1:46" s="1" customFormat="1" ht="24.95" customHeight="1">
      <c r="B4" s="20"/>
      <c r="D4" s="110" t="s">
        <v>98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5" t="str">
        <f>'Rekapitulace stavby'!K6</f>
        <v>Úpravy a prodloužení místní komunikace Malšovice</v>
      </c>
      <c r="F7" s="296"/>
      <c r="G7" s="296"/>
      <c r="H7" s="296"/>
      <c r="L7" s="20"/>
    </row>
    <row r="8" spans="1:46" s="2" customFormat="1" ht="12" customHeight="1">
      <c r="A8" s="34"/>
      <c r="B8" s="39"/>
      <c r="C8" s="34"/>
      <c r="D8" s="112" t="s">
        <v>99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7" t="s">
        <v>100</v>
      </c>
      <c r="F9" s="298"/>
      <c r="G9" s="298"/>
      <c r="H9" s="298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18. 2. 2025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>00261548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>Obec Malšovice</v>
      </c>
      <c r="F15" s="34"/>
      <c r="G15" s="34"/>
      <c r="H15" s="34"/>
      <c r="I15" s="112" t="s">
        <v>28</v>
      </c>
      <c r="J15" s="113" t="str">
        <f>IF('Rekapitulace stavby'!AN11="","",'Rekapitulace stavby'!AN11)</f>
        <v>CZ00261548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30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9" t="str">
        <f>'Rekapitulace stavby'!E14</f>
        <v>Vyplň údaj</v>
      </c>
      <c r="F18" s="300"/>
      <c r="G18" s="300"/>
      <c r="H18" s="300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32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>73842346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>Ing. Martina Hřebřinová</v>
      </c>
      <c r="F21" s="34"/>
      <c r="G21" s="34"/>
      <c r="H21" s="34"/>
      <c r="I21" s="112" t="s">
        <v>28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36</v>
      </c>
      <c r="E23" s="34"/>
      <c r="F23" s="34"/>
      <c r="G23" s="34"/>
      <c r="H23" s="34"/>
      <c r="I23" s="112" t="s">
        <v>25</v>
      </c>
      <c r="J23" s="113" t="s">
        <v>37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38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39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1" t="s">
        <v>1</v>
      </c>
      <c r="F27" s="301"/>
      <c r="G27" s="301"/>
      <c r="H27" s="301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41</v>
      </c>
      <c r="E30" s="34"/>
      <c r="F30" s="34"/>
      <c r="G30" s="34"/>
      <c r="H30" s="34"/>
      <c r="I30" s="34"/>
      <c r="J30" s="120">
        <f>ROUND(J129,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43</v>
      </c>
      <c r="G32" s="34"/>
      <c r="H32" s="34"/>
      <c r="I32" s="121" t="s">
        <v>42</v>
      </c>
      <c r="J32" s="121" t="s">
        <v>44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45</v>
      </c>
      <c r="E33" s="112" t="s">
        <v>46</v>
      </c>
      <c r="F33" s="123">
        <f>ROUND((SUM(BE129:BE487)),  2)</f>
        <v>0</v>
      </c>
      <c r="G33" s="34"/>
      <c r="H33" s="34"/>
      <c r="I33" s="124">
        <v>0.21</v>
      </c>
      <c r="J33" s="123">
        <f>ROUND(((SUM(BE129:BE487))*I33),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47</v>
      </c>
      <c r="F34" s="123">
        <f>ROUND((SUM(BF129:BF487)),  2)</f>
        <v>0</v>
      </c>
      <c r="G34" s="34"/>
      <c r="H34" s="34"/>
      <c r="I34" s="124">
        <v>0.15</v>
      </c>
      <c r="J34" s="123">
        <f>ROUND(((SUM(BF129:BF487))*I34),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48</v>
      </c>
      <c r="F35" s="123">
        <f>ROUND((SUM(BG129:BG487)),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49</v>
      </c>
      <c r="F36" s="123">
        <f>ROUND((SUM(BH129:BH487)),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50</v>
      </c>
      <c r="F37" s="123">
        <f>ROUND((SUM(BI129:BI487)),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51</v>
      </c>
      <c r="E39" s="127"/>
      <c r="F39" s="127"/>
      <c r="G39" s="128" t="s">
        <v>52</v>
      </c>
      <c r="H39" s="129" t="s">
        <v>53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54</v>
      </c>
      <c r="E50" s="133"/>
      <c r="F50" s="133"/>
      <c r="G50" s="132" t="s">
        <v>55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56</v>
      </c>
      <c r="E61" s="135"/>
      <c r="F61" s="136" t="s">
        <v>57</v>
      </c>
      <c r="G61" s="134" t="s">
        <v>56</v>
      </c>
      <c r="H61" s="135"/>
      <c r="I61" s="135"/>
      <c r="J61" s="137" t="s">
        <v>57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58</v>
      </c>
      <c r="E65" s="138"/>
      <c r="F65" s="138"/>
      <c r="G65" s="132" t="s">
        <v>59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56</v>
      </c>
      <c r="E76" s="135"/>
      <c r="F76" s="136" t="s">
        <v>57</v>
      </c>
      <c r="G76" s="134" t="s">
        <v>56</v>
      </c>
      <c r="H76" s="135"/>
      <c r="I76" s="135"/>
      <c r="J76" s="137" t="s">
        <v>57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2" t="str">
        <f>E7</f>
        <v>Úpravy a prodloužení místní komunikace Malšovice</v>
      </c>
      <c r="F85" s="303"/>
      <c r="G85" s="303"/>
      <c r="H85" s="303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3" t="str">
        <f>E9</f>
        <v>01 - Úpravy a prodloužení komunikace</v>
      </c>
      <c r="F87" s="304"/>
      <c r="G87" s="304"/>
      <c r="H87" s="304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18. 2. 2025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32</v>
      </c>
      <c r="J91" s="32" t="str">
        <f>E21</f>
        <v>Ing. Martina Hřebřinová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29" t="s">
        <v>36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102</v>
      </c>
      <c r="D94" s="144"/>
      <c r="E94" s="144"/>
      <c r="F94" s="144"/>
      <c r="G94" s="144"/>
      <c r="H94" s="144"/>
      <c r="I94" s="144"/>
      <c r="J94" s="145" t="s">
        <v>103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104</v>
      </c>
      <c r="D96" s="36"/>
      <c r="E96" s="36"/>
      <c r="F96" s="36"/>
      <c r="G96" s="36"/>
      <c r="H96" s="36"/>
      <c r="I96" s="36"/>
      <c r="J96" s="84">
        <f>J129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47"/>
      <c r="C97" s="148"/>
      <c r="D97" s="149" t="s">
        <v>106</v>
      </c>
      <c r="E97" s="150"/>
      <c r="F97" s="150"/>
      <c r="G97" s="150"/>
      <c r="H97" s="150"/>
      <c r="I97" s="150"/>
      <c r="J97" s="151">
        <f>J130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107</v>
      </c>
      <c r="E98" s="156"/>
      <c r="F98" s="156"/>
      <c r="G98" s="156"/>
      <c r="H98" s="156"/>
      <c r="I98" s="156"/>
      <c r="J98" s="157">
        <f>J131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108</v>
      </c>
      <c r="E99" s="156"/>
      <c r="F99" s="156"/>
      <c r="G99" s="156"/>
      <c r="H99" s="156"/>
      <c r="I99" s="156"/>
      <c r="J99" s="157">
        <f>J241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109</v>
      </c>
      <c r="E100" s="156"/>
      <c r="F100" s="156"/>
      <c r="G100" s="156"/>
      <c r="H100" s="156"/>
      <c r="I100" s="156"/>
      <c r="J100" s="157">
        <f>J259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110</v>
      </c>
      <c r="E101" s="156"/>
      <c r="F101" s="156"/>
      <c r="G101" s="156"/>
      <c r="H101" s="156"/>
      <c r="I101" s="156"/>
      <c r="J101" s="157">
        <f>J270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111</v>
      </c>
      <c r="E102" s="156"/>
      <c r="F102" s="156"/>
      <c r="G102" s="156"/>
      <c r="H102" s="156"/>
      <c r="I102" s="156"/>
      <c r="J102" s="157">
        <f>J287</f>
        <v>0</v>
      </c>
      <c r="K102" s="154"/>
      <c r="L102" s="158"/>
    </row>
    <row r="103" spans="1:31" s="10" customFormat="1" ht="19.899999999999999" customHeight="1">
      <c r="B103" s="153"/>
      <c r="C103" s="154"/>
      <c r="D103" s="155" t="s">
        <v>112</v>
      </c>
      <c r="E103" s="156"/>
      <c r="F103" s="156"/>
      <c r="G103" s="156"/>
      <c r="H103" s="156"/>
      <c r="I103" s="156"/>
      <c r="J103" s="157">
        <f>J318</f>
        <v>0</v>
      </c>
      <c r="K103" s="154"/>
      <c r="L103" s="158"/>
    </row>
    <row r="104" spans="1:31" s="10" customFormat="1" ht="19.899999999999999" customHeight="1">
      <c r="B104" s="153"/>
      <c r="C104" s="154"/>
      <c r="D104" s="155" t="s">
        <v>113</v>
      </c>
      <c r="E104" s="156"/>
      <c r="F104" s="156"/>
      <c r="G104" s="156"/>
      <c r="H104" s="156"/>
      <c r="I104" s="156"/>
      <c r="J104" s="157">
        <f>J373</f>
        <v>0</v>
      </c>
      <c r="K104" s="154"/>
      <c r="L104" s="158"/>
    </row>
    <row r="105" spans="1:31" s="10" customFormat="1" ht="19.899999999999999" customHeight="1">
      <c r="B105" s="153"/>
      <c r="C105" s="154"/>
      <c r="D105" s="155" t="s">
        <v>114</v>
      </c>
      <c r="E105" s="156"/>
      <c r="F105" s="156"/>
      <c r="G105" s="156"/>
      <c r="H105" s="156"/>
      <c r="I105" s="156"/>
      <c r="J105" s="157">
        <f>J439</f>
        <v>0</v>
      </c>
      <c r="K105" s="154"/>
      <c r="L105" s="158"/>
    </row>
    <row r="106" spans="1:31" s="10" customFormat="1" ht="19.899999999999999" customHeight="1">
      <c r="B106" s="153"/>
      <c r="C106" s="154"/>
      <c r="D106" s="155" t="s">
        <v>115</v>
      </c>
      <c r="E106" s="156"/>
      <c r="F106" s="156"/>
      <c r="G106" s="156"/>
      <c r="H106" s="156"/>
      <c r="I106" s="156"/>
      <c r="J106" s="157">
        <f>J449</f>
        <v>0</v>
      </c>
      <c r="K106" s="154"/>
      <c r="L106" s="158"/>
    </row>
    <row r="107" spans="1:31" s="9" customFormat="1" ht="24.95" customHeight="1">
      <c r="B107" s="147"/>
      <c r="C107" s="148"/>
      <c r="D107" s="149" t="s">
        <v>116</v>
      </c>
      <c r="E107" s="150"/>
      <c r="F107" s="150"/>
      <c r="G107" s="150"/>
      <c r="H107" s="150"/>
      <c r="I107" s="150"/>
      <c r="J107" s="151">
        <f>J451</f>
        <v>0</v>
      </c>
      <c r="K107" s="148"/>
      <c r="L107" s="152"/>
    </row>
    <row r="108" spans="1:31" s="10" customFormat="1" ht="19.899999999999999" customHeight="1">
      <c r="B108" s="153"/>
      <c r="C108" s="154"/>
      <c r="D108" s="155" t="s">
        <v>117</v>
      </c>
      <c r="E108" s="156"/>
      <c r="F108" s="156"/>
      <c r="G108" s="156"/>
      <c r="H108" s="156"/>
      <c r="I108" s="156"/>
      <c r="J108" s="157">
        <f>J452</f>
        <v>0</v>
      </c>
      <c r="K108" s="154"/>
      <c r="L108" s="158"/>
    </row>
    <row r="109" spans="1:31" s="10" customFormat="1" ht="19.899999999999999" customHeight="1">
      <c r="B109" s="153"/>
      <c r="C109" s="154"/>
      <c r="D109" s="155" t="s">
        <v>118</v>
      </c>
      <c r="E109" s="156"/>
      <c r="F109" s="156"/>
      <c r="G109" s="156"/>
      <c r="H109" s="156"/>
      <c r="I109" s="156"/>
      <c r="J109" s="157">
        <f>J459</f>
        <v>0</v>
      </c>
      <c r="K109" s="154"/>
      <c r="L109" s="158"/>
    </row>
    <row r="110" spans="1:31" s="2" customFormat="1" ht="21.7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6.95" customHeight="1">
      <c r="A111" s="34"/>
      <c r="B111" s="54"/>
      <c r="C111" s="55"/>
      <c r="D111" s="55"/>
      <c r="E111" s="55"/>
      <c r="F111" s="55"/>
      <c r="G111" s="55"/>
      <c r="H111" s="55"/>
      <c r="I111" s="55"/>
      <c r="J111" s="55"/>
      <c r="K111" s="55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pans="1:31" s="2" customFormat="1" ht="6.95" customHeight="1">
      <c r="A115" s="34"/>
      <c r="B115" s="56"/>
      <c r="C115" s="57"/>
      <c r="D115" s="57"/>
      <c r="E115" s="57"/>
      <c r="F115" s="57"/>
      <c r="G115" s="57"/>
      <c r="H115" s="57"/>
      <c r="I115" s="57"/>
      <c r="J115" s="57"/>
      <c r="K115" s="57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31" s="2" customFormat="1" ht="24.95" customHeight="1">
      <c r="A116" s="34"/>
      <c r="B116" s="35"/>
      <c r="C116" s="23" t="s">
        <v>119</v>
      </c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31" s="2" customFormat="1" ht="12" customHeight="1">
      <c r="A118" s="34"/>
      <c r="B118" s="35"/>
      <c r="C118" s="29" t="s">
        <v>16</v>
      </c>
      <c r="D118" s="36"/>
      <c r="E118" s="36"/>
      <c r="F118" s="36"/>
      <c r="G118" s="36"/>
      <c r="H118" s="36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31" s="2" customFormat="1" ht="16.5" customHeight="1">
      <c r="A119" s="34"/>
      <c r="B119" s="35"/>
      <c r="C119" s="36"/>
      <c r="D119" s="36"/>
      <c r="E119" s="302" t="str">
        <f>E7</f>
        <v>Úpravy a prodloužení místní komunikace Malšovice</v>
      </c>
      <c r="F119" s="303"/>
      <c r="G119" s="303"/>
      <c r="H119" s="303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31" s="2" customFormat="1" ht="12" customHeight="1">
      <c r="A120" s="34"/>
      <c r="B120" s="35"/>
      <c r="C120" s="29" t="s">
        <v>99</v>
      </c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31" s="2" customFormat="1" ht="16.5" customHeight="1">
      <c r="A121" s="34"/>
      <c r="B121" s="35"/>
      <c r="C121" s="36"/>
      <c r="D121" s="36"/>
      <c r="E121" s="273" t="str">
        <f>E9</f>
        <v>01 - Úpravy a prodloužení komunikace</v>
      </c>
      <c r="F121" s="304"/>
      <c r="G121" s="304"/>
      <c r="H121" s="304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31" s="2" customFormat="1" ht="6.95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12" customHeight="1">
      <c r="A123" s="34"/>
      <c r="B123" s="35"/>
      <c r="C123" s="29" t="s">
        <v>20</v>
      </c>
      <c r="D123" s="36"/>
      <c r="E123" s="36"/>
      <c r="F123" s="27" t="str">
        <f>F12</f>
        <v xml:space="preserve"> </v>
      </c>
      <c r="G123" s="36"/>
      <c r="H123" s="36"/>
      <c r="I123" s="29" t="s">
        <v>22</v>
      </c>
      <c r="J123" s="66" t="str">
        <f>IF(J12="","",J12)</f>
        <v>18. 2. 2025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31" s="2" customFormat="1" ht="6.9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31" s="2" customFormat="1" ht="25.7" customHeight="1">
      <c r="A125" s="34"/>
      <c r="B125" s="35"/>
      <c r="C125" s="29" t="s">
        <v>24</v>
      </c>
      <c r="D125" s="36"/>
      <c r="E125" s="36"/>
      <c r="F125" s="27" t="str">
        <f>E15</f>
        <v>Obec Malšovice</v>
      </c>
      <c r="G125" s="36"/>
      <c r="H125" s="36"/>
      <c r="I125" s="29" t="s">
        <v>32</v>
      </c>
      <c r="J125" s="32" t="str">
        <f>E21</f>
        <v>Ing. Martina Hřebřinová</v>
      </c>
      <c r="K125" s="36"/>
      <c r="L125" s="51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pans="1:31" s="2" customFormat="1" ht="15.2" customHeight="1">
      <c r="A126" s="34"/>
      <c r="B126" s="35"/>
      <c r="C126" s="29" t="s">
        <v>30</v>
      </c>
      <c r="D126" s="36"/>
      <c r="E126" s="36"/>
      <c r="F126" s="27" t="str">
        <f>IF(E18="","",E18)</f>
        <v>Vyplň údaj</v>
      </c>
      <c r="G126" s="36"/>
      <c r="H126" s="36"/>
      <c r="I126" s="29" t="s">
        <v>36</v>
      </c>
      <c r="J126" s="32" t="str">
        <f>E24</f>
        <v>Josef Beran-STAVO</v>
      </c>
      <c r="K126" s="36"/>
      <c r="L126" s="51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pans="1:31" s="2" customFormat="1" ht="10.35" customHeight="1">
      <c r="A127" s="34"/>
      <c r="B127" s="35"/>
      <c r="C127" s="36"/>
      <c r="D127" s="36"/>
      <c r="E127" s="36"/>
      <c r="F127" s="36"/>
      <c r="G127" s="36"/>
      <c r="H127" s="36"/>
      <c r="I127" s="36"/>
      <c r="J127" s="36"/>
      <c r="K127" s="36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11" customFormat="1" ht="29.25" customHeight="1">
      <c r="A128" s="159"/>
      <c r="B128" s="160"/>
      <c r="C128" s="161" t="s">
        <v>120</v>
      </c>
      <c r="D128" s="162" t="s">
        <v>66</v>
      </c>
      <c r="E128" s="162" t="s">
        <v>62</v>
      </c>
      <c r="F128" s="162" t="s">
        <v>63</v>
      </c>
      <c r="G128" s="162" t="s">
        <v>121</v>
      </c>
      <c r="H128" s="162" t="s">
        <v>122</v>
      </c>
      <c r="I128" s="162" t="s">
        <v>123</v>
      </c>
      <c r="J128" s="163" t="s">
        <v>103</v>
      </c>
      <c r="K128" s="164" t="s">
        <v>124</v>
      </c>
      <c r="L128" s="165"/>
      <c r="M128" s="75" t="s">
        <v>1</v>
      </c>
      <c r="N128" s="76" t="s">
        <v>45</v>
      </c>
      <c r="O128" s="76" t="s">
        <v>125</v>
      </c>
      <c r="P128" s="76" t="s">
        <v>126</v>
      </c>
      <c r="Q128" s="76" t="s">
        <v>127</v>
      </c>
      <c r="R128" s="76" t="s">
        <v>128</v>
      </c>
      <c r="S128" s="76" t="s">
        <v>129</v>
      </c>
      <c r="T128" s="77" t="s">
        <v>130</v>
      </c>
      <c r="U128" s="159"/>
      <c r="V128" s="159"/>
      <c r="W128" s="159"/>
      <c r="X128" s="159"/>
      <c r="Y128" s="159"/>
      <c r="Z128" s="159"/>
      <c r="AA128" s="159"/>
      <c r="AB128" s="159"/>
      <c r="AC128" s="159"/>
      <c r="AD128" s="159"/>
      <c r="AE128" s="159"/>
    </row>
    <row r="129" spans="1:65" s="2" customFormat="1" ht="22.9" customHeight="1">
      <c r="A129" s="34"/>
      <c r="B129" s="35"/>
      <c r="C129" s="82" t="s">
        <v>131</v>
      </c>
      <c r="D129" s="36"/>
      <c r="E129" s="36"/>
      <c r="F129" s="36"/>
      <c r="G129" s="36"/>
      <c r="H129" s="36"/>
      <c r="I129" s="36"/>
      <c r="J129" s="166">
        <f>BK129</f>
        <v>0</v>
      </c>
      <c r="K129" s="36"/>
      <c r="L129" s="39"/>
      <c r="M129" s="78"/>
      <c r="N129" s="167"/>
      <c r="O129" s="79"/>
      <c r="P129" s="168">
        <f>P130+P451</f>
        <v>0</v>
      </c>
      <c r="Q129" s="79"/>
      <c r="R129" s="168">
        <f>R130+R451</f>
        <v>1191.3197660999999</v>
      </c>
      <c r="S129" s="79"/>
      <c r="T129" s="169">
        <f>T130+T451</f>
        <v>18.166160000000005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7" t="s">
        <v>80</v>
      </c>
      <c r="AU129" s="17" t="s">
        <v>105</v>
      </c>
      <c r="BK129" s="170">
        <f>BK130+BK451</f>
        <v>0</v>
      </c>
    </row>
    <row r="130" spans="1:65" s="12" customFormat="1" ht="25.9" customHeight="1">
      <c r="B130" s="171"/>
      <c r="C130" s="172"/>
      <c r="D130" s="173" t="s">
        <v>80</v>
      </c>
      <c r="E130" s="174" t="s">
        <v>132</v>
      </c>
      <c r="F130" s="174" t="s">
        <v>133</v>
      </c>
      <c r="G130" s="172"/>
      <c r="H130" s="172"/>
      <c r="I130" s="175"/>
      <c r="J130" s="176">
        <f>BK130</f>
        <v>0</v>
      </c>
      <c r="K130" s="172"/>
      <c r="L130" s="177"/>
      <c r="M130" s="178"/>
      <c r="N130" s="179"/>
      <c r="O130" s="179"/>
      <c r="P130" s="180">
        <f>P131+P241+P259+P270+P287+P318+P373+P439+P449</f>
        <v>0</v>
      </c>
      <c r="Q130" s="179"/>
      <c r="R130" s="180">
        <f>R131+R241+R259+R270+R287+R318+R373+R439+R449</f>
        <v>1184.6636271</v>
      </c>
      <c r="S130" s="179"/>
      <c r="T130" s="181">
        <f>T131+T241+T259+T270+T287+T318+T373+T439+T449</f>
        <v>18.166160000000005</v>
      </c>
      <c r="AR130" s="182" t="s">
        <v>89</v>
      </c>
      <c r="AT130" s="183" t="s">
        <v>80</v>
      </c>
      <c r="AU130" s="183" t="s">
        <v>81</v>
      </c>
      <c r="AY130" s="182" t="s">
        <v>134</v>
      </c>
      <c r="BK130" s="184">
        <f>BK131+BK241+BK259+BK270+BK287+BK318+BK373+BK439+BK449</f>
        <v>0</v>
      </c>
    </row>
    <row r="131" spans="1:65" s="12" customFormat="1" ht="22.9" customHeight="1">
      <c r="B131" s="171"/>
      <c r="C131" s="172"/>
      <c r="D131" s="173" t="s">
        <v>80</v>
      </c>
      <c r="E131" s="185" t="s">
        <v>89</v>
      </c>
      <c r="F131" s="185" t="s">
        <v>135</v>
      </c>
      <c r="G131" s="172"/>
      <c r="H131" s="172"/>
      <c r="I131" s="175"/>
      <c r="J131" s="186">
        <f>BK131</f>
        <v>0</v>
      </c>
      <c r="K131" s="172"/>
      <c r="L131" s="177"/>
      <c r="M131" s="178"/>
      <c r="N131" s="179"/>
      <c r="O131" s="179"/>
      <c r="P131" s="180">
        <f>SUM(P132:P240)</f>
        <v>0</v>
      </c>
      <c r="Q131" s="179"/>
      <c r="R131" s="180">
        <f>SUM(R132:R240)</f>
        <v>96.381399999999999</v>
      </c>
      <c r="S131" s="179"/>
      <c r="T131" s="181">
        <f>SUM(T132:T240)</f>
        <v>17.653160000000003</v>
      </c>
      <c r="AR131" s="182" t="s">
        <v>89</v>
      </c>
      <c r="AT131" s="183" t="s">
        <v>80</v>
      </c>
      <c r="AU131" s="183" t="s">
        <v>89</v>
      </c>
      <c r="AY131" s="182" t="s">
        <v>134</v>
      </c>
      <c r="BK131" s="184">
        <f>SUM(BK132:BK240)</f>
        <v>0</v>
      </c>
    </row>
    <row r="132" spans="1:65" s="2" customFormat="1" ht="24.2" customHeight="1">
      <c r="A132" s="34"/>
      <c r="B132" s="35"/>
      <c r="C132" s="187" t="s">
        <v>89</v>
      </c>
      <c r="D132" s="187" t="s">
        <v>136</v>
      </c>
      <c r="E132" s="188" t="s">
        <v>137</v>
      </c>
      <c r="F132" s="189" t="s">
        <v>138</v>
      </c>
      <c r="G132" s="190" t="s">
        <v>139</v>
      </c>
      <c r="H132" s="191">
        <v>18.760000000000002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46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0.625</v>
      </c>
      <c r="T132" s="198">
        <f>S132*H132</f>
        <v>11.725000000000001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140</v>
      </c>
      <c r="AT132" s="199" t="s">
        <v>136</v>
      </c>
      <c r="AU132" s="199" t="s">
        <v>91</v>
      </c>
      <c r="AY132" s="17" t="s">
        <v>134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89</v>
      </c>
      <c r="BK132" s="200">
        <f>ROUND(I132*H132,2)</f>
        <v>0</v>
      </c>
      <c r="BL132" s="17" t="s">
        <v>140</v>
      </c>
      <c r="BM132" s="199" t="s">
        <v>141</v>
      </c>
    </row>
    <row r="133" spans="1:65" s="13" customFormat="1" ht="22.5">
      <c r="B133" s="201"/>
      <c r="C133" s="202"/>
      <c r="D133" s="203" t="s">
        <v>142</v>
      </c>
      <c r="E133" s="204" t="s">
        <v>1</v>
      </c>
      <c r="F133" s="205" t="s">
        <v>143</v>
      </c>
      <c r="G133" s="202"/>
      <c r="H133" s="204" t="s">
        <v>1</v>
      </c>
      <c r="I133" s="206"/>
      <c r="J133" s="202"/>
      <c r="K133" s="202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142</v>
      </c>
      <c r="AU133" s="211" t="s">
        <v>91</v>
      </c>
      <c r="AV133" s="13" t="s">
        <v>89</v>
      </c>
      <c r="AW133" s="13" t="s">
        <v>35</v>
      </c>
      <c r="AX133" s="13" t="s">
        <v>81</v>
      </c>
      <c r="AY133" s="211" t="s">
        <v>134</v>
      </c>
    </row>
    <row r="134" spans="1:65" s="14" customFormat="1" ht="11.25">
      <c r="B134" s="212"/>
      <c r="C134" s="213"/>
      <c r="D134" s="203" t="s">
        <v>142</v>
      </c>
      <c r="E134" s="214" t="s">
        <v>1</v>
      </c>
      <c r="F134" s="215" t="s">
        <v>144</v>
      </c>
      <c r="G134" s="213"/>
      <c r="H134" s="216">
        <v>18.760000000000002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142</v>
      </c>
      <c r="AU134" s="222" t="s">
        <v>91</v>
      </c>
      <c r="AV134" s="14" t="s">
        <v>91</v>
      </c>
      <c r="AW134" s="14" t="s">
        <v>35</v>
      </c>
      <c r="AX134" s="14" t="s">
        <v>81</v>
      </c>
      <c r="AY134" s="222" t="s">
        <v>134</v>
      </c>
    </row>
    <row r="135" spans="1:65" s="15" customFormat="1" ht="11.25">
      <c r="B135" s="223"/>
      <c r="C135" s="224"/>
      <c r="D135" s="203" t="s">
        <v>142</v>
      </c>
      <c r="E135" s="225" t="s">
        <v>1</v>
      </c>
      <c r="F135" s="226" t="s">
        <v>145</v>
      </c>
      <c r="G135" s="224"/>
      <c r="H135" s="227">
        <v>18.760000000000002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142</v>
      </c>
      <c r="AU135" s="233" t="s">
        <v>91</v>
      </c>
      <c r="AV135" s="15" t="s">
        <v>140</v>
      </c>
      <c r="AW135" s="15" t="s">
        <v>35</v>
      </c>
      <c r="AX135" s="15" t="s">
        <v>89</v>
      </c>
      <c r="AY135" s="233" t="s">
        <v>134</v>
      </c>
    </row>
    <row r="136" spans="1:65" s="2" customFormat="1" ht="24.2" customHeight="1">
      <c r="A136" s="34"/>
      <c r="B136" s="35"/>
      <c r="C136" s="187" t="s">
        <v>91</v>
      </c>
      <c r="D136" s="187" t="s">
        <v>136</v>
      </c>
      <c r="E136" s="188" t="s">
        <v>146</v>
      </c>
      <c r="F136" s="189" t="s">
        <v>147</v>
      </c>
      <c r="G136" s="190" t="s">
        <v>139</v>
      </c>
      <c r="H136" s="191">
        <v>18.760000000000002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46</v>
      </c>
      <c r="O136" s="71"/>
      <c r="P136" s="197">
        <f>O136*H136</f>
        <v>0</v>
      </c>
      <c r="Q136" s="197">
        <v>0</v>
      </c>
      <c r="R136" s="197">
        <f>Q136*H136</f>
        <v>0</v>
      </c>
      <c r="S136" s="197">
        <v>0.316</v>
      </c>
      <c r="T136" s="198">
        <f>S136*H136</f>
        <v>5.928160000000001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140</v>
      </c>
      <c r="AT136" s="199" t="s">
        <v>136</v>
      </c>
      <c r="AU136" s="199" t="s">
        <v>91</v>
      </c>
      <c r="AY136" s="17" t="s">
        <v>134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89</v>
      </c>
      <c r="BK136" s="200">
        <f>ROUND(I136*H136,2)</f>
        <v>0</v>
      </c>
      <c r="BL136" s="17" t="s">
        <v>140</v>
      </c>
      <c r="BM136" s="199" t="s">
        <v>148</v>
      </c>
    </row>
    <row r="137" spans="1:65" s="13" customFormat="1" ht="22.5">
      <c r="B137" s="201"/>
      <c r="C137" s="202"/>
      <c r="D137" s="203" t="s">
        <v>142</v>
      </c>
      <c r="E137" s="204" t="s">
        <v>1</v>
      </c>
      <c r="F137" s="205" t="s">
        <v>149</v>
      </c>
      <c r="G137" s="202"/>
      <c r="H137" s="204" t="s">
        <v>1</v>
      </c>
      <c r="I137" s="206"/>
      <c r="J137" s="202"/>
      <c r="K137" s="202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142</v>
      </c>
      <c r="AU137" s="211" t="s">
        <v>91</v>
      </c>
      <c r="AV137" s="13" t="s">
        <v>89</v>
      </c>
      <c r="AW137" s="13" t="s">
        <v>35</v>
      </c>
      <c r="AX137" s="13" t="s">
        <v>81</v>
      </c>
      <c r="AY137" s="211" t="s">
        <v>134</v>
      </c>
    </row>
    <row r="138" spans="1:65" s="14" customFormat="1" ht="11.25">
      <c r="B138" s="212"/>
      <c r="C138" s="213"/>
      <c r="D138" s="203" t="s">
        <v>142</v>
      </c>
      <c r="E138" s="214" t="s">
        <v>1</v>
      </c>
      <c r="F138" s="215" t="s">
        <v>144</v>
      </c>
      <c r="G138" s="213"/>
      <c r="H138" s="216">
        <v>18.760000000000002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142</v>
      </c>
      <c r="AU138" s="222" t="s">
        <v>91</v>
      </c>
      <c r="AV138" s="14" t="s">
        <v>91</v>
      </c>
      <c r="AW138" s="14" t="s">
        <v>35</v>
      </c>
      <c r="AX138" s="14" t="s">
        <v>81</v>
      </c>
      <c r="AY138" s="222" t="s">
        <v>134</v>
      </c>
    </row>
    <row r="139" spans="1:65" s="15" customFormat="1" ht="11.25">
      <c r="B139" s="223"/>
      <c r="C139" s="224"/>
      <c r="D139" s="203" t="s">
        <v>142</v>
      </c>
      <c r="E139" s="225" t="s">
        <v>1</v>
      </c>
      <c r="F139" s="226" t="s">
        <v>145</v>
      </c>
      <c r="G139" s="224"/>
      <c r="H139" s="227">
        <v>18.760000000000002</v>
      </c>
      <c r="I139" s="228"/>
      <c r="J139" s="224"/>
      <c r="K139" s="224"/>
      <c r="L139" s="229"/>
      <c r="M139" s="230"/>
      <c r="N139" s="231"/>
      <c r="O139" s="231"/>
      <c r="P139" s="231"/>
      <c r="Q139" s="231"/>
      <c r="R139" s="231"/>
      <c r="S139" s="231"/>
      <c r="T139" s="232"/>
      <c r="AT139" s="233" t="s">
        <v>142</v>
      </c>
      <c r="AU139" s="233" t="s">
        <v>91</v>
      </c>
      <c r="AV139" s="15" t="s">
        <v>140</v>
      </c>
      <c r="AW139" s="15" t="s">
        <v>35</v>
      </c>
      <c r="AX139" s="15" t="s">
        <v>89</v>
      </c>
      <c r="AY139" s="233" t="s">
        <v>134</v>
      </c>
    </row>
    <row r="140" spans="1:65" s="2" customFormat="1" ht="24.2" customHeight="1">
      <c r="A140" s="34"/>
      <c r="B140" s="35"/>
      <c r="C140" s="187" t="s">
        <v>150</v>
      </c>
      <c r="D140" s="187" t="s">
        <v>136</v>
      </c>
      <c r="E140" s="188" t="s">
        <v>151</v>
      </c>
      <c r="F140" s="189" t="s">
        <v>152</v>
      </c>
      <c r="G140" s="190" t="s">
        <v>153</v>
      </c>
      <c r="H140" s="191">
        <v>6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46</v>
      </c>
      <c r="O140" s="71"/>
      <c r="P140" s="197">
        <f>O140*H140</f>
        <v>0</v>
      </c>
      <c r="Q140" s="197">
        <v>3.6900000000000002E-2</v>
      </c>
      <c r="R140" s="197">
        <f>Q140*H140</f>
        <v>0.22140000000000001</v>
      </c>
      <c r="S140" s="197">
        <v>0</v>
      </c>
      <c r="T140" s="198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140</v>
      </c>
      <c r="AT140" s="199" t="s">
        <v>136</v>
      </c>
      <c r="AU140" s="199" t="s">
        <v>91</v>
      </c>
      <c r="AY140" s="17" t="s">
        <v>134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89</v>
      </c>
      <c r="BK140" s="200">
        <f>ROUND(I140*H140,2)</f>
        <v>0</v>
      </c>
      <c r="BL140" s="17" t="s">
        <v>140</v>
      </c>
      <c r="BM140" s="199" t="s">
        <v>154</v>
      </c>
    </row>
    <row r="141" spans="1:65" s="13" customFormat="1" ht="11.25">
      <c r="B141" s="201"/>
      <c r="C141" s="202"/>
      <c r="D141" s="203" t="s">
        <v>142</v>
      </c>
      <c r="E141" s="204" t="s">
        <v>1</v>
      </c>
      <c r="F141" s="205" t="s">
        <v>155</v>
      </c>
      <c r="G141" s="202"/>
      <c r="H141" s="204" t="s">
        <v>1</v>
      </c>
      <c r="I141" s="206"/>
      <c r="J141" s="202"/>
      <c r="K141" s="202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142</v>
      </c>
      <c r="AU141" s="211" t="s">
        <v>91</v>
      </c>
      <c r="AV141" s="13" t="s">
        <v>89</v>
      </c>
      <c r="AW141" s="13" t="s">
        <v>35</v>
      </c>
      <c r="AX141" s="13" t="s">
        <v>81</v>
      </c>
      <c r="AY141" s="211" t="s">
        <v>134</v>
      </c>
    </row>
    <row r="142" spans="1:65" s="14" customFormat="1" ht="11.25">
      <c r="B142" s="212"/>
      <c r="C142" s="213"/>
      <c r="D142" s="203" t="s">
        <v>142</v>
      </c>
      <c r="E142" s="214" t="s">
        <v>1</v>
      </c>
      <c r="F142" s="215" t="s">
        <v>156</v>
      </c>
      <c r="G142" s="213"/>
      <c r="H142" s="216">
        <v>6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142</v>
      </c>
      <c r="AU142" s="222" t="s">
        <v>91</v>
      </c>
      <c r="AV142" s="14" t="s">
        <v>91</v>
      </c>
      <c r="AW142" s="14" t="s">
        <v>35</v>
      </c>
      <c r="AX142" s="14" t="s">
        <v>81</v>
      </c>
      <c r="AY142" s="222" t="s">
        <v>134</v>
      </c>
    </row>
    <row r="143" spans="1:65" s="15" customFormat="1" ht="11.25">
      <c r="B143" s="223"/>
      <c r="C143" s="224"/>
      <c r="D143" s="203" t="s">
        <v>142</v>
      </c>
      <c r="E143" s="225" t="s">
        <v>1</v>
      </c>
      <c r="F143" s="226" t="s">
        <v>145</v>
      </c>
      <c r="G143" s="224"/>
      <c r="H143" s="227">
        <v>6</v>
      </c>
      <c r="I143" s="228"/>
      <c r="J143" s="224"/>
      <c r="K143" s="224"/>
      <c r="L143" s="229"/>
      <c r="M143" s="230"/>
      <c r="N143" s="231"/>
      <c r="O143" s="231"/>
      <c r="P143" s="231"/>
      <c r="Q143" s="231"/>
      <c r="R143" s="231"/>
      <c r="S143" s="231"/>
      <c r="T143" s="232"/>
      <c r="AT143" s="233" t="s">
        <v>142</v>
      </c>
      <c r="AU143" s="233" t="s">
        <v>91</v>
      </c>
      <c r="AV143" s="15" t="s">
        <v>140</v>
      </c>
      <c r="AW143" s="15" t="s">
        <v>35</v>
      </c>
      <c r="AX143" s="15" t="s">
        <v>89</v>
      </c>
      <c r="AY143" s="233" t="s">
        <v>134</v>
      </c>
    </row>
    <row r="144" spans="1:65" s="2" customFormat="1" ht="33" customHeight="1">
      <c r="A144" s="34"/>
      <c r="B144" s="35"/>
      <c r="C144" s="187" t="s">
        <v>140</v>
      </c>
      <c r="D144" s="187" t="s">
        <v>136</v>
      </c>
      <c r="E144" s="188" t="s">
        <v>157</v>
      </c>
      <c r="F144" s="189" t="s">
        <v>158</v>
      </c>
      <c r="G144" s="190" t="s">
        <v>159</v>
      </c>
      <c r="H144" s="191">
        <v>409.16800000000001</v>
      </c>
      <c r="I144" s="192"/>
      <c r="J144" s="193">
        <f>ROUND(I144*H144,2)</f>
        <v>0</v>
      </c>
      <c r="K144" s="194"/>
      <c r="L144" s="39"/>
      <c r="M144" s="195" t="s">
        <v>1</v>
      </c>
      <c r="N144" s="196" t="s">
        <v>46</v>
      </c>
      <c r="O144" s="71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140</v>
      </c>
      <c r="AT144" s="199" t="s">
        <v>136</v>
      </c>
      <c r="AU144" s="199" t="s">
        <v>91</v>
      </c>
      <c r="AY144" s="17" t="s">
        <v>134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7" t="s">
        <v>89</v>
      </c>
      <c r="BK144" s="200">
        <f>ROUND(I144*H144,2)</f>
        <v>0</v>
      </c>
      <c r="BL144" s="17" t="s">
        <v>140</v>
      </c>
      <c r="BM144" s="199" t="s">
        <v>160</v>
      </c>
    </row>
    <row r="145" spans="1:65" s="13" customFormat="1" ht="11.25">
      <c r="B145" s="201"/>
      <c r="C145" s="202"/>
      <c r="D145" s="203" t="s">
        <v>142</v>
      </c>
      <c r="E145" s="204" t="s">
        <v>1</v>
      </c>
      <c r="F145" s="205" t="s">
        <v>161</v>
      </c>
      <c r="G145" s="202"/>
      <c r="H145" s="204" t="s">
        <v>1</v>
      </c>
      <c r="I145" s="206"/>
      <c r="J145" s="202"/>
      <c r="K145" s="202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142</v>
      </c>
      <c r="AU145" s="211" t="s">
        <v>91</v>
      </c>
      <c r="AV145" s="13" t="s">
        <v>89</v>
      </c>
      <c r="AW145" s="13" t="s">
        <v>35</v>
      </c>
      <c r="AX145" s="13" t="s">
        <v>81</v>
      </c>
      <c r="AY145" s="211" t="s">
        <v>134</v>
      </c>
    </row>
    <row r="146" spans="1:65" s="13" customFormat="1" ht="11.25">
      <c r="B146" s="201"/>
      <c r="C146" s="202"/>
      <c r="D146" s="203" t="s">
        <v>142</v>
      </c>
      <c r="E146" s="204" t="s">
        <v>1</v>
      </c>
      <c r="F146" s="205" t="s">
        <v>162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142</v>
      </c>
      <c r="AU146" s="211" t="s">
        <v>91</v>
      </c>
      <c r="AV146" s="13" t="s">
        <v>89</v>
      </c>
      <c r="AW146" s="13" t="s">
        <v>35</v>
      </c>
      <c r="AX146" s="13" t="s">
        <v>81</v>
      </c>
      <c r="AY146" s="211" t="s">
        <v>134</v>
      </c>
    </row>
    <row r="147" spans="1:65" s="14" customFormat="1" ht="11.25">
      <c r="B147" s="212"/>
      <c r="C147" s="213"/>
      <c r="D147" s="203" t="s">
        <v>142</v>
      </c>
      <c r="E147" s="214" t="s">
        <v>1</v>
      </c>
      <c r="F147" s="215" t="s">
        <v>163</v>
      </c>
      <c r="G147" s="213"/>
      <c r="H147" s="216">
        <v>244.23699999999999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142</v>
      </c>
      <c r="AU147" s="222" t="s">
        <v>91</v>
      </c>
      <c r="AV147" s="14" t="s">
        <v>91</v>
      </c>
      <c r="AW147" s="14" t="s">
        <v>35</v>
      </c>
      <c r="AX147" s="14" t="s">
        <v>81</v>
      </c>
      <c r="AY147" s="222" t="s">
        <v>134</v>
      </c>
    </row>
    <row r="148" spans="1:65" s="13" customFormat="1" ht="11.25">
      <c r="B148" s="201"/>
      <c r="C148" s="202"/>
      <c r="D148" s="203" t="s">
        <v>142</v>
      </c>
      <c r="E148" s="204" t="s">
        <v>1</v>
      </c>
      <c r="F148" s="205" t="s">
        <v>164</v>
      </c>
      <c r="G148" s="202"/>
      <c r="H148" s="204" t="s">
        <v>1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142</v>
      </c>
      <c r="AU148" s="211" t="s">
        <v>91</v>
      </c>
      <c r="AV148" s="13" t="s">
        <v>89</v>
      </c>
      <c r="AW148" s="13" t="s">
        <v>35</v>
      </c>
      <c r="AX148" s="13" t="s">
        <v>81</v>
      </c>
      <c r="AY148" s="211" t="s">
        <v>134</v>
      </c>
    </row>
    <row r="149" spans="1:65" s="14" customFormat="1" ht="11.25">
      <c r="B149" s="212"/>
      <c r="C149" s="213"/>
      <c r="D149" s="203" t="s">
        <v>142</v>
      </c>
      <c r="E149" s="214" t="s">
        <v>1</v>
      </c>
      <c r="F149" s="215" t="s">
        <v>165</v>
      </c>
      <c r="G149" s="213"/>
      <c r="H149" s="216">
        <v>164.93100000000001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142</v>
      </c>
      <c r="AU149" s="222" t="s">
        <v>91</v>
      </c>
      <c r="AV149" s="14" t="s">
        <v>91</v>
      </c>
      <c r="AW149" s="14" t="s">
        <v>35</v>
      </c>
      <c r="AX149" s="14" t="s">
        <v>81</v>
      </c>
      <c r="AY149" s="222" t="s">
        <v>134</v>
      </c>
    </row>
    <row r="150" spans="1:65" s="15" customFormat="1" ht="11.25">
      <c r="B150" s="223"/>
      <c r="C150" s="224"/>
      <c r="D150" s="203" t="s">
        <v>142</v>
      </c>
      <c r="E150" s="225" t="s">
        <v>1</v>
      </c>
      <c r="F150" s="226" t="s">
        <v>145</v>
      </c>
      <c r="G150" s="224"/>
      <c r="H150" s="227">
        <v>409.16800000000001</v>
      </c>
      <c r="I150" s="228"/>
      <c r="J150" s="224"/>
      <c r="K150" s="224"/>
      <c r="L150" s="229"/>
      <c r="M150" s="230"/>
      <c r="N150" s="231"/>
      <c r="O150" s="231"/>
      <c r="P150" s="231"/>
      <c r="Q150" s="231"/>
      <c r="R150" s="231"/>
      <c r="S150" s="231"/>
      <c r="T150" s="232"/>
      <c r="AT150" s="233" t="s">
        <v>142</v>
      </c>
      <c r="AU150" s="233" t="s">
        <v>91</v>
      </c>
      <c r="AV150" s="15" t="s">
        <v>140</v>
      </c>
      <c r="AW150" s="15" t="s">
        <v>35</v>
      </c>
      <c r="AX150" s="15" t="s">
        <v>89</v>
      </c>
      <c r="AY150" s="233" t="s">
        <v>134</v>
      </c>
    </row>
    <row r="151" spans="1:65" s="2" customFormat="1" ht="33" customHeight="1">
      <c r="A151" s="34"/>
      <c r="B151" s="35"/>
      <c r="C151" s="187" t="s">
        <v>166</v>
      </c>
      <c r="D151" s="187" t="s">
        <v>136</v>
      </c>
      <c r="E151" s="188" t="s">
        <v>167</v>
      </c>
      <c r="F151" s="189" t="s">
        <v>168</v>
      </c>
      <c r="G151" s="190" t="s">
        <v>159</v>
      </c>
      <c r="H151" s="191">
        <v>12.15</v>
      </c>
      <c r="I151" s="192"/>
      <c r="J151" s="193">
        <f>ROUND(I151*H151,2)</f>
        <v>0</v>
      </c>
      <c r="K151" s="194"/>
      <c r="L151" s="39"/>
      <c r="M151" s="195" t="s">
        <v>1</v>
      </c>
      <c r="N151" s="196" t="s">
        <v>46</v>
      </c>
      <c r="O151" s="71"/>
      <c r="P151" s="197">
        <f>O151*H151</f>
        <v>0</v>
      </c>
      <c r="Q151" s="197">
        <v>0</v>
      </c>
      <c r="R151" s="197">
        <f>Q151*H151</f>
        <v>0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140</v>
      </c>
      <c r="AT151" s="199" t="s">
        <v>136</v>
      </c>
      <c r="AU151" s="199" t="s">
        <v>91</v>
      </c>
      <c r="AY151" s="17" t="s">
        <v>134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89</v>
      </c>
      <c r="BK151" s="200">
        <f>ROUND(I151*H151,2)</f>
        <v>0</v>
      </c>
      <c r="BL151" s="17" t="s">
        <v>140</v>
      </c>
      <c r="BM151" s="199" t="s">
        <v>169</v>
      </c>
    </row>
    <row r="152" spans="1:65" s="13" customFormat="1" ht="11.25">
      <c r="B152" s="201"/>
      <c r="C152" s="202"/>
      <c r="D152" s="203" t="s">
        <v>142</v>
      </c>
      <c r="E152" s="204" t="s">
        <v>1</v>
      </c>
      <c r="F152" s="205" t="s">
        <v>170</v>
      </c>
      <c r="G152" s="202"/>
      <c r="H152" s="204" t="s">
        <v>1</v>
      </c>
      <c r="I152" s="206"/>
      <c r="J152" s="202"/>
      <c r="K152" s="202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142</v>
      </c>
      <c r="AU152" s="211" t="s">
        <v>91</v>
      </c>
      <c r="AV152" s="13" t="s">
        <v>89</v>
      </c>
      <c r="AW152" s="13" t="s">
        <v>35</v>
      </c>
      <c r="AX152" s="13" t="s">
        <v>81</v>
      </c>
      <c r="AY152" s="211" t="s">
        <v>134</v>
      </c>
    </row>
    <row r="153" spans="1:65" s="14" customFormat="1" ht="11.25">
      <c r="B153" s="212"/>
      <c r="C153" s="213"/>
      <c r="D153" s="203" t="s">
        <v>142</v>
      </c>
      <c r="E153" s="214" t="s">
        <v>1</v>
      </c>
      <c r="F153" s="215" t="s">
        <v>171</v>
      </c>
      <c r="G153" s="213"/>
      <c r="H153" s="216">
        <v>12.15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142</v>
      </c>
      <c r="AU153" s="222" t="s">
        <v>91</v>
      </c>
      <c r="AV153" s="14" t="s">
        <v>91</v>
      </c>
      <c r="AW153" s="14" t="s">
        <v>35</v>
      </c>
      <c r="AX153" s="14" t="s">
        <v>81</v>
      </c>
      <c r="AY153" s="222" t="s">
        <v>134</v>
      </c>
    </row>
    <row r="154" spans="1:65" s="15" customFormat="1" ht="11.25">
      <c r="B154" s="223"/>
      <c r="C154" s="224"/>
      <c r="D154" s="203" t="s">
        <v>142</v>
      </c>
      <c r="E154" s="225" t="s">
        <v>1</v>
      </c>
      <c r="F154" s="226" t="s">
        <v>145</v>
      </c>
      <c r="G154" s="224"/>
      <c r="H154" s="227">
        <v>12.15</v>
      </c>
      <c r="I154" s="228"/>
      <c r="J154" s="224"/>
      <c r="K154" s="224"/>
      <c r="L154" s="229"/>
      <c r="M154" s="230"/>
      <c r="N154" s="231"/>
      <c r="O154" s="231"/>
      <c r="P154" s="231"/>
      <c r="Q154" s="231"/>
      <c r="R154" s="231"/>
      <c r="S154" s="231"/>
      <c r="T154" s="232"/>
      <c r="AT154" s="233" t="s">
        <v>142</v>
      </c>
      <c r="AU154" s="233" t="s">
        <v>91</v>
      </c>
      <c r="AV154" s="15" t="s">
        <v>140</v>
      </c>
      <c r="AW154" s="15" t="s">
        <v>35</v>
      </c>
      <c r="AX154" s="15" t="s">
        <v>89</v>
      </c>
      <c r="AY154" s="233" t="s">
        <v>134</v>
      </c>
    </row>
    <row r="155" spans="1:65" s="2" customFormat="1" ht="33" customHeight="1">
      <c r="A155" s="34"/>
      <c r="B155" s="35"/>
      <c r="C155" s="187" t="s">
        <v>156</v>
      </c>
      <c r="D155" s="187" t="s">
        <v>136</v>
      </c>
      <c r="E155" s="188" t="s">
        <v>172</v>
      </c>
      <c r="F155" s="189" t="s">
        <v>173</v>
      </c>
      <c r="G155" s="190" t="s">
        <v>159</v>
      </c>
      <c r="H155" s="191">
        <v>19.8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46</v>
      </c>
      <c r="O155" s="71"/>
      <c r="P155" s="197">
        <f>O155*H155</f>
        <v>0</v>
      </c>
      <c r="Q155" s="197">
        <v>0</v>
      </c>
      <c r="R155" s="197">
        <f>Q155*H155</f>
        <v>0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140</v>
      </c>
      <c r="AT155" s="199" t="s">
        <v>136</v>
      </c>
      <c r="AU155" s="199" t="s">
        <v>91</v>
      </c>
      <c r="AY155" s="17" t="s">
        <v>134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89</v>
      </c>
      <c r="BK155" s="200">
        <f>ROUND(I155*H155,2)</f>
        <v>0</v>
      </c>
      <c r="BL155" s="17" t="s">
        <v>140</v>
      </c>
      <c r="BM155" s="199" t="s">
        <v>174</v>
      </c>
    </row>
    <row r="156" spans="1:65" s="13" customFormat="1" ht="11.25">
      <c r="B156" s="201"/>
      <c r="C156" s="202"/>
      <c r="D156" s="203" t="s">
        <v>142</v>
      </c>
      <c r="E156" s="204" t="s">
        <v>1</v>
      </c>
      <c r="F156" s="205" t="s">
        <v>175</v>
      </c>
      <c r="G156" s="202"/>
      <c r="H156" s="204" t="s">
        <v>1</v>
      </c>
      <c r="I156" s="206"/>
      <c r="J156" s="202"/>
      <c r="K156" s="202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142</v>
      </c>
      <c r="AU156" s="211" t="s">
        <v>91</v>
      </c>
      <c r="AV156" s="13" t="s">
        <v>89</v>
      </c>
      <c r="AW156" s="13" t="s">
        <v>35</v>
      </c>
      <c r="AX156" s="13" t="s">
        <v>81</v>
      </c>
      <c r="AY156" s="211" t="s">
        <v>134</v>
      </c>
    </row>
    <row r="157" spans="1:65" s="13" customFormat="1" ht="11.25">
      <c r="B157" s="201"/>
      <c r="C157" s="202"/>
      <c r="D157" s="203" t="s">
        <v>142</v>
      </c>
      <c r="E157" s="204" t="s">
        <v>1</v>
      </c>
      <c r="F157" s="205" t="s">
        <v>176</v>
      </c>
      <c r="G157" s="202"/>
      <c r="H157" s="204" t="s">
        <v>1</v>
      </c>
      <c r="I157" s="206"/>
      <c r="J157" s="202"/>
      <c r="K157" s="202"/>
      <c r="L157" s="207"/>
      <c r="M157" s="208"/>
      <c r="N157" s="209"/>
      <c r="O157" s="209"/>
      <c r="P157" s="209"/>
      <c r="Q157" s="209"/>
      <c r="R157" s="209"/>
      <c r="S157" s="209"/>
      <c r="T157" s="210"/>
      <c r="AT157" s="211" t="s">
        <v>142</v>
      </c>
      <c r="AU157" s="211" t="s">
        <v>91</v>
      </c>
      <c r="AV157" s="13" t="s">
        <v>89</v>
      </c>
      <c r="AW157" s="13" t="s">
        <v>35</v>
      </c>
      <c r="AX157" s="13" t="s">
        <v>81</v>
      </c>
      <c r="AY157" s="211" t="s">
        <v>134</v>
      </c>
    </row>
    <row r="158" spans="1:65" s="14" customFormat="1" ht="11.25">
      <c r="B158" s="212"/>
      <c r="C158" s="213"/>
      <c r="D158" s="203" t="s">
        <v>142</v>
      </c>
      <c r="E158" s="214" t="s">
        <v>1</v>
      </c>
      <c r="F158" s="215" t="s">
        <v>177</v>
      </c>
      <c r="G158" s="213"/>
      <c r="H158" s="216">
        <v>19.8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142</v>
      </c>
      <c r="AU158" s="222" t="s">
        <v>91</v>
      </c>
      <c r="AV158" s="14" t="s">
        <v>91</v>
      </c>
      <c r="AW158" s="14" t="s">
        <v>35</v>
      </c>
      <c r="AX158" s="14" t="s">
        <v>81</v>
      </c>
      <c r="AY158" s="222" t="s">
        <v>134</v>
      </c>
    </row>
    <row r="159" spans="1:65" s="15" customFormat="1" ht="11.25">
      <c r="B159" s="223"/>
      <c r="C159" s="224"/>
      <c r="D159" s="203" t="s">
        <v>142</v>
      </c>
      <c r="E159" s="225" t="s">
        <v>1</v>
      </c>
      <c r="F159" s="226" t="s">
        <v>145</v>
      </c>
      <c r="G159" s="224"/>
      <c r="H159" s="227">
        <v>19.8</v>
      </c>
      <c r="I159" s="228"/>
      <c r="J159" s="224"/>
      <c r="K159" s="224"/>
      <c r="L159" s="229"/>
      <c r="M159" s="230"/>
      <c r="N159" s="231"/>
      <c r="O159" s="231"/>
      <c r="P159" s="231"/>
      <c r="Q159" s="231"/>
      <c r="R159" s="231"/>
      <c r="S159" s="231"/>
      <c r="T159" s="232"/>
      <c r="AT159" s="233" t="s">
        <v>142</v>
      </c>
      <c r="AU159" s="233" t="s">
        <v>91</v>
      </c>
      <c r="AV159" s="15" t="s">
        <v>140</v>
      </c>
      <c r="AW159" s="15" t="s">
        <v>35</v>
      </c>
      <c r="AX159" s="15" t="s">
        <v>89</v>
      </c>
      <c r="AY159" s="233" t="s">
        <v>134</v>
      </c>
    </row>
    <row r="160" spans="1:65" s="2" customFormat="1" ht="33" customHeight="1">
      <c r="A160" s="34"/>
      <c r="B160" s="35"/>
      <c r="C160" s="187" t="s">
        <v>178</v>
      </c>
      <c r="D160" s="187" t="s">
        <v>136</v>
      </c>
      <c r="E160" s="188" t="s">
        <v>179</v>
      </c>
      <c r="F160" s="189" t="s">
        <v>180</v>
      </c>
      <c r="G160" s="190" t="s">
        <v>159</v>
      </c>
      <c r="H160" s="191">
        <v>8.1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46</v>
      </c>
      <c r="O160" s="71"/>
      <c r="P160" s="197">
        <f>O160*H160</f>
        <v>0</v>
      </c>
      <c r="Q160" s="197">
        <v>0</v>
      </c>
      <c r="R160" s="197">
        <f>Q160*H160</f>
        <v>0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140</v>
      </c>
      <c r="AT160" s="199" t="s">
        <v>136</v>
      </c>
      <c r="AU160" s="199" t="s">
        <v>91</v>
      </c>
      <c r="AY160" s="17" t="s">
        <v>134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89</v>
      </c>
      <c r="BK160" s="200">
        <f>ROUND(I160*H160,2)</f>
        <v>0</v>
      </c>
      <c r="BL160" s="17" t="s">
        <v>140</v>
      </c>
      <c r="BM160" s="199" t="s">
        <v>181</v>
      </c>
    </row>
    <row r="161" spans="1:65" s="13" customFormat="1" ht="11.25">
      <c r="B161" s="201"/>
      <c r="C161" s="202"/>
      <c r="D161" s="203" t="s">
        <v>142</v>
      </c>
      <c r="E161" s="204" t="s">
        <v>1</v>
      </c>
      <c r="F161" s="205" t="s">
        <v>182</v>
      </c>
      <c r="G161" s="202"/>
      <c r="H161" s="204" t="s">
        <v>1</v>
      </c>
      <c r="I161" s="206"/>
      <c r="J161" s="202"/>
      <c r="K161" s="202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142</v>
      </c>
      <c r="AU161" s="211" t="s">
        <v>91</v>
      </c>
      <c r="AV161" s="13" t="s">
        <v>89</v>
      </c>
      <c r="AW161" s="13" t="s">
        <v>35</v>
      </c>
      <c r="AX161" s="13" t="s">
        <v>81</v>
      </c>
      <c r="AY161" s="211" t="s">
        <v>134</v>
      </c>
    </row>
    <row r="162" spans="1:65" s="14" customFormat="1" ht="11.25">
      <c r="B162" s="212"/>
      <c r="C162" s="213"/>
      <c r="D162" s="203" t="s">
        <v>142</v>
      </c>
      <c r="E162" s="214" t="s">
        <v>1</v>
      </c>
      <c r="F162" s="215" t="s">
        <v>183</v>
      </c>
      <c r="G162" s="213"/>
      <c r="H162" s="216">
        <v>8.1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142</v>
      </c>
      <c r="AU162" s="222" t="s">
        <v>91</v>
      </c>
      <c r="AV162" s="14" t="s">
        <v>91</v>
      </c>
      <c r="AW162" s="14" t="s">
        <v>35</v>
      </c>
      <c r="AX162" s="14" t="s">
        <v>81</v>
      </c>
      <c r="AY162" s="222" t="s">
        <v>134</v>
      </c>
    </row>
    <row r="163" spans="1:65" s="15" customFormat="1" ht="11.25">
      <c r="B163" s="223"/>
      <c r="C163" s="224"/>
      <c r="D163" s="203" t="s">
        <v>142</v>
      </c>
      <c r="E163" s="225" t="s">
        <v>1</v>
      </c>
      <c r="F163" s="226" t="s">
        <v>145</v>
      </c>
      <c r="G163" s="224"/>
      <c r="H163" s="227">
        <v>8.1</v>
      </c>
      <c r="I163" s="228"/>
      <c r="J163" s="224"/>
      <c r="K163" s="224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142</v>
      </c>
      <c r="AU163" s="233" t="s">
        <v>91</v>
      </c>
      <c r="AV163" s="15" t="s">
        <v>140</v>
      </c>
      <c r="AW163" s="15" t="s">
        <v>35</v>
      </c>
      <c r="AX163" s="15" t="s">
        <v>89</v>
      </c>
      <c r="AY163" s="233" t="s">
        <v>134</v>
      </c>
    </row>
    <row r="164" spans="1:65" s="2" customFormat="1" ht="33" customHeight="1">
      <c r="A164" s="34"/>
      <c r="B164" s="35"/>
      <c r="C164" s="187" t="s">
        <v>184</v>
      </c>
      <c r="D164" s="187" t="s">
        <v>136</v>
      </c>
      <c r="E164" s="188" t="s">
        <v>185</v>
      </c>
      <c r="F164" s="189" t="s">
        <v>186</v>
      </c>
      <c r="G164" s="190" t="s">
        <v>159</v>
      </c>
      <c r="H164" s="191">
        <v>495.85599999999999</v>
      </c>
      <c r="I164" s="192"/>
      <c r="J164" s="193">
        <f>ROUND(I164*H164,2)</f>
        <v>0</v>
      </c>
      <c r="K164" s="194"/>
      <c r="L164" s="39"/>
      <c r="M164" s="195" t="s">
        <v>1</v>
      </c>
      <c r="N164" s="196" t="s">
        <v>46</v>
      </c>
      <c r="O164" s="71"/>
      <c r="P164" s="197">
        <f>O164*H164</f>
        <v>0</v>
      </c>
      <c r="Q164" s="197">
        <v>0</v>
      </c>
      <c r="R164" s="197">
        <f>Q164*H164</f>
        <v>0</v>
      </c>
      <c r="S164" s="197">
        <v>0</v>
      </c>
      <c r="T164" s="19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140</v>
      </c>
      <c r="AT164" s="199" t="s">
        <v>136</v>
      </c>
      <c r="AU164" s="199" t="s">
        <v>91</v>
      </c>
      <c r="AY164" s="17" t="s">
        <v>134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7" t="s">
        <v>89</v>
      </c>
      <c r="BK164" s="200">
        <f>ROUND(I164*H164,2)</f>
        <v>0</v>
      </c>
      <c r="BL164" s="17" t="s">
        <v>140</v>
      </c>
      <c r="BM164" s="199" t="s">
        <v>187</v>
      </c>
    </row>
    <row r="165" spans="1:65" s="13" customFormat="1" ht="11.25">
      <c r="B165" s="201"/>
      <c r="C165" s="202"/>
      <c r="D165" s="203" t="s">
        <v>142</v>
      </c>
      <c r="E165" s="204" t="s">
        <v>1</v>
      </c>
      <c r="F165" s="205" t="s">
        <v>188</v>
      </c>
      <c r="G165" s="202"/>
      <c r="H165" s="204" t="s">
        <v>1</v>
      </c>
      <c r="I165" s="206"/>
      <c r="J165" s="202"/>
      <c r="K165" s="202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142</v>
      </c>
      <c r="AU165" s="211" t="s">
        <v>91</v>
      </c>
      <c r="AV165" s="13" t="s">
        <v>89</v>
      </c>
      <c r="AW165" s="13" t="s">
        <v>35</v>
      </c>
      <c r="AX165" s="13" t="s">
        <v>81</v>
      </c>
      <c r="AY165" s="211" t="s">
        <v>134</v>
      </c>
    </row>
    <row r="166" spans="1:65" s="14" customFormat="1" ht="11.25">
      <c r="B166" s="212"/>
      <c r="C166" s="213"/>
      <c r="D166" s="203" t="s">
        <v>142</v>
      </c>
      <c r="E166" s="214" t="s">
        <v>1</v>
      </c>
      <c r="F166" s="215" t="s">
        <v>189</v>
      </c>
      <c r="G166" s="213"/>
      <c r="H166" s="216">
        <v>409.16800000000001</v>
      </c>
      <c r="I166" s="217"/>
      <c r="J166" s="213"/>
      <c r="K166" s="213"/>
      <c r="L166" s="218"/>
      <c r="M166" s="219"/>
      <c r="N166" s="220"/>
      <c r="O166" s="220"/>
      <c r="P166" s="220"/>
      <c r="Q166" s="220"/>
      <c r="R166" s="220"/>
      <c r="S166" s="220"/>
      <c r="T166" s="221"/>
      <c r="AT166" s="222" t="s">
        <v>142</v>
      </c>
      <c r="AU166" s="222" t="s">
        <v>91</v>
      </c>
      <c r="AV166" s="14" t="s">
        <v>91</v>
      </c>
      <c r="AW166" s="14" t="s">
        <v>35</v>
      </c>
      <c r="AX166" s="14" t="s">
        <v>81</v>
      </c>
      <c r="AY166" s="222" t="s">
        <v>134</v>
      </c>
    </row>
    <row r="167" spans="1:65" s="13" customFormat="1" ht="11.25">
      <c r="B167" s="201"/>
      <c r="C167" s="202"/>
      <c r="D167" s="203" t="s">
        <v>142</v>
      </c>
      <c r="E167" s="204" t="s">
        <v>1</v>
      </c>
      <c r="F167" s="205" t="s">
        <v>190</v>
      </c>
      <c r="G167" s="202"/>
      <c r="H167" s="204" t="s">
        <v>1</v>
      </c>
      <c r="I167" s="206"/>
      <c r="J167" s="202"/>
      <c r="K167" s="202"/>
      <c r="L167" s="207"/>
      <c r="M167" s="208"/>
      <c r="N167" s="209"/>
      <c r="O167" s="209"/>
      <c r="P167" s="209"/>
      <c r="Q167" s="209"/>
      <c r="R167" s="209"/>
      <c r="S167" s="209"/>
      <c r="T167" s="210"/>
      <c r="AT167" s="211" t="s">
        <v>142</v>
      </c>
      <c r="AU167" s="211" t="s">
        <v>91</v>
      </c>
      <c r="AV167" s="13" t="s">
        <v>89</v>
      </c>
      <c r="AW167" s="13" t="s">
        <v>35</v>
      </c>
      <c r="AX167" s="13" t="s">
        <v>81</v>
      </c>
      <c r="AY167" s="211" t="s">
        <v>134</v>
      </c>
    </row>
    <row r="168" spans="1:65" s="14" customFormat="1" ht="11.25">
      <c r="B168" s="212"/>
      <c r="C168" s="213"/>
      <c r="D168" s="203" t="s">
        <v>142</v>
      </c>
      <c r="E168" s="214" t="s">
        <v>1</v>
      </c>
      <c r="F168" s="215" t="s">
        <v>191</v>
      </c>
      <c r="G168" s="213"/>
      <c r="H168" s="216">
        <v>19.8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142</v>
      </c>
      <c r="AU168" s="222" t="s">
        <v>91</v>
      </c>
      <c r="AV168" s="14" t="s">
        <v>91</v>
      </c>
      <c r="AW168" s="14" t="s">
        <v>35</v>
      </c>
      <c r="AX168" s="14" t="s">
        <v>81</v>
      </c>
      <c r="AY168" s="222" t="s">
        <v>134</v>
      </c>
    </row>
    <row r="169" spans="1:65" s="13" customFormat="1" ht="11.25">
      <c r="B169" s="201"/>
      <c r="C169" s="202"/>
      <c r="D169" s="203" t="s">
        <v>142</v>
      </c>
      <c r="E169" s="204" t="s">
        <v>1</v>
      </c>
      <c r="F169" s="205" t="s">
        <v>192</v>
      </c>
      <c r="G169" s="202"/>
      <c r="H169" s="204" t="s">
        <v>1</v>
      </c>
      <c r="I169" s="206"/>
      <c r="J169" s="202"/>
      <c r="K169" s="202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142</v>
      </c>
      <c r="AU169" s="211" t="s">
        <v>91</v>
      </c>
      <c r="AV169" s="13" t="s">
        <v>89</v>
      </c>
      <c r="AW169" s="13" t="s">
        <v>35</v>
      </c>
      <c r="AX169" s="13" t="s">
        <v>81</v>
      </c>
      <c r="AY169" s="211" t="s">
        <v>134</v>
      </c>
    </row>
    <row r="170" spans="1:65" s="14" customFormat="1" ht="11.25">
      <c r="B170" s="212"/>
      <c r="C170" s="213"/>
      <c r="D170" s="203" t="s">
        <v>142</v>
      </c>
      <c r="E170" s="214" t="s">
        <v>1</v>
      </c>
      <c r="F170" s="215" t="s">
        <v>193</v>
      </c>
      <c r="G170" s="213"/>
      <c r="H170" s="216">
        <v>12.15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142</v>
      </c>
      <c r="AU170" s="222" t="s">
        <v>91</v>
      </c>
      <c r="AV170" s="14" t="s">
        <v>91</v>
      </c>
      <c r="AW170" s="14" t="s">
        <v>35</v>
      </c>
      <c r="AX170" s="14" t="s">
        <v>81</v>
      </c>
      <c r="AY170" s="222" t="s">
        <v>134</v>
      </c>
    </row>
    <row r="171" spans="1:65" s="13" customFormat="1" ht="11.25">
      <c r="B171" s="201"/>
      <c r="C171" s="202"/>
      <c r="D171" s="203" t="s">
        <v>142</v>
      </c>
      <c r="E171" s="204" t="s">
        <v>1</v>
      </c>
      <c r="F171" s="205" t="s">
        <v>194</v>
      </c>
      <c r="G171" s="202"/>
      <c r="H171" s="204" t="s">
        <v>1</v>
      </c>
      <c r="I171" s="206"/>
      <c r="J171" s="202"/>
      <c r="K171" s="202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142</v>
      </c>
      <c r="AU171" s="211" t="s">
        <v>91</v>
      </c>
      <c r="AV171" s="13" t="s">
        <v>89</v>
      </c>
      <c r="AW171" s="13" t="s">
        <v>35</v>
      </c>
      <c r="AX171" s="13" t="s">
        <v>81</v>
      </c>
      <c r="AY171" s="211" t="s">
        <v>134</v>
      </c>
    </row>
    <row r="172" spans="1:65" s="14" customFormat="1" ht="11.25">
      <c r="B172" s="212"/>
      <c r="C172" s="213"/>
      <c r="D172" s="203" t="s">
        <v>142</v>
      </c>
      <c r="E172" s="214" t="s">
        <v>1</v>
      </c>
      <c r="F172" s="215" t="s">
        <v>195</v>
      </c>
      <c r="G172" s="213"/>
      <c r="H172" s="216">
        <v>8.1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142</v>
      </c>
      <c r="AU172" s="222" t="s">
        <v>91</v>
      </c>
      <c r="AV172" s="14" t="s">
        <v>91</v>
      </c>
      <c r="AW172" s="14" t="s">
        <v>35</v>
      </c>
      <c r="AX172" s="14" t="s">
        <v>81</v>
      </c>
      <c r="AY172" s="222" t="s">
        <v>134</v>
      </c>
    </row>
    <row r="173" spans="1:65" s="13" customFormat="1" ht="11.25">
      <c r="B173" s="201"/>
      <c r="C173" s="202"/>
      <c r="D173" s="203" t="s">
        <v>142</v>
      </c>
      <c r="E173" s="204" t="s">
        <v>1</v>
      </c>
      <c r="F173" s="205" t="s">
        <v>196</v>
      </c>
      <c r="G173" s="202"/>
      <c r="H173" s="204" t="s">
        <v>1</v>
      </c>
      <c r="I173" s="206"/>
      <c r="J173" s="202"/>
      <c r="K173" s="202"/>
      <c r="L173" s="207"/>
      <c r="M173" s="208"/>
      <c r="N173" s="209"/>
      <c r="O173" s="209"/>
      <c r="P173" s="209"/>
      <c r="Q173" s="209"/>
      <c r="R173" s="209"/>
      <c r="S173" s="209"/>
      <c r="T173" s="210"/>
      <c r="AT173" s="211" t="s">
        <v>142</v>
      </c>
      <c r="AU173" s="211" t="s">
        <v>91</v>
      </c>
      <c r="AV173" s="13" t="s">
        <v>89</v>
      </c>
      <c r="AW173" s="13" t="s">
        <v>35</v>
      </c>
      <c r="AX173" s="13" t="s">
        <v>81</v>
      </c>
      <c r="AY173" s="211" t="s">
        <v>134</v>
      </c>
    </row>
    <row r="174" spans="1:65" s="14" customFormat="1" ht="11.25">
      <c r="B174" s="212"/>
      <c r="C174" s="213"/>
      <c r="D174" s="203" t="s">
        <v>142</v>
      </c>
      <c r="E174" s="214" t="s">
        <v>1</v>
      </c>
      <c r="F174" s="215" t="s">
        <v>197</v>
      </c>
      <c r="G174" s="213"/>
      <c r="H174" s="216">
        <v>-11.555999999999999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142</v>
      </c>
      <c r="AU174" s="222" t="s">
        <v>91</v>
      </c>
      <c r="AV174" s="14" t="s">
        <v>91</v>
      </c>
      <c r="AW174" s="14" t="s">
        <v>35</v>
      </c>
      <c r="AX174" s="14" t="s">
        <v>81</v>
      </c>
      <c r="AY174" s="222" t="s">
        <v>134</v>
      </c>
    </row>
    <row r="175" spans="1:65" s="13" customFormat="1" ht="11.25">
      <c r="B175" s="201"/>
      <c r="C175" s="202"/>
      <c r="D175" s="203" t="s">
        <v>142</v>
      </c>
      <c r="E175" s="204" t="s">
        <v>1</v>
      </c>
      <c r="F175" s="205" t="s">
        <v>198</v>
      </c>
      <c r="G175" s="202"/>
      <c r="H175" s="204" t="s">
        <v>1</v>
      </c>
      <c r="I175" s="206"/>
      <c r="J175" s="202"/>
      <c r="K175" s="202"/>
      <c r="L175" s="207"/>
      <c r="M175" s="208"/>
      <c r="N175" s="209"/>
      <c r="O175" s="209"/>
      <c r="P175" s="209"/>
      <c r="Q175" s="209"/>
      <c r="R175" s="209"/>
      <c r="S175" s="209"/>
      <c r="T175" s="210"/>
      <c r="AT175" s="211" t="s">
        <v>142</v>
      </c>
      <c r="AU175" s="211" t="s">
        <v>91</v>
      </c>
      <c r="AV175" s="13" t="s">
        <v>89</v>
      </c>
      <c r="AW175" s="13" t="s">
        <v>35</v>
      </c>
      <c r="AX175" s="13" t="s">
        <v>81</v>
      </c>
      <c r="AY175" s="211" t="s">
        <v>134</v>
      </c>
    </row>
    <row r="176" spans="1:65" s="14" customFormat="1" ht="11.25">
      <c r="B176" s="212"/>
      <c r="C176" s="213"/>
      <c r="D176" s="203" t="s">
        <v>142</v>
      </c>
      <c r="E176" s="214" t="s">
        <v>1</v>
      </c>
      <c r="F176" s="215" t="s">
        <v>199</v>
      </c>
      <c r="G176" s="213"/>
      <c r="H176" s="216">
        <v>6.5339999999999998</v>
      </c>
      <c r="I176" s="217"/>
      <c r="J176" s="213"/>
      <c r="K176" s="213"/>
      <c r="L176" s="218"/>
      <c r="M176" s="219"/>
      <c r="N176" s="220"/>
      <c r="O176" s="220"/>
      <c r="P176" s="220"/>
      <c r="Q176" s="220"/>
      <c r="R176" s="220"/>
      <c r="S176" s="220"/>
      <c r="T176" s="221"/>
      <c r="AT176" s="222" t="s">
        <v>142</v>
      </c>
      <c r="AU176" s="222" t="s">
        <v>91</v>
      </c>
      <c r="AV176" s="14" t="s">
        <v>91</v>
      </c>
      <c r="AW176" s="14" t="s">
        <v>35</v>
      </c>
      <c r="AX176" s="14" t="s">
        <v>81</v>
      </c>
      <c r="AY176" s="222" t="s">
        <v>134</v>
      </c>
    </row>
    <row r="177" spans="1:65" s="14" customFormat="1" ht="11.25">
      <c r="B177" s="212"/>
      <c r="C177" s="213"/>
      <c r="D177" s="203" t="s">
        <v>142</v>
      </c>
      <c r="E177" s="214" t="s">
        <v>1</v>
      </c>
      <c r="F177" s="215" t="s">
        <v>200</v>
      </c>
      <c r="G177" s="213"/>
      <c r="H177" s="216">
        <v>14.82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142</v>
      </c>
      <c r="AU177" s="222" t="s">
        <v>91</v>
      </c>
      <c r="AV177" s="14" t="s">
        <v>91</v>
      </c>
      <c r="AW177" s="14" t="s">
        <v>35</v>
      </c>
      <c r="AX177" s="14" t="s">
        <v>81</v>
      </c>
      <c r="AY177" s="222" t="s">
        <v>134</v>
      </c>
    </row>
    <row r="178" spans="1:65" s="14" customFormat="1" ht="11.25">
      <c r="B178" s="212"/>
      <c r="C178" s="213"/>
      <c r="D178" s="203" t="s">
        <v>142</v>
      </c>
      <c r="E178" s="214" t="s">
        <v>1</v>
      </c>
      <c r="F178" s="215" t="s">
        <v>201</v>
      </c>
      <c r="G178" s="213"/>
      <c r="H178" s="216">
        <v>29.7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142</v>
      </c>
      <c r="AU178" s="222" t="s">
        <v>91</v>
      </c>
      <c r="AV178" s="14" t="s">
        <v>91</v>
      </c>
      <c r="AW178" s="14" t="s">
        <v>35</v>
      </c>
      <c r="AX178" s="14" t="s">
        <v>81</v>
      </c>
      <c r="AY178" s="222" t="s">
        <v>134</v>
      </c>
    </row>
    <row r="179" spans="1:65" s="14" customFormat="1" ht="11.25">
      <c r="B179" s="212"/>
      <c r="C179" s="213"/>
      <c r="D179" s="203" t="s">
        <v>142</v>
      </c>
      <c r="E179" s="214" t="s">
        <v>1</v>
      </c>
      <c r="F179" s="215" t="s">
        <v>202</v>
      </c>
      <c r="G179" s="213"/>
      <c r="H179" s="216">
        <v>7.14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142</v>
      </c>
      <c r="AU179" s="222" t="s">
        <v>91</v>
      </c>
      <c r="AV179" s="14" t="s">
        <v>91</v>
      </c>
      <c r="AW179" s="14" t="s">
        <v>35</v>
      </c>
      <c r="AX179" s="14" t="s">
        <v>81</v>
      </c>
      <c r="AY179" s="222" t="s">
        <v>134</v>
      </c>
    </row>
    <row r="180" spans="1:65" s="15" customFormat="1" ht="11.25">
      <c r="B180" s="223"/>
      <c r="C180" s="224"/>
      <c r="D180" s="203" t="s">
        <v>142</v>
      </c>
      <c r="E180" s="225" t="s">
        <v>1</v>
      </c>
      <c r="F180" s="226" t="s">
        <v>145</v>
      </c>
      <c r="G180" s="224"/>
      <c r="H180" s="227">
        <v>495.85599999999999</v>
      </c>
      <c r="I180" s="228"/>
      <c r="J180" s="224"/>
      <c r="K180" s="224"/>
      <c r="L180" s="229"/>
      <c r="M180" s="230"/>
      <c r="N180" s="231"/>
      <c r="O180" s="231"/>
      <c r="P180" s="231"/>
      <c r="Q180" s="231"/>
      <c r="R180" s="231"/>
      <c r="S180" s="231"/>
      <c r="T180" s="232"/>
      <c r="AT180" s="233" t="s">
        <v>142</v>
      </c>
      <c r="AU180" s="233" t="s">
        <v>91</v>
      </c>
      <c r="AV180" s="15" t="s">
        <v>140</v>
      </c>
      <c r="AW180" s="15" t="s">
        <v>35</v>
      </c>
      <c r="AX180" s="15" t="s">
        <v>89</v>
      </c>
      <c r="AY180" s="233" t="s">
        <v>134</v>
      </c>
    </row>
    <row r="181" spans="1:65" s="2" customFormat="1" ht="33" customHeight="1">
      <c r="A181" s="34"/>
      <c r="B181" s="35"/>
      <c r="C181" s="187" t="s">
        <v>203</v>
      </c>
      <c r="D181" s="187" t="s">
        <v>136</v>
      </c>
      <c r="E181" s="188" t="s">
        <v>204</v>
      </c>
      <c r="F181" s="189" t="s">
        <v>205</v>
      </c>
      <c r="G181" s="190" t="s">
        <v>206</v>
      </c>
      <c r="H181" s="191">
        <v>991.71199999999999</v>
      </c>
      <c r="I181" s="192"/>
      <c r="J181" s="193">
        <f>ROUND(I181*H181,2)</f>
        <v>0</v>
      </c>
      <c r="K181" s="194"/>
      <c r="L181" s="39"/>
      <c r="M181" s="195" t="s">
        <v>1</v>
      </c>
      <c r="N181" s="196" t="s">
        <v>46</v>
      </c>
      <c r="O181" s="71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140</v>
      </c>
      <c r="AT181" s="199" t="s">
        <v>136</v>
      </c>
      <c r="AU181" s="199" t="s">
        <v>91</v>
      </c>
      <c r="AY181" s="17" t="s">
        <v>134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89</v>
      </c>
      <c r="BK181" s="200">
        <f>ROUND(I181*H181,2)</f>
        <v>0</v>
      </c>
      <c r="BL181" s="17" t="s">
        <v>140</v>
      </c>
      <c r="BM181" s="199" t="s">
        <v>207</v>
      </c>
    </row>
    <row r="182" spans="1:65" s="14" customFormat="1" ht="11.25">
      <c r="B182" s="212"/>
      <c r="C182" s="213"/>
      <c r="D182" s="203" t="s">
        <v>142</v>
      </c>
      <c r="E182" s="214" t="s">
        <v>1</v>
      </c>
      <c r="F182" s="215" t="s">
        <v>208</v>
      </c>
      <c r="G182" s="213"/>
      <c r="H182" s="216">
        <v>495.85599999999999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142</v>
      </c>
      <c r="AU182" s="222" t="s">
        <v>91</v>
      </c>
      <c r="AV182" s="14" t="s">
        <v>91</v>
      </c>
      <c r="AW182" s="14" t="s">
        <v>35</v>
      </c>
      <c r="AX182" s="14" t="s">
        <v>81</v>
      </c>
      <c r="AY182" s="222" t="s">
        <v>134</v>
      </c>
    </row>
    <row r="183" spans="1:65" s="15" customFormat="1" ht="11.25">
      <c r="B183" s="223"/>
      <c r="C183" s="224"/>
      <c r="D183" s="203" t="s">
        <v>142</v>
      </c>
      <c r="E183" s="225" t="s">
        <v>1</v>
      </c>
      <c r="F183" s="226" t="s">
        <v>145</v>
      </c>
      <c r="G183" s="224"/>
      <c r="H183" s="227">
        <v>495.85599999999999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142</v>
      </c>
      <c r="AU183" s="233" t="s">
        <v>91</v>
      </c>
      <c r="AV183" s="15" t="s">
        <v>140</v>
      </c>
      <c r="AW183" s="15" t="s">
        <v>35</v>
      </c>
      <c r="AX183" s="15" t="s">
        <v>89</v>
      </c>
      <c r="AY183" s="233" t="s">
        <v>134</v>
      </c>
    </row>
    <row r="184" spans="1:65" s="14" customFormat="1" ht="11.25">
      <c r="B184" s="212"/>
      <c r="C184" s="213"/>
      <c r="D184" s="203" t="s">
        <v>142</v>
      </c>
      <c r="E184" s="213"/>
      <c r="F184" s="215" t="s">
        <v>209</v>
      </c>
      <c r="G184" s="213"/>
      <c r="H184" s="216">
        <v>991.71199999999999</v>
      </c>
      <c r="I184" s="217"/>
      <c r="J184" s="213"/>
      <c r="K184" s="213"/>
      <c r="L184" s="218"/>
      <c r="M184" s="219"/>
      <c r="N184" s="220"/>
      <c r="O184" s="220"/>
      <c r="P184" s="220"/>
      <c r="Q184" s="220"/>
      <c r="R184" s="220"/>
      <c r="S184" s="220"/>
      <c r="T184" s="221"/>
      <c r="AT184" s="222" t="s">
        <v>142</v>
      </c>
      <c r="AU184" s="222" t="s">
        <v>91</v>
      </c>
      <c r="AV184" s="14" t="s">
        <v>91</v>
      </c>
      <c r="AW184" s="14" t="s">
        <v>4</v>
      </c>
      <c r="AX184" s="14" t="s">
        <v>89</v>
      </c>
      <c r="AY184" s="222" t="s">
        <v>134</v>
      </c>
    </row>
    <row r="185" spans="1:65" s="2" customFormat="1" ht="16.5" customHeight="1">
      <c r="A185" s="34"/>
      <c r="B185" s="35"/>
      <c r="C185" s="187" t="s">
        <v>210</v>
      </c>
      <c r="D185" s="187" t="s">
        <v>136</v>
      </c>
      <c r="E185" s="188" t="s">
        <v>211</v>
      </c>
      <c r="F185" s="189" t="s">
        <v>212</v>
      </c>
      <c r="G185" s="190" t="s">
        <v>159</v>
      </c>
      <c r="H185" s="191">
        <v>495.85599999999999</v>
      </c>
      <c r="I185" s="192"/>
      <c r="J185" s="193">
        <f>ROUND(I185*H185,2)</f>
        <v>0</v>
      </c>
      <c r="K185" s="194"/>
      <c r="L185" s="39"/>
      <c r="M185" s="195" t="s">
        <v>1</v>
      </c>
      <c r="N185" s="196" t="s">
        <v>46</v>
      </c>
      <c r="O185" s="71"/>
      <c r="P185" s="197">
        <f>O185*H185</f>
        <v>0</v>
      </c>
      <c r="Q185" s="197">
        <v>0</v>
      </c>
      <c r="R185" s="197">
        <f>Q185*H185</f>
        <v>0</v>
      </c>
      <c r="S185" s="197">
        <v>0</v>
      </c>
      <c r="T185" s="19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140</v>
      </c>
      <c r="AT185" s="199" t="s">
        <v>136</v>
      </c>
      <c r="AU185" s="199" t="s">
        <v>91</v>
      </c>
      <c r="AY185" s="17" t="s">
        <v>134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7" t="s">
        <v>89</v>
      </c>
      <c r="BK185" s="200">
        <f>ROUND(I185*H185,2)</f>
        <v>0</v>
      </c>
      <c r="BL185" s="17" t="s">
        <v>140</v>
      </c>
      <c r="BM185" s="199" t="s">
        <v>213</v>
      </c>
    </row>
    <row r="186" spans="1:65" s="14" customFormat="1" ht="11.25">
      <c r="B186" s="212"/>
      <c r="C186" s="213"/>
      <c r="D186" s="203" t="s">
        <v>142</v>
      </c>
      <c r="E186" s="214" t="s">
        <v>1</v>
      </c>
      <c r="F186" s="215" t="s">
        <v>208</v>
      </c>
      <c r="G186" s="213"/>
      <c r="H186" s="216">
        <v>495.85599999999999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142</v>
      </c>
      <c r="AU186" s="222" t="s">
        <v>91</v>
      </c>
      <c r="AV186" s="14" t="s">
        <v>91</v>
      </c>
      <c r="AW186" s="14" t="s">
        <v>35</v>
      </c>
      <c r="AX186" s="14" t="s">
        <v>81</v>
      </c>
      <c r="AY186" s="222" t="s">
        <v>134</v>
      </c>
    </row>
    <row r="187" spans="1:65" s="15" customFormat="1" ht="11.25">
      <c r="B187" s="223"/>
      <c r="C187" s="224"/>
      <c r="D187" s="203" t="s">
        <v>142</v>
      </c>
      <c r="E187" s="225" t="s">
        <v>1</v>
      </c>
      <c r="F187" s="226" t="s">
        <v>145</v>
      </c>
      <c r="G187" s="224"/>
      <c r="H187" s="227">
        <v>495.85599999999999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142</v>
      </c>
      <c r="AU187" s="233" t="s">
        <v>91</v>
      </c>
      <c r="AV187" s="15" t="s">
        <v>140</v>
      </c>
      <c r="AW187" s="15" t="s">
        <v>35</v>
      </c>
      <c r="AX187" s="15" t="s">
        <v>89</v>
      </c>
      <c r="AY187" s="233" t="s">
        <v>134</v>
      </c>
    </row>
    <row r="188" spans="1:65" s="2" customFormat="1" ht="24.2" customHeight="1">
      <c r="A188" s="34"/>
      <c r="B188" s="35"/>
      <c r="C188" s="187" t="s">
        <v>214</v>
      </c>
      <c r="D188" s="187" t="s">
        <v>136</v>
      </c>
      <c r="E188" s="188" t="s">
        <v>215</v>
      </c>
      <c r="F188" s="189" t="s">
        <v>216</v>
      </c>
      <c r="G188" s="190" t="s">
        <v>159</v>
      </c>
      <c r="H188" s="191">
        <v>11.555999999999999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46</v>
      </c>
      <c r="O188" s="71"/>
      <c r="P188" s="197">
        <f>O188*H188</f>
        <v>0</v>
      </c>
      <c r="Q188" s="197">
        <v>0</v>
      </c>
      <c r="R188" s="197">
        <f>Q188*H188</f>
        <v>0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140</v>
      </c>
      <c r="AT188" s="199" t="s">
        <v>136</v>
      </c>
      <c r="AU188" s="199" t="s">
        <v>91</v>
      </c>
      <c r="AY188" s="17" t="s">
        <v>134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89</v>
      </c>
      <c r="BK188" s="200">
        <f>ROUND(I188*H188,2)</f>
        <v>0</v>
      </c>
      <c r="BL188" s="17" t="s">
        <v>140</v>
      </c>
      <c r="BM188" s="199" t="s">
        <v>217</v>
      </c>
    </row>
    <row r="189" spans="1:65" s="13" customFormat="1" ht="11.25">
      <c r="B189" s="201"/>
      <c r="C189" s="202"/>
      <c r="D189" s="203" t="s">
        <v>142</v>
      </c>
      <c r="E189" s="204" t="s">
        <v>1</v>
      </c>
      <c r="F189" s="205" t="s">
        <v>218</v>
      </c>
      <c r="G189" s="202"/>
      <c r="H189" s="204" t="s">
        <v>1</v>
      </c>
      <c r="I189" s="206"/>
      <c r="J189" s="202"/>
      <c r="K189" s="202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142</v>
      </c>
      <c r="AU189" s="211" t="s">
        <v>91</v>
      </c>
      <c r="AV189" s="13" t="s">
        <v>89</v>
      </c>
      <c r="AW189" s="13" t="s">
        <v>35</v>
      </c>
      <c r="AX189" s="13" t="s">
        <v>81</v>
      </c>
      <c r="AY189" s="211" t="s">
        <v>134</v>
      </c>
    </row>
    <row r="190" spans="1:65" s="13" customFormat="1" ht="11.25">
      <c r="B190" s="201"/>
      <c r="C190" s="202"/>
      <c r="D190" s="203" t="s">
        <v>142</v>
      </c>
      <c r="E190" s="204" t="s">
        <v>1</v>
      </c>
      <c r="F190" s="205" t="s">
        <v>219</v>
      </c>
      <c r="G190" s="202"/>
      <c r="H190" s="204" t="s">
        <v>1</v>
      </c>
      <c r="I190" s="206"/>
      <c r="J190" s="202"/>
      <c r="K190" s="202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142</v>
      </c>
      <c r="AU190" s="211" t="s">
        <v>91</v>
      </c>
      <c r="AV190" s="13" t="s">
        <v>89</v>
      </c>
      <c r="AW190" s="13" t="s">
        <v>35</v>
      </c>
      <c r="AX190" s="13" t="s">
        <v>81</v>
      </c>
      <c r="AY190" s="211" t="s">
        <v>134</v>
      </c>
    </row>
    <row r="191" spans="1:65" s="14" customFormat="1" ht="11.25">
      <c r="B191" s="212"/>
      <c r="C191" s="213"/>
      <c r="D191" s="203" t="s">
        <v>142</v>
      </c>
      <c r="E191" s="214" t="s">
        <v>1</v>
      </c>
      <c r="F191" s="215" t="s">
        <v>193</v>
      </c>
      <c r="G191" s="213"/>
      <c r="H191" s="216">
        <v>12.15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142</v>
      </c>
      <c r="AU191" s="222" t="s">
        <v>91</v>
      </c>
      <c r="AV191" s="14" t="s">
        <v>91</v>
      </c>
      <c r="AW191" s="14" t="s">
        <v>35</v>
      </c>
      <c r="AX191" s="14" t="s">
        <v>81</v>
      </c>
      <c r="AY191" s="222" t="s">
        <v>134</v>
      </c>
    </row>
    <row r="192" spans="1:65" s="13" customFormat="1" ht="11.25">
      <c r="B192" s="201"/>
      <c r="C192" s="202"/>
      <c r="D192" s="203" t="s">
        <v>142</v>
      </c>
      <c r="E192" s="204" t="s">
        <v>1</v>
      </c>
      <c r="F192" s="205" t="s">
        <v>220</v>
      </c>
      <c r="G192" s="202"/>
      <c r="H192" s="204" t="s">
        <v>1</v>
      </c>
      <c r="I192" s="206"/>
      <c r="J192" s="202"/>
      <c r="K192" s="202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142</v>
      </c>
      <c r="AU192" s="211" t="s">
        <v>91</v>
      </c>
      <c r="AV192" s="13" t="s">
        <v>89</v>
      </c>
      <c r="AW192" s="13" t="s">
        <v>35</v>
      </c>
      <c r="AX192" s="13" t="s">
        <v>81</v>
      </c>
      <c r="AY192" s="211" t="s">
        <v>134</v>
      </c>
    </row>
    <row r="193" spans="1:65" s="14" customFormat="1" ht="11.25">
      <c r="B193" s="212"/>
      <c r="C193" s="213"/>
      <c r="D193" s="203" t="s">
        <v>142</v>
      </c>
      <c r="E193" s="214" t="s">
        <v>1</v>
      </c>
      <c r="F193" s="215" t="s">
        <v>221</v>
      </c>
      <c r="G193" s="213"/>
      <c r="H193" s="216">
        <v>-6.5339999999999998</v>
      </c>
      <c r="I193" s="217"/>
      <c r="J193" s="213"/>
      <c r="K193" s="213"/>
      <c r="L193" s="218"/>
      <c r="M193" s="219"/>
      <c r="N193" s="220"/>
      <c r="O193" s="220"/>
      <c r="P193" s="220"/>
      <c r="Q193" s="220"/>
      <c r="R193" s="220"/>
      <c r="S193" s="220"/>
      <c r="T193" s="221"/>
      <c r="AT193" s="222" t="s">
        <v>142</v>
      </c>
      <c r="AU193" s="222" t="s">
        <v>91</v>
      </c>
      <c r="AV193" s="14" t="s">
        <v>91</v>
      </c>
      <c r="AW193" s="14" t="s">
        <v>35</v>
      </c>
      <c r="AX193" s="14" t="s">
        <v>81</v>
      </c>
      <c r="AY193" s="222" t="s">
        <v>134</v>
      </c>
    </row>
    <row r="194" spans="1:65" s="13" customFormat="1" ht="11.25">
      <c r="B194" s="201"/>
      <c r="C194" s="202"/>
      <c r="D194" s="203" t="s">
        <v>142</v>
      </c>
      <c r="E194" s="204" t="s">
        <v>1</v>
      </c>
      <c r="F194" s="205" t="s">
        <v>222</v>
      </c>
      <c r="G194" s="202"/>
      <c r="H194" s="204" t="s">
        <v>1</v>
      </c>
      <c r="I194" s="206"/>
      <c r="J194" s="202"/>
      <c r="K194" s="202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142</v>
      </c>
      <c r="AU194" s="211" t="s">
        <v>91</v>
      </c>
      <c r="AV194" s="13" t="s">
        <v>89</v>
      </c>
      <c r="AW194" s="13" t="s">
        <v>35</v>
      </c>
      <c r="AX194" s="13" t="s">
        <v>81</v>
      </c>
      <c r="AY194" s="211" t="s">
        <v>134</v>
      </c>
    </row>
    <row r="195" spans="1:65" s="14" customFormat="1" ht="11.25">
      <c r="B195" s="212"/>
      <c r="C195" s="213"/>
      <c r="D195" s="203" t="s">
        <v>142</v>
      </c>
      <c r="E195" s="214" t="s">
        <v>1</v>
      </c>
      <c r="F195" s="215" t="s">
        <v>191</v>
      </c>
      <c r="G195" s="213"/>
      <c r="H195" s="216">
        <v>19.8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142</v>
      </c>
      <c r="AU195" s="222" t="s">
        <v>91</v>
      </c>
      <c r="AV195" s="14" t="s">
        <v>91</v>
      </c>
      <c r="AW195" s="14" t="s">
        <v>35</v>
      </c>
      <c r="AX195" s="14" t="s">
        <v>81</v>
      </c>
      <c r="AY195" s="222" t="s">
        <v>134</v>
      </c>
    </row>
    <row r="196" spans="1:65" s="13" customFormat="1" ht="11.25">
      <c r="B196" s="201"/>
      <c r="C196" s="202"/>
      <c r="D196" s="203" t="s">
        <v>142</v>
      </c>
      <c r="E196" s="204" t="s">
        <v>1</v>
      </c>
      <c r="F196" s="205" t="s">
        <v>223</v>
      </c>
      <c r="G196" s="202"/>
      <c r="H196" s="204" t="s">
        <v>1</v>
      </c>
      <c r="I196" s="206"/>
      <c r="J196" s="202"/>
      <c r="K196" s="202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142</v>
      </c>
      <c r="AU196" s="211" t="s">
        <v>91</v>
      </c>
      <c r="AV196" s="13" t="s">
        <v>89</v>
      </c>
      <c r="AW196" s="13" t="s">
        <v>35</v>
      </c>
      <c r="AX196" s="13" t="s">
        <v>81</v>
      </c>
      <c r="AY196" s="211" t="s">
        <v>134</v>
      </c>
    </row>
    <row r="197" spans="1:65" s="14" customFormat="1" ht="11.25">
      <c r="B197" s="212"/>
      <c r="C197" s="213"/>
      <c r="D197" s="203" t="s">
        <v>142</v>
      </c>
      <c r="E197" s="214" t="s">
        <v>1</v>
      </c>
      <c r="F197" s="215" t="s">
        <v>224</v>
      </c>
      <c r="G197" s="213"/>
      <c r="H197" s="216">
        <v>-13.2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142</v>
      </c>
      <c r="AU197" s="222" t="s">
        <v>91</v>
      </c>
      <c r="AV197" s="14" t="s">
        <v>91</v>
      </c>
      <c r="AW197" s="14" t="s">
        <v>35</v>
      </c>
      <c r="AX197" s="14" t="s">
        <v>81</v>
      </c>
      <c r="AY197" s="222" t="s">
        <v>134</v>
      </c>
    </row>
    <row r="198" spans="1:65" s="13" customFormat="1" ht="11.25">
      <c r="B198" s="201"/>
      <c r="C198" s="202"/>
      <c r="D198" s="203" t="s">
        <v>142</v>
      </c>
      <c r="E198" s="204" t="s">
        <v>1</v>
      </c>
      <c r="F198" s="205" t="s">
        <v>225</v>
      </c>
      <c r="G198" s="202"/>
      <c r="H198" s="204" t="s">
        <v>1</v>
      </c>
      <c r="I198" s="206"/>
      <c r="J198" s="202"/>
      <c r="K198" s="202"/>
      <c r="L198" s="207"/>
      <c r="M198" s="208"/>
      <c r="N198" s="209"/>
      <c r="O198" s="209"/>
      <c r="P198" s="209"/>
      <c r="Q198" s="209"/>
      <c r="R198" s="209"/>
      <c r="S198" s="209"/>
      <c r="T198" s="210"/>
      <c r="AT198" s="211" t="s">
        <v>142</v>
      </c>
      <c r="AU198" s="211" t="s">
        <v>91</v>
      </c>
      <c r="AV198" s="13" t="s">
        <v>89</v>
      </c>
      <c r="AW198" s="13" t="s">
        <v>35</v>
      </c>
      <c r="AX198" s="13" t="s">
        <v>81</v>
      </c>
      <c r="AY198" s="211" t="s">
        <v>134</v>
      </c>
    </row>
    <row r="199" spans="1:65" s="14" customFormat="1" ht="11.25">
      <c r="B199" s="212"/>
      <c r="C199" s="213"/>
      <c r="D199" s="203" t="s">
        <v>142</v>
      </c>
      <c r="E199" s="214" t="s">
        <v>1</v>
      </c>
      <c r="F199" s="215" t="s">
        <v>226</v>
      </c>
      <c r="G199" s="213"/>
      <c r="H199" s="216">
        <v>-6.6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142</v>
      </c>
      <c r="AU199" s="222" t="s">
        <v>91</v>
      </c>
      <c r="AV199" s="14" t="s">
        <v>91</v>
      </c>
      <c r="AW199" s="14" t="s">
        <v>35</v>
      </c>
      <c r="AX199" s="14" t="s">
        <v>81</v>
      </c>
      <c r="AY199" s="222" t="s">
        <v>134</v>
      </c>
    </row>
    <row r="200" spans="1:65" s="13" customFormat="1" ht="11.25">
      <c r="B200" s="201"/>
      <c r="C200" s="202"/>
      <c r="D200" s="203" t="s">
        <v>142</v>
      </c>
      <c r="E200" s="204" t="s">
        <v>1</v>
      </c>
      <c r="F200" s="205" t="s">
        <v>227</v>
      </c>
      <c r="G200" s="202"/>
      <c r="H200" s="204" t="s">
        <v>1</v>
      </c>
      <c r="I200" s="206"/>
      <c r="J200" s="202"/>
      <c r="K200" s="202"/>
      <c r="L200" s="207"/>
      <c r="M200" s="208"/>
      <c r="N200" s="209"/>
      <c r="O200" s="209"/>
      <c r="P200" s="209"/>
      <c r="Q200" s="209"/>
      <c r="R200" s="209"/>
      <c r="S200" s="209"/>
      <c r="T200" s="210"/>
      <c r="AT200" s="211" t="s">
        <v>142</v>
      </c>
      <c r="AU200" s="211" t="s">
        <v>91</v>
      </c>
      <c r="AV200" s="13" t="s">
        <v>89</v>
      </c>
      <c r="AW200" s="13" t="s">
        <v>35</v>
      </c>
      <c r="AX200" s="13" t="s">
        <v>81</v>
      </c>
      <c r="AY200" s="211" t="s">
        <v>134</v>
      </c>
    </row>
    <row r="201" spans="1:65" s="14" customFormat="1" ht="11.25">
      <c r="B201" s="212"/>
      <c r="C201" s="213"/>
      <c r="D201" s="203" t="s">
        <v>142</v>
      </c>
      <c r="E201" s="214" t="s">
        <v>1</v>
      </c>
      <c r="F201" s="215" t="s">
        <v>195</v>
      </c>
      <c r="G201" s="213"/>
      <c r="H201" s="216">
        <v>8.1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142</v>
      </c>
      <c r="AU201" s="222" t="s">
        <v>91</v>
      </c>
      <c r="AV201" s="14" t="s">
        <v>91</v>
      </c>
      <c r="AW201" s="14" t="s">
        <v>35</v>
      </c>
      <c r="AX201" s="14" t="s">
        <v>81</v>
      </c>
      <c r="AY201" s="222" t="s">
        <v>134</v>
      </c>
    </row>
    <row r="202" spans="1:65" s="13" customFormat="1" ht="11.25">
      <c r="B202" s="201"/>
      <c r="C202" s="202"/>
      <c r="D202" s="203" t="s">
        <v>142</v>
      </c>
      <c r="E202" s="204" t="s">
        <v>1</v>
      </c>
      <c r="F202" s="205" t="s">
        <v>223</v>
      </c>
      <c r="G202" s="202"/>
      <c r="H202" s="204" t="s">
        <v>1</v>
      </c>
      <c r="I202" s="206"/>
      <c r="J202" s="202"/>
      <c r="K202" s="202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142</v>
      </c>
      <c r="AU202" s="211" t="s">
        <v>91</v>
      </c>
      <c r="AV202" s="13" t="s">
        <v>89</v>
      </c>
      <c r="AW202" s="13" t="s">
        <v>35</v>
      </c>
      <c r="AX202" s="13" t="s">
        <v>81</v>
      </c>
      <c r="AY202" s="211" t="s">
        <v>134</v>
      </c>
    </row>
    <row r="203" spans="1:65" s="14" customFormat="1" ht="11.25">
      <c r="B203" s="212"/>
      <c r="C203" s="213"/>
      <c r="D203" s="203" t="s">
        <v>142</v>
      </c>
      <c r="E203" s="214" t="s">
        <v>1</v>
      </c>
      <c r="F203" s="215" t="s">
        <v>228</v>
      </c>
      <c r="G203" s="213"/>
      <c r="H203" s="216">
        <v>-1.62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142</v>
      </c>
      <c r="AU203" s="222" t="s">
        <v>91</v>
      </c>
      <c r="AV203" s="14" t="s">
        <v>91</v>
      </c>
      <c r="AW203" s="14" t="s">
        <v>35</v>
      </c>
      <c r="AX203" s="14" t="s">
        <v>81</v>
      </c>
      <c r="AY203" s="222" t="s">
        <v>134</v>
      </c>
    </row>
    <row r="204" spans="1:65" s="13" customFormat="1" ht="11.25">
      <c r="B204" s="201"/>
      <c r="C204" s="202"/>
      <c r="D204" s="203" t="s">
        <v>142</v>
      </c>
      <c r="E204" s="204" t="s">
        <v>1</v>
      </c>
      <c r="F204" s="205" t="s">
        <v>225</v>
      </c>
      <c r="G204" s="202"/>
      <c r="H204" s="204" t="s">
        <v>1</v>
      </c>
      <c r="I204" s="206"/>
      <c r="J204" s="202"/>
      <c r="K204" s="202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142</v>
      </c>
      <c r="AU204" s="211" t="s">
        <v>91</v>
      </c>
      <c r="AV204" s="13" t="s">
        <v>89</v>
      </c>
      <c r="AW204" s="13" t="s">
        <v>35</v>
      </c>
      <c r="AX204" s="13" t="s">
        <v>81</v>
      </c>
      <c r="AY204" s="211" t="s">
        <v>134</v>
      </c>
    </row>
    <row r="205" spans="1:65" s="14" customFormat="1" ht="11.25">
      <c r="B205" s="212"/>
      <c r="C205" s="213"/>
      <c r="D205" s="203" t="s">
        <v>142</v>
      </c>
      <c r="E205" s="214" t="s">
        <v>1</v>
      </c>
      <c r="F205" s="215" t="s">
        <v>229</v>
      </c>
      <c r="G205" s="213"/>
      <c r="H205" s="216">
        <v>-0.54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142</v>
      </c>
      <c r="AU205" s="222" t="s">
        <v>91</v>
      </c>
      <c r="AV205" s="14" t="s">
        <v>91</v>
      </c>
      <c r="AW205" s="14" t="s">
        <v>35</v>
      </c>
      <c r="AX205" s="14" t="s">
        <v>81</v>
      </c>
      <c r="AY205" s="222" t="s">
        <v>134</v>
      </c>
    </row>
    <row r="206" spans="1:65" s="15" customFormat="1" ht="11.25">
      <c r="B206" s="223"/>
      <c r="C206" s="224"/>
      <c r="D206" s="203" t="s">
        <v>142</v>
      </c>
      <c r="E206" s="225" t="s">
        <v>1</v>
      </c>
      <c r="F206" s="226" t="s">
        <v>145</v>
      </c>
      <c r="G206" s="224"/>
      <c r="H206" s="227">
        <v>11.555999999999999</v>
      </c>
      <c r="I206" s="228"/>
      <c r="J206" s="224"/>
      <c r="K206" s="224"/>
      <c r="L206" s="229"/>
      <c r="M206" s="230"/>
      <c r="N206" s="231"/>
      <c r="O206" s="231"/>
      <c r="P206" s="231"/>
      <c r="Q206" s="231"/>
      <c r="R206" s="231"/>
      <c r="S206" s="231"/>
      <c r="T206" s="232"/>
      <c r="AT206" s="233" t="s">
        <v>142</v>
      </c>
      <c r="AU206" s="233" t="s">
        <v>91</v>
      </c>
      <c r="AV206" s="15" t="s">
        <v>140</v>
      </c>
      <c r="AW206" s="15" t="s">
        <v>35</v>
      </c>
      <c r="AX206" s="15" t="s">
        <v>89</v>
      </c>
      <c r="AY206" s="233" t="s">
        <v>134</v>
      </c>
    </row>
    <row r="207" spans="1:65" s="2" customFormat="1" ht="33" customHeight="1">
      <c r="A207" s="34"/>
      <c r="B207" s="35"/>
      <c r="C207" s="187" t="s">
        <v>230</v>
      </c>
      <c r="D207" s="187" t="s">
        <v>136</v>
      </c>
      <c r="E207" s="188" t="s">
        <v>231</v>
      </c>
      <c r="F207" s="189" t="s">
        <v>232</v>
      </c>
      <c r="G207" s="190" t="s">
        <v>159</v>
      </c>
      <c r="H207" s="191">
        <v>6.5339999999999998</v>
      </c>
      <c r="I207" s="192"/>
      <c r="J207" s="193">
        <f>ROUND(I207*H207,2)</f>
        <v>0</v>
      </c>
      <c r="K207" s="194"/>
      <c r="L207" s="39"/>
      <c r="M207" s="195" t="s">
        <v>1</v>
      </c>
      <c r="N207" s="196" t="s">
        <v>46</v>
      </c>
      <c r="O207" s="71"/>
      <c r="P207" s="197">
        <f>O207*H207</f>
        <v>0</v>
      </c>
      <c r="Q207" s="197">
        <v>0</v>
      </c>
      <c r="R207" s="197">
        <f>Q207*H207</f>
        <v>0</v>
      </c>
      <c r="S207" s="197">
        <v>0</v>
      </c>
      <c r="T207" s="19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140</v>
      </c>
      <c r="AT207" s="199" t="s">
        <v>136</v>
      </c>
      <c r="AU207" s="199" t="s">
        <v>91</v>
      </c>
      <c r="AY207" s="17" t="s">
        <v>134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7" t="s">
        <v>89</v>
      </c>
      <c r="BK207" s="200">
        <f>ROUND(I207*H207,2)</f>
        <v>0</v>
      </c>
      <c r="BL207" s="17" t="s">
        <v>140</v>
      </c>
      <c r="BM207" s="199" t="s">
        <v>233</v>
      </c>
    </row>
    <row r="208" spans="1:65" s="13" customFormat="1" ht="11.25">
      <c r="B208" s="201"/>
      <c r="C208" s="202"/>
      <c r="D208" s="203" t="s">
        <v>142</v>
      </c>
      <c r="E208" s="204" t="s">
        <v>1</v>
      </c>
      <c r="F208" s="205" t="s">
        <v>234</v>
      </c>
      <c r="G208" s="202"/>
      <c r="H208" s="204" t="s">
        <v>1</v>
      </c>
      <c r="I208" s="206"/>
      <c r="J208" s="202"/>
      <c r="K208" s="202"/>
      <c r="L208" s="207"/>
      <c r="M208" s="208"/>
      <c r="N208" s="209"/>
      <c r="O208" s="209"/>
      <c r="P208" s="209"/>
      <c r="Q208" s="209"/>
      <c r="R208" s="209"/>
      <c r="S208" s="209"/>
      <c r="T208" s="210"/>
      <c r="AT208" s="211" t="s">
        <v>142</v>
      </c>
      <c r="AU208" s="211" t="s">
        <v>91</v>
      </c>
      <c r="AV208" s="13" t="s">
        <v>89</v>
      </c>
      <c r="AW208" s="13" t="s">
        <v>35</v>
      </c>
      <c r="AX208" s="13" t="s">
        <v>81</v>
      </c>
      <c r="AY208" s="211" t="s">
        <v>134</v>
      </c>
    </row>
    <row r="209" spans="1:65" s="14" customFormat="1" ht="11.25">
      <c r="B209" s="212"/>
      <c r="C209" s="213"/>
      <c r="D209" s="203" t="s">
        <v>142</v>
      </c>
      <c r="E209" s="214" t="s">
        <v>1</v>
      </c>
      <c r="F209" s="215" t="s">
        <v>235</v>
      </c>
      <c r="G209" s="213"/>
      <c r="H209" s="216">
        <v>6.5339999999999998</v>
      </c>
      <c r="I209" s="217"/>
      <c r="J209" s="213"/>
      <c r="K209" s="213"/>
      <c r="L209" s="218"/>
      <c r="M209" s="219"/>
      <c r="N209" s="220"/>
      <c r="O209" s="220"/>
      <c r="P209" s="220"/>
      <c r="Q209" s="220"/>
      <c r="R209" s="220"/>
      <c r="S209" s="220"/>
      <c r="T209" s="221"/>
      <c r="AT209" s="222" t="s">
        <v>142</v>
      </c>
      <c r="AU209" s="222" t="s">
        <v>91</v>
      </c>
      <c r="AV209" s="14" t="s">
        <v>91</v>
      </c>
      <c r="AW209" s="14" t="s">
        <v>35</v>
      </c>
      <c r="AX209" s="14" t="s">
        <v>81</v>
      </c>
      <c r="AY209" s="222" t="s">
        <v>134</v>
      </c>
    </row>
    <row r="210" spans="1:65" s="15" customFormat="1" ht="11.25">
      <c r="B210" s="223"/>
      <c r="C210" s="224"/>
      <c r="D210" s="203" t="s">
        <v>142</v>
      </c>
      <c r="E210" s="225" t="s">
        <v>1</v>
      </c>
      <c r="F210" s="226" t="s">
        <v>145</v>
      </c>
      <c r="G210" s="224"/>
      <c r="H210" s="227">
        <v>6.5339999999999998</v>
      </c>
      <c r="I210" s="228"/>
      <c r="J210" s="224"/>
      <c r="K210" s="224"/>
      <c r="L210" s="229"/>
      <c r="M210" s="230"/>
      <c r="N210" s="231"/>
      <c r="O210" s="231"/>
      <c r="P210" s="231"/>
      <c r="Q210" s="231"/>
      <c r="R210" s="231"/>
      <c r="S210" s="231"/>
      <c r="T210" s="232"/>
      <c r="AT210" s="233" t="s">
        <v>142</v>
      </c>
      <c r="AU210" s="233" t="s">
        <v>91</v>
      </c>
      <c r="AV210" s="15" t="s">
        <v>140</v>
      </c>
      <c r="AW210" s="15" t="s">
        <v>35</v>
      </c>
      <c r="AX210" s="15" t="s">
        <v>89</v>
      </c>
      <c r="AY210" s="233" t="s">
        <v>134</v>
      </c>
    </row>
    <row r="211" spans="1:65" s="2" customFormat="1" ht="16.5" customHeight="1">
      <c r="A211" s="34"/>
      <c r="B211" s="35"/>
      <c r="C211" s="234" t="s">
        <v>236</v>
      </c>
      <c r="D211" s="234" t="s">
        <v>237</v>
      </c>
      <c r="E211" s="235" t="s">
        <v>238</v>
      </c>
      <c r="F211" s="236" t="s">
        <v>239</v>
      </c>
      <c r="G211" s="237" t="s">
        <v>206</v>
      </c>
      <c r="H211" s="238">
        <v>9.3460000000000001</v>
      </c>
      <c r="I211" s="239"/>
      <c r="J211" s="240">
        <f>ROUND(I211*H211,2)</f>
        <v>0</v>
      </c>
      <c r="K211" s="241"/>
      <c r="L211" s="242"/>
      <c r="M211" s="243" t="s">
        <v>1</v>
      </c>
      <c r="N211" s="244" t="s">
        <v>46</v>
      </c>
      <c r="O211" s="71"/>
      <c r="P211" s="197">
        <f>O211*H211</f>
        <v>0</v>
      </c>
      <c r="Q211" s="197">
        <v>1</v>
      </c>
      <c r="R211" s="197">
        <f>Q211*H211</f>
        <v>9.3460000000000001</v>
      </c>
      <c r="S211" s="197">
        <v>0</v>
      </c>
      <c r="T211" s="19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184</v>
      </c>
      <c r="AT211" s="199" t="s">
        <v>237</v>
      </c>
      <c r="AU211" s="199" t="s">
        <v>91</v>
      </c>
      <c r="AY211" s="17" t="s">
        <v>134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7" t="s">
        <v>89</v>
      </c>
      <c r="BK211" s="200">
        <f>ROUND(I211*H211,2)</f>
        <v>0</v>
      </c>
      <c r="BL211" s="17" t="s">
        <v>140</v>
      </c>
      <c r="BM211" s="199" t="s">
        <v>240</v>
      </c>
    </row>
    <row r="212" spans="1:65" s="14" customFormat="1" ht="11.25">
      <c r="B212" s="212"/>
      <c r="C212" s="213"/>
      <c r="D212" s="203" t="s">
        <v>142</v>
      </c>
      <c r="E212" s="214" t="s">
        <v>1</v>
      </c>
      <c r="F212" s="215" t="s">
        <v>241</v>
      </c>
      <c r="G212" s="213"/>
      <c r="H212" s="216">
        <v>4.3559999999999999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142</v>
      </c>
      <c r="AU212" s="222" t="s">
        <v>91</v>
      </c>
      <c r="AV212" s="14" t="s">
        <v>91</v>
      </c>
      <c r="AW212" s="14" t="s">
        <v>35</v>
      </c>
      <c r="AX212" s="14" t="s">
        <v>81</v>
      </c>
      <c r="AY212" s="222" t="s">
        <v>134</v>
      </c>
    </row>
    <row r="213" spans="1:65" s="13" customFormat="1" ht="11.25">
      <c r="B213" s="201"/>
      <c r="C213" s="202"/>
      <c r="D213" s="203" t="s">
        <v>142</v>
      </c>
      <c r="E213" s="204" t="s">
        <v>1</v>
      </c>
      <c r="F213" s="205" t="s">
        <v>242</v>
      </c>
      <c r="G213" s="202"/>
      <c r="H213" s="204" t="s">
        <v>1</v>
      </c>
      <c r="I213" s="206"/>
      <c r="J213" s="202"/>
      <c r="K213" s="202"/>
      <c r="L213" s="207"/>
      <c r="M213" s="208"/>
      <c r="N213" s="209"/>
      <c r="O213" s="209"/>
      <c r="P213" s="209"/>
      <c r="Q213" s="209"/>
      <c r="R213" s="209"/>
      <c r="S213" s="209"/>
      <c r="T213" s="210"/>
      <c r="AT213" s="211" t="s">
        <v>142</v>
      </c>
      <c r="AU213" s="211" t="s">
        <v>91</v>
      </c>
      <c r="AV213" s="13" t="s">
        <v>89</v>
      </c>
      <c r="AW213" s="13" t="s">
        <v>35</v>
      </c>
      <c r="AX213" s="13" t="s">
        <v>81</v>
      </c>
      <c r="AY213" s="211" t="s">
        <v>134</v>
      </c>
    </row>
    <row r="214" spans="1:65" s="14" customFormat="1" ht="11.25">
      <c r="B214" s="212"/>
      <c r="C214" s="213"/>
      <c r="D214" s="203" t="s">
        <v>142</v>
      </c>
      <c r="E214" s="214" t="s">
        <v>1</v>
      </c>
      <c r="F214" s="215" t="s">
        <v>243</v>
      </c>
      <c r="G214" s="213"/>
      <c r="H214" s="216">
        <v>4.99</v>
      </c>
      <c r="I214" s="217"/>
      <c r="J214" s="213"/>
      <c r="K214" s="213"/>
      <c r="L214" s="218"/>
      <c r="M214" s="219"/>
      <c r="N214" s="220"/>
      <c r="O214" s="220"/>
      <c r="P214" s="220"/>
      <c r="Q214" s="220"/>
      <c r="R214" s="220"/>
      <c r="S214" s="220"/>
      <c r="T214" s="221"/>
      <c r="AT214" s="222" t="s">
        <v>142</v>
      </c>
      <c r="AU214" s="222" t="s">
        <v>91</v>
      </c>
      <c r="AV214" s="14" t="s">
        <v>91</v>
      </c>
      <c r="AW214" s="14" t="s">
        <v>35</v>
      </c>
      <c r="AX214" s="14" t="s">
        <v>81</v>
      </c>
      <c r="AY214" s="222" t="s">
        <v>134</v>
      </c>
    </row>
    <row r="215" spans="1:65" s="15" customFormat="1" ht="11.25">
      <c r="B215" s="223"/>
      <c r="C215" s="224"/>
      <c r="D215" s="203" t="s">
        <v>142</v>
      </c>
      <c r="E215" s="225" t="s">
        <v>1</v>
      </c>
      <c r="F215" s="226" t="s">
        <v>145</v>
      </c>
      <c r="G215" s="224"/>
      <c r="H215" s="227">
        <v>9.3460000000000001</v>
      </c>
      <c r="I215" s="228"/>
      <c r="J215" s="224"/>
      <c r="K215" s="224"/>
      <c r="L215" s="229"/>
      <c r="M215" s="230"/>
      <c r="N215" s="231"/>
      <c r="O215" s="231"/>
      <c r="P215" s="231"/>
      <c r="Q215" s="231"/>
      <c r="R215" s="231"/>
      <c r="S215" s="231"/>
      <c r="T215" s="232"/>
      <c r="AT215" s="233" t="s">
        <v>142</v>
      </c>
      <c r="AU215" s="233" t="s">
        <v>91</v>
      </c>
      <c r="AV215" s="15" t="s">
        <v>140</v>
      </c>
      <c r="AW215" s="15" t="s">
        <v>35</v>
      </c>
      <c r="AX215" s="15" t="s">
        <v>89</v>
      </c>
      <c r="AY215" s="233" t="s">
        <v>134</v>
      </c>
    </row>
    <row r="216" spans="1:65" s="2" customFormat="1" ht="24.2" customHeight="1">
      <c r="A216" s="34"/>
      <c r="B216" s="35"/>
      <c r="C216" s="187" t="s">
        <v>244</v>
      </c>
      <c r="D216" s="187" t="s">
        <v>136</v>
      </c>
      <c r="E216" s="188" t="s">
        <v>245</v>
      </c>
      <c r="F216" s="189" t="s">
        <v>246</v>
      </c>
      <c r="G216" s="190" t="s">
        <v>159</v>
      </c>
      <c r="H216" s="191">
        <v>14.82</v>
      </c>
      <c r="I216" s="192"/>
      <c r="J216" s="193">
        <f>ROUND(I216*H216,2)</f>
        <v>0</v>
      </c>
      <c r="K216" s="194"/>
      <c r="L216" s="39"/>
      <c r="M216" s="195" t="s">
        <v>1</v>
      </c>
      <c r="N216" s="196" t="s">
        <v>46</v>
      </c>
      <c r="O216" s="71"/>
      <c r="P216" s="197">
        <f>O216*H216</f>
        <v>0</v>
      </c>
      <c r="Q216" s="197">
        <v>0</v>
      </c>
      <c r="R216" s="197">
        <f>Q216*H216</f>
        <v>0</v>
      </c>
      <c r="S216" s="197">
        <v>0</v>
      </c>
      <c r="T216" s="198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140</v>
      </c>
      <c r="AT216" s="199" t="s">
        <v>136</v>
      </c>
      <c r="AU216" s="199" t="s">
        <v>91</v>
      </c>
      <c r="AY216" s="17" t="s">
        <v>134</v>
      </c>
      <c r="BE216" s="200">
        <f>IF(N216="základní",J216,0)</f>
        <v>0</v>
      </c>
      <c r="BF216" s="200">
        <f>IF(N216="snížená",J216,0)</f>
        <v>0</v>
      </c>
      <c r="BG216" s="200">
        <f>IF(N216="zákl. přenesená",J216,0)</f>
        <v>0</v>
      </c>
      <c r="BH216" s="200">
        <f>IF(N216="sníž. přenesená",J216,0)</f>
        <v>0</v>
      </c>
      <c r="BI216" s="200">
        <f>IF(N216="nulová",J216,0)</f>
        <v>0</v>
      </c>
      <c r="BJ216" s="17" t="s">
        <v>89</v>
      </c>
      <c r="BK216" s="200">
        <f>ROUND(I216*H216,2)</f>
        <v>0</v>
      </c>
      <c r="BL216" s="17" t="s">
        <v>140</v>
      </c>
      <c r="BM216" s="199" t="s">
        <v>247</v>
      </c>
    </row>
    <row r="217" spans="1:65" s="13" customFormat="1" ht="11.25">
      <c r="B217" s="201"/>
      <c r="C217" s="202"/>
      <c r="D217" s="203" t="s">
        <v>142</v>
      </c>
      <c r="E217" s="204" t="s">
        <v>1</v>
      </c>
      <c r="F217" s="205" t="s">
        <v>248</v>
      </c>
      <c r="G217" s="202"/>
      <c r="H217" s="204" t="s">
        <v>1</v>
      </c>
      <c r="I217" s="206"/>
      <c r="J217" s="202"/>
      <c r="K217" s="202"/>
      <c r="L217" s="207"/>
      <c r="M217" s="208"/>
      <c r="N217" s="209"/>
      <c r="O217" s="209"/>
      <c r="P217" s="209"/>
      <c r="Q217" s="209"/>
      <c r="R217" s="209"/>
      <c r="S217" s="209"/>
      <c r="T217" s="210"/>
      <c r="AT217" s="211" t="s">
        <v>142</v>
      </c>
      <c r="AU217" s="211" t="s">
        <v>91</v>
      </c>
      <c r="AV217" s="13" t="s">
        <v>89</v>
      </c>
      <c r="AW217" s="13" t="s">
        <v>35</v>
      </c>
      <c r="AX217" s="13" t="s">
        <v>81</v>
      </c>
      <c r="AY217" s="211" t="s">
        <v>134</v>
      </c>
    </row>
    <row r="218" spans="1:65" s="13" customFormat="1" ht="11.25">
      <c r="B218" s="201"/>
      <c r="C218" s="202"/>
      <c r="D218" s="203" t="s">
        <v>142</v>
      </c>
      <c r="E218" s="204" t="s">
        <v>1</v>
      </c>
      <c r="F218" s="205" t="s">
        <v>176</v>
      </c>
      <c r="G218" s="202"/>
      <c r="H218" s="204" t="s">
        <v>1</v>
      </c>
      <c r="I218" s="206"/>
      <c r="J218" s="202"/>
      <c r="K218" s="202"/>
      <c r="L218" s="207"/>
      <c r="M218" s="208"/>
      <c r="N218" s="209"/>
      <c r="O218" s="209"/>
      <c r="P218" s="209"/>
      <c r="Q218" s="209"/>
      <c r="R218" s="209"/>
      <c r="S218" s="209"/>
      <c r="T218" s="210"/>
      <c r="AT218" s="211" t="s">
        <v>142</v>
      </c>
      <c r="AU218" s="211" t="s">
        <v>91</v>
      </c>
      <c r="AV218" s="13" t="s">
        <v>89</v>
      </c>
      <c r="AW218" s="13" t="s">
        <v>35</v>
      </c>
      <c r="AX218" s="13" t="s">
        <v>81</v>
      </c>
      <c r="AY218" s="211" t="s">
        <v>134</v>
      </c>
    </row>
    <row r="219" spans="1:65" s="14" customFormat="1" ht="11.25">
      <c r="B219" s="212"/>
      <c r="C219" s="213"/>
      <c r="D219" s="203" t="s">
        <v>142</v>
      </c>
      <c r="E219" s="214" t="s">
        <v>1</v>
      </c>
      <c r="F219" s="215" t="s">
        <v>249</v>
      </c>
      <c r="G219" s="213"/>
      <c r="H219" s="216">
        <v>13.2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142</v>
      </c>
      <c r="AU219" s="222" t="s">
        <v>91</v>
      </c>
      <c r="AV219" s="14" t="s">
        <v>91</v>
      </c>
      <c r="AW219" s="14" t="s">
        <v>35</v>
      </c>
      <c r="AX219" s="14" t="s">
        <v>81</v>
      </c>
      <c r="AY219" s="222" t="s">
        <v>134</v>
      </c>
    </row>
    <row r="220" spans="1:65" s="13" customFormat="1" ht="11.25">
      <c r="B220" s="201"/>
      <c r="C220" s="202"/>
      <c r="D220" s="203" t="s">
        <v>142</v>
      </c>
      <c r="E220" s="204" t="s">
        <v>1</v>
      </c>
      <c r="F220" s="205" t="s">
        <v>250</v>
      </c>
      <c r="G220" s="202"/>
      <c r="H220" s="204" t="s">
        <v>1</v>
      </c>
      <c r="I220" s="206"/>
      <c r="J220" s="202"/>
      <c r="K220" s="202"/>
      <c r="L220" s="207"/>
      <c r="M220" s="208"/>
      <c r="N220" s="209"/>
      <c r="O220" s="209"/>
      <c r="P220" s="209"/>
      <c r="Q220" s="209"/>
      <c r="R220" s="209"/>
      <c r="S220" s="209"/>
      <c r="T220" s="210"/>
      <c r="AT220" s="211" t="s">
        <v>142</v>
      </c>
      <c r="AU220" s="211" t="s">
        <v>91</v>
      </c>
      <c r="AV220" s="13" t="s">
        <v>89</v>
      </c>
      <c r="AW220" s="13" t="s">
        <v>35</v>
      </c>
      <c r="AX220" s="13" t="s">
        <v>81</v>
      </c>
      <c r="AY220" s="211" t="s">
        <v>134</v>
      </c>
    </row>
    <row r="221" spans="1:65" s="14" customFormat="1" ht="11.25">
      <c r="B221" s="212"/>
      <c r="C221" s="213"/>
      <c r="D221" s="203" t="s">
        <v>142</v>
      </c>
      <c r="E221" s="214" t="s">
        <v>1</v>
      </c>
      <c r="F221" s="215" t="s">
        <v>251</v>
      </c>
      <c r="G221" s="213"/>
      <c r="H221" s="216">
        <v>1.62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142</v>
      </c>
      <c r="AU221" s="222" t="s">
        <v>91</v>
      </c>
      <c r="AV221" s="14" t="s">
        <v>91</v>
      </c>
      <c r="AW221" s="14" t="s">
        <v>35</v>
      </c>
      <c r="AX221" s="14" t="s">
        <v>81</v>
      </c>
      <c r="AY221" s="222" t="s">
        <v>134</v>
      </c>
    </row>
    <row r="222" spans="1:65" s="15" customFormat="1" ht="11.25">
      <c r="B222" s="223"/>
      <c r="C222" s="224"/>
      <c r="D222" s="203" t="s">
        <v>142</v>
      </c>
      <c r="E222" s="225" t="s">
        <v>1</v>
      </c>
      <c r="F222" s="226" t="s">
        <v>145</v>
      </c>
      <c r="G222" s="224"/>
      <c r="H222" s="227">
        <v>14.82</v>
      </c>
      <c r="I222" s="228"/>
      <c r="J222" s="224"/>
      <c r="K222" s="224"/>
      <c r="L222" s="229"/>
      <c r="M222" s="230"/>
      <c r="N222" s="231"/>
      <c r="O222" s="231"/>
      <c r="P222" s="231"/>
      <c r="Q222" s="231"/>
      <c r="R222" s="231"/>
      <c r="S222" s="231"/>
      <c r="T222" s="232"/>
      <c r="AT222" s="233" t="s">
        <v>142</v>
      </c>
      <c r="AU222" s="233" t="s">
        <v>91</v>
      </c>
      <c r="AV222" s="15" t="s">
        <v>140</v>
      </c>
      <c r="AW222" s="15" t="s">
        <v>35</v>
      </c>
      <c r="AX222" s="15" t="s">
        <v>89</v>
      </c>
      <c r="AY222" s="233" t="s">
        <v>134</v>
      </c>
    </row>
    <row r="223" spans="1:65" s="2" customFormat="1" ht="16.5" customHeight="1">
      <c r="A223" s="34"/>
      <c r="B223" s="35"/>
      <c r="C223" s="234" t="s">
        <v>8</v>
      </c>
      <c r="D223" s="234" t="s">
        <v>237</v>
      </c>
      <c r="E223" s="235" t="s">
        <v>238</v>
      </c>
      <c r="F223" s="236" t="s">
        <v>239</v>
      </c>
      <c r="G223" s="237" t="s">
        <v>206</v>
      </c>
      <c r="H223" s="238">
        <v>28.899000000000001</v>
      </c>
      <c r="I223" s="239"/>
      <c r="J223" s="240">
        <f>ROUND(I223*H223,2)</f>
        <v>0</v>
      </c>
      <c r="K223" s="241"/>
      <c r="L223" s="242"/>
      <c r="M223" s="243" t="s">
        <v>1</v>
      </c>
      <c r="N223" s="244" t="s">
        <v>46</v>
      </c>
      <c r="O223" s="71"/>
      <c r="P223" s="197">
        <f>O223*H223</f>
        <v>0</v>
      </c>
      <c r="Q223" s="197">
        <v>1</v>
      </c>
      <c r="R223" s="197">
        <f>Q223*H223</f>
        <v>28.899000000000001</v>
      </c>
      <c r="S223" s="197">
        <v>0</v>
      </c>
      <c r="T223" s="198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9" t="s">
        <v>184</v>
      </c>
      <c r="AT223" s="199" t="s">
        <v>237</v>
      </c>
      <c r="AU223" s="199" t="s">
        <v>91</v>
      </c>
      <c r="AY223" s="17" t="s">
        <v>134</v>
      </c>
      <c r="BE223" s="200">
        <f>IF(N223="základní",J223,0)</f>
        <v>0</v>
      </c>
      <c r="BF223" s="200">
        <f>IF(N223="snížená",J223,0)</f>
        <v>0</v>
      </c>
      <c r="BG223" s="200">
        <f>IF(N223="zákl. přenesená",J223,0)</f>
        <v>0</v>
      </c>
      <c r="BH223" s="200">
        <f>IF(N223="sníž. přenesená",J223,0)</f>
        <v>0</v>
      </c>
      <c r="BI223" s="200">
        <f>IF(N223="nulová",J223,0)</f>
        <v>0</v>
      </c>
      <c r="BJ223" s="17" t="s">
        <v>89</v>
      </c>
      <c r="BK223" s="200">
        <f>ROUND(I223*H223,2)</f>
        <v>0</v>
      </c>
      <c r="BL223" s="17" t="s">
        <v>140</v>
      </c>
      <c r="BM223" s="199" t="s">
        <v>252</v>
      </c>
    </row>
    <row r="224" spans="1:65" s="14" customFormat="1" ht="11.25">
      <c r="B224" s="212"/>
      <c r="C224" s="213"/>
      <c r="D224" s="203" t="s">
        <v>142</v>
      </c>
      <c r="E224" s="214" t="s">
        <v>1</v>
      </c>
      <c r="F224" s="215" t="s">
        <v>200</v>
      </c>
      <c r="G224" s="213"/>
      <c r="H224" s="216">
        <v>14.82</v>
      </c>
      <c r="I224" s="217"/>
      <c r="J224" s="213"/>
      <c r="K224" s="213"/>
      <c r="L224" s="218"/>
      <c r="M224" s="219"/>
      <c r="N224" s="220"/>
      <c r="O224" s="220"/>
      <c r="P224" s="220"/>
      <c r="Q224" s="220"/>
      <c r="R224" s="220"/>
      <c r="S224" s="220"/>
      <c r="T224" s="221"/>
      <c r="AT224" s="222" t="s">
        <v>142</v>
      </c>
      <c r="AU224" s="222" t="s">
        <v>91</v>
      </c>
      <c r="AV224" s="14" t="s">
        <v>91</v>
      </c>
      <c r="AW224" s="14" t="s">
        <v>35</v>
      </c>
      <c r="AX224" s="14" t="s">
        <v>81</v>
      </c>
      <c r="AY224" s="222" t="s">
        <v>134</v>
      </c>
    </row>
    <row r="225" spans="1:65" s="15" customFormat="1" ht="11.25">
      <c r="B225" s="223"/>
      <c r="C225" s="224"/>
      <c r="D225" s="203" t="s">
        <v>142</v>
      </c>
      <c r="E225" s="225" t="s">
        <v>1</v>
      </c>
      <c r="F225" s="226" t="s">
        <v>145</v>
      </c>
      <c r="G225" s="224"/>
      <c r="H225" s="227">
        <v>14.82</v>
      </c>
      <c r="I225" s="228"/>
      <c r="J225" s="224"/>
      <c r="K225" s="224"/>
      <c r="L225" s="229"/>
      <c r="M225" s="230"/>
      <c r="N225" s="231"/>
      <c r="O225" s="231"/>
      <c r="P225" s="231"/>
      <c r="Q225" s="231"/>
      <c r="R225" s="231"/>
      <c r="S225" s="231"/>
      <c r="T225" s="232"/>
      <c r="AT225" s="233" t="s">
        <v>142</v>
      </c>
      <c r="AU225" s="233" t="s">
        <v>91</v>
      </c>
      <c r="AV225" s="15" t="s">
        <v>140</v>
      </c>
      <c r="AW225" s="15" t="s">
        <v>35</v>
      </c>
      <c r="AX225" s="15" t="s">
        <v>89</v>
      </c>
      <c r="AY225" s="233" t="s">
        <v>134</v>
      </c>
    </row>
    <row r="226" spans="1:65" s="14" customFormat="1" ht="11.25">
      <c r="B226" s="212"/>
      <c r="C226" s="213"/>
      <c r="D226" s="203" t="s">
        <v>142</v>
      </c>
      <c r="E226" s="213"/>
      <c r="F226" s="215" t="s">
        <v>253</v>
      </c>
      <c r="G226" s="213"/>
      <c r="H226" s="216">
        <v>28.899000000000001</v>
      </c>
      <c r="I226" s="217"/>
      <c r="J226" s="213"/>
      <c r="K226" s="213"/>
      <c r="L226" s="218"/>
      <c r="M226" s="219"/>
      <c r="N226" s="220"/>
      <c r="O226" s="220"/>
      <c r="P226" s="220"/>
      <c r="Q226" s="220"/>
      <c r="R226" s="220"/>
      <c r="S226" s="220"/>
      <c r="T226" s="221"/>
      <c r="AT226" s="222" t="s">
        <v>142</v>
      </c>
      <c r="AU226" s="222" t="s">
        <v>91</v>
      </c>
      <c r="AV226" s="14" t="s">
        <v>91</v>
      </c>
      <c r="AW226" s="14" t="s">
        <v>4</v>
      </c>
      <c r="AX226" s="14" t="s">
        <v>89</v>
      </c>
      <c r="AY226" s="222" t="s">
        <v>134</v>
      </c>
    </row>
    <row r="227" spans="1:65" s="2" customFormat="1" ht="24.2" customHeight="1">
      <c r="A227" s="34"/>
      <c r="B227" s="35"/>
      <c r="C227" s="187" t="s">
        <v>254</v>
      </c>
      <c r="D227" s="187" t="s">
        <v>136</v>
      </c>
      <c r="E227" s="188" t="s">
        <v>255</v>
      </c>
      <c r="F227" s="189" t="s">
        <v>246</v>
      </c>
      <c r="G227" s="190" t="s">
        <v>159</v>
      </c>
      <c r="H227" s="191">
        <v>29.7</v>
      </c>
      <c r="I227" s="192"/>
      <c r="J227" s="193">
        <f>ROUND(I227*H227,2)</f>
        <v>0</v>
      </c>
      <c r="K227" s="194"/>
      <c r="L227" s="39"/>
      <c r="M227" s="195" t="s">
        <v>1</v>
      </c>
      <c r="N227" s="196" t="s">
        <v>46</v>
      </c>
      <c r="O227" s="71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140</v>
      </c>
      <c r="AT227" s="199" t="s">
        <v>136</v>
      </c>
      <c r="AU227" s="199" t="s">
        <v>91</v>
      </c>
      <c r="AY227" s="17" t="s">
        <v>134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7" t="s">
        <v>89</v>
      </c>
      <c r="BK227" s="200">
        <f>ROUND(I227*H227,2)</f>
        <v>0</v>
      </c>
      <c r="BL227" s="17" t="s">
        <v>140</v>
      </c>
      <c r="BM227" s="199" t="s">
        <v>256</v>
      </c>
    </row>
    <row r="228" spans="1:65" s="13" customFormat="1" ht="11.25">
      <c r="B228" s="201"/>
      <c r="C228" s="202"/>
      <c r="D228" s="203" t="s">
        <v>142</v>
      </c>
      <c r="E228" s="204" t="s">
        <v>1</v>
      </c>
      <c r="F228" s="205" t="s">
        <v>257</v>
      </c>
      <c r="G228" s="202"/>
      <c r="H228" s="204" t="s">
        <v>1</v>
      </c>
      <c r="I228" s="206"/>
      <c r="J228" s="202"/>
      <c r="K228" s="202"/>
      <c r="L228" s="207"/>
      <c r="M228" s="208"/>
      <c r="N228" s="209"/>
      <c r="O228" s="209"/>
      <c r="P228" s="209"/>
      <c r="Q228" s="209"/>
      <c r="R228" s="209"/>
      <c r="S228" s="209"/>
      <c r="T228" s="210"/>
      <c r="AT228" s="211" t="s">
        <v>142</v>
      </c>
      <c r="AU228" s="211" t="s">
        <v>91</v>
      </c>
      <c r="AV228" s="13" t="s">
        <v>89</v>
      </c>
      <c r="AW228" s="13" t="s">
        <v>35</v>
      </c>
      <c r="AX228" s="13" t="s">
        <v>81</v>
      </c>
      <c r="AY228" s="211" t="s">
        <v>134</v>
      </c>
    </row>
    <row r="229" spans="1:65" s="14" customFormat="1" ht="11.25">
      <c r="B229" s="212"/>
      <c r="C229" s="213"/>
      <c r="D229" s="203" t="s">
        <v>142</v>
      </c>
      <c r="E229" s="214" t="s">
        <v>1</v>
      </c>
      <c r="F229" s="215" t="s">
        <v>258</v>
      </c>
      <c r="G229" s="213"/>
      <c r="H229" s="216">
        <v>29.7</v>
      </c>
      <c r="I229" s="217"/>
      <c r="J229" s="213"/>
      <c r="K229" s="213"/>
      <c r="L229" s="218"/>
      <c r="M229" s="219"/>
      <c r="N229" s="220"/>
      <c r="O229" s="220"/>
      <c r="P229" s="220"/>
      <c r="Q229" s="220"/>
      <c r="R229" s="220"/>
      <c r="S229" s="220"/>
      <c r="T229" s="221"/>
      <c r="AT229" s="222" t="s">
        <v>142</v>
      </c>
      <c r="AU229" s="222" t="s">
        <v>91</v>
      </c>
      <c r="AV229" s="14" t="s">
        <v>91</v>
      </c>
      <c r="AW229" s="14" t="s">
        <v>35</v>
      </c>
      <c r="AX229" s="14" t="s">
        <v>81</v>
      </c>
      <c r="AY229" s="222" t="s">
        <v>134</v>
      </c>
    </row>
    <row r="230" spans="1:65" s="15" customFormat="1" ht="11.25">
      <c r="B230" s="223"/>
      <c r="C230" s="224"/>
      <c r="D230" s="203" t="s">
        <v>142</v>
      </c>
      <c r="E230" s="225" t="s">
        <v>1</v>
      </c>
      <c r="F230" s="226" t="s">
        <v>145</v>
      </c>
      <c r="G230" s="224"/>
      <c r="H230" s="227">
        <v>29.7</v>
      </c>
      <c r="I230" s="228"/>
      <c r="J230" s="224"/>
      <c r="K230" s="224"/>
      <c r="L230" s="229"/>
      <c r="M230" s="230"/>
      <c r="N230" s="231"/>
      <c r="O230" s="231"/>
      <c r="P230" s="231"/>
      <c r="Q230" s="231"/>
      <c r="R230" s="231"/>
      <c r="S230" s="231"/>
      <c r="T230" s="232"/>
      <c r="AT230" s="233" t="s">
        <v>142</v>
      </c>
      <c r="AU230" s="233" t="s">
        <v>91</v>
      </c>
      <c r="AV230" s="15" t="s">
        <v>140</v>
      </c>
      <c r="AW230" s="15" t="s">
        <v>35</v>
      </c>
      <c r="AX230" s="15" t="s">
        <v>89</v>
      </c>
      <c r="AY230" s="233" t="s">
        <v>134</v>
      </c>
    </row>
    <row r="231" spans="1:65" s="2" customFormat="1" ht="16.5" customHeight="1">
      <c r="A231" s="34"/>
      <c r="B231" s="35"/>
      <c r="C231" s="234" t="s">
        <v>259</v>
      </c>
      <c r="D231" s="234" t="s">
        <v>237</v>
      </c>
      <c r="E231" s="235" t="s">
        <v>260</v>
      </c>
      <c r="F231" s="236" t="s">
        <v>261</v>
      </c>
      <c r="G231" s="237" t="s">
        <v>206</v>
      </c>
      <c r="H231" s="238">
        <v>57.914999999999999</v>
      </c>
      <c r="I231" s="239"/>
      <c r="J231" s="240">
        <f>ROUND(I231*H231,2)</f>
        <v>0</v>
      </c>
      <c r="K231" s="241"/>
      <c r="L231" s="242"/>
      <c r="M231" s="243" t="s">
        <v>1</v>
      </c>
      <c r="N231" s="244" t="s">
        <v>46</v>
      </c>
      <c r="O231" s="71"/>
      <c r="P231" s="197">
        <f>O231*H231</f>
        <v>0</v>
      </c>
      <c r="Q231" s="197">
        <v>1</v>
      </c>
      <c r="R231" s="197">
        <f>Q231*H231</f>
        <v>57.914999999999999</v>
      </c>
      <c r="S231" s="197">
        <v>0</v>
      </c>
      <c r="T231" s="19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184</v>
      </c>
      <c r="AT231" s="199" t="s">
        <v>237</v>
      </c>
      <c r="AU231" s="199" t="s">
        <v>91</v>
      </c>
      <c r="AY231" s="17" t="s">
        <v>134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7" t="s">
        <v>89</v>
      </c>
      <c r="BK231" s="200">
        <f>ROUND(I231*H231,2)</f>
        <v>0</v>
      </c>
      <c r="BL231" s="17" t="s">
        <v>140</v>
      </c>
      <c r="BM231" s="199" t="s">
        <v>262</v>
      </c>
    </row>
    <row r="232" spans="1:65" s="13" customFormat="1" ht="11.25">
      <c r="B232" s="201"/>
      <c r="C232" s="202"/>
      <c r="D232" s="203" t="s">
        <v>142</v>
      </c>
      <c r="E232" s="204" t="s">
        <v>1</v>
      </c>
      <c r="F232" s="205" t="s">
        <v>263</v>
      </c>
      <c r="G232" s="202"/>
      <c r="H232" s="204" t="s">
        <v>1</v>
      </c>
      <c r="I232" s="206"/>
      <c r="J232" s="202"/>
      <c r="K232" s="202"/>
      <c r="L232" s="207"/>
      <c r="M232" s="208"/>
      <c r="N232" s="209"/>
      <c r="O232" s="209"/>
      <c r="P232" s="209"/>
      <c r="Q232" s="209"/>
      <c r="R232" s="209"/>
      <c r="S232" s="209"/>
      <c r="T232" s="210"/>
      <c r="AT232" s="211" t="s">
        <v>142</v>
      </c>
      <c r="AU232" s="211" t="s">
        <v>91</v>
      </c>
      <c r="AV232" s="13" t="s">
        <v>89</v>
      </c>
      <c r="AW232" s="13" t="s">
        <v>35</v>
      </c>
      <c r="AX232" s="13" t="s">
        <v>81</v>
      </c>
      <c r="AY232" s="211" t="s">
        <v>134</v>
      </c>
    </row>
    <row r="233" spans="1:65" s="14" customFormat="1" ht="11.25">
      <c r="B233" s="212"/>
      <c r="C233" s="213"/>
      <c r="D233" s="203" t="s">
        <v>142</v>
      </c>
      <c r="E233" s="214" t="s">
        <v>1</v>
      </c>
      <c r="F233" s="215" t="s">
        <v>201</v>
      </c>
      <c r="G233" s="213"/>
      <c r="H233" s="216">
        <v>29.7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142</v>
      </c>
      <c r="AU233" s="222" t="s">
        <v>91</v>
      </c>
      <c r="AV233" s="14" t="s">
        <v>91</v>
      </c>
      <c r="AW233" s="14" t="s">
        <v>35</v>
      </c>
      <c r="AX233" s="14" t="s">
        <v>81</v>
      </c>
      <c r="AY233" s="222" t="s">
        <v>134</v>
      </c>
    </row>
    <row r="234" spans="1:65" s="15" customFormat="1" ht="11.25">
      <c r="B234" s="223"/>
      <c r="C234" s="224"/>
      <c r="D234" s="203" t="s">
        <v>142</v>
      </c>
      <c r="E234" s="225" t="s">
        <v>1</v>
      </c>
      <c r="F234" s="226" t="s">
        <v>145</v>
      </c>
      <c r="G234" s="224"/>
      <c r="H234" s="227">
        <v>29.7</v>
      </c>
      <c r="I234" s="228"/>
      <c r="J234" s="224"/>
      <c r="K234" s="224"/>
      <c r="L234" s="229"/>
      <c r="M234" s="230"/>
      <c r="N234" s="231"/>
      <c r="O234" s="231"/>
      <c r="P234" s="231"/>
      <c r="Q234" s="231"/>
      <c r="R234" s="231"/>
      <c r="S234" s="231"/>
      <c r="T234" s="232"/>
      <c r="AT234" s="233" t="s">
        <v>142</v>
      </c>
      <c r="AU234" s="233" t="s">
        <v>91</v>
      </c>
      <c r="AV234" s="15" t="s">
        <v>140</v>
      </c>
      <c r="AW234" s="15" t="s">
        <v>35</v>
      </c>
      <c r="AX234" s="15" t="s">
        <v>89</v>
      </c>
      <c r="AY234" s="233" t="s">
        <v>134</v>
      </c>
    </row>
    <row r="235" spans="1:65" s="14" customFormat="1" ht="11.25">
      <c r="B235" s="212"/>
      <c r="C235" s="213"/>
      <c r="D235" s="203" t="s">
        <v>142</v>
      </c>
      <c r="E235" s="213"/>
      <c r="F235" s="215" t="s">
        <v>264</v>
      </c>
      <c r="G235" s="213"/>
      <c r="H235" s="216">
        <v>57.914999999999999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142</v>
      </c>
      <c r="AU235" s="222" t="s">
        <v>91</v>
      </c>
      <c r="AV235" s="14" t="s">
        <v>91</v>
      </c>
      <c r="AW235" s="14" t="s">
        <v>4</v>
      </c>
      <c r="AX235" s="14" t="s">
        <v>89</v>
      </c>
      <c r="AY235" s="222" t="s">
        <v>134</v>
      </c>
    </row>
    <row r="236" spans="1:65" s="2" customFormat="1" ht="24.2" customHeight="1">
      <c r="A236" s="34"/>
      <c r="B236" s="35"/>
      <c r="C236" s="187" t="s">
        <v>265</v>
      </c>
      <c r="D236" s="187" t="s">
        <v>136</v>
      </c>
      <c r="E236" s="188" t="s">
        <v>266</v>
      </c>
      <c r="F236" s="189" t="s">
        <v>267</v>
      </c>
      <c r="G236" s="190" t="s">
        <v>139</v>
      </c>
      <c r="H236" s="191">
        <v>554.81299999999999</v>
      </c>
      <c r="I236" s="192"/>
      <c r="J236" s="193">
        <f>ROUND(I236*H236,2)</f>
        <v>0</v>
      </c>
      <c r="K236" s="194"/>
      <c r="L236" s="39"/>
      <c r="M236" s="195" t="s">
        <v>1</v>
      </c>
      <c r="N236" s="196" t="s">
        <v>46</v>
      </c>
      <c r="O236" s="71"/>
      <c r="P236" s="197">
        <f>O236*H236</f>
        <v>0</v>
      </c>
      <c r="Q236" s="197">
        <v>0</v>
      </c>
      <c r="R236" s="197">
        <f>Q236*H236</f>
        <v>0</v>
      </c>
      <c r="S236" s="197">
        <v>0</v>
      </c>
      <c r="T236" s="19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140</v>
      </c>
      <c r="AT236" s="199" t="s">
        <v>136</v>
      </c>
      <c r="AU236" s="199" t="s">
        <v>91</v>
      </c>
      <c r="AY236" s="17" t="s">
        <v>134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7" t="s">
        <v>89</v>
      </c>
      <c r="BK236" s="200">
        <f>ROUND(I236*H236,2)</f>
        <v>0</v>
      </c>
      <c r="BL236" s="17" t="s">
        <v>140</v>
      </c>
      <c r="BM236" s="199" t="s">
        <v>268</v>
      </c>
    </row>
    <row r="237" spans="1:65" s="13" customFormat="1" ht="11.25">
      <c r="B237" s="201"/>
      <c r="C237" s="202"/>
      <c r="D237" s="203" t="s">
        <v>142</v>
      </c>
      <c r="E237" s="204" t="s">
        <v>1</v>
      </c>
      <c r="F237" s="205" t="s">
        <v>269</v>
      </c>
      <c r="G237" s="202"/>
      <c r="H237" s="204" t="s">
        <v>1</v>
      </c>
      <c r="I237" s="206"/>
      <c r="J237" s="202"/>
      <c r="K237" s="202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142</v>
      </c>
      <c r="AU237" s="211" t="s">
        <v>91</v>
      </c>
      <c r="AV237" s="13" t="s">
        <v>89</v>
      </c>
      <c r="AW237" s="13" t="s">
        <v>35</v>
      </c>
      <c r="AX237" s="13" t="s">
        <v>81</v>
      </c>
      <c r="AY237" s="211" t="s">
        <v>134</v>
      </c>
    </row>
    <row r="238" spans="1:65" s="13" customFormat="1" ht="11.25">
      <c r="B238" s="201"/>
      <c r="C238" s="202"/>
      <c r="D238" s="203" t="s">
        <v>142</v>
      </c>
      <c r="E238" s="204" t="s">
        <v>1</v>
      </c>
      <c r="F238" s="205" t="s">
        <v>176</v>
      </c>
      <c r="G238" s="202"/>
      <c r="H238" s="204" t="s">
        <v>1</v>
      </c>
      <c r="I238" s="206"/>
      <c r="J238" s="202"/>
      <c r="K238" s="202"/>
      <c r="L238" s="207"/>
      <c r="M238" s="208"/>
      <c r="N238" s="209"/>
      <c r="O238" s="209"/>
      <c r="P238" s="209"/>
      <c r="Q238" s="209"/>
      <c r="R238" s="209"/>
      <c r="S238" s="209"/>
      <c r="T238" s="210"/>
      <c r="AT238" s="211" t="s">
        <v>142</v>
      </c>
      <c r="AU238" s="211" t="s">
        <v>91</v>
      </c>
      <c r="AV238" s="13" t="s">
        <v>89</v>
      </c>
      <c r="AW238" s="13" t="s">
        <v>35</v>
      </c>
      <c r="AX238" s="13" t="s">
        <v>81</v>
      </c>
      <c r="AY238" s="211" t="s">
        <v>134</v>
      </c>
    </row>
    <row r="239" spans="1:65" s="14" customFormat="1" ht="22.5">
      <c r="B239" s="212"/>
      <c r="C239" s="213"/>
      <c r="D239" s="203" t="s">
        <v>142</v>
      </c>
      <c r="E239" s="214" t="s">
        <v>1</v>
      </c>
      <c r="F239" s="215" t="s">
        <v>270</v>
      </c>
      <c r="G239" s="213"/>
      <c r="H239" s="216">
        <v>554.81299999999999</v>
      </c>
      <c r="I239" s="217"/>
      <c r="J239" s="213"/>
      <c r="K239" s="213"/>
      <c r="L239" s="218"/>
      <c r="M239" s="219"/>
      <c r="N239" s="220"/>
      <c r="O239" s="220"/>
      <c r="P239" s="220"/>
      <c r="Q239" s="220"/>
      <c r="R239" s="220"/>
      <c r="S239" s="220"/>
      <c r="T239" s="221"/>
      <c r="AT239" s="222" t="s">
        <v>142</v>
      </c>
      <c r="AU239" s="222" t="s">
        <v>91</v>
      </c>
      <c r="AV239" s="14" t="s">
        <v>91</v>
      </c>
      <c r="AW239" s="14" t="s">
        <v>35</v>
      </c>
      <c r="AX239" s="14" t="s">
        <v>81</v>
      </c>
      <c r="AY239" s="222" t="s">
        <v>134</v>
      </c>
    </row>
    <row r="240" spans="1:65" s="15" customFormat="1" ht="11.25">
      <c r="B240" s="223"/>
      <c r="C240" s="224"/>
      <c r="D240" s="203" t="s">
        <v>142</v>
      </c>
      <c r="E240" s="225" t="s">
        <v>1</v>
      </c>
      <c r="F240" s="226" t="s">
        <v>145</v>
      </c>
      <c r="G240" s="224"/>
      <c r="H240" s="227">
        <v>554.81299999999999</v>
      </c>
      <c r="I240" s="228"/>
      <c r="J240" s="224"/>
      <c r="K240" s="224"/>
      <c r="L240" s="229"/>
      <c r="M240" s="230"/>
      <c r="N240" s="231"/>
      <c r="O240" s="231"/>
      <c r="P240" s="231"/>
      <c r="Q240" s="231"/>
      <c r="R240" s="231"/>
      <c r="S240" s="231"/>
      <c r="T240" s="232"/>
      <c r="AT240" s="233" t="s">
        <v>142</v>
      </c>
      <c r="AU240" s="233" t="s">
        <v>91</v>
      </c>
      <c r="AV240" s="15" t="s">
        <v>140</v>
      </c>
      <c r="AW240" s="15" t="s">
        <v>35</v>
      </c>
      <c r="AX240" s="15" t="s">
        <v>89</v>
      </c>
      <c r="AY240" s="233" t="s">
        <v>134</v>
      </c>
    </row>
    <row r="241" spans="1:65" s="12" customFormat="1" ht="22.9" customHeight="1">
      <c r="B241" s="171"/>
      <c r="C241" s="172"/>
      <c r="D241" s="173" t="s">
        <v>80</v>
      </c>
      <c r="E241" s="185" t="s">
        <v>91</v>
      </c>
      <c r="F241" s="185" t="s">
        <v>271</v>
      </c>
      <c r="G241" s="172"/>
      <c r="H241" s="172"/>
      <c r="I241" s="175"/>
      <c r="J241" s="186">
        <f>BK241</f>
        <v>0</v>
      </c>
      <c r="K241" s="172"/>
      <c r="L241" s="177"/>
      <c r="M241" s="178"/>
      <c r="N241" s="179"/>
      <c r="O241" s="179"/>
      <c r="P241" s="180">
        <f>SUM(P242:P258)</f>
        <v>0</v>
      </c>
      <c r="Q241" s="179"/>
      <c r="R241" s="180">
        <f>SUM(R242:R258)</f>
        <v>3.1262079799999998</v>
      </c>
      <c r="S241" s="179"/>
      <c r="T241" s="181">
        <f>SUM(T242:T258)</f>
        <v>0</v>
      </c>
      <c r="AR241" s="182" t="s">
        <v>89</v>
      </c>
      <c r="AT241" s="183" t="s">
        <v>80</v>
      </c>
      <c r="AU241" s="183" t="s">
        <v>89</v>
      </c>
      <c r="AY241" s="182" t="s">
        <v>134</v>
      </c>
      <c r="BK241" s="184">
        <f>SUM(BK242:BK258)</f>
        <v>0</v>
      </c>
    </row>
    <row r="242" spans="1:65" s="2" customFormat="1" ht="24.2" customHeight="1">
      <c r="A242" s="34"/>
      <c r="B242" s="35"/>
      <c r="C242" s="187" t="s">
        <v>272</v>
      </c>
      <c r="D242" s="187" t="s">
        <v>136</v>
      </c>
      <c r="E242" s="188" t="s">
        <v>273</v>
      </c>
      <c r="F242" s="189" t="s">
        <v>274</v>
      </c>
      <c r="G242" s="190" t="s">
        <v>153</v>
      </c>
      <c r="H242" s="191">
        <v>110</v>
      </c>
      <c r="I242" s="192"/>
      <c r="J242" s="193">
        <f>ROUND(I242*H242,2)</f>
        <v>0</v>
      </c>
      <c r="K242" s="194"/>
      <c r="L242" s="39"/>
      <c r="M242" s="195" t="s">
        <v>1</v>
      </c>
      <c r="N242" s="196" t="s">
        <v>46</v>
      </c>
      <c r="O242" s="71"/>
      <c r="P242" s="197">
        <f>O242*H242</f>
        <v>0</v>
      </c>
      <c r="Q242" s="197">
        <v>4.8999999999999998E-4</v>
      </c>
      <c r="R242" s="197">
        <f>Q242*H242</f>
        <v>5.3899999999999997E-2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140</v>
      </c>
      <c r="AT242" s="199" t="s">
        <v>136</v>
      </c>
      <c r="AU242" s="199" t="s">
        <v>91</v>
      </c>
      <c r="AY242" s="17" t="s">
        <v>134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89</v>
      </c>
      <c r="BK242" s="200">
        <f>ROUND(I242*H242,2)</f>
        <v>0</v>
      </c>
      <c r="BL242" s="17" t="s">
        <v>140</v>
      </c>
      <c r="BM242" s="199" t="s">
        <v>275</v>
      </c>
    </row>
    <row r="243" spans="1:65" s="13" customFormat="1" ht="11.25">
      <c r="B243" s="201"/>
      <c r="C243" s="202"/>
      <c r="D243" s="203" t="s">
        <v>142</v>
      </c>
      <c r="E243" s="204" t="s">
        <v>1</v>
      </c>
      <c r="F243" s="205" t="s">
        <v>175</v>
      </c>
      <c r="G243" s="202"/>
      <c r="H243" s="204" t="s">
        <v>1</v>
      </c>
      <c r="I243" s="206"/>
      <c r="J243" s="202"/>
      <c r="K243" s="202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142</v>
      </c>
      <c r="AU243" s="211" t="s">
        <v>91</v>
      </c>
      <c r="AV243" s="13" t="s">
        <v>89</v>
      </c>
      <c r="AW243" s="13" t="s">
        <v>35</v>
      </c>
      <c r="AX243" s="13" t="s">
        <v>81</v>
      </c>
      <c r="AY243" s="211" t="s">
        <v>134</v>
      </c>
    </row>
    <row r="244" spans="1:65" s="13" customFormat="1" ht="11.25">
      <c r="B244" s="201"/>
      <c r="C244" s="202"/>
      <c r="D244" s="203" t="s">
        <v>142</v>
      </c>
      <c r="E244" s="204" t="s">
        <v>1</v>
      </c>
      <c r="F244" s="205" t="s">
        <v>176</v>
      </c>
      <c r="G244" s="202"/>
      <c r="H244" s="204" t="s">
        <v>1</v>
      </c>
      <c r="I244" s="206"/>
      <c r="J244" s="202"/>
      <c r="K244" s="202"/>
      <c r="L244" s="207"/>
      <c r="M244" s="208"/>
      <c r="N244" s="209"/>
      <c r="O244" s="209"/>
      <c r="P244" s="209"/>
      <c r="Q244" s="209"/>
      <c r="R244" s="209"/>
      <c r="S244" s="209"/>
      <c r="T244" s="210"/>
      <c r="AT244" s="211" t="s">
        <v>142</v>
      </c>
      <c r="AU244" s="211" t="s">
        <v>91</v>
      </c>
      <c r="AV244" s="13" t="s">
        <v>89</v>
      </c>
      <c r="AW244" s="13" t="s">
        <v>35</v>
      </c>
      <c r="AX244" s="13" t="s">
        <v>81</v>
      </c>
      <c r="AY244" s="211" t="s">
        <v>134</v>
      </c>
    </row>
    <row r="245" spans="1:65" s="14" customFormat="1" ht="11.25">
      <c r="B245" s="212"/>
      <c r="C245" s="213"/>
      <c r="D245" s="203" t="s">
        <v>142</v>
      </c>
      <c r="E245" s="214" t="s">
        <v>1</v>
      </c>
      <c r="F245" s="215" t="s">
        <v>276</v>
      </c>
      <c r="G245" s="213"/>
      <c r="H245" s="216">
        <v>110</v>
      </c>
      <c r="I245" s="217"/>
      <c r="J245" s="213"/>
      <c r="K245" s="213"/>
      <c r="L245" s="218"/>
      <c r="M245" s="219"/>
      <c r="N245" s="220"/>
      <c r="O245" s="220"/>
      <c r="P245" s="220"/>
      <c r="Q245" s="220"/>
      <c r="R245" s="220"/>
      <c r="S245" s="220"/>
      <c r="T245" s="221"/>
      <c r="AT245" s="222" t="s">
        <v>142</v>
      </c>
      <c r="AU245" s="222" t="s">
        <v>91</v>
      </c>
      <c r="AV245" s="14" t="s">
        <v>91</v>
      </c>
      <c r="AW245" s="14" t="s">
        <v>35</v>
      </c>
      <c r="AX245" s="14" t="s">
        <v>81</v>
      </c>
      <c r="AY245" s="222" t="s">
        <v>134</v>
      </c>
    </row>
    <row r="246" spans="1:65" s="15" customFormat="1" ht="11.25">
      <c r="B246" s="223"/>
      <c r="C246" s="224"/>
      <c r="D246" s="203" t="s">
        <v>142</v>
      </c>
      <c r="E246" s="225" t="s">
        <v>1</v>
      </c>
      <c r="F246" s="226" t="s">
        <v>145</v>
      </c>
      <c r="G246" s="224"/>
      <c r="H246" s="227">
        <v>110</v>
      </c>
      <c r="I246" s="228"/>
      <c r="J246" s="224"/>
      <c r="K246" s="224"/>
      <c r="L246" s="229"/>
      <c r="M246" s="230"/>
      <c r="N246" s="231"/>
      <c r="O246" s="231"/>
      <c r="P246" s="231"/>
      <c r="Q246" s="231"/>
      <c r="R246" s="231"/>
      <c r="S246" s="231"/>
      <c r="T246" s="232"/>
      <c r="AT246" s="233" t="s">
        <v>142</v>
      </c>
      <c r="AU246" s="233" t="s">
        <v>91</v>
      </c>
      <c r="AV246" s="15" t="s">
        <v>140</v>
      </c>
      <c r="AW246" s="15" t="s">
        <v>35</v>
      </c>
      <c r="AX246" s="15" t="s">
        <v>89</v>
      </c>
      <c r="AY246" s="233" t="s">
        <v>134</v>
      </c>
    </row>
    <row r="247" spans="1:65" s="2" customFormat="1" ht="24.2" customHeight="1">
      <c r="A247" s="34"/>
      <c r="B247" s="35"/>
      <c r="C247" s="187" t="s">
        <v>277</v>
      </c>
      <c r="D247" s="187" t="s">
        <v>136</v>
      </c>
      <c r="E247" s="188" t="s">
        <v>278</v>
      </c>
      <c r="F247" s="189" t="s">
        <v>279</v>
      </c>
      <c r="G247" s="190" t="s">
        <v>159</v>
      </c>
      <c r="H247" s="191">
        <v>0.64800000000000002</v>
      </c>
      <c r="I247" s="192"/>
      <c r="J247" s="193">
        <f>ROUND(I247*H247,2)</f>
        <v>0</v>
      </c>
      <c r="K247" s="194"/>
      <c r="L247" s="39"/>
      <c r="M247" s="195" t="s">
        <v>1</v>
      </c>
      <c r="N247" s="196" t="s">
        <v>46</v>
      </c>
      <c r="O247" s="71"/>
      <c r="P247" s="197">
        <f>O247*H247</f>
        <v>0</v>
      </c>
      <c r="Q247" s="197">
        <v>2.16</v>
      </c>
      <c r="R247" s="197">
        <f>Q247*H247</f>
        <v>1.39968</v>
      </c>
      <c r="S247" s="197">
        <v>0</v>
      </c>
      <c r="T247" s="198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9" t="s">
        <v>140</v>
      </c>
      <c r="AT247" s="199" t="s">
        <v>136</v>
      </c>
      <c r="AU247" s="199" t="s">
        <v>91</v>
      </c>
      <c r="AY247" s="17" t="s">
        <v>134</v>
      </c>
      <c r="BE247" s="200">
        <f>IF(N247="základní",J247,0)</f>
        <v>0</v>
      </c>
      <c r="BF247" s="200">
        <f>IF(N247="snížená",J247,0)</f>
        <v>0</v>
      </c>
      <c r="BG247" s="200">
        <f>IF(N247="zákl. přenesená",J247,0)</f>
        <v>0</v>
      </c>
      <c r="BH247" s="200">
        <f>IF(N247="sníž. přenesená",J247,0)</f>
        <v>0</v>
      </c>
      <c r="BI247" s="200">
        <f>IF(N247="nulová",J247,0)</f>
        <v>0</v>
      </c>
      <c r="BJ247" s="17" t="s">
        <v>89</v>
      </c>
      <c r="BK247" s="200">
        <f>ROUND(I247*H247,2)</f>
        <v>0</v>
      </c>
      <c r="BL247" s="17" t="s">
        <v>140</v>
      </c>
      <c r="BM247" s="199" t="s">
        <v>280</v>
      </c>
    </row>
    <row r="248" spans="1:65" s="13" customFormat="1" ht="11.25">
      <c r="B248" s="201"/>
      <c r="C248" s="202"/>
      <c r="D248" s="203" t="s">
        <v>142</v>
      </c>
      <c r="E248" s="204" t="s">
        <v>1</v>
      </c>
      <c r="F248" s="205" t="s">
        <v>281</v>
      </c>
      <c r="G248" s="202"/>
      <c r="H248" s="204" t="s">
        <v>1</v>
      </c>
      <c r="I248" s="206"/>
      <c r="J248" s="202"/>
      <c r="K248" s="202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142</v>
      </c>
      <c r="AU248" s="211" t="s">
        <v>91</v>
      </c>
      <c r="AV248" s="13" t="s">
        <v>89</v>
      </c>
      <c r="AW248" s="13" t="s">
        <v>35</v>
      </c>
      <c r="AX248" s="13" t="s">
        <v>81</v>
      </c>
      <c r="AY248" s="211" t="s">
        <v>134</v>
      </c>
    </row>
    <row r="249" spans="1:65" s="14" customFormat="1" ht="11.25">
      <c r="B249" s="212"/>
      <c r="C249" s="213"/>
      <c r="D249" s="203" t="s">
        <v>142</v>
      </c>
      <c r="E249" s="214" t="s">
        <v>1</v>
      </c>
      <c r="F249" s="215" t="s">
        <v>282</v>
      </c>
      <c r="G249" s="213"/>
      <c r="H249" s="216">
        <v>0.64800000000000002</v>
      </c>
      <c r="I249" s="217"/>
      <c r="J249" s="213"/>
      <c r="K249" s="213"/>
      <c r="L249" s="218"/>
      <c r="M249" s="219"/>
      <c r="N249" s="220"/>
      <c r="O249" s="220"/>
      <c r="P249" s="220"/>
      <c r="Q249" s="220"/>
      <c r="R249" s="220"/>
      <c r="S249" s="220"/>
      <c r="T249" s="221"/>
      <c r="AT249" s="222" t="s">
        <v>142</v>
      </c>
      <c r="AU249" s="222" t="s">
        <v>91</v>
      </c>
      <c r="AV249" s="14" t="s">
        <v>91</v>
      </c>
      <c r="AW249" s="14" t="s">
        <v>35</v>
      </c>
      <c r="AX249" s="14" t="s">
        <v>81</v>
      </c>
      <c r="AY249" s="222" t="s">
        <v>134</v>
      </c>
    </row>
    <row r="250" spans="1:65" s="15" customFormat="1" ht="11.25">
      <c r="B250" s="223"/>
      <c r="C250" s="224"/>
      <c r="D250" s="203" t="s">
        <v>142</v>
      </c>
      <c r="E250" s="225" t="s">
        <v>1</v>
      </c>
      <c r="F250" s="226" t="s">
        <v>145</v>
      </c>
      <c r="G250" s="224"/>
      <c r="H250" s="227">
        <v>0.64800000000000002</v>
      </c>
      <c r="I250" s="228"/>
      <c r="J250" s="224"/>
      <c r="K250" s="224"/>
      <c r="L250" s="229"/>
      <c r="M250" s="230"/>
      <c r="N250" s="231"/>
      <c r="O250" s="231"/>
      <c r="P250" s="231"/>
      <c r="Q250" s="231"/>
      <c r="R250" s="231"/>
      <c r="S250" s="231"/>
      <c r="T250" s="232"/>
      <c r="AT250" s="233" t="s">
        <v>142</v>
      </c>
      <c r="AU250" s="233" t="s">
        <v>91</v>
      </c>
      <c r="AV250" s="15" t="s">
        <v>140</v>
      </c>
      <c r="AW250" s="15" t="s">
        <v>35</v>
      </c>
      <c r="AX250" s="15" t="s">
        <v>89</v>
      </c>
      <c r="AY250" s="233" t="s">
        <v>134</v>
      </c>
    </row>
    <row r="251" spans="1:65" s="2" customFormat="1" ht="16.5" customHeight="1">
      <c r="A251" s="34"/>
      <c r="B251" s="35"/>
      <c r="C251" s="187" t="s">
        <v>7</v>
      </c>
      <c r="D251" s="187" t="s">
        <v>136</v>
      </c>
      <c r="E251" s="188" t="s">
        <v>283</v>
      </c>
      <c r="F251" s="189" t="s">
        <v>284</v>
      </c>
      <c r="G251" s="190" t="s">
        <v>159</v>
      </c>
      <c r="H251" s="191">
        <v>0.64800000000000002</v>
      </c>
      <c r="I251" s="192"/>
      <c r="J251" s="193">
        <f>ROUND(I251*H251,2)</f>
        <v>0</v>
      </c>
      <c r="K251" s="194"/>
      <c r="L251" s="39"/>
      <c r="M251" s="195" t="s">
        <v>1</v>
      </c>
      <c r="N251" s="196" t="s">
        <v>46</v>
      </c>
      <c r="O251" s="71"/>
      <c r="P251" s="197">
        <f>O251*H251</f>
        <v>0</v>
      </c>
      <c r="Q251" s="197">
        <v>2.45329</v>
      </c>
      <c r="R251" s="197">
        <f>Q251*H251</f>
        <v>1.58973192</v>
      </c>
      <c r="S251" s="197">
        <v>0</v>
      </c>
      <c r="T251" s="19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140</v>
      </c>
      <c r="AT251" s="199" t="s">
        <v>136</v>
      </c>
      <c r="AU251" s="199" t="s">
        <v>91</v>
      </c>
      <c r="AY251" s="17" t="s">
        <v>134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7" t="s">
        <v>89</v>
      </c>
      <c r="BK251" s="200">
        <f>ROUND(I251*H251,2)</f>
        <v>0</v>
      </c>
      <c r="BL251" s="17" t="s">
        <v>140</v>
      </c>
      <c r="BM251" s="199" t="s">
        <v>285</v>
      </c>
    </row>
    <row r="252" spans="1:65" s="13" customFormat="1" ht="11.25">
      <c r="B252" s="201"/>
      <c r="C252" s="202"/>
      <c r="D252" s="203" t="s">
        <v>142</v>
      </c>
      <c r="E252" s="204" t="s">
        <v>1</v>
      </c>
      <c r="F252" s="205" t="s">
        <v>281</v>
      </c>
      <c r="G252" s="202"/>
      <c r="H252" s="204" t="s">
        <v>1</v>
      </c>
      <c r="I252" s="206"/>
      <c r="J252" s="202"/>
      <c r="K252" s="202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142</v>
      </c>
      <c r="AU252" s="211" t="s">
        <v>91</v>
      </c>
      <c r="AV252" s="13" t="s">
        <v>89</v>
      </c>
      <c r="AW252" s="13" t="s">
        <v>35</v>
      </c>
      <c r="AX252" s="13" t="s">
        <v>81</v>
      </c>
      <c r="AY252" s="211" t="s">
        <v>134</v>
      </c>
    </row>
    <row r="253" spans="1:65" s="14" customFormat="1" ht="11.25">
      <c r="B253" s="212"/>
      <c r="C253" s="213"/>
      <c r="D253" s="203" t="s">
        <v>142</v>
      </c>
      <c r="E253" s="214" t="s">
        <v>1</v>
      </c>
      <c r="F253" s="215" t="s">
        <v>282</v>
      </c>
      <c r="G253" s="213"/>
      <c r="H253" s="216">
        <v>0.64800000000000002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142</v>
      </c>
      <c r="AU253" s="222" t="s">
        <v>91</v>
      </c>
      <c r="AV253" s="14" t="s">
        <v>91</v>
      </c>
      <c r="AW253" s="14" t="s">
        <v>35</v>
      </c>
      <c r="AX253" s="14" t="s">
        <v>81</v>
      </c>
      <c r="AY253" s="222" t="s">
        <v>134</v>
      </c>
    </row>
    <row r="254" spans="1:65" s="15" customFormat="1" ht="11.25">
      <c r="B254" s="223"/>
      <c r="C254" s="224"/>
      <c r="D254" s="203" t="s">
        <v>142</v>
      </c>
      <c r="E254" s="225" t="s">
        <v>1</v>
      </c>
      <c r="F254" s="226" t="s">
        <v>145</v>
      </c>
      <c r="G254" s="224"/>
      <c r="H254" s="227">
        <v>0.64800000000000002</v>
      </c>
      <c r="I254" s="228"/>
      <c r="J254" s="224"/>
      <c r="K254" s="224"/>
      <c r="L254" s="229"/>
      <c r="M254" s="230"/>
      <c r="N254" s="231"/>
      <c r="O254" s="231"/>
      <c r="P254" s="231"/>
      <c r="Q254" s="231"/>
      <c r="R254" s="231"/>
      <c r="S254" s="231"/>
      <c r="T254" s="232"/>
      <c r="AT254" s="233" t="s">
        <v>142</v>
      </c>
      <c r="AU254" s="233" t="s">
        <v>91</v>
      </c>
      <c r="AV254" s="15" t="s">
        <v>140</v>
      </c>
      <c r="AW254" s="15" t="s">
        <v>35</v>
      </c>
      <c r="AX254" s="15" t="s">
        <v>89</v>
      </c>
      <c r="AY254" s="233" t="s">
        <v>134</v>
      </c>
    </row>
    <row r="255" spans="1:65" s="2" customFormat="1" ht="16.5" customHeight="1">
      <c r="A255" s="34"/>
      <c r="B255" s="35"/>
      <c r="C255" s="187" t="s">
        <v>286</v>
      </c>
      <c r="D255" s="187" t="s">
        <v>136</v>
      </c>
      <c r="E255" s="188" t="s">
        <v>287</v>
      </c>
      <c r="F255" s="189" t="s">
        <v>288</v>
      </c>
      <c r="G255" s="190" t="s">
        <v>206</v>
      </c>
      <c r="H255" s="191">
        <v>7.8E-2</v>
      </c>
      <c r="I255" s="192"/>
      <c r="J255" s="193">
        <f>ROUND(I255*H255,2)</f>
        <v>0</v>
      </c>
      <c r="K255" s="194"/>
      <c r="L255" s="39"/>
      <c r="M255" s="195" t="s">
        <v>1</v>
      </c>
      <c r="N255" s="196" t="s">
        <v>46</v>
      </c>
      <c r="O255" s="71"/>
      <c r="P255" s="197">
        <f>O255*H255</f>
        <v>0</v>
      </c>
      <c r="Q255" s="197">
        <v>1.06277</v>
      </c>
      <c r="R255" s="197">
        <f>Q255*H255</f>
        <v>8.2896059999999994E-2</v>
      </c>
      <c r="S255" s="197">
        <v>0</v>
      </c>
      <c r="T255" s="198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9" t="s">
        <v>140</v>
      </c>
      <c r="AT255" s="199" t="s">
        <v>136</v>
      </c>
      <c r="AU255" s="199" t="s">
        <v>91</v>
      </c>
      <c r="AY255" s="17" t="s">
        <v>134</v>
      </c>
      <c r="BE255" s="200">
        <f>IF(N255="základní",J255,0)</f>
        <v>0</v>
      </c>
      <c r="BF255" s="200">
        <f>IF(N255="snížená",J255,0)</f>
        <v>0</v>
      </c>
      <c r="BG255" s="200">
        <f>IF(N255="zákl. přenesená",J255,0)</f>
        <v>0</v>
      </c>
      <c r="BH255" s="200">
        <f>IF(N255="sníž. přenesená",J255,0)</f>
        <v>0</v>
      </c>
      <c r="BI255" s="200">
        <f>IF(N255="nulová",J255,0)</f>
        <v>0</v>
      </c>
      <c r="BJ255" s="17" t="s">
        <v>89</v>
      </c>
      <c r="BK255" s="200">
        <f>ROUND(I255*H255,2)</f>
        <v>0</v>
      </c>
      <c r="BL255" s="17" t="s">
        <v>140</v>
      </c>
      <c r="BM255" s="199" t="s">
        <v>289</v>
      </c>
    </row>
    <row r="256" spans="1:65" s="13" customFormat="1" ht="11.25">
      <c r="B256" s="201"/>
      <c r="C256" s="202"/>
      <c r="D256" s="203" t="s">
        <v>142</v>
      </c>
      <c r="E256" s="204" t="s">
        <v>1</v>
      </c>
      <c r="F256" s="205" t="s">
        <v>281</v>
      </c>
      <c r="G256" s="202"/>
      <c r="H256" s="204" t="s">
        <v>1</v>
      </c>
      <c r="I256" s="206"/>
      <c r="J256" s="202"/>
      <c r="K256" s="202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142</v>
      </c>
      <c r="AU256" s="211" t="s">
        <v>91</v>
      </c>
      <c r="AV256" s="13" t="s">
        <v>89</v>
      </c>
      <c r="AW256" s="13" t="s">
        <v>35</v>
      </c>
      <c r="AX256" s="13" t="s">
        <v>81</v>
      </c>
      <c r="AY256" s="211" t="s">
        <v>134</v>
      </c>
    </row>
    <row r="257" spans="1:65" s="14" customFormat="1" ht="11.25">
      <c r="B257" s="212"/>
      <c r="C257" s="213"/>
      <c r="D257" s="203" t="s">
        <v>142</v>
      </c>
      <c r="E257" s="214" t="s">
        <v>1</v>
      </c>
      <c r="F257" s="215" t="s">
        <v>290</v>
      </c>
      <c r="G257" s="213"/>
      <c r="H257" s="216">
        <v>7.8E-2</v>
      </c>
      <c r="I257" s="217"/>
      <c r="J257" s="213"/>
      <c r="K257" s="213"/>
      <c r="L257" s="218"/>
      <c r="M257" s="219"/>
      <c r="N257" s="220"/>
      <c r="O257" s="220"/>
      <c r="P257" s="220"/>
      <c r="Q257" s="220"/>
      <c r="R257" s="220"/>
      <c r="S257" s="220"/>
      <c r="T257" s="221"/>
      <c r="AT257" s="222" t="s">
        <v>142</v>
      </c>
      <c r="AU257" s="222" t="s">
        <v>91</v>
      </c>
      <c r="AV257" s="14" t="s">
        <v>91</v>
      </c>
      <c r="AW257" s="14" t="s">
        <v>35</v>
      </c>
      <c r="AX257" s="14" t="s">
        <v>81</v>
      </c>
      <c r="AY257" s="222" t="s">
        <v>134</v>
      </c>
    </row>
    <row r="258" spans="1:65" s="15" customFormat="1" ht="11.25">
      <c r="B258" s="223"/>
      <c r="C258" s="224"/>
      <c r="D258" s="203" t="s">
        <v>142</v>
      </c>
      <c r="E258" s="225" t="s">
        <v>1</v>
      </c>
      <c r="F258" s="226" t="s">
        <v>145</v>
      </c>
      <c r="G258" s="224"/>
      <c r="H258" s="227">
        <v>7.8E-2</v>
      </c>
      <c r="I258" s="228"/>
      <c r="J258" s="224"/>
      <c r="K258" s="224"/>
      <c r="L258" s="229"/>
      <c r="M258" s="230"/>
      <c r="N258" s="231"/>
      <c r="O258" s="231"/>
      <c r="P258" s="231"/>
      <c r="Q258" s="231"/>
      <c r="R258" s="231"/>
      <c r="S258" s="231"/>
      <c r="T258" s="232"/>
      <c r="AT258" s="233" t="s">
        <v>142</v>
      </c>
      <c r="AU258" s="233" t="s">
        <v>91</v>
      </c>
      <c r="AV258" s="15" t="s">
        <v>140</v>
      </c>
      <c r="AW258" s="15" t="s">
        <v>35</v>
      </c>
      <c r="AX258" s="15" t="s">
        <v>89</v>
      </c>
      <c r="AY258" s="233" t="s">
        <v>134</v>
      </c>
    </row>
    <row r="259" spans="1:65" s="12" customFormat="1" ht="22.9" customHeight="1">
      <c r="B259" s="171"/>
      <c r="C259" s="172"/>
      <c r="D259" s="173" t="s">
        <v>80</v>
      </c>
      <c r="E259" s="185" t="s">
        <v>150</v>
      </c>
      <c r="F259" s="185" t="s">
        <v>291</v>
      </c>
      <c r="G259" s="172"/>
      <c r="H259" s="172"/>
      <c r="I259" s="175"/>
      <c r="J259" s="186">
        <f>BK259</f>
        <v>0</v>
      </c>
      <c r="K259" s="172"/>
      <c r="L259" s="177"/>
      <c r="M259" s="178"/>
      <c r="N259" s="179"/>
      <c r="O259" s="179"/>
      <c r="P259" s="180">
        <f>SUM(P260:P269)</f>
        <v>0</v>
      </c>
      <c r="Q259" s="179"/>
      <c r="R259" s="180">
        <f>SUM(R260:R269)</f>
        <v>1.5920879999999999</v>
      </c>
      <c r="S259" s="179"/>
      <c r="T259" s="181">
        <f>SUM(T260:T269)</f>
        <v>0</v>
      </c>
      <c r="AR259" s="182" t="s">
        <v>89</v>
      </c>
      <c r="AT259" s="183" t="s">
        <v>80</v>
      </c>
      <c r="AU259" s="183" t="s">
        <v>89</v>
      </c>
      <c r="AY259" s="182" t="s">
        <v>134</v>
      </c>
      <c r="BK259" s="184">
        <f>SUM(BK260:BK269)</f>
        <v>0</v>
      </c>
    </row>
    <row r="260" spans="1:65" s="2" customFormat="1" ht="24.2" customHeight="1">
      <c r="A260" s="34"/>
      <c r="B260" s="35"/>
      <c r="C260" s="187" t="s">
        <v>292</v>
      </c>
      <c r="D260" s="187" t="s">
        <v>136</v>
      </c>
      <c r="E260" s="188" t="s">
        <v>293</v>
      </c>
      <c r="F260" s="189" t="s">
        <v>294</v>
      </c>
      <c r="G260" s="190" t="s">
        <v>153</v>
      </c>
      <c r="H260" s="191">
        <v>4</v>
      </c>
      <c r="I260" s="192"/>
      <c r="J260" s="193">
        <f>ROUND(I260*H260,2)</f>
        <v>0</v>
      </c>
      <c r="K260" s="194"/>
      <c r="L260" s="39"/>
      <c r="M260" s="195" t="s">
        <v>1</v>
      </c>
      <c r="N260" s="196" t="s">
        <v>46</v>
      </c>
      <c r="O260" s="71"/>
      <c r="P260" s="197">
        <f>O260*H260</f>
        <v>0</v>
      </c>
      <c r="Q260" s="197">
        <v>0.24127000000000001</v>
      </c>
      <c r="R260" s="197">
        <f>Q260*H260</f>
        <v>0.96508000000000005</v>
      </c>
      <c r="S260" s="197">
        <v>0</v>
      </c>
      <c r="T260" s="19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140</v>
      </c>
      <c r="AT260" s="199" t="s">
        <v>136</v>
      </c>
      <c r="AU260" s="199" t="s">
        <v>91</v>
      </c>
      <c r="AY260" s="17" t="s">
        <v>134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7" t="s">
        <v>89</v>
      </c>
      <c r="BK260" s="200">
        <f>ROUND(I260*H260,2)</f>
        <v>0</v>
      </c>
      <c r="BL260" s="17" t="s">
        <v>140</v>
      </c>
      <c r="BM260" s="199" t="s">
        <v>295</v>
      </c>
    </row>
    <row r="261" spans="1:65" s="13" customFormat="1" ht="11.25">
      <c r="B261" s="201"/>
      <c r="C261" s="202"/>
      <c r="D261" s="203" t="s">
        <v>142</v>
      </c>
      <c r="E261" s="204" t="s">
        <v>1</v>
      </c>
      <c r="F261" s="205" t="s">
        <v>296</v>
      </c>
      <c r="G261" s="202"/>
      <c r="H261" s="204" t="s">
        <v>1</v>
      </c>
      <c r="I261" s="206"/>
      <c r="J261" s="202"/>
      <c r="K261" s="202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142</v>
      </c>
      <c r="AU261" s="211" t="s">
        <v>91</v>
      </c>
      <c r="AV261" s="13" t="s">
        <v>89</v>
      </c>
      <c r="AW261" s="13" t="s">
        <v>35</v>
      </c>
      <c r="AX261" s="13" t="s">
        <v>81</v>
      </c>
      <c r="AY261" s="211" t="s">
        <v>134</v>
      </c>
    </row>
    <row r="262" spans="1:65" s="14" customFormat="1" ht="11.25">
      <c r="B262" s="212"/>
      <c r="C262" s="213"/>
      <c r="D262" s="203" t="s">
        <v>142</v>
      </c>
      <c r="E262" s="214" t="s">
        <v>1</v>
      </c>
      <c r="F262" s="215" t="s">
        <v>140</v>
      </c>
      <c r="G262" s="213"/>
      <c r="H262" s="216">
        <v>4</v>
      </c>
      <c r="I262" s="217"/>
      <c r="J262" s="213"/>
      <c r="K262" s="213"/>
      <c r="L262" s="218"/>
      <c r="M262" s="219"/>
      <c r="N262" s="220"/>
      <c r="O262" s="220"/>
      <c r="P262" s="220"/>
      <c r="Q262" s="220"/>
      <c r="R262" s="220"/>
      <c r="S262" s="220"/>
      <c r="T262" s="221"/>
      <c r="AT262" s="222" t="s">
        <v>142</v>
      </c>
      <c r="AU262" s="222" t="s">
        <v>91</v>
      </c>
      <c r="AV262" s="14" t="s">
        <v>91</v>
      </c>
      <c r="AW262" s="14" t="s">
        <v>35</v>
      </c>
      <c r="AX262" s="14" t="s">
        <v>81</v>
      </c>
      <c r="AY262" s="222" t="s">
        <v>134</v>
      </c>
    </row>
    <row r="263" spans="1:65" s="15" customFormat="1" ht="11.25">
      <c r="B263" s="223"/>
      <c r="C263" s="224"/>
      <c r="D263" s="203" t="s">
        <v>142</v>
      </c>
      <c r="E263" s="225" t="s">
        <v>1</v>
      </c>
      <c r="F263" s="226" t="s">
        <v>145</v>
      </c>
      <c r="G263" s="224"/>
      <c r="H263" s="227">
        <v>4</v>
      </c>
      <c r="I263" s="228"/>
      <c r="J263" s="224"/>
      <c r="K263" s="224"/>
      <c r="L263" s="229"/>
      <c r="M263" s="230"/>
      <c r="N263" s="231"/>
      <c r="O263" s="231"/>
      <c r="P263" s="231"/>
      <c r="Q263" s="231"/>
      <c r="R263" s="231"/>
      <c r="S263" s="231"/>
      <c r="T263" s="232"/>
      <c r="AT263" s="233" t="s">
        <v>142</v>
      </c>
      <c r="AU263" s="233" t="s">
        <v>91</v>
      </c>
      <c r="AV263" s="15" t="s">
        <v>140</v>
      </c>
      <c r="AW263" s="15" t="s">
        <v>35</v>
      </c>
      <c r="AX263" s="15" t="s">
        <v>89</v>
      </c>
      <c r="AY263" s="233" t="s">
        <v>134</v>
      </c>
    </row>
    <row r="264" spans="1:65" s="2" customFormat="1" ht="16.5" customHeight="1">
      <c r="A264" s="34"/>
      <c r="B264" s="35"/>
      <c r="C264" s="234" t="s">
        <v>297</v>
      </c>
      <c r="D264" s="234" t="s">
        <v>237</v>
      </c>
      <c r="E264" s="235" t="s">
        <v>298</v>
      </c>
      <c r="F264" s="236" t="s">
        <v>299</v>
      </c>
      <c r="G264" s="237" t="s">
        <v>300</v>
      </c>
      <c r="H264" s="238">
        <v>16.16</v>
      </c>
      <c r="I264" s="239"/>
      <c r="J264" s="240">
        <f>ROUND(I264*H264,2)</f>
        <v>0</v>
      </c>
      <c r="K264" s="241"/>
      <c r="L264" s="242"/>
      <c r="M264" s="243" t="s">
        <v>1</v>
      </c>
      <c r="N264" s="244" t="s">
        <v>46</v>
      </c>
      <c r="O264" s="71"/>
      <c r="P264" s="197">
        <f>O264*H264</f>
        <v>0</v>
      </c>
      <c r="Q264" s="197">
        <v>1.9400000000000001E-2</v>
      </c>
      <c r="R264" s="197">
        <f>Q264*H264</f>
        <v>0.313504</v>
      </c>
      <c r="S264" s="197">
        <v>0</v>
      </c>
      <c r="T264" s="198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9" t="s">
        <v>184</v>
      </c>
      <c r="AT264" s="199" t="s">
        <v>237</v>
      </c>
      <c r="AU264" s="199" t="s">
        <v>91</v>
      </c>
      <c r="AY264" s="17" t="s">
        <v>134</v>
      </c>
      <c r="BE264" s="200">
        <f>IF(N264="základní",J264,0)</f>
        <v>0</v>
      </c>
      <c r="BF264" s="200">
        <f>IF(N264="snížená",J264,0)</f>
        <v>0</v>
      </c>
      <c r="BG264" s="200">
        <f>IF(N264="zákl. přenesená",J264,0)</f>
        <v>0</v>
      </c>
      <c r="BH264" s="200">
        <f>IF(N264="sníž. přenesená",J264,0)</f>
        <v>0</v>
      </c>
      <c r="BI264" s="200">
        <f>IF(N264="nulová",J264,0)</f>
        <v>0</v>
      </c>
      <c r="BJ264" s="17" t="s">
        <v>89</v>
      </c>
      <c r="BK264" s="200">
        <f>ROUND(I264*H264,2)</f>
        <v>0</v>
      </c>
      <c r="BL264" s="17" t="s">
        <v>140</v>
      </c>
      <c r="BM264" s="199" t="s">
        <v>301</v>
      </c>
    </row>
    <row r="265" spans="1:65" s="14" customFormat="1" ht="11.25">
      <c r="B265" s="212"/>
      <c r="C265" s="213"/>
      <c r="D265" s="203" t="s">
        <v>142</v>
      </c>
      <c r="E265" s="214" t="s">
        <v>1</v>
      </c>
      <c r="F265" s="215" t="s">
        <v>254</v>
      </c>
      <c r="G265" s="213"/>
      <c r="H265" s="216">
        <v>16</v>
      </c>
      <c r="I265" s="217"/>
      <c r="J265" s="213"/>
      <c r="K265" s="213"/>
      <c r="L265" s="218"/>
      <c r="M265" s="219"/>
      <c r="N265" s="220"/>
      <c r="O265" s="220"/>
      <c r="P265" s="220"/>
      <c r="Q265" s="220"/>
      <c r="R265" s="220"/>
      <c r="S265" s="220"/>
      <c r="T265" s="221"/>
      <c r="AT265" s="222" t="s">
        <v>142</v>
      </c>
      <c r="AU265" s="222" t="s">
        <v>91</v>
      </c>
      <c r="AV265" s="14" t="s">
        <v>91</v>
      </c>
      <c r="AW265" s="14" t="s">
        <v>35</v>
      </c>
      <c r="AX265" s="14" t="s">
        <v>89</v>
      </c>
      <c r="AY265" s="222" t="s">
        <v>134</v>
      </c>
    </row>
    <row r="266" spans="1:65" s="14" customFormat="1" ht="11.25">
      <c r="B266" s="212"/>
      <c r="C266" s="213"/>
      <c r="D266" s="203" t="s">
        <v>142</v>
      </c>
      <c r="E266" s="213"/>
      <c r="F266" s="215" t="s">
        <v>302</v>
      </c>
      <c r="G266" s="213"/>
      <c r="H266" s="216">
        <v>16.16</v>
      </c>
      <c r="I266" s="217"/>
      <c r="J266" s="213"/>
      <c r="K266" s="213"/>
      <c r="L266" s="218"/>
      <c r="M266" s="219"/>
      <c r="N266" s="220"/>
      <c r="O266" s="220"/>
      <c r="P266" s="220"/>
      <c r="Q266" s="220"/>
      <c r="R266" s="220"/>
      <c r="S266" s="220"/>
      <c r="T266" s="221"/>
      <c r="AT266" s="222" t="s">
        <v>142</v>
      </c>
      <c r="AU266" s="222" t="s">
        <v>91</v>
      </c>
      <c r="AV266" s="14" t="s">
        <v>91</v>
      </c>
      <c r="AW266" s="14" t="s">
        <v>4</v>
      </c>
      <c r="AX266" s="14" t="s">
        <v>89</v>
      </c>
      <c r="AY266" s="222" t="s">
        <v>134</v>
      </c>
    </row>
    <row r="267" spans="1:65" s="2" customFormat="1" ht="16.5" customHeight="1">
      <c r="A267" s="34"/>
      <c r="B267" s="35"/>
      <c r="C267" s="234" t="s">
        <v>303</v>
      </c>
      <c r="D267" s="234" t="s">
        <v>237</v>
      </c>
      <c r="E267" s="235" t="s">
        <v>304</v>
      </c>
      <c r="F267" s="236" t="s">
        <v>305</v>
      </c>
      <c r="G267" s="237" t="s">
        <v>300</v>
      </c>
      <c r="H267" s="238">
        <v>16.16</v>
      </c>
      <c r="I267" s="239"/>
      <c r="J267" s="240">
        <f>ROUND(I267*H267,2)</f>
        <v>0</v>
      </c>
      <c r="K267" s="241"/>
      <c r="L267" s="242"/>
      <c r="M267" s="243" t="s">
        <v>1</v>
      </c>
      <c r="N267" s="244" t="s">
        <v>46</v>
      </c>
      <c r="O267" s="71"/>
      <c r="P267" s="197">
        <f>O267*H267</f>
        <v>0</v>
      </c>
      <c r="Q267" s="197">
        <v>1.9400000000000001E-2</v>
      </c>
      <c r="R267" s="197">
        <f>Q267*H267</f>
        <v>0.313504</v>
      </c>
      <c r="S267" s="197">
        <v>0</v>
      </c>
      <c r="T267" s="198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9" t="s">
        <v>184</v>
      </c>
      <c r="AT267" s="199" t="s">
        <v>237</v>
      </c>
      <c r="AU267" s="199" t="s">
        <v>91</v>
      </c>
      <c r="AY267" s="17" t="s">
        <v>134</v>
      </c>
      <c r="BE267" s="200">
        <f>IF(N267="základní",J267,0)</f>
        <v>0</v>
      </c>
      <c r="BF267" s="200">
        <f>IF(N267="snížená",J267,0)</f>
        <v>0</v>
      </c>
      <c r="BG267" s="200">
        <f>IF(N267="zákl. přenesená",J267,0)</f>
        <v>0</v>
      </c>
      <c r="BH267" s="200">
        <f>IF(N267="sníž. přenesená",J267,0)</f>
        <v>0</v>
      </c>
      <c r="BI267" s="200">
        <f>IF(N267="nulová",J267,0)</f>
        <v>0</v>
      </c>
      <c r="BJ267" s="17" t="s">
        <v>89</v>
      </c>
      <c r="BK267" s="200">
        <f>ROUND(I267*H267,2)</f>
        <v>0</v>
      </c>
      <c r="BL267" s="17" t="s">
        <v>140</v>
      </c>
      <c r="BM267" s="199" t="s">
        <v>306</v>
      </c>
    </row>
    <row r="268" spans="1:65" s="14" customFormat="1" ht="11.25">
      <c r="B268" s="212"/>
      <c r="C268" s="213"/>
      <c r="D268" s="203" t="s">
        <v>142</v>
      </c>
      <c r="E268" s="214" t="s">
        <v>1</v>
      </c>
      <c r="F268" s="215" t="s">
        <v>254</v>
      </c>
      <c r="G268" s="213"/>
      <c r="H268" s="216">
        <v>16</v>
      </c>
      <c r="I268" s="217"/>
      <c r="J268" s="213"/>
      <c r="K268" s="213"/>
      <c r="L268" s="218"/>
      <c r="M268" s="219"/>
      <c r="N268" s="220"/>
      <c r="O268" s="220"/>
      <c r="P268" s="220"/>
      <c r="Q268" s="220"/>
      <c r="R268" s="220"/>
      <c r="S268" s="220"/>
      <c r="T268" s="221"/>
      <c r="AT268" s="222" t="s">
        <v>142</v>
      </c>
      <c r="AU268" s="222" t="s">
        <v>91</v>
      </c>
      <c r="AV268" s="14" t="s">
        <v>91</v>
      </c>
      <c r="AW268" s="14" t="s">
        <v>35</v>
      </c>
      <c r="AX268" s="14" t="s">
        <v>89</v>
      </c>
      <c r="AY268" s="222" t="s">
        <v>134</v>
      </c>
    </row>
    <row r="269" spans="1:65" s="14" customFormat="1" ht="11.25">
      <c r="B269" s="212"/>
      <c r="C269" s="213"/>
      <c r="D269" s="203" t="s">
        <v>142</v>
      </c>
      <c r="E269" s="213"/>
      <c r="F269" s="215" t="s">
        <v>302</v>
      </c>
      <c r="G269" s="213"/>
      <c r="H269" s="216">
        <v>16.16</v>
      </c>
      <c r="I269" s="217"/>
      <c r="J269" s="213"/>
      <c r="K269" s="213"/>
      <c r="L269" s="218"/>
      <c r="M269" s="219"/>
      <c r="N269" s="220"/>
      <c r="O269" s="220"/>
      <c r="P269" s="220"/>
      <c r="Q269" s="220"/>
      <c r="R269" s="220"/>
      <c r="S269" s="220"/>
      <c r="T269" s="221"/>
      <c r="AT269" s="222" t="s">
        <v>142</v>
      </c>
      <c r="AU269" s="222" t="s">
        <v>91</v>
      </c>
      <c r="AV269" s="14" t="s">
        <v>91</v>
      </c>
      <c r="AW269" s="14" t="s">
        <v>4</v>
      </c>
      <c r="AX269" s="14" t="s">
        <v>89</v>
      </c>
      <c r="AY269" s="222" t="s">
        <v>134</v>
      </c>
    </row>
    <row r="270" spans="1:65" s="12" customFormat="1" ht="22.9" customHeight="1">
      <c r="B270" s="171"/>
      <c r="C270" s="172"/>
      <c r="D270" s="173" t="s">
        <v>80</v>
      </c>
      <c r="E270" s="185" t="s">
        <v>140</v>
      </c>
      <c r="F270" s="185" t="s">
        <v>307</v>
      </c>
      <c r="G270" s="172"/>
      <c r="H270" s="172"/>
      <c r="I270" s="175"/>
      <c r="J270" s="186">
        <f>BK270</f>
        <v>0</v>
      </c>
      <c r="K270" s="172"/>
      <c r="L270" s="177"/>
      <c r="M270" s="178"/>
      <c r="N270" s="179"/>
      <c r="O270" s="179"/>
      <c r="P270" s="180">
        <f>SUM(P271:P286)</f>
        <v>0</v>
      </c>
      <c r="Q270" s="179"/>
      <c r="R270" s="180">
        <f>SUM(R271:R286)</f>
        <v>12.250686000000002</v>
      </c>
      <c r="S270" s="179"/>
      <c r="T270" s="181">
        <f>SUM(T271:T286)</f>
        <v>0</v>
      </c>
      <c r="AR270" s="182" t="s">
        <v>89</v>
      </c>
      <c r="AT270" s="183" t="s">
        <v>80</v>
      </c>
      <c r="AU270" s="183" t="s">
        <v>89</v>
      </c>
      <c r="AY270" s="182" t="s">
        <v>134</v>
      </c>
      <c r="BK270" s="184">
        <f>SUM(BK271:BK286)</f>
        <v>0</v>
      </c>
    </row>
    <row r="271" spans="1:65" s="2" customFormat="1" ht="16.5" customHeight="1">
      <c r="A271" s="34"/>
      <c r="B271" s="35"/>
      <c r="C271" s="187" t="s">
        <v>308</v>
      </c>
      <c r="D271" s="187" t="s">
        <v>136</v>
      </c>
      <c r="E271" s="188" t="s">
        <v>309</v>
      </c>
      <c r="F271" s="189" t="s">
        <v>310</v>
      </c>
      <c r="G271" s="190" t="s">
        <v>159</v>
      </c>
      <c r="H271" s="191">
        <v>7.14</v>
      </c>
      <c r="I271" s="192"/>
      <c r="J271" s="193">
        <f>ROUND(I271*H271,2)</f>
        <v>0</v>
      </c>
      <c r="K271" s="194"/>
      <c r="L271" s="39"/>
      <c r="M271" s="195" t="s">
        <v>1</v>
      </c>
      <c r="N271" s="196" t="s">
        <v>46</v>
      </c>
      <c r="O271" s="71"/>
      <c r="P271" s="197">
        <f>O271*H271</f>
        <v>0</v>
      </c>
      <c r="Q271" s="197">
        <v>1.7034</v>
      </c>
      <c r="R271" s="197">
        <f>Q271*H271</f>
        <v>12.162276</v>
      </c>
      <c r="S271" s="197">
        <v>0</v>
      </c>
      <c r="T271" s="198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9" t="s">
        <v>140</v>
      </c>
      <c r="AT271" s="199" t="s">
        <v>136</v>
      </c>
      <c r="AU271" s="199" t="s">
        <v>91</v>
      </c>
      <c r="AY271" s="17" t="s">
        <v>134</v>
      </c>
      <c r="BE271" s="200">
        <f>IF(N271="základní",J271,0)</f>
        <v>0</v>
      </c>
      <c r="BF271" s="200">
        <f>IF(N271="snížená",J271,0)</f>
        <v>0</v>
      </c>
      <c r="BG271" s="200">
        <f>IF(N271="zákl. přenesená",J271,0)</f>
        <v>0</v>
      </c>
      <c r="BH271" s="200">
        <f>IF(N271="sníž. přenesená",J271,0)</f>
        <v>0</v>
      </c>
      <c r="BI271" s="200">
        <f>IF(N271="nulová",J271,0)</f>
        <v>0</v>
      </c>
      <c r="BJ271" s="17" t="s">
        <v>89</v>
      </c>
      <c r="BK271" s="200">
        <f>ROUND(I271*H271,2)</f>
        <v>0</v>
      </c>
      <c r="BL271" s="17" t="s">
        <v>140</v>
      </c>
      <c r="BM271" s="199" t="s">
        <v>311</v>
      </c>
    </row>
    <row r="272" spans="1:65" s="13" customFormat="1" ht="11.25">
      <c r="B272" s="201"/>
      <c r="C272" s="202"/>
      <c r="D272" s="203" t="s">
        <v>142</v>
      </c>
      <c r="E272" s="204" t="s">
        <v>1</v>
      </c>
      <c r="F272" s="205" t="s">
        <v>312</v>
      </c>
      <c r="G272" s="202"/>
      <c r="H272" s="204" t="s">
        <v>1</v>
      </c>
      <c r="I272" s="206"/>
      <c r="J272" s="202"/>
      <c r="K272" s="202"/>
      <c r="L272" s="207"/>
      <c r="M272" s="208"/>
      <c r="N272" s="209"/>
      <c r="O272" s="209"/>
      <c r="P272" s="209"/>
      <c r="Q272" s="209"/>
      <c r="R272" s="209"/>
      <c r="S272" s="209"/>
      <c r="T272" s="210"/>
      <c r="AT272" s="211" t="s">
        <v>142</v>
      </c>
      <c r="AU272" s="211" t="s">
        <v>91</v>
      </c>
      <c r="AV272" s="13" t="s">
        <v>89</v>
      </c>
      <c r="AW272" s="13" t="s">
        <v>35</v>
      </c>
      <c r="AX272" s="13" t="s">
        <v>81</v>
      </c>
      <c r="AY272" s="211" t="s">
        <v>134</v>
      </c>
    </row>
    <row r="273" spans="1:65" s="13" customFormat="1" ht="11.25">
      <c r="B273" s="201"/>
      <c r="C273" s="202"/>
      <c r="D273" s="203" t="s">
        <v>142</v>
      </c>
      <c r="E273" s="204" t="s">
        <v>1</v>
      </c>
      <c r="F273" s="205" t="s">
        <v>176</v>
      </c>
      <c r="G273" s="202"/>
      <c r="H273" s="204" t="s">
        <v>1</v>
      </c>
      <c r="I273" s="206"/>
      <c r="J273" s="202"/>
      <c r="K273" s="202"/>
      <c r="L273" s="207"/>
      <c r="M273" s="208"/>
      <c r="N273" s="209"/>
      <c r="O273" s="209"/>
      <c r="P273" s="209"/>
      <c r="Q273" s="209"/>
      <c r="R273" s="209"/>
      <c r="S273" s="209"/>
      <c r="T273" s="210"/>
      <c r="AT273" s="211" t="s">
        <v>142</v>
      </c>
      <c r="AU273" s="211" t="s">
        <v>91</v>
      </c>
      <c r="AV273" s="13" t="s">
        <v>89</v>
      </c>
      <c r="AW273" s="13" t="s">
        <v>35</v>
      </c>
      <c r="AX273" s="13" t="s">
        <v>81</v>
      </c>
      <c r="AY273" s="211" t="s">
        <v>134</v>
      </c>
    </row>
    <row r="274" spans="1:65" s="14" customFormat="1" ht="11.25">
      <c r="B274" s="212"/>
      <c r="C274" s="213"/>
      <c r="D274" s="203" t="s">
        <v>142</v>
      </c>
      <c r="E274" s="214" t="s">
        <v>1</v>
      </c>
      <c r="F274" s="215" t="s">
        <v>313</v>
      </c>
      <c r="G274" s="213"/>
      <c r="H274" s="216">
        <v>6.6</v>
      </c>
      <c r="I274" s="217"/>
      <c r="J274" s="213"/>
      <c r="K274" s="213"/>
      <c r="L274" s="218"/>
      <c r="M274" s="219"/>
      <c r="N274" s="220"/>
      <c r="O274" s="220"/>
      <c r="P274" s="220"/>
      <c r="Q274" s="220"/>
      <c r="R274" s="220"/>
      <c r="S274" s="220"/>
      <c r="T274" s="221"/>
      <c r="AT274" s="222" t="s">
        <v>142</v>
      </c>
      <c r="AU274" s="222" t="s">
        <v>91</v>
      </c>
      <c r="AV274" s="14" t="s">
        <v>91</v>
      </c>
      <c r="AW274" s="14" t="s">
        <v>35</v>
      </c>
      <c r="AX274" s="14" t="s">
        <v>81</v>
      </c>
      <c r="AY274" s="222" t="s">
        <v>134</v>
      </c>
    </row>
    <row r="275" spans="1:65" s="13" customFormat="1" ht="11.25">
      <c r="B275" s="201"/>
      <c r="C275" s="202"/>
      <c r="D275" s="203" t="s">
        <v>142</v>
      </c>
      <c r="E275" s="204" t="s">
        <v>1</v>
      </c>
      <c r="F275" s="205" t="s">
        <v>314</v>
      </c>
      <c r="G275" s="202"/>
      <c r="H275" s="204" t="s">
        <v>1</v>
      </c>
      <c r="I275" s="206"/>
      <c r="J275" s="202"/>
      <c r="K275" s="202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142</v>
      </c>
      <c r="AU275" s="211" t="s">
        <v>91</v>
      </c>
      <c r="AV275" s="13" t="s">
        <v>89</v>
      </c>
      <c r="AW275" s="13" t="s">
        <v>35</v>
      </c>
      <c r="AX275" s="13" t="s">
        <v>81</v>
      </c>
      <c r="AY275" s="211" t="s">
        <v>134</v>
      </c>
    </row>
    <row r="276" spans="1:65" s="14" customFormat="1" ht="11.25">
      <c r="B276" s="212"/>
      <c r="C276" s="213"/>
      <c r="D276" s="203" t="s">
        <v>142</v>
      </c>
      <c r="E276" s="214" t="s">
        <v>1</v>
      </c>
      <c r="F276" s="215" t="s">
        <v>315</v>
      </c>
      <c r="G276" s="213"/>
      <c r="H276" s="216">
        <v>0.54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142</v>
      </c>
      <c r="AU276" s="222" t="s">
        <v>91</v>
      </c>
      <c r="AV276" s="14" t="s">
        <v>91</v>
      </c>
      <c r="AW276" s="14" t="s">
        <v>35</v>
      </c>
      <c r="AX276" s="14" t="s">
        <v>81</v>
      </c>
      <c r="AY276" s="222" t="s">
        <v>134</v>
      </c>
    </row>
    <row r="277" spans="1:65" s="15" customFormat="1" ht="11.25">
      <c r="B277" s="223"/>
      <c r="C277" s="224"/>
      <c r="D277" s="203" t="s">
        <v>142</v>
      </c>
      <c r="E277" s="225" t="s">
        <v>1</v>
      </c>
      <c r="F277" s="226" t="s">
        <v>145</v>
      </c>
      <c r="G277" s="224"/>
      <c r="H277" s="227">
        <v>7.14</v>
      </c>
      <c r="I277" s="228"/>
      <c r="J277" s="224"/>
      <c r="K277" s="224"/>
      <c r="L277" s="229"/>
      <c r="M277" s="230"/>
      <c r="N277" s="231"/>
      <c r="O277" s="231"/>
      <c r="P277" s="231"/>
      <c r="Q277" s="231"/>
      <c r="R277" s="231"/>
      <c r="S277" s="231"/>
      <c r="T277" s="232"/>
      <c r="AT277" s="233" t="s">
        <v>142</v>
      </c>
      <c r="AU277" s="233" t="s">
        <v>91</v>
      </c>
      <c r="AV277" s="15" t="s">
        <v>140</v>
      </c>
      <c r="AW277" s="15" t="s">
        <v>35</v>
      </c>
      <c r="AX277" s="15" t="s">
        <v>89</v>
      </c>
      <c r="AY277" s="233" t="s">
        <v>134</v>
      </c>
    </row>
    <row r="278" spans="1:65" s="2" customFormat="1" ht="21.75" customHeight="1">
      <c r="A278" s="34"/>
      <c r="B278" s="35"/>
      <c r="C278" s="187" t="s">
        <v>316</v>
      </c>
      <c r="D278" s="187" t="s">
        <v>136</v>
      </c>
      <c r="E278" s="188" t="s">
        <v>317</v>
      </c>
      <c r="F278" s="189" t="s">
        <v>318</v>
      </c>
      <c r="G278" s="190" t="s">
        <v>300</v>
      </c>
      <c r="H278" s="191">
        <v>1</v>
      </c>
      <c r="I278" s="192"/>
      <c r="J278" s="193">
        <f>ROUND(I278*H278,2)</f>
        <v>0</v>
      </c>
      <c r="K278" s="194"/>
      <c r="L278" s="39"/>
      <c r="M278" s="195" t="s">
        <v>1</v>
      </c>
      <c r="N278" s="196" t="s">
        <v>46</v>
      </c>
      <c r="O278" s="71"/>
      <c r="P278" s="197">
        <f>O278*H278</f>
        <v>0</v>
      </c>
      <c r="Q278" s="197">
        <v>6.6E-3</v>
      </c>
      <c r="R278" s="197">
        <f>Q278*H278</f>
        <v>6.6E-3</v>
      </c>
      <c r="S278" s="197">
        <v>0</v>
      </c>
      <c r="T278" s="19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140</v>
      </c>
      <c r="AT278" s="199" t="s">
        <v>136</v>
      </c>
      <c r="AU278" s="199" t="s">
        <v>91</v>
      </c>
      <c r="AY278" s="17" t="s">
        <v>134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7" t="s">
        <v>89</v>
      </c>
      <c r="BK278" s="200">
        <f>ROUND(I278*H278,2)</f>
        <v>0</v>
      </c>
      <c r="BL278" s="17" t="s">
        <v>140</v>
      </c>
      <c r="BM278" s="199" t="s">
        <v>319</v>
      </c>
    </row>
    <row r="279" spans="1:65" s="13" customFormat="1" ht="11.25">
      <c r="B279" s="201"/>
      <c r="C279" s="202"/>
      <c r="D279" s="203" t="s">
        <v>142</v>
      </c>
      <c r="E279" s="204" t="s">
        <v>1</v>
      </c>
      <c r="F279" s="205" t="s">
        <v>320</v>
      </c>
      <c r="G279" s="202"/>
      <c r="H279" s="204" t="s">
        <v>1</v>
      </c>
      <c r="I279" s="206"/>
      <c r="J279" s="202"/>
      <c r="K279" s="202"/>
      <c r="L279" s="207"/>
      <c r="M279" s="208"/>
      <c r="N279" s="209"/>
      <c r="O279" s="209"/>
      <c r="P279" s="209"/>
      <c r="Q279" s="209"/>
      <c r="R279" s="209"/>
      <c r="S279" s="209"/>
      <c r="T279" s="210"/>
      <c r="AT279" s="211" t="s">
        <v>142</v>
      </c>
      <c r="AU279" s="211" t="s">
        <v>91</v>
      </c>
      <c r="AV279" s="13" t="s">
        <v>89</v>
      </c>
      <c r="AW279" s="13" t="s">
        <v>35</v>
      </c>
      <c r="AX279" s="13" t="s">
        <v>81</v>
      </c>
      <c r="AY279" s="211" t="s">
        <v>134</v>
      </c>
    </row>
    <row r="280" spans="1:65" s="14" customFormat="1" ht="11.25">
      <c r="B280" s="212"/>
      <c r="C280" s="213"/>
      <c r="D280" s="203" t="s">
        <v>142</v>
      </c>
      <c r="E280" s="214" t="s">
        <v>1</v>
      </c>
      <c r="F280" s="215" t="s">
        <v>321</v>
      </c>
      <c r="G280" s="213"/>
      <c r="H280" s="216">
        <v>1</v>
      </c>
      <c r="I280" s="217"/>
      <c r="J280" s="213"/>
      <c r="K280" s="213"/>
      <c r="L280" s="218"/>
      <c r="M280" s="219"/>
      <c r="N280" s="220"/>
      <c r="O280" s="220"/>
      <c r="P280" s="220"/>
      <c r="Q280" s="220"/>
      <c r="R280" s="220"/>
      <c r="S280" s="220"/>
      <c r="T280" s="221"/>
      <c r="AT280" s="222" t="s">
        <v>142</v>
      </c>
      <c r="AU280" s="222" t="s">
        <v>91</v>
      </c>
      <c r="AV280" s="14" t="s">
        <v>91</v>
      </c>
      <c r="AW280" s="14" t="s">
        <v>35</v>
      </c>
      <c r="AX280" s="14" t="s">
        <v>81</v>
      </c>
      <c r="AY280" s="222" t="s">
        <v>134</v>
      </c>
    </row>
    <row r="281" spans="1:65" s="15" customFormat="1" ht="11.25">
      <c r="B281" s="223"/>
      <c r="C281" s="224"/>
      <c r="D281" s="203" t="s">
        <v>142</v>
      </c>
      <c r="E281" s="225" t="s">
        <v>1</v>
      </c>
      <c r="F281" s="226" t="s">
        <v>145</v>
      </c>
      <c r="G281" s="224"/>
      <c r="H281" s="227">
        <v>1</v>
      </c>
      <c r="I281" s="228"/>
      <c r="J281" s="224"/>
      <c r="K281" s="224"/>
      <c r="L281" s="229"/>
      <c r="M281" s="230"/>
      <c r="N281" s="231"/>
      <c r="O281" s="231"/>
      <c r="P281" s="231"/>
      <c r="Q281" s="231"/>
      <c r="R281" s="231"/>
      <c r="S281" s="231"/>
      <c r="T281" s="232"/>
      <c r="AT281" s="233" t="s">
        <v>142</v>
      </c>
      <c r="AU281" s="233" t="s">
        <v>91</v>
      </c>
      <c r="AV281" s="15" t="s">
        <v>140</v>
      </c>
      <c r="AW281" s="15" t="s">
        <v>35</v>
      </c>
      <c r="AX281" s="15" t="s">
        <v>89</v>
      </c>
      <c r="AY281" s="233" t="s">
        <v>134</v>
      </c>
    </row>
    <row r="282" spans="1:65" s="2" customFormat="1" ht="24.2" customHeight="1">
      <c r="A282" s="34"/>
      <c r="B282" s="35"/>
      <c r="C282" s="234" t="s">
        <v>322</v>
      </c>
      <c r="D282" s="234" t="s">
        <v>237</v>
      </c>
      <c r="E282" s="235" t="s">
        <v>323</v>
      </c>
      <c r="F282" s="236" t="s">
        <v>324</v>
      </c>
      <c r="G282" s="237" t="s">
        <v>300</v>
      </c>
      <c r="H282" s="238">
        <v>3.03</v>
      </c>
      <c r="I282" s="239"/>
      <c r="J282" s="240">
        <f>ROUND(I282*H282,2)</f>
        <v>0</v>
      </c>
      <c r="K282" s="241"/>
      <c r="L282" s="242"/>
      <c r="M282" s="243" t="s">
        <v>1</v>
      </c>
      <c r="N282" s="244" t="s">
        <v>46</v>
      </c>
      <c r="O282" s="71"/>
      <c r="P282" s="197">
        <f>O282*H282</f>
        <v>0</v>
      </c>
      <c r="Q282" s="197">
        <v>2.7E-2</v>
      </c>
      <c r="R282" s="197">
        <f>Q282*H282</f>
        <v>8.1809999999999994E-2</v>
      </c>
      <c r="S282" s="197">
        <v>0</v>
      </c>
      <c r="T282" s="198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9" t="s">
        <v>184</v>
      </c>
      <c r="AT282" s="199" t="s">
        <v>237</v>
      </c>
      <c r="AU282" s="199" t="s">
        <v>91</v>
      </c>
      <c r="AY282" s="17" t="s">
        <v>134</v>
      </c>
      <c r="BE282" s="200">
        <f>IF(N282="základní",J282,0)</f>
        <v>0</v>
      </c>
      <c r="BF282" s="200">
        <f>IF(N282="snížená",J282,0)</f>
        <v>0</v>
      </c>
      <c r="BG282" s="200">
        <f>IF(N282="zákl. přenesená",J282,0)</f>
        <v>0</v>
      </c>
      <c r="BH282" s="200">
        <f>IF(N282="sníž. přenesená",J282,0)</f>
        <v>0</v>
      </c>
      <c r="BI282" s="200">
        <f>IF(N282="nulová",J282,0)</f>
        <v>0</v>
      </c>
      <c r="BJ282" s="17" t="s">
        <v>89</v>
      </c>
      <c r="BK282" s="200">
        <f>ROUND(I282*H282,2)</f>
        <v>0</v>
      </c>
      <c r="BL282" s="17" t="s">
        <v>140</v>
      </c>
      <c r="BM282" s="199" t="s">
        <v>325</v>
      </c>
    </row>
    <row r="283" spans="1:65" s="13" customFormat="1" ht="11.25">
      <c r="B283" s="201"/>
      <c r="C283" s="202"/>
      <c r="D283" s="203" t="s">
        <v>142</v>
      </c>
      <c r="E283" s="204" t="s">
        <v>1</v>
      </c>
      <c r="F283" s="205" t="s">
        <v>320</v>
      </c>
      <c r="G283" s="202"/>
      <c r="H283" s="204" t="s">
        <v>1</v>
      </c>
      <c r="I283" s="206"/>
      <c r="J283" s="202"/>
      <c r="K283" s="202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142</v>
      </c>
      <c r="AU283" s="211" t="s">
        <v>91</v>
      </c>
      <c r="AV283" s="13" t="s">
        <v>89</v>
      </c>
      <c r="AW283" s="13" t="s">
        <v>35</v>
      </c>
      <c r="AX283" s="13" t="s">
        <v>81</v>
      </c>
      <c r="AY283" s="211" t="s">
        <v>134</v>
      </c>
    </row>
    <row r="284" spans="1:65" s="14" customFormat="1" ht="11.25">
      <c r="B284" s="212"/>
      <c r="C284" s="213"/>
      <c r="D284" s="203" t="s">
        <v>142</v>
      </c>
      <c r="E284" s="214" t="s">
        <v>1</v>
      </c>
      <c r="F284" s="215" t="s">
        <v>326</v>
      </c>
      <c r="G284" s="213"/>
      <c r="H284" s="216">
        <v>3</v>
      </c>
      <c r="I284" s="217"/>
      <c r="J284" s="213"/>
      <c r="K284" s="213"/>
      <c r="L284" s="218"/>
      <c r="M284" s="219"/>
      <c r="N284" s="220"/>
      <c r="O284" s="220"/>
      <c r="P284" s="220"/>
      <c r="Q284" s="220"/>
      <c r="R284" s="220"/>
      <c r="S284" s="220"/>
      <c r="T284" s="221"/>
      <c r="AT284" s="222" t="s">
        <v>142</v>
      </c>
      <c r="AU284" s="222" t="s">
        <v>91</v>
      </c>
      <c r="AV284" s="14" t="s">
        <v>91</v>
      </c>
      <c r="AW284" s="14" t="s">
        <v>35</v>
      </c>
      <c r="AX284" s="14" t="s">
        <v>81</v>
      </c>
      <c r="AY284" s="222" t="s">
        <v>134</v>
      </c>
    </row>
    <row r="285" spans="1:65" s="15" customFormat="1" ht="11.25">
      <c r="B285" s="223"/>
      <c r="C285" s="224"/>
      <c r="D285" s="203" t="s">
        <v>142</v>
      </c>
      <c r="E285" s="225" t="s">
        <v>1</v>
      </c>
      <c r="F285" s="226" t="s">
        <v>145</v>
      </c>
      <c r="G285" s="224"/>
      <c r="H285" s="227">
        <v>3</v>
      </c>
      <c r="I285" s="228"/>
      <c r="J285" s="224"/>
      <c r="K285" s="224"/>
      <c r="L285" s="229"/>
      <c r="M285" s="230"/>
      <c r="N285" s="231"/>
      <c r="O285" s="231"/>
      <c r="P285" s="231"/>
      <c r="Q285" s="231"/>
      <c r="R285" s="231"/>
      <c r="S285" s="231"/>
      <c r="T285" s="232"/>
      <c r="AT285" s="233" t="s">
        <v>142</v>
      </c>
      <c r="AU285" s="233" t="s">
        <v>91</v>
      </c>
      <c r="AV285" s="15" t="s">
        <v>140</v>
      </c>
      <c r="AW285" s="15" t="s">
        <v>35</v>
      </c>
      <c r="AX285" s="15" t="s">
        <v>89</v>
      </c>
      <c r="AY285" s="233" t="s">
        <v>134</v>
      </c>
    </row>
    <row r="286" spans="1:65" s="14" customFormat="1" ht="11.25">
      <c r="B286" s="212"/>
      <c r="C286" s="213"/>
      <c r="D286" s="203" t="s">
        <v>142</v>
      </c>
      <c r="E286" s="213"/>
      <c r="F286" s="215" t="s">
        <v>327</v>
      </c>
      <c r="G286" s="213"/>
      <c r="H286" s="216">
        <v>3.03</v>
      </c>
      <c r="I286" s="217"/>
      <c r="J286" s="213"/>
      <c r="K286" s="213"/>
      <c r="L286" s="218"/>
      <c r="M286" s="219"/>
      <c r="N286" s="220"/>
      <c r="O286" s="220"/>
      <c r="P286" s="220"/>
      <c r="Q286" s="220"/>
      <c r="R286" s="220"/>
      <c r="S286" s="220"/>
      <c r="T286" s="221"/>
      <c r="AT286" s="222" t="s">
        <v>142</v>
      </c>
      <c r="AU286" s="222" t="s">
        <v>91</v>
      </c>
      <c r="AV286" s="14" t="s">
        <v>91</v>
      </c>
      <c r="AW286" s="14" t="s">
        <v>4</v>
      </c>
      <c r="AX286" s="14" t="s">
        <v>89</v>
      </c>
      <c r="AY286" s="222" t="s">
        <v>134</v>
      </c>
    </row>
    <row r="287" spans="1:65" s="12" customFormat="1" ht="22.9" customHeight="1">
      <c r="B287" s="171"/>
      <c r="C287" s="172"/>
      <c r="D287" s="173" t="s">
        <v>80</v>
      </c>
      <c r="E287" s="185" t="s">
        <v>166</v>
      </c>
      <c r="F287" s="185" t="s">
        <v>328</v>
      </c>
      <c r="G287" s="172"/>
      <c r="H287" s="172"/>
      <c r="I287" s="175"/>
      <c r="J287" s="186">
        <f>BK287</f>
        <v>0</v>
      </c>
      <c r="K287" s="172"/>
      <c r="L287" s="177"/>
      <c r="M287" s="178"/>
      <c r="N287" s="179"/>
      <c r="O287" s="179"/>
      <c r="P287" s="180">
        <f>SUM(P288:P317)</f>
        <v>0</v>
      </c>
      <c r="Q287" s="179"/>
      <c r="R287" s="180">
        <f>SUM(R288:R317)</f>
        <v>985.75844961999996</v>
      </c>
      <c r="S287" s="179"/>
      <c r="T287" s="181">
        <f>SUM(T288:T317)</f>
        <v>0</v>
      </c>
      <c r="AR287" s="182" t="s">
        <v>89</v>
      </c>
      <c r="AT287" s="183" t="s">
        <v>80</v>
      </c>
      <c r="AU287" s="183" t="s">
        <v>89</v>
      </c>
      <c r="AY287" s="182" t="s">
        <v>134</v>
      </c>
      <c r="BK287" s="184">
        <f>SUM(BK288:BK317)</f>
        <v>0</v>
      </c>
    </row>
    <row r="288" spans="1:65" s="2" customFormat="1" ht="24.2" customHeight="1">
      <c r="A288" s="34"/>
      <c r="B288" s="35"/>
      <c r="C288" s="187" t="s">
        <v>329</v>
      </c>
      <c r="D288" s="187" t="s">
        <v>136</v>
      </c>
      <c r="E288" s="188" t="s">
        <v>330</v>
      </c>
      <c r="F288" s="189" t="s">
        <v>331</v>
      </c>
      <c r="G288" s="190" t="s">
        <v>139</v>
      </c>
      <c r="H288" s="191">
        <v>554.81299999999999</v>
      </c>
      <c r="I288" s="192"/>
      <c r="J288" s="193">
        <f>ROUND(I288*H288,2)</f>
        <v>0</v>
      </c>
      <c r="K288" s="194"/>
      <c r="L288" s="39"/>
      <c r="M288" s="195" t="s">
        <v>1</v>
      </c>
      <c r="N288" s="196" t="s">
        <v>46</v>
      </c>
      <c r="O288" s="71"/>
      <c r="P288" s="197">
        <f>O288*H288</f>
        <v>0</v>
      </c>
      <c r="Q288" s="197">
        <v>0.46</v>
      </c>
      <c r="R288" s="197">
        <f>Q288*H288</f>
        <v>255.21397999999999</v>
      </c>
      <c r="S288" s="197">
        <v>0</v>
      </c>
      <c r="T288" s="198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9" t="s">
        <v>140</v>
      </c>
      <c r="AT288" s="199" t="s">
        <v>136</v>
      </c>
      <c r="AU288" s="199" t="s">
        <v>91</v>
      </c>
      <c r="AY288" s="17" t="s">
        <v>134</v>
      </c>
      <c r="BE288" s="200">
        <f>IF(N288="základní",J288,0)</f>
        <v>0</v>
      </c>
      <c r="BF288" s="200">
        <f>IF(N288="snížená",J288,0)</f>
        <v>0</v>
      </c>
      <c r="BG288" s="200">
        <f>IF(N288="zákl. přenesená",J288,0)</f>
        <v>0</v>
      </c>
      <c r="BH288" s="200">
        <f>IF(N288="sníž. přenesená",J288,0)</f>
        <v>0</v>
      </c>
      <c r="BI288" s="200">
        <f>IF(N288="nulová",J288,0)</f>
        <v>0</v>
      </c>
      <c r="BJ288" s="17" t="s">
        <v>89</v>
      </c>
      <c r="BK288" s="200">
        <f>ROUND(I288*H288,2)</f>
        <v>0</v>
      </c>
      <c r="BL288" s="17" t="s">
        <v>140</v>
      </c>
      <c r="BM288" s="199" t="s">
        <v>332</v>
      </c>
    </row>
    <row r="289" spans="1:65" s="13" customFormat="1" ht="11.25">
      <c r="B289" s="201"/>
      <c r="C289" s="202"/>
      <c r="D289" s="203" t="s">
        <v>142</v>
      </c>
      <c r="E289" s="204" t="s">
        <v>1</v>
      </c>
      <c r="F289" s="205" t="s">
        <v>269</v>
      </c>
      <c r="G289" s="202"/>
      <c r="H289" s="204" t="s">
        <v>1</v>
      </c>
      <c r="I289" s="206"/>
      <c r="J289" s="202"/>
      <c r="K289" s="202"/>
      <c r="L289" s="207"/>
      <c r="M289" s="208"/>
      <c r="N289" s="209"/>
      <c r="O289" s="209"/>
      <c r="P289" s="209"/>
      <c r="Q289" s="209"/>
      <c r="R289" s="209"/>
      <c r="S289" s="209"/>
      <c r="T289" s="210"/>
      <c r="AT289" s="211" t="s">
        <v>142</v>
      </c>
      <c r="AU289" s="211" t="s">
        <v>91</v>
      </c>
      <c r="AV289" s="13" t="s">
        <v>89</v>
      </c>
      <c r="AW289" s="13" t="s">
        <v>35</v>
      </c>
      <c r="AX289" s="13" t="s">
        <v>81</v>
      </c>
      <c r="AY289" s="211" t="s">
        <v>134</v>
      </c>
    </row>
    <row r="290" spans="1:65" s="13" customFormat="1" ht="11.25">
      <c r="B290" s="201"/>
      <c r="C290" s="202"/>
      <c r="D290" s="203" t="s">
        <v>142</v>
      </c>
      <c r="E290" s="204" t="s">
        <v>1</v>
      </c>
      <c r="F290" s="205" t="s">
        <v>176</v>
      </c>
      <c r="G290" s="202"/>
      <c r="H290" s="204" t="s">
        <v>1</v>
      </c>
      <c r="I290" s="206"/>
      <c r="J290" s="202"/>
      <c r="K290" s="202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142</v>
      </c>
      <c r="AU290" s="211" t="s">
        <v>91</v>
      </c>
      <c r="AV290" s="13" t="s">
        <v>89</v>
      </c>
      <c r="AW290" s="13" t="s">
        <v>35</v>
      </c>
      <c r="AX290" s="13" t="s">
        <v>81</v>
      </c>
      <c r="AY290" s="211" t="s">
        <v>134</v>
      </c>
    </row>
    <row r="291" spans="1:65" s="14" customFormat="1" ht="22.5">
      <c r="B291" s="212"/>
      <c r="C291" s="213"/>
      <c r="D291" s="203" t="s">
        <v>142</v>
      </c>
      <c r="E291" s="214" t="s">
        <v>1</v>
      </c>
      <c r="F291" s="215" t="s">
        <v>270</v>
      </c>
      <c r="G291" s="213"/>
      <c r="H291" s="216">
        <v>554.81299999999999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142</v>
      </c>
      <c r="AU291" s="222" t="s">
        <v>91</v>
      </c>
      <c r="AV291" s="14" t="s">
        <v>91</v>
      </c>
      <c r="AW291" s="14" t="s">
        <v>35</v>
      </c>
      <c r="AX291" s="14" t="s">
        <v>81</v>
      </c>
      <c r="AY291" s="222" t="s">
        <v>134</v>
      </c>
    </row>
    <row r="292" spans="1:65" s="15" customFormat="1" ht="11.25">
      <c r="B292" s="223"/>
      <c r="C292" s="224"/>
      <c r="D292" s="203" t="s">
        <v>142</v>
      </c>
      <c r="E292" s="225" t="s">
        <v>1</v>
      </c>
      <c r="F292" s="226" t="s">
        <v>145</v>
      </c>
      <c r="G292" s="224"/>
      <c r="H292" s="227">
        <v>554.81299999999999</v>
      </c>
      <c r="I292" s="228"/>
      <c r="J292" s="224"/>
      <c r="K292" s="224"/>
      <c r="L292" s="229"/>
      <c r="M292" s="230"/>
      <c r="N292" s="231"/>
      <c r="O292" s="231"/>
      <c r="P292" s="231"/>
      <c r="Q292" s="231"/>
      <c r="R292" s="231"/>
      <c r="S292" s="231"/>
      <c r="T292" s="232"/>
      <c r="AT292" s="233" t="s">
        <v>142</v>
      </c>
      <c r="AU292" s="233" t="s">
        <v>91</v>
      </c>
      <c r="AV292" s="15" t="s">
        <v>140</v>
      </c>
      <c r="AW292" s="15" t="s">
        <v>35</v>
      </c>
      <c r="AX292" s="15" t="s">
        <v>89</v>
      </c>
      <c r="AY292" s="233" t="s">
        <v>134</v>
      </c>
    </row>
    <row r="293" spans="1:65" s="2" customFormat="1" ht="24.2" customHeight="1">
      <c r="A293" s="34"/>
      <c r="B293" s="35"/>
      <c r="C293" s="187" t="s">
        <v>333</v>
      </c>
      <c r="D293" s="187" t="s">
        <v>136</v>
      </c>
      <c r="E293" s="188" t="s">
        <v>334</v>
      </c>
      <c r="F293" s="189" t="s">
        <v>335</v>
      </c>
      <c r="G293" s="190" t="s">
        <v>139</v>
      </c>
      <c r="H293" s="191">
        <v>554.81299999999999</v>
      </c>
      <c r="I293" s="192"/>
      <c r="J293" s="193">
        <f>ROUND(I293*H293,2)</f>
        <v>0</v>
      </c>
      <c r="K293" s="194"/>
      <c r="L293" s="39"/>
      <c r="M293" s="195" t="s">
        <v>1</v>
      </c>
      <c r="N293" s="196" t="s">
        <v>46</v>
      </c>
      <c r="O293" s="71"/>
      <c r="P293" s="197">
        <f>O293*H293</f>
        <v>0</v>
      </c>
      <c r="Q293" s="197">
        <v>0.69</v>
      </c>
      <c r="R293" s="197">
        <f>Q293*H293</f>
        <v>382.82096999999999</v>
      </c>
      <c r="S293" s="197">
        <v>0</v>
      </c>
      <c r="T293" s="19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9" t="s">
        <v>140</v>
      </c>
      <c r="AT293" s="199" t="s">
        <v>136</v>
      </c>
      <c r="AU293" s="199" t="s">
        <v>91</v>
      </c>
      <c r="AY293" s="17" t="s">
        <v>134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7" t="s">
        <v>89</v>
      </c>
      <c r="BK293" s="200">
        <f>ROUND(I293*H293,2)</f>
        <v>0</v>
      </c>
      <c r="BL293" s="17" t="s">
        <v>140</v>
      </c>
      <c r="BM293" s="199" t="s">
        <v>336</v>
      </c>
    </row>
    <row r="294" spans="1:65" s="13" customFormat="1" ht="11.25">
      <c r="B294" s="201"/>
      <c r="C294" s="202"/>
      <c r="D294" s="203" t="s">
        <v>142</v>
      </c>
      <c r="E294" s="204" t="s">
        <v>1</v>
      </c>
      <c r="F294" s="205" t="s">
        <v>269</v>
      </c>
      <c r="G294" s="202"/>
      <c r="H294" s="204" t="s">
        <v>1</v>
      </c>
      <c r="I294" s="206"/>
      <c r="J294" s="202"/>
      <c r="K294" s="202"/>
      <c r="L294" s="207"/>
      <c r="M294" s="208"/>
      <c r="N294" s="209"/>
      <c r="O294" s="209"/>
      <c r="P294" s="209"/>
      <c r="Q294" s="209"/>
      <c r="R294" s="209"/>
      <c r="S294" s="209"/>
      <c r="T294" s="210"/>
      <c r="AT294" s="211" t="s">
        <v>142</v>
      </c>
      <c r="AU294" s="211" t="s">
        <v>91</v>
      </c>
      <c r="AV294" s="13" t="s">
        <v>89</v>
      </c>
      <c r="AW294" s="13" t="s">
        <v>35</v>
      </c>
      <c r="AX294" s="13" t="s">
        <v>81</v>
      </c>
      <c r="AY294" s="211" t="s">
        <v>134</v>
      </c>
    </row>
    <row r="295" spans="1:65" s="13" customFormat="1" ht="11.25">
      <c r="B295" s="201"/>
      <c r="C295" s="202"/>
      <c r="D295" s="203" t="s">
        <v>142</v>
      </c>
      <c r="E295" s="204" t="s">
        <v>1</v>
      </c>
      <c r="F295" s="205" t="s">
        <v>176</v>
      </c>
      <c r="G295" s="202"/>
      <c r="H295" s="204" t="s">
        <v>1</v>
      </c>
      <c r="I295" s="206"/>
      <c r="J295" s="202"/>
      <c r="K295" s="202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142</v>
      </c>
      <c r="AU295" s="211" t="s">
        <v>91</v>
      </c>
      <c r="AV295" s="13" t="s">
        <v>89</v>
      </c>
      <c r="AW295" s="13" t="s">
        <v>35</v>
      </c>
      <c r="AX295" s="13" t="s">
        <v>81</v>
      </c>
      <c r="AY295" s="211" t="s">
        <v>134</v>
      </c>
    </row>
    <row r="296" spans="1:65" s="14" customFormat="1" ht="22.5">
      <c r="B296" s="212"/>
      <c r="C296" s="213"/>
      <c r="D296" s="203" t="s">
        <v>142</v>
      </c>
      <c r="E296" s="214" t="s">
        <v>1</v>
      </c>
      <c r="F296" s="215" t="s">
        <v>270</v>
      </c>
      <c r="G296" s="213"/>
      <c r="H296" s="216">
        <v>554.81299999999999</v>
      </c>
      <c r="I296" s="217"/>
      <c r="J296" s="213"/>
      <c r="K296" s="213"/>
      <c r="L296" s="218"/>
      <c r="M296" s="219"/>
      <c r="N296" s="220"/>
      <c r="O296" s="220"/>
      <c r="P296" s="220"/>
      <c r="Q296" s="220"/>
      <c r="R296" s="220"/>
      <c r="S296" s="220"/>
      <c r="T296" s="221"/>
      <c r="AT296" s="222" t="s">
        <v>142</v>
      </c>
      <c r="AU296" s="222" t="s">
        <v>91</v>
      </c>
      <c r="AV296" s="14" t="s">
        <v>91</v>
      </c>
      <c r="AW296" s="14" t="s">
        <v>35</v>
      </c>
      <c r="AX296" s="14" t="s">
        <v>81</v>
      </c>
      <c r="AY296" s="222" t="s">
        <v>134</v>
      </c>
    </row>
    <row r="297" spans="1:65" s="15" customFormat="1" ht="11.25">
      <c r="B297" s="223"/>
      <c r="C297" s="224"/>
      <c r="D297" s="203" t="s">
        <v>142</v>
      </c>
      <c r="E297" s="225" t="s">
        <v>1</v>
      </c>
      <c r="F297" s="226" t="s">
        <v>145</v>
      </c>
      <c r="G297" s="224"/>
      <c r="H297" s="227">
        <v>554.81299999999999</v>
      </c>
      <c r="I297" s="228"/>
      <c r="J297" s="224"/>
      <c r="K297" s="224"/>
      <c r="L297" s="229"/>
      <c r="M297" s="230"/>
      <c r="N297" s="231"/>
      <c r="O297" s="231"/>
      <c r="P297" s="231"/>
      <c r="Q297" s="231"/>
      <c r="R297" s="231"/>
      <c r="S297" s="231"/>
      <c r="T297" s="232"/>
      <c r="AT297" s="233" t="s">
        <v>142</v>
      </c>
      <c r="AU297" s="233" t="s">
        <v>91</v>
      </c>
      <c r="AV297" s="15" t="s">
        <v>140</v>
      </c>
      <c r="AW297" s="15" t="s">
        <v>35</v>
      </c>
      <c r="AX297" s="15" t="s">
        <v>89</v>
      </c>
      <c r="AY297" s="233" t="s">
        <v>134</v>
      </c>
    </row>
    <row r="298" spans="1:65" s="2" customFormat="1" ht="33" customHeight="1">
      <c r="A298" s="34"/>
      <c r="B298" s="35"/>
      <c r="C298" s="187" t="s">
        <v>337</v>
      </c>
      <c r="D298" s="187" t="s">
        <v>136</v>
      </c>
      <c r="E298" s="188" t="s">
        <v>338</v>
      </c>
      <c r="F298" s="189" t="s">
        <v>339</v>
      </c>
      <c r="G298" s="190" t="s">
        <v>139</v>
      </c>
      <c r="H298" s="191">
        <v>554.81299999999999</v>
      </c>
      <c r="I298" s="192"/>
      <c r="J298" s="193">
        <f>ROUND(I298*H298,2)</f>
        <v>0</v>
      </c>
      <c r="K298" s="194"/>
      <c r="L298" s="39"/>
      <c r="M298" s="195" t="s">
        <v>1</v>
      </c>
      <c r="N298" s="196" t="s">
        <v>46</v>
      </c>
      <c r="O298" s="71"/>
      <c r="P298" s="197">
        <f>O298*H298</f>
        <v>0</v>
      </c>
      <c r="Q298" s="197">
        <v>0.18462999999999999</v>
      </c>
      <c r="R298" s="197">
        <f>Q298*H298</f>
        <v>102.43512419</v>
      </c>
      <c r="S298" s="197">
        <v>0</v>
      </c>
      <c r="T298" s="198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9" t="s">
        <v>140</v>
      </c>
      <c r="AT298" s="199" t="s">
        <v>136</v>
      </c>
      <c r="AU298" s="199" t="s">
        <v>91</v>
      </c>
      <c r="AY298" s="17" t="s">
        <v>134</v>
      </c>
      <c r="BE298" s="200">
        <f>IF(N298="základní",J298,0)</f>
        <v>0</v>
      </c>
      <c r="BF298" s="200">
        <f>IF(N298="snížená",J298,0)</f>
        <v>0</v>
      </c>
      <c r="BG298" s="200">
        <f>IF(N298="zákl. přenesená",J298,0)</f>
        <v>0</v>
      </c>
      <c r="BH298" s="200">
        <f>IF(N298="sníž. přenesená",J298,0)</f>
        <v>0</v>
      </c>
      <c r="BI298" s="200">
        <f>IF(N298="nulová",J298,0)</f>
        <v>0</v>
      </c>
      <c r="BJ298" s="17" t="s">
        <v>89</v>
      </c>
      <c r="BK298" s="200">
        <f>ROUND(I298*H298,2)</f>
        <v>0</v>
      </c>
      <c r="BL298" s="17" t="s">
        <v>140</v>
      </c>
      <c r="BM298" s="199" t="s">
        <v>340</v>
      </c>
    </row>
    <row r="299" spans="1:65" s="13" customFormat="1" ht="11.25">
      <c r="B299" s="201"/>
      <c r="C299" s="202"/>
      <c r="D299" s="203" t="s">
        <v>142</v>
      </c>
      <c r="E299" s="204" t="s">
        <v>1</v>
      </c>
      <c r="F299" s="205" t="s">
        <v>341</v>
      </c>
      <c r="G299" s="202"/>
      <c r="H299" s="204" t="s">
        <v>1</v>
      </c>
      <c r="I299" s="206"/>
      <c r="J299" s="202"/>
      <c r="K299" s="202"/>
      <c r="L299" s="207"/>
      <c r="M299" s="208"/>
      <c r="N299" s="209"/>
      <c r="O299" s="209"/>
      <c r="P299" s="209"/>
      <c r="Q299" s="209"/>
      <c r="R299" s="209"/>
      <c r="S299" s="209"/>
      <c r="T299" s="210"/>
      <c r="AT299" s="211" t="s">
        <v>142</v>
      </c>
      <c r="AU299" s="211" t="s">
        <v>91</v>
      </c>
      <c r="AV299" s="13" t="s">
        <v>89</v>
      </c>
      <c r="AW299" s="13" t="s">
        <v>35</v>
      </c>
      <c r="AX299" s="13" t="s">
        <v>81</v>
      </c>
      <c r="AY299" s="211" t="s">
        <v>134</v>
      </c>
    </row>
    <row r="300" spans="1:65" s="14" customFormat="1" ht="11.25">
      <c r="B300" s="212"/>
      <c r="C300" s="213"/>
      <c r="D300" s="203" t="s">
        <v>142</v>
      </c>
      <c r="E300" s="214" t="s">
        <v>1</v>
      </c>
      <c r="F300" s="215" t="s">
        <v>342</v>
      </c>
      <c r="G300" s="213"/>
      <c r="H300" s="216">
        <v>554.81299999999999</v>
      </c>
      <c r="I300" s="217"/>
      <c r="J300" s="213"/>
      <c r="K300" s="213"/>
      <c r="L300" s="218"/>
      <c r="M300" s="219"/>
      <c r="N300" s="220"/>
      <c r="O300" s="220"/>
      <c r="P300" s="220"/>
      <c r="Q300" s="220"/>
      <c r="R300" s="220"/>
      <c r="S300" s="220"/>
      <c r="T300" s="221"/>
      <c r="AT300" s="222" t="s">
        <v>142</v>
      </c>
      <c r="AU300" s="222" t="s">
        <v>91</v>
      </c>
      <c r="AV300" s="14" t="s">
        <v>91</v>
      </c>
      <c r="AW300" s="14" t="s">
        <v>35</v>
      </c>
      <c r="AX300" s="14" t="s">
        <v>81</v>
      </c>
      <c r="AY300" s="222" t="s">
        <v>134</v>
      </c>
    </row>
    <row r="301" spans="1:65" s="15" customFormat="1" ht="11.25">
      <c r="B301" s="223"/>
      <c r="C301" s="224"/>
      <c r="D301" s="203" t="s">
        <v>142</v>
      </c>
      <c r="E301" s="225" t="s">
        <v>1</v>
      </c>
      <c r="F301" s="226" t="s">
        <v>145</v>
      </c>
      <c r="G301" s="224"/>
      <c r="H301" s="227">
        <v>554.81299999999999</v>
      </c>
      <c r="I301" s="228"/>
      <c r="J301" s="224"/>
      <c r="K301" s="224"/>
      <c r="L301" s="229"/>
      <c r="M301" s="230"/>
      <c r="N301" s="231"/>
      <c r="O301" s="231"/>
      <c r="P301" s="231"/>
      <c r="Q301" s="231"/>
      <c r="R301" s="231"/>
      <c r="S301" s="231"/>
      <c r="T301" s="232"/>
      <c r="AT301" s="233" t="s">
        <v>142</v>
      </c>
      <c r="AU301" s="233" t="s">
        <v>91</v>
      </c>
      <c r="AV301" s="15" t="s">
        <v>140</v>
      </c>
      <c r="AW301" s="15" t="s">
        <v>35</v>
      </c>
      <c r="AX301" s="15" t="s">
        <v>89</v>
      </c>
      <c r="AY301" s="233" t="s">
        <v>134</v>
      </c>
    </row>
    <row r="302" spans="1:65" s="2" customFormat="1" ht="24.2" customHeight="1">
      <c r="A302" s="34"/>
      <c r="B302" s="35"/>
      <c r="C302" s="187" t="s">
        <v>343</v>
      </c>
      <c r="D302" s="187" t="s">
        <v>136</v>
      </c>
      <c r="E302" s="188" t="s">
        <v>344</v>
      </c>
      <c r="F302" s="189" t="s">
        <v>345</v>
      </c>
      <c r="G302" s="190" t="s">
        <v>139</v>
      </c>
      <c r="H302" s="191">
        <v>554.81299999999999</v>
      </c>
      <c r="I302" s="192"/>
      <c r="J302" s="193">
        <f>ROUND(I302*H302,2)</f>
        <v>0</v>
      </c>
      <c r="K302" s="194"/>
      <c r="L302" s="39"/>
      <c r="M302" s="195" t="s">
        <v>1</v>
      </c>
      <c r="N302" s="196" t="s">
        <v>46</v>
      </c>
      <c r="O302" s="71"/>
      <c r="P302" s="197">
        <f>O302*H302</f>
        <v>0</v>
      </c>
      <c r="Q302" s="197">
        <v>0.33206000000000002</v>
      </c>
      <c r="R302" s="197">
        <f>Q302*H302</f>
        <v>184.23120478000001</v>
      </c>
      <c r="S302" s="197">
        <v>0</v>
      </c>
      <c r="T302" s="198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9" t="s">
        <v>140</v>
      </c>
      <c r="AT302" s="199" t="s">
        <v>136</v>
      </c>
      <c r="AU302" s="199" t="s">
        <v>91</v>
      </c>
      <c r="AY302" s="17" t="s">
        <v>134</v>
      </c>
      <c r="BE302" s="200">
        <f>IF(N302="základní",J302,0)</f>
        <v>0</v>
      </c>
      <c r="BF302" s="200">
        <f>IF(N302="snížená",J302,0)</f>
        <v>0</v>
      </c>
      <c r="BG302" s="200">
        <f>IF(N302="zákl. přenesená",J302,0)</f>
        <v>0</v>
      </c>
      <c r="BH302" s="200">
        <f>IF(N302="sníž. přenesená",J302,0)</f>
        <v>0</v>
      </c>
      <c r="BI302" s="200">
        <f>IF(N302="nulová",J302,0)</f>
        <v>0</v>
      </c>
      <c r="BJ302" s="17" t="s">
        <v>89</v>
      </c>
      <c r="BK302" s="200">
        <f>ROUND(I302*H302,2)</f>
        <v>0</v>
      </c>
      <c r="BL302" s="17" t="s">
        <v>140</v>
      </c>
      <c r="BM302" s="199" t="s">
        <v>346</v>
      </c>
    </row>
    <row r="303" spans="1:65" s="13" customFormat="1" ht="11.25">
      <c r="B303" s="201"/>
      <c r="C303" s="202"/>
      <c r="D303" s="203" t="s">
        <v>142</v>
      </c>
      <c r="E303" s="204" t="s">
        <v>1</v>
      </c>
      <c r="F303" s="205" t="s">
        <v>341</v>
      </c>
      <c r="G303" s="202"/>
      <c r="H303" s="204" t="s">
        <v>1</v>
      </c>
      <c r="I303" s="206"/>
      <c r="J303" s="202"/>
      <c r="K303" s="202"/>
      <c r="L303" s="207"/>
      <c r="M303" s="208"/>
      <c r="N303" s="209"/>
      <c r="O303" s="209"/>
      <c r="P303" s="209"/>
      <c r="Q303" s="209"/>
      <c r="R303" s="209"/>
      <c r="S303" s="209"/>
      <c r="T303" s="210"/>
      <c r="AT303" s="211" t="s">
        <v>142</v>
      </c>
      <c r="AU303" s="211" t="s">
        <v>91</v>
      </c>
      <c r="AV303" s="13" t="s">
        <v>89</v>
      </c>
      <c r="AW303" s="13" t="s">
        <v>35</v>
      </c>
      <c r="AX303" s="13" t="s">
        <v>81</v>
      </c>
      <c r="AY303" s="211" t="s">
        <v>134</v>
      </c>
    </row>
    <row r="304" spans="1:65" s="14" customFormat="1" ht="11.25">
      <c r="B304" s="212"/>
      <c r="C304" s="213"/>
      <c r="D304" s="203" t="s">
        <v>142</v>
      </c>
      <c r="E304" s="214" t="s">
        <v>1</v>
      </c>
      <c r="F304" s="215" t="s">
        <v>342</v>
      </c>
      <c r="G304" s="213"/>
      <c r="H304" s="216">
        <v>554.81299999999999</v>
      </c>
      <c r="I304" s="217"/>
      <c r="J304" s="213"/>
      <c r="K304" s="213"/>
      <c r="L304" s="218"/>
      <c r="M304" s="219"/>
      <c r="N304" s="220"/>
      <c r="O304" s="220"/>
      <c r="P304" s="220"/>
      <c r="Q304" s="220"/>
      <c r="R304" s="220"/>
      <c r="S304" s="220"/>
      <c r="T304" s="221"/>
      <c r="AT304" s="222" t="s">
        <v>142</v>
      </c>
      <c r="AU304" s="222" t="s">
        <v>91</v>
      </c>
      <c r="AV304" s="14" t="s">
        <v>91</v>
      </c>
      <c r="AW304" s="14" t="s">
        <v>35</v>
      </c>
      <c r="AX304" s="14" t="s">
        <v>81</v>
      </c>
      <c r="AY304" s="222" t="s">
        <v>134</v>
      </c>
    </row>
    <row r="305" spans="1:65" s="15" customFormat="1" ht="11.25">
      <c r="B305" s="223"/>
      <c r="C305" s="224"/>
      <c r="D305" s="203" t="s">
        <v>142</v>
      </c>
      <c r="E305" s="225" t="s">
        <v>1</v>
      </c>
      <c r="F305" s="226" t="s">
        <v>145</v>
      </c>
      <c r="G305" s="224"/>
      <c r="H305" s="227">
        <v>554.81299999999999</v>
      </c>
      <c r="I305" s="228"/>
      <c r="J305" s="224"/>
      <c r="K305" s="224"/>
      <c r="L305" s="229"/>
      <c r="M305" s="230"/>
      <c r="N305" s="231"/>
      <c r="O305" s="231"/>
      <c r="P305" s="231"/>
      <c r="Q305" s="231"/>
      <c r="R305" s="231"/>
      <c r="S305" s="231"/>
      <c r="T305" s="232"/>
      <c r="AT305" s="233" t="s">
        <v>142</v>
      </c>
      <c r="AU305" s="233" t="s">
        <v>91</v>
      </c>
      <c r="AV305" s="15" t="s">
        <v>140</v>
      </c>
      <c r="AW305" s="15" t="s">
        <v>35</v>
      </c>
      <c r="AX305" s="15" t="s">
        <v>89</v>
      </c>
      <c r="AY305" s="233" t="s">
        <v>134</v>
      </c>
    </row>
    <row r="306" spans="1:65" s="2" customFormat="1" ht="24.2" customHeight="1">
      <c r="A306" s="34"/>
      <c r="B306" s="35"/>
      <c r="C306" s="187" t="s">
        <v>347</v>
      </c>
      <c r="D306" s="187" t="s">
        <v>136</v>
      </c>
      <c r="E306" s="188" t="s">
        <v>348</v>
      </c>
      <c r="F306" s="189" t="s">
        <v>349</v>
      </c>
      <c r="G306" s="190" t="s">
        <v>139</v>
      </c>
      <c r="H306" s="191">
        <v>554.81299999999999</v>
      </c>
      <c r="I306" s="192"/>
      <c r="J306" s="193">
        <f>ROUND(I306*H306,2)</f>
        <v>0</v>
      </c>
      <c r="K306" s="194"/>
      <c r="L306" s="39"/>
      <c r="M306" s="195" t="s">
        <v>1</v>
      </c>
      <c r="N306" s="196" t="s">
        <v>46</v>
      </c>
      <c r="O306" s="71"/>
      <c r="P306" s="197">
        <f>O306*H306</f>
        <v>0</v>
      </c>
      <c r="Q306" s="197">
        <v>6.0099999999999997E-3</v>
      </c>
      <c r="R306" s="197">
        <f>Q306*H306</f>
        <v>3.3344261299999998</v>
      </c>
      <c r="S306" s="197">
        <v>0</v>
      </c>
      <c r="T306" s="198">
        <f>S306*H306</f>
        <v>0</v>
      </c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R306" s="199" t="s">
        <v>140</v>
      </c>
      <c r="AT306" s="199" t="s">
        <v>136</v>
      </c>
      <c r="AU306" s="199" t="s">
        <v>91</v>
      </c>
      <c r="AY306" s="17" t="s">
        <v>134</v>
      </c>
      <c r="BE306" s="200">
        <f>IF(N306="základní",J306,0)</f>
        <v>0</v>
      </c>
      <c r="BF306" s="200">
        <f>IF(N306="snížená",J306,0)</f>
        <v>0</v>
      </c>
      <c r="BG306" s="200">
        <f>IF(N306="zákl. přenesená",J306,0)</f>
        <v>0</v>
      </c>
      <c r="BH306" s="200">
        <f>IF(N306="sníž. přenesená",J306,0)</f>
        <v>0</v>
      </c>
      <c r="BI306" s="200">
        <f>IF(N306="nulová",J306,0)</f>
        <v>0</v>
      </c>
      <c r="BJ306" s="17" t="s">
        <v>89</v>
      </c>
      <c r="BK306" s="200">
        <f>ROUND(I306*H306,2)</f>
        <v>0</v>
      </c>
      <c r="BL306" s="17" t="s">
        <v>140</v>
      </c>
      <c r="BM306" s="199" t="s">
        <v>350</v>
      </c>
    </row>
    <row r="307" spans="1:65" s="13" customFormat="1" ht="11.25">
      <c r="B307" s="201"/>
      <c r="C307" s="202"/>
      <c r="D307" s="203" t="s">
        <v>142</v>
      </c>
      <c r="E307" s="204" t="s">
        <v>1</v>
      </c>
      <c r="F307" s="205" t="s">
        <v>341</v>
      </c>
      <c r="G307" s="202"/>
      <c r="H307" s="204" t="s">
        <v>1</v>
      </c>
      <c r="I307" s="206"/>
      <c r="J307" s="202"/>
      <c r="K307" s="202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142</v>
      </c>
      <c r="AU307" s="211" t="s">
        <v>91</v>
      </c>
      <c r="AV307" s="13" t="s">
        <v>89</v>
      </c>
      <c r="AW307" s="13" t="s">
        <v>35</v>
      </c>
      <c r="AX307" s="13" t="s">
        <v>81</v>
      </c>
      <c r="AY307" s="211" t="s">
        <v>134</v>
      </c>
    </row>
    <row r="308" spans="1:65" s="14" customFormat="1" ht="11.25">
      <c r="B308" s="212"/>
      <c r="C308" s="213"/>
      <c r="D308" s="203" t="s">
        <v>142</v>
      </c>
      <c r="E308" s="214" t="s">
        <v>1</v>
      </c>
      <c r="F308" s="215" t="s">
        <v>342</v>
      </c>
      <c r="G308" s="213"/>
      <c r="H308" s="216">
        <v>554.81299999999999</v>
      </c>
      <c r="I308" s="217"/>
      <c r="J308" s="213"/>
      <c r="K308" s="213"/>
      <c r="L308" s="218"/>
      <c r="M308" s="219"/>
      <c r="N308" s="220"/>
      <c r="O308" s="220"/>
      <c r="P308" s="220"/>
      <c r="Q308" s="220"/>
      <c r="R308" s="220"/>
      <c r="S308" s="220"/>
      <c r="T308" s="221"/>
      <c r="AT308" s="222" t="s">
        <v>142</v>
      </c>
      <c r="AU308" s="222" t="s">
        <v>91</v>
      </c>
      <c r="AV308" s="14" t="s">
        <v>91</v>
      </c>
      <c r="AW308" s="14" t="s">
        <v>35</v>
      </c>
      <c r="AX308" s="14" t="s">
        <v>81</v>
      </c>
      <c r="AY308" s="222" t="s">
        <v>134</v>
      </c>
    </row>
    <row r="309" spans="1:65" s="15" customFormat="1" ht="11.25">
      <c r="B309" s="223"/>
      <c r="C309" s="224"/>
      <c r="D309" s="203" t="s">
        <v>142</v>
      </c>
      <c r="E309" s="225" t="s">
        <v>1</v>
      </c>
      <c r="F309" s="226" t="s">
        <v>145</v>
      </c>
      <c r="G309" s="224"/>
      <c r="H309" s="227">
        <v>554.81299999999999</v>
      </c>
      <c r="I309" s="228"/>
      <c r="J309" s="224"/>
      <c r="K309" s="224"/>
      <c r="L309" s="229"/>
      <c r="M309" s="230"/>
      <c r="N309" s="231"/>
      <c r="O309" s="231"/>
      <c r="P309" s="231"/>
      <c r="Q309" s="231"/>
      <c r="R309" s="231"/>
      <c r="S309" s="231"/>
      <c r="T309" s="232"/>
      <c r="AT309" s="233" t="s">
        <v>142</v>
      </c>
      <c r="AU309" s="233" t="s">
        <v>91</v>
      </c>
      <c r="AV309" s="15" t="s">
        <v>140</v>
      </c>
      <c r="AW309" s="15" t="s">
        <v>35</v>
      </c>
      <c r="AX309" s="15" t="s">
        <v>89</v>
      </c>
      <c r="AY309" s="233" t="s">
        <v>134</v>
      </c>
    </row>
    <row r="310" spans="1:65" s="2" customFormat="1" ht="21.75" customHeight="1">
      <c r="A310" s="34"/>
      <c r="B310" s="35"/>
      <c r="C310" s="187" t="s">
        <v>351</v>
      </c>
      <c r="D310" s="187" t="s">
        <v>136</v>
      </c>
      <c r="E310" s="188" t="s">
        <v>352</v>
      </c>
      <c r="F310" s="189" t="s">
        <v>353</v>
      </c>
      <c r="G310" s="190" t="s">
        <v>139</v>
      </c>
      <c r="H310" s="191">
        <v>554.81299999999999</v>
      </c>
      <c r="I310" s="192"/>
      <c r="J310" s="193">
        <f>ROUND(I310*H310,2)</f>
        <v>0</v>
      </c>
      <c r="K310" s="194"/>
      <c r="L310" s="39"/>
      <c r="M310" s="195" t="s">
        <v>1</v>
      </c>
      <c r="N310" s="196" t="s">
        <v>46</v>
      </c>
      <c r="O310" s="71"/>
      <c r="P310" s="197">
        <f>O310*H310</f>
        <v>0</v>
      </c>
      <c r="Q310" s="197">
        <v>3.1E-4</v>
      </c>
      <c r="R310" s="197">
        <f>Q310*H310</f>
        <v>0.17199202999999999</v>
      </c>
      <c r="S310" s="197">
        <v>0</v>
      </c>
      <c r="T310" s="198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9" t="s">
        <v>140</v>
      </c>
      <c r="AT310" s="199" t="s">
        <v>136</v>
      </c>
      <c r="AU310" s="199" t="s">
        <v>91</v>
      </c>
      <c r="AY310" s="17" t="s">
        <v>134</v>
      </c>
      <c r="BE310" s="200">
        <f>IF(N310="základní",J310,0)</f>
        <v>0</v>
      </c>
      <c r="BF310" s="200">
        <f>IF(N310="snížená",J310,0)</f>
        <v>0</v>
      </c>
      <c r="BG310" s="200">
        <f>IF(N310="zákl. přenesená",J310,0)</f>
        <v>0</v>
      </c>
      <c r="BH310" s="200">
        <f>IF(N310="sníž. přenesená",J310,0)</f>
        <v>0</v>
      </c>
      <c r="BI310" s="200">
        <f>IF(N310="nulová",J310,0)</f>
        <v>0</v>
      </c>
      <c r="BJ310" s="17" t="s">
        <v>89</v>
      </c>
      <c r="BK310" s="200">
        <f>ROUND(I310*H310,2)</f>
        <v>0</v>
      </c>
      <c r="BL310" s="17" t="s">
        <v>140</v>
      </c>
      <c r="BM310" s="199" t="s">
        <v>354</v>
      </c>
    </row>
    <row r="311" spans="1:65" s="13" customFormat="1" ht="11.25">
      <c r="B311" s="201"/>
      <c r="C311" s="202"/>
      <c r="D311" s="203" t="s">
        <v>142</v>
      </c>
      <c r="E311" s="204" t="s">
        <v>1</v>
      </c>
      <c r="F311" s="205" t="s">
        <v>341</v>
      </c>
      <c r="G311" s="202"/>
      <c r="H311" s="204" t="s">
        <v>1</v>
      </c>
      <c r="I311" s="206"/>
      <c r="J311" s="202"/>
      <c r="K311" s="202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142</v>
      </c>
      <c r="AU311" s="211" t="s">
        <v>91</v>
      </c>
      <c r="AV311" s="13" t="s">
        <v>89</v>
      </c>
      <c r="AW311" s="13" t="s">
        <v>35</v>
      </c>
      <c r="AX311" s="13" t="s">
        <v>81</v>
      </c>
      <c r="AY311" s="211" t="s">
        <v>134</v>
      </c>
    </row>
    <row r="312" spans="1:65" s="14" customFormat="1" ht="11.25">
      <c r="B312" s="212"/>
      <c r="C312" s="213"/>
      <c r="D312" s="203" t="s">
        <v>142</v>
      </c>
      <c r="E312" s="214" t="s">
        <v>1</v>
      </c>
      <c r="F312" s="215" t="s">
        <v>342</v>
      </c>
      <c r="G312" s="213"/>
      <c r="H312" s="216">
        <v>554.81299999999999</v>
      </c>
      <c r="I312" s="217"/>
      <c r="J312" s="213"/>
      <c r="K312" s="213"/>
      <c r="L312" s="218"/>
      <c r="M312" s="219"/>
      <c r="N312" s="220"/>
      <c r="O312" s="220"/>
      <c r="P312" s="220"/>
      <c r="Q312" s="220"/>
      <c r="R312" s="220"/>
      <c r="S312" s="220"/>
      <c r="T312" s="221"/>
      <c r="AT312" s="222" t="s">
        <v>142</v>
      </c>
      <c r="AU312" s="222" t="s">
        <v>91</v>
      </c>
      <c r="AV312" s="14" t="s">
        <v>91</v>
      </c>
      <c r="AW312" s="14" t="s">
        <v>35</v>
      </c>
      <c r="AX312" s="14" t="s">
        <v>81</v>
      </c>
      <c r="AY312" s="222" t="s">
        <v>134</v>
      </c>
    </row>
    <row r="313" spans="1:65" s="15" customFormat="1" ht="11.25">
      <c r="B313" s="223"/>
      <c r="C313" s="224"/>
      <c r="D313" s="203" t="s">
        <v>142</v>
      </c>
      <c r="E313" s="225" t="s">
        <v>1</v>
      </c>
      <c r="F313" s="226" t="s">
        <v>145</v>
      </c>
      <c r="G313" s="224"/>
      <c r="H313" s="227">
        <v>554.81299999999999</v>
      </c>
      <c r="I313" s="228"/>
      <c r="J313" s="224"/>
      <c r="K313" s="224"/>
      <c r="L313" s="229"/>
      <c r="M313" s="230"/>
      <c r="N313" s="231"/>
      <c r="O313" s="231"/>
      <c r="P313" s="231"/>
      <c r="Q313" s="231"/>
      <c r="R313" s="231"/>
      <c r="S313" s="231"/>
      <c r="T313" s="232"/>
      <c r="AT313" s="233" t="s">
        <v>142</v>
      </c>
      <c r="AU313" s="233" t="s">
        <v>91</v>
      </c>
      <c r="AV313" s="15" t="s">
        <v>140</v>
      </c>
      <c r="AW313" s="15" t="s">
        <v>35</v>
      </c>
      <c r="AX313" s="15" t="s">
        <v>89</v>
      </c>
      <c r="AY313" s="233" t="s">
        <v>134</v>
      </c>
    </row>
    <row r="314" spans="1:65" s="2" customFormat="1" ht="33" customHeight="1">
      <c r="A314" s="34"/>
      <c r="B314" s="35"/>
      <c r="C314" s="187" t="s">
        <v>355</v>
      </c>
      <c r="D314" s="187" t="s">
        <v>136</v>
      </c>
      <c r="E314" s="188" t="s">
        <v>356</v>
      </c>
      <c r="F314" s="189" t="s">
        <v>357</v>
      </c>
      <c r="G314" s="190" t="s">
        <v>139</v>
      </c>
      <c r="H314" s="191">
        <v>554.81299999999999</v>
      </c>
      <c r="I314" s="192"/>
      <c r="J314" s="193">
        <f>ROUND(I314*H314,2)</f>
        <v>0</v>
      </c>
      <c r="K314" s="194"/>
      <c r="L314" s="39"/>
      <c r="M314" s="195" t="s">
        <v>1</v>
      </c>
      <c r="N314" s="196" t="s">
        <v>46</v>
      </c>
      <c r="O314" s="71"/>
      <c r="P314" s="197">
        <f>O314*H314</f>
        <v>0</v>
      </c>
      <c r="Q314" s="197">
        <v>0.10373</v>
      </c>
      <c r="R314" s="197">
        <f>Q314*H314</f>
        <v>57.550752490000001</v>
      </c>
      <c r="S314" s="197">
        <v>0</v>
      </c>
      <c r="T314" s="198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9" t="s">
        <v>140</v>
      </c>
      <c r="AT314" s="199" t="s">
        <v>136</v>
      </c>
      <c r="AU314" s="199" t="s">
        <v>91</v>
      </c>
      <c r="AY314" s="17" t="s">
        <v>134</v>
      </c>
      <c r="BE314" s="200">
        <f>IF(N314="základní",J314,0)</f>
        <v>0</v>
      </c>
      <c r="BF314" s="200">
        <f>IF(N314="snížená",J314,0)</f>
        <v>0</v>
      </c>
      <c r="BG314" s="200">
        <f>IF(N314="zákl. přenesená",J314,0)</f>
        <v>0</v>
      </c>
      <c r="BH314" s="200">
        <f>IF(N314="sníž. přenesená",J314,0)</f>
        <v>0</v>
      </c>
      <c r="BI314" s="200">
        <f>IF(N314="nulová",J314,0)</f>
        <v>0</v>
      </c>
      <c r="BJ314" s="17" t="s">
        <v>89</v>
      </c>
      <c r="BK314" s="200">
        <f>ROUND(I314*H314,2)</f>
        <v>0</v>
      </c>
      <c r="BL314" s="17" t="s">
        <v>140</v>
      </c>
      <c r="BM314" s="199" t="s">
        <v>358</v>
      </c>
    </row>
    <row r="315" spans="1:65" s="13" customFormat="1" ht="11.25">
      <c r="B315" s="201"/>
      <c r="C315" s="202"/>
      <c r="D315" s="203" t="s">
        <v>142</v>
      </c>
      <c r="E315" s="204" t="s">
        <v>1</v>
      </c>
      <c r="F315" s="205" t="s">
        <v>341</v>
      </c>
      <c r="G315" s="202"/>
      <c r="H315" s="204" t="s">
        <v>1</v>
      </c>
      <c r="I315" s="206"/>
      <c r="J315" s="202"/>
      <c r="K315" s="202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142</v>
      </c>
      <c r="AU315" s="211" t="s">
        <v>91</v>
      </c>
      <c r="AV315" s="13" t="s">
        <v>89</v>
      </c>
      <c r="AW315" s="13" t="s">
        <v>35</v>
      </c>
      <c r="AX315" s="13" t="s">
        <v>81</v>
      </c>
      <c r="AY315" s="211" t="s">
        <v>134</v>
      </c>
    </row>
    <row r="316" spans="1:65" s="14" customFormat="1" ht="11.25">
      <c r="B316" s="212"/>
      <c r="C316" s="213"/>
      <c r="D316" s="203" t="s">
        <v>142</v>
      </c>
      <c r="E316" s="214" t="s">
        <v>1</v>
      </c>
      <c r="F316" s="215" t="s">
        <v>342</v>
      </c>
      <c r="G316" s="213"/>
      <c r="H316" s="216">
        <v>554.81299999999999</v>
      </c>
      <c r="I316" s="217"/>
      <c r="J316" s="213"/>
      <c r="K316" s="213"/>
      <c r="L316" s="218"/>
      <c r="M316" s="219"/>
      <c r="N316" s="220"/>
      <c r="O316" s="220"/>
      <c r="P316" s="220"/>
      <c r="Q316" s="220"/>
      <c r="R316" s="220"/>
      <c r="S316" s="220"/>
      <c r="T316" s="221"/>
      <c r="AT316" s="222" t="s">
        <v>142</v>
      </c>
      <c r="AU316" s="222" t="s">
        <v>91</v>
      </c>
      <c r="AV316" s="14" t="s">
        <v>91</v>
      </c>
      <c r="AW316" s="14" t="s">
        <v>35</v>
      </c>
      <c r="AX316" s="14" t="s">
        <v>81</v>
      </c>
      <c r="AY316" s="222" t="s">
        <v>134</v>
      </c>
    </row>
    <row r="317" spans="1:65" s="15" customFormat="1" ht="11.25">
      <c r="B317" s="223"/>
      <c r="C317" s="224"/>
      <c r="D317" s="203" t="s">
        <v>142</v>
      </c>
      <c r="E317" s="225" t="s">
        <v>1</v>
      </c>
      <c r="F317" s="226" t="s">
        <v>145</v>
      </c>
      <c r="G317" s="224"/>
      <c r="H317" s="227">
        <v>554.81299999999999</v>
      </c>
      <c r="I317" s="228"/>
      <c r="J317" s="224"/>
      <c r="K317" s="224"/>
      <c r="L317" s="229"/>
      <c r="M317" s="230"/>
      <c r="N317" s="231"/>
      <c r="O317" s="231"/>
      <c r="P317" s="231"/>
      <c r="Q317" s="231"/>
      <c r="R317" s="231"/>
      <c r="S317" s="231"/>
      <c r="T317" s="232"/>
      <c r="AT317" s="233" t="s">
        <v>142</v>
      </c>
      <c r="AU317" s="233" t="s">
        <v>91</v>
      </c>
      <c r="AV317" s="15" t="s">
        <v>140</v>
      </c>
      <c r="AW317" s="15" t="s">
        <v>35</v>
      </c>
      <c r="AX317" s="15" t="s">
        <v>89</v>
      </c>
      <c r="AY317" s="233" t="s">
        <v>134</v>
      </c>
    </row>
    <row r="318" spans="1:65" s="12" customFormat="1" ht="22.9" customHeight="1">
      <c r="B318" s="171"/>
      <c r="C318" s="172"/>
      <c r="D318" s="173" t="s">
        <v>80</v>
      </c>
      <c r="E318" s="185" t="s">
        <v>184</v>
      </c>
      <c r="F318" s="185" t="s">
        <v>359</v>
      </c>
      <c r="G318" s="172"/>
      <c r="H318" s="172"/>
      <c r="I318" s="175"/>
      <c r="J318" s="186">
        <f>BK318</f>
        <v>0</v>
      </c>
      <c r="K318" s="172"/>
      <c r="L318" s="177"/>
      <c r="M318" s="178"/>
      <c r="N318" s="179"/>
      <c r="O318" s="179"/>
      <c r="P318" s="180">
        <f>SUM(P319:P372)</f>
        <v>0</v>
      </c>
      <c r="Q318" s="179"/>
      <c r="R318" s="180">
        <f>SUM(R319:R372)</f>
        <v>11.478031079999999</v>
      </c>
      <c r="S318" s="179"/>
      <c r="T318" s="181">
        <f>SUM(T319:T372)</f>
        <v>0</v>
      </c>
      <c r="AR318" s="182" t="s">
        <v>89</v>
      </c>
      <c r="AT318" s="183" t="s">
        <v>80</v>
      </c>
      <c r="AU318" s="183" t="s">
        <v>89</v>
      </c>
      <c r="AY318" s="182" t="s">
        <v>134</v>
      </c>
      <c r="BK318" s="184">
        <f>SUM(BK319:BK372)</f>
        <v>0</v>
      </c>
    </row>
    <row r="319" spans="1:65" s="2" customFormat="1" ht="21.75" customHeight="1">
      <c r="A319" s="34"/>
      <c r="B319" s="35"/>
      <c r="C319" s="187" t="s">
        <v>360</v>
      </c>
      <c r="D319" s="187" t="s">
        <v>136</v>
      </c>
      <c r="E319" s="188" t="s">
        <v>361</v>
      </c>
      <c r="F319" s="189" t="s">
        <v>362</v>
      </c>
      <c r="G319" s="190" t="s">
        <v>300</v>
      </c>
      <c r="H319" s="191">
        <v>3</v>
      </c>
      <c r="I319" s="192"/>
      <c r="J319" s="193">
        <f>ROUND(I319*H319,2)</f>
        <v>0</v>
      </c>
      <c r="K319" s="194"/>
      <c r="L319" s="39"/>
      <c r="M319" s="195" t="s">
        <v>1</v>
      </c>
      <c r="N319" s="196" t="s">
        <v>46</v>
      </c>
      <c r="O319" s="71"/>
      <c r="P319" s="197">
        <f>O319*H319</f>
        <v>0</v>
      </c>
      <c r="Q319" s="197">
        <v>1.12181</v>
      </c>
      <c r="R319" s="197">
        <f>Q319*H319</f>
        <v>3.3654299999999999</v>
      </c>
      <c r="S319" s="197">
        <v>0</v>
      </c>
      <c r="T319" s="19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9" t="s">
        <v>140</v>
      </c>
      <c r="AT319" s="199" t="s">
        <v>136</v>
      </c>
      <c r="AU319" s="199" t="s">
        <v>91</v>
      </c>
      <c r="AY319" s="17" t="s">
        <v>134</v>
      </c>
      <c r="BE319" s="200">
        <f>IF(N319="základní",J319,0)</f>
        <v>0</v>
      </c>
      <c r="BF319" s="200">
        <f>IF(N319="snížená",J319,0)</f>
        <v>0</v>
      </c>
      <c r="BG319" s="200">
        <f>IF(N319="zákl. přenesená",J319,0)</f>
        <v>0</v>
      </c>
      <c r="BH319" s="200">
        <f>IF(N319="sníž. přenesená",J319,0)</f>
        <v>0</v>
      </c>
      <c r="BI319" s="200">
        <f>IF(N319="nulová",J319,0)</f>
        <v>0</v>
      </c>
      <c r="BJ319" s="17" t="s">
        <v>89</v>
      </c>
      <c r="BK319" s="200">
        <f>ROUND(I319*H319,2)</f>
        <v>0</v>
      </c>
      <c r="BL319" s="17" t="s">
        <v>140</v>
      </c>
      <c r="BM319" s="199" t="s">
        <v>363</v>
      </c>
    </row>
    <row r="320" spans="1:65" s="13" customFormat="1" ht="11.25">
      <c r="B320" s="201"/>
      <c r="C320" s="202"/>
      <c r="D320" s="203" t="s">
        <v>142</v>
      </c>
      <c r="E320" s="204" t="s">
        <v>1</v>
      </c>
      <c r="F320" s="205" t="s">
        <v>364</v>
      </c>
      <c r="G320" s="202"/>
      <c r="H320" s="204" t="s">
        <v>1</v>
      </c>
      <c r="I320" s="206"/>
      <c r="J320" s="202"/>
      <c r="K320" s="202"/>
      <c r="L320" s="207"/>
      <c r="M320" s="208"/>
      <c r="N320" s="209"/>
      <c r="O320" s="209"/>
      <c r="P320" s="209"/>
      <c r="Q320" s="209"/>
      <c r="R320" s="209"/>
      <c r="S320" s="209"/>
      <c r="T320" s="210"/>
      <c r="AT320" s="211" t="s">
        <v>142</v>
      </c>
      <c r="AU320" s="211" t="s">
        <v>91</v>
      </c>
      <c r="AV320" s="13" t="s">
        <v>89</v>
      </c>
      <c r="AW320" s="13" t="s">
        <v>35</v>
      </c>
      <c r="AX320" s="13" t="s">
        <v>81</v>
      </c>
      <c r="AY320" s="211" t="s">
        <v>134</v>
      </c>
    </row>
    <row r="321" spans="1:65" s="14" customFormat="1" ht="11.25">
      <c r="B321" s="212"/>
      <c r="C321" s="213"/>
      <c r="D321" s="203" t="s">
        <v>142</v>
      </c>
      <c r="E321" s="214" t="s">
        <v>1</v>
      </c>
      <c r="F321" s="215" t="s">
        <v>91</v>
      </c>
      <c r="G321" s="213"/>
      <c r="H321" s="216">
        <v>2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142</v>
      </c>
      <c r="AU321" s="222" t="s">
        <v>91</v>
      </c>
      <c r="AV321" s="14" t="s">
        <v>91</v>
      </c>
      <c r="AW321" s="14" t="s">
        <v>35</v>
      </c>
      <c r="AX321" s="14" t="s">
        <v>81</v>
      </c>
      <c r="AY321" s="222" t="s">
        <v>134</v>
      </c>
    </row>
    <row r="322" spans="1:65" s="13" customFormat="1" ht="11.25">
      <c r="B322" s="201"/>
      <c r="C322" s="202"/>
      <c r="D322" s="203" t="s">
        <v>142</v>
      </c>
      <c r="E322" s="204" t="s">
        <v>1</v>
      </c>
      <c r="F322" s="205" t="s">
        <v>242</v>
      </c>
      <c r="G322" s="202"/>
      <c r="H322" s="204" t="s">
        <v>1</v>
      </c>
      <c r="I322" s="206"/>
      <c r="J322" s="202"/>
      <c r="K322" s="202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142</v>
      </c>
      <c r="AU322" s="211" t="s">
        <v>91</v>
      </c>
      <c r="AV322" s="13" t="s">
        <v>89</v>
      </c>
      <c r="AW322" s="13" t="s">
        <v>35</v>
      </c>
      <c r="AX322" s="13" t="s">
        <v>81</v>
      </c>
      <c r="AY322" s="211" t="s">
        <v>134</v>
      </c>
    </row>
    <row r="323" spans="1:65" s="14" customFormat="1" ht="11.25">
      <c r="B323" s="212"/>
      <c r="C323" s="213"/>
      <c r="D323" s="203" t="s">
        <v>142</v>
      </c>
      <c r="E323" s="214" t="s">
        <v>1</v>
      </c>
      <c r="F323" s="215" t="s">
        <v>89</v>
      </c>
      <c r="G323" s="213"/>
      <c r="H323" s="216">
        <v>1</v>
      </c>
      <c r="I323" s="217"/>
      <c r="J323" s="213"/>
      <c r="K323" s="213"/>
      <c r="L323" s="218"/>
      <c r="M323" s="219"/>
      <c r="N323" s="220"/>
      <c r="O323" s="220"/>
      <c r="P323" s="220"/>
      <c r="Q323" s="220"/>
      <c r="R323" s="220"/>
      <c r="S323" s="220"/>
      <c r="T323" s="221"/>
      <c r="AT323" s="222" t="s">
        <v>142</v>
      </c>
      <c r="AU323" s="222" t="s">
        <v>91</v>
      </c>
      <c r="AV323" s="14" t="s">
        <v>91</v>
      </c>
      <c r="AW323" s="14" t="s">
        <v>35</v>
      </c>
      <c r="AX323" s="14" t="s">
        <v>81</v>
      </c>
      <c r="AY323" s="222" t="s">
        <v>134</v>
      </c>
    </row>
    <row r="324" spans="1:65" s="15" customFormat="1" ht="11.25">
      <c r="B324" s="223"/>
      <c r="C324" s="224"/>
      <c r="D324" s="203" t="s">
        <v>142</v>
      </c>
      <c r="E324" s="225" t="s">
        <v>1</v>
      </c>
      <c r="F324" s="226" t="s">
        <v>145</v>
      </c>
      <c r="G324" s="224"/>
      <c r="H324" s="227">
        <v>3</v>
      </c>
      <c r="I324" s="228"/>
      <c r="J324" s="224"/>
      <c r="K324" s="224"/>
      <c r="L324" s="229"/>
      <c r="M324" s="230"/>
      <c r="N324" s="231"/>
      <c r="O324" s="231"/>
      <c r="P324" s="231"/>
      <c r="Q324" s="231"/>
      <c r="R324" s="231"/>
      <c r="S324" s="231"/>
      <c r="T324" s="232"/>
      <c r="AT324" s="233" t="s">
        <v>142</v>
      </c>
      <c r="AU324" s="233" t="s">
        <v>91</v>
      </c>
      <c r="AV324" s="15" t="s">
        <v>140</v>
      </c>
      <c r="AW324" s="15" t="s">
        <v>35</v>
      </c>
      <c r="AX324" s="15" t="s">
        <v>89</v>
      </c>
      <c r="AY324" s="233" t="s">
        <v>134</v>
      </c>
    </row>
    <row r="325" spans="1:65" s="2" customFormat="1" ht="24.2" customHeight="1">
      <c r="A325" s="34"/>
      <c r="B325" s="35"/>
      <c r="C325" s="187" t="s">
        <v>365</v>
      </c>
      <c r="D325" s="187" t="s">
        <v>136</v>
      </c>
      <c r="E325" s="188" t="s">
        <v>366</v>
      </c>
      <c r="F325" s="189" t="s">
        <v>367</v>
      </c>
      <c r="G325" s="190" t="s">
        <v>153</v>
      </c>
      <c r="H325" s="191">
        <v>4.5</v>
      </c>
      <c r="I325" s="192"/>
      <c r="J325" s="193">
        <f>ROUND(I325*H325,2)</f>
        <v>0</v>
      </c>
      <c r="K325" s="194"/>
      <c r="L325" s="39"/>
      <c r="M325" s="195" t="s">
        <v>1</v>
      </c>
      <c r="N325" s="196" t="s">
        <v>46</v>
      </c>
      <c r="O325" s="71"/>
      <c r="P325" s="197">
        <f>O325*H325</f>
        <v>0</v>
      </c>
      <c r="Q325" s="197">
        <v>1.0000000000000001E-5</v>
      </c>
      <c r="R325" s="197">
        <f>Q325*H325</f>
        <v>4.5000000000000003E-5</v>
      </c>
      <c r="S325" s="197">
        <v>0</v>
      </c>
      <c r="T325" s="198">
        <f>S325*H325</f>
        <v>0</v>
      </c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R325" s="199" t="s">
        <v>140</v>
      </c>
      <c r="AT325" s="199" t="s">
        <v>136</v>
      </c>
      <c r="AU325" s="199" t="s">
        <v>91</v>
      </c>
      <c r="AY325" s="17" t="s">
        <v>134</v>
      </c>
      <c r="BE325" s="200">
        <f>IF(N325="základní",J325,0)</f>
        <v>0</v>
      </c>
      <c r="BF325" s="200">
        <f>IF(N325="snížená",J325,0)</f>
        <v>0</v>
      </c>
      <c r="BG325" s="200">
        <f>IF(N325="zákl. přenesená",J325,0)</f>
        <v>0</v>
      </c>
      <c r="BH325" s="200">
        <f>IF(N325="sníž. přenesená",J325,0)</f>
        <v>0</v>
      </c>
      <c r="BI325" s="200">
        <f>IF(N325="nulová",J325,0)</f>
        <v>0</v>
      </c>
      <c r="BJ325" s="17" t="s">
        <v>89</v>
      </c>
      <c r="BK325" s="200">
        <f>ROUND(I325*H325,2)</f>
        <v>0</v>
      </c>
      <c r="BL325" s="17" t="s">
        <v>140</v>
      </c>
      <c r="BM325" s="199" t="s">
        <v>368</v>
      </c>
    </row>
    <row r="326" spans="1:65" s="13" customFormat="1" ht="11.25">
      <c r="B326" s="201"/>
      <c r="C326" s="202"/>
      <c r="D326" s="203" t="s">
        <v>142</v>
      </c>
      <c r="E326" s="204" t="s">
        <v>1</v>
      </c>
      <c r="F326" s="205" t="s">
        <v>369</v>
      </c>
      <c r="G326" s="202"/>
      <c r="H326" s="204" t="s">
        <v>1</v>
      </c>
      <c r="I326" s="206"/>
      <c r="J326" s="202"/>
      <c r="K326" s="202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142</v>
      </c>
      <c r="AU326" s="211" t="s">
        <v>91</v>
      </c>
      <c r="AV326" s="13" t="s">
        <v>89</v>
      </c>
      <c r="AW326" s="13" t="s">
        <v>35</v>
      </c>
      <c r="AX326" s="13" t="s">
        <v>81</v>
      </c>
      <c r="AY326" s="211" t="s">
        <v>134</v>
      </c>
    </row>
    <row r="327" spans="1:65" s="14" customFormat="1" ht="11.25">
      <c r="B327" s="212"/>
      <c r="C327" s="213"/>
      <c r="D327" s="203" t="s">
        <v>142</v>
      </c>
      <c r="E327" s="214" t="s">
        <v>1</v>
      </c>
      <c r="F327" s="215" t="s">
        <v>370</v>
      </c>
      <c r="G327" s="213"/>
      <c r="H327" s="216">
        <v>4.5</v>
      </c>
      <c r="I327" s="217"/>
      <c r="J327" s="213"/>
      <c r="K327" s="213"/>
      <c r="L327" s="218"/>
      <c r="M327" s="219"/>
      <c r="N327" s="220"/>
      <c r="O327" s="220"/>
      <c r="P327" s="220"/>
      <c r="Q327" s="220"/>
      <c r="R327" s="220"/>
      <c r="S327" s="220"/>
      <c r="T327" s="221"/>
      <c r="AT327" s="222" t="s">
        <v>142</v>
      </c>
      <c r="AU327" s="222" t="s">
        <v>91</v>
      </c>
      <c r="AV327" s="14" t="s">
        <v>91</v>
      </c>
      <c r="AW327" s="14" t="s">
        <v>35</v>
      </c>
      <c r="AX327" s="14" t="s">
        <v>81</v>
      </c>
      <c r="AY327" s="222" t="s">
        <v>134</v>
      </c>
    </row>
    <row r="328" spans="1:65" s="15" customFormat="1" ht="11.25">
      <c r="B328" s="223"/>
      <c r="C328" s="224"/>
      <c r="D328" s="203" t="s">
        <v>142</v>
      </c>
      <c r="E328" s="225" t="s">
        <v>1</v>
      </c>
      <c r="F328" s="226" t="s">
        <v>145</v>
      </c>
      <c r="G328" s="224"/>
      <c r="H328" s="227">
        <v>4.5</v>
      </c>
      <c r="I328" s="228"/>
      <c r="J328" s="224"/>
      <c r="K328" s="224"/>
      <c r="L328" s="229"/>
      <c r="M328" s="230"/>
      <c r="N328" s="231"/>
      <c r="O328" s="231"/>
      <c r="P328" s="231"/>
      <c r="Q328" s="231"/>
      <c r="R328" s="231"/>
      <c r="S328" s="231"/>
      <c r="T328" s="232"/>
      <c r="AT328" s="233" t="s">
        <v>142</v>
      </c>
      <c r="AU328" s="233" t="s">
        <v>91</v>
      </c>
      <c r="AV328" s="15" t="s">
        <v>140</v>
      </c>
      <c r="AW328" s="15" t="s">
        <v>35</v>
      </c>
      <c r="AX328" s="15" t="s">
        <v>89</v>
      </c>
      <c r="AY328" s="233" t="s">
        <v>134</v>
      </c>
    </row>
    <row r="329" spans="1:65" s="2" customFormat="1" ht="16.5" customHeight="1">
      <c r="A329" s="34"/>
      <c r="B329" s="35"/>
      <c r="C329" s="234" t="s">
        <v>371</v>
      </c>
      <c r="D329" s="234" t="s">
        <v>237</v>
      </c>
      <c r="E329" s="235" t="s">
        <v>372</v>
      </c>
      <c r="F329" s="236" t="s">
        <v>373</v>
      </c>
      <c r="G329" s="237" t="s">
        <v>153</v>
      </c>
      <c r="H329" s="238">
        <v>4.5679999999999996</v>
      </c>
      <c r="I329" s="239"/>
      <c r="J329" s="240">
        <f>ROUND(I329*H329,2)</f>
        <v>0</v>
      </c>
      <c r="K329" s="241"/>
      <c r="L329" s="242"/>
      <c r="M329" s="243" t="s">
        <v>1</v>
      </c>
      <c r="N329" s="244" t="s">
        <v>46</v>
      </c>
      <c r="O329" s="71"/>
      <c r="P329" s="197">
        <f>O329*H329</f>
        <v>0</v>
      </c>
      <c r="Q329" s="197">
        <v>2.81E-3</v>
      </c>
      <c r="R329" s="197">
        <f>Q329*H329</f>
        <v>1.283608E-2</v>
      </c>
      <c r="S329" s="197">
        <v>0</v>
      </c>
      <c r="T329" s="19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9" t="s">
        <v>184</v>
      </c>
      <c r="AT329" s="199" t="s">
        <v>237</v>
      </c>
      <c r="AU329" s="199" t="s">
        <v>91</v>
      </c>
      <c r="AY329" s="17" t="s">
        <v>134</v>
      </c>
      <c r="BE329" s="200">
        <f>IF(N329="základní",J329,0)</f>
        <v>0</v>
      </c>
      <c r="BF329" s="200">
        <f>IF(N329="snížená",J329,0)</f>
        <v>0</v>
      </c>
      <c r="BG329" s="200">
        <f>IF(N329="zákl. přenesená",J329,0)</f>
        <v>0</v>
      </c>
      <c r="BH329" s="200">
        <f>IF(N329="sníž. přenesená",J329,0)</f>
        <v>0</v>
      </c>
      <c r="BI329" s="200">
        <f>IF(N329="nulová",J329,0)</f>
        <v>0</v>
      </c>
      <c r="BJ329" s="17" t="s">
        <v>89</v>
      </c>
      <c r="BK329" s="200">
        <f>ROUND(I329*H329,2)</f>
        <v>0</v>
      </c>
      <c r="BL329" s="17" t="s">
        <v>140</v>
      </c>
      <c r="BM329" s="199" t="s">
        <v>374</v>
      </c>
    </row>
    <row r="330" spans="1:65" s="13" customFormat="1" ht="11.25">
      <c r="B330" s="201"/>
      <c r="C330" s="202"/>
      <c r="D330" s="203" t="s">
        <v>142</v>
      </c>
      <c r="E330" s="204" t="s">
        <v>1</v>
      </c>
      <c r="F330" s="205" t="s">
        <v>375</v>
      </c>
      <c r="G330" s="202"/>
      <c r="H330" s="204" t="s">
        <v>1</v>
      </c>
      <c r="I330" s="206"/>
      <c r="J330" s="202"/>
      <c r="K330" s="202"/>
      <c r="L330" s="207"/>
      <c r="M330" s="208"/>
      <c r="N330" s="209"/>
      <c r="O330" s="209"/>
      <c r="P330" s="209"/>
      <c r="Q330" s="209"/>
      <c r="R330" s="209"/>
      <c r="S330" s="209"/>
      <c r="T330" s="210"/>
      <c r="AT330" s="211" t="s">
        <v>142</v>
      </c>
      <c r="AU330" s="211" t="s">
        <v>91</v>
      </c>
      <c r="AV330" s="13" t="s">
        <v>89</v>
      </c>
      <c r="AW330" s="13" t="s">
        <v>35</v>
      </c>
      <c r="AX330" s="13" t="s">
        <v>81</v>
      </c>
      <c r="AY330" s="211" t="s">
        <v>134</v>
      </c>
    </row>
    <row r="331" spans="1:65" s="14" customFormat="1" ht="11.25">
      <c r="B331" s="212"/>
      <c r="C331" s="213"/>
      <c r="D331" s="203" t="s">
        <v>142</v>
      </c>
      <c r="E331" s="214" t="s">
        <v>1</v>
      </c>
      <c r="F331" s="215" t="s">
        <v>376</v>
      </c>
      <c r="G331" s="213"/>
      <c r="H331" s="216">
        <v>4.5</v>
      </c>
      <c r="I331" s="217"/>
      <c r="J331" s="213"/>
      <c r="K331" s="213"/>
      <c r="L331" s="218"/>
      <c r="M331" s="219"/>
      <c r="N331" s="220"/>
      <c r="O331" s="220"/>
      <c r="P331" s="220"/>
      <c r="Q331" s="220"/>
      <c r="R331" s="220"/>
      <c r="S331" s="220"/>
      <c r="T331" s="221"/>
      <c r="AT331" s="222" t="s">
        <v>142</v>
      </c>
      <c r="AU331" s="222" t="s">
        <v>91</v>
      </c>
      <c r="AV331" s="14" t="s">
        <v>91</v>
      </c>
      <c r="AW331" s="14" t="s">
        <v>35</v>
      </c>
      <c r="AX331" s="14" t="s">
        <v>81</v>
      </c>
      <c r="AY331" s="222" t="s">
        <v>134</v>
      </c>
    </row>
    <row r="332" spans="1:65" s="15" customFormat="1" ht="11.25">
      <c r="B332" s="223"/>
      <c r="C332" s="224"/>
      <c r="D332" s="203" t="s">
        <v>142</v>
      </c>
      <c r="E332" s="225" t="s">
        <v>1</v>
      </c>
      <c r="F332" s="226" t="s">
        <v>145</v>
      </c>
      <c r="G332" s="224"/>
      <c r="H332" s="227">
        <v>4.5</v>
      </c>
      <c r="I332" s="228"/>
      <c r="J332" s="224"/>
      <c r="K332" s="224"/>
      <c r="L332" s="229"/>
      <c r="M332" s="230"/>
      <c r="N332" s="231"/>
      <c r="O332" s="231"/>
      <c r="P332" s="231"/>
      <c r="Q332" s="231"/>
      <c r="R332" s="231"/>
      <c r="S332" s="231"/>
      <c r="T332" s="232"/>
      <c r="AT332" s="233" t="s">
        <v>142</v>
      </c>
      <c r="AU332" s="233" t="s">
        <v>91</v>
      </c>
      <c r="AV332" s="15" t="s">
        <v>140</v>
      </c>
      <c r="AW332" s="15" t="s">
        <v>35</v>
      </c>
      <c r="AX332" s="15" t="s">
        <v>89</v>
      </c>
      <c r="AY332" s="233" t="s">
        <v>134</v>
      </c>
    </row>
    <row r="333" spans="1:65" s="14" customFormat="1" ht="11.25">
      <c r="B333" s="212"/>
      <c r="C333" s="213"/>
      <c r="D333" s="203" t="s">
        <v>142</v>
      </c>
      <c r="E333" s="213"/>
      <c r="F333" s="215" t="s">
        <v>377</v>
      </c>
      <c r="G333" s="213"/>
      <c r="H333" s="216">
        <v>4.5679999999999996</v>
      </c>
      <c r="I333" s="217"/>
      <c r="J333" s="213"/>
      <c r="K333" s="213"/>
      <c r="L333" s="218"/>
      <c r="M333" s="219"/>
      <c r="N333" s="220"/>
      <c r="O333" s="220"/>
      <c r="P333" s="220"/>
      <c r="Q333" s="220"/>
      <c r="R333" s="220"/>
      <c r="S333" s="220"/>
      <c r="T333" s="221"/>
      <c r="AT333" s="222" t="s">
        <v>142</v>
      </c>
      <c r="AU333" s="222" t="s">
        <v>91</v>
      </c>
      <c r="AV333" s="14" t="s">
        <v>91</v>
      </c>
      <c r="AW333" s="14" t="s">
        <v>4</v>
      </c>
      <c r="AX333" s="14" t="s">
        <v>89</v>
      </c>
      <c r="AY333" s="222" t="s">
        <v>134</v>
      </c>
    </row>
    <row r="334" spans="1:65" s="2" customFormat="1" ht="24.2" customHeight="1">
      <c r="A334" s="34"/>
      <c r="B334" s="35"/>
      <c r="C334" s="187" t="s">
        <v>378</v>
      </c>
      <c r="D334" s="187" t="s">
        <v>136</v>
      </c>
      <c r="E334" s="188" t="s">
        <v>379</v>
      </c>
      <c r="F334" s="189" t="s">
        <v>380</v>
      </c>
      <c r="G334" s="190" t="s">
        <v>300</v>
      </c>
      <c r="H334" s="191">
        <v>3</v>
      </c>
      <c r="I334" s="192"/>
      <c r="J334" s="193">
        <f>ROUND(I334*H334,2)</f>
        <v>0</v>
      </c>
      <c r="K334" s="194"/>
      <c r="L334" s="39"/>
      <c r="M334" s="195" t="s">
        <v>1</v>
      </c>
      <c r="N334" s="196" t="s">
        <v>46</v>
      </c>
      <c r="O334" s="71"/>
      <c r="P334" s="197">
        <f>O334*H334</f>
        <v>0</v>
      </c>
      <c r="Q334" s="197">
        <v>0.14494000000000001</v>
      </c>
      <c r="R334" s="197">
        <f>Q334*H334</f>
        <v>0.43482000000000004</v>
      </c>
      <c r="S334" s="197">
        <v>0</v>
      </c>
      <c r="T334" s="198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9" t="s">
        <v>140</v>
      </c>
      <c r="AT334" s="199" t="s">
        <v>136</v>
      </c>
      <c r="AU334" s="199" t="s">
        <v>91</v>
      </c>
      <c r="AY334" s="17" t="s">
        <v>134</v>
      </c>
      <c r="BE334" s="200">
        <f>IF(N334="základní",J334,0)</f>
        <v>0</v>
      </c>
      <c r="BF334" s="200">
        <f>IF(N334="snížená",J334,0)</f>
        <v>0</v>
      </c>
      <c r="BG334" s="200">
        <f>IF(N334="zákl. přenesená",J334,0)</f>
        <v>0</v>
      </c>
      <c r="BH334" s="200">
        <f>IF(N334="sníž. přenesená",J334,0)</f>
        <v>0</v>
      </c>
      <c r="BI334" s="200">
        <f>IF(N334="nulová",J334,0)</f>
        <v>0</v>
      </c>
      <c r="BJ334" s="17" t="s">
        <v>89</v>
      </c>
      <c r="BK334" s="200">
        <f>ROUND(I334*H334,2)</f>
        <v>0</v>
      </c>
      <c r="BL334" s="17" t="s">
        <v>140</v>
      </c>
      <c r="BM334" s="199" t="s">
        <v>381</v>
      </c>
    </row>
    <row r="335" spans="1:65" s="13" customFormat="1" ht="11.25">
      <c r="B335" s="201"/>
      <c r="C335" s="202"/>
      <c r="D335" s="203" t="s">
        <v>142</v>
      </c>
      <c r="E335" s="204" t="s">
        <v>1</v>
      </c>
      <c r="F335" s="205" t="s">
        <v>382</v>
      </c>
      <c r="G335" s="202"/>
      <c r="H335" s="204" t="s">
        <v>1</v>
      </c>
      <c r="I335" s="206"/>
      <c r="J335" s="202"/>
      <c r="K335" s="202"/>
      <c r="L335" s="207"/>
      <c r="M335" s="208"/>
      <c r="N335" s="209"/>
      <c r="O335" s="209"/>
      <c r="P335" s="209"/>
      <c r="Q335" s="209"/>
      <c r="R335" s="209"/>
      <c r="S335" s="209"/>
      <c r="T335" s="210"/>
      <c r="AT335" s="211" t="s">
        <v>142</v>
      </c>
      <c r="AU335" s="211" t="s">
        <v>91</v>
      </c>
      <c r="AV335" s="13" t="s">
        <v>89</v>
      </c>
      <c r="AW335" s="13" t="s">
        <v>35</v>
      </c>
      <c r="AX335" s="13" t="s">
        <v>81</v>
      </c>
      <c r="AY335" s="211" t="s">
        <v>134</v>
      </c>
    </row>
    <row r="336" spans="1:65" s="14" customFormat="1" ht="11.25">
      <c r="B336" s="212"/>
      <c r="C336" s="213"/>
      <c r="D336" s="203" t="s">
        <v>142</v>
      </c>
      <c r="E336" s="214" t="s">
        <v>1</v>
      </c>
      <c r="F336" s="215" t="s">
        <v>150</v>
      </c>
      <c r="G336" s="213"/>
      <c r="H336" s="216">
        <v>3</v>
      </c>
      <c r="I336" s="217"/>
      <c r="J336" s="213"/>
      <c r="K336" s="213"/>
      <c r="L336" s="218"/>
      <c r="M336" s="219"/>
      <c r="N336" s="220"/>
      <c r="O336" s="220"/>
      <c r="P336" s="220"/>
      <c r="Q336" s="220"/>
      <c r="R336" s="220"/>
      <c r="S336" s="220"/>
      <c r="T336" s="221"/>
      <c r="AT336" s="222" t="s">
        <v>142</v>
      </c>
      <c r="AU336" s="222" t="s">
        <v>91</v>
      </c>
      <c r="AV336" s="14" t="s">
        <v>91</v>
      </c>
      <c r="AW336" s="14" t="s">
        <v>35</v>
      </c>
      <c r="AX336" s="14" t="s">
        <v>81</v>
      </c>
      <c r="AY336" s="222" t="s">
        <v>134</v>
      </c>
    </row>
    <row r="337" spans="1:65" s="15" customFormat="1" ht="11.25">
      <c r="B337" s="223"/>
      <c r="C337" s="224"/>
      <c r="D337" s="203" t="s">
        <v>142</v>
      </c>
      <c r="E337" s="225" t="s">
        <v>1</v>
      </c>
      <c r="F337" s="226" t="s">
        <v>145</v>
      </c>
      <c r="G337" s="224"/>
      <c r="H337" s="227">
        <v>3</v>
      </c>
      <c r="I337" s="228"/>
      <c r="J337" s="224"/>
      <c r="K337" s="224"/>
      <c r="L337" s="229"/>
      <c r="M337" s="230"/>
      <c r="N337" s="231"/>
      <c r="O337" s="231"/>
      <c r="P337" s="231"/>
      <c r="Q337" s="231"/>
      <c r="R337" s="231"/>
      <c r="S337" s="231"/>
      <c r="T337" s="232"/>
      <c r="AT337" s="233" t="s">
        <v>142</v>
      </c>
      <c r="AU337" s="233" t="s">
        <v>91</v>
      </c>
      <c r="AV337" s="15" t="s">
        <v>140</v>
      </c>
      <c r="AW337" s="15" t="s">
        <v>35</v>
      </c>
      <c r="AX337" s="15" t="s">
        <v>89</v>
      </c>
      <c r="AY337" s="233" t="s">
        <v>134</v>
      </c>
    </row>
    <row r="338" spans="1:65" s="2" customFormat="1" ht="24.2" customHeight="1">
      <c r="A338" s="34"/>
      <c r="B338" s="35"/>
      <c r="C338" s="234" t="s">
        <v>383</v>
      </c>
      <c r="D338" s="234" t="s">
        <v>237</v>
      </c>
      <c r="E338" s="235" t="s">
        <v>384</v>
      </c>
      <c r="F338" s="236" t="s">
        <v>385</v>
      </c>
      <c r="G338" s="237" t="s">
        <v>300</v>
      </c>
      <c r="H338" s="238">
        <v>3</v>
      </c>
      <c r="I338" s="239"/>
      <c r="J338" s="240">
        <f>ROUND(I338*H338,2)</f>
        <v>0</v>
      </c>
      <c r="K338" s="241"/>
      <c r="L338" s="242"/>
      <c r="M338" s="243" t="s">
        <v>1</v>
      </c>
      <c r="N338" s="244" t="s">
        <v>46</v>
      </c>
      <c r="O338" s="71"/>
      <c r="P338" s="197">
        <f>O338*H338</f>
        <v>0</v>
      </c>
      <c r="Q338" s="197">
        <v>9.7000000000000003E-2</v>
      </c>
      <c r="R338" s="197">
        <f>Q338*H338</f>
        <v>0.29100000000000004</v>
      </c>
      <c r="S338" s="197">
        <v>0</v>
      </c>
      <c r="T338" s="198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9" t="s">
        <v>184</v>
      </c>
      <c r="AT338" s="199" t="s">
        <v>237</v>
      </c>
      <c r="AU338" s="199" t="s">
        <v>91</v>
      </c>
      <c r="AY338" s="17" t="s">
        <v>134</v>
      </c>
      <c r="BE338" s="200">
        <f>IF(N338="základní",J338,0)</f>
        <v>0</v>
      </c>
      <c r="BF338" s="200">
        <f>IF(N338="snížená",J338,0)</f>
        <v>0</v>
      </c>
      <c r="BG338" s="200">
        <f>IF(N338="zákl. přenesená",J338,0)</f>
        <v>0</v>
      </c>
      <c r="BH338" s="200">
        <f>IF(N338="sníž. přenesená",J338,0)</f>
        <v>0</v>
      </c>
      <c r="BI338" s="200">
        <f>IF(N338="nulová",J338,0)</f>
        <v>0</v>
      </c>
      <c r="BJ338" s="17" t="s">
        <v>89</v>
      </c>
      <c r="BK338" s="200">
        <f>ROUND(I338*H338,2)</f>
        <v>0</v>
      </c>
      <c r="BL338" s="17" t="s">
        <v>140</v>
      </c>
      <c r="BM338" s="199" t="s">
        <v>386</v>
      </c>
    </row>
    <row r="339" spans="1:65" s="13" customFormat="1" ht="11.25">
      <c r="B339" s="201"/>
      <c r="C339" s="202"/>
      <c r="D339" s="203" t="s">
        <v>142</v>
      </c>
      <c r="E339" s="204" t="s">
        <v>1</v>
      </c>
      <c r="F339" s="205" t="s">
        <v>382</v>
      </c>
      <c r="G339" s="202"/>
      <c r="H339" s="204" t="s">
        <v>1</v>
      </c>
      <c r="I339" s="206"/>
      <c r="J339" s="202"/>
      <c r="K339" s="202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142</v>
      </c>
      <c r="AU339" s="211" t="s">
        <v>91</v>
      </c>
      <c r="AV339" s="13" t="s">
        <v>89</v>
      </c>
      <c r="AW339" s="13" t="s">
        <v>35</v>
      </c>
      <c r="AX339" s="13" t="s">
        <v>81</v>
      </c>
      <c r="AY339" s="211" t="s">
        <v>134</v>
      </c>
    </row>
    <row r="340" spans="1:65" s="14" customFormat="1" ht="11.25">
      <c r="B340" s="212"/>
      <c r="C340" s="213"/>
      <c r="D340" s="203" t="s">
        <v>142</v>
      </c>
      <c r="E340" s="214" t="s">
        <v>1</v>
      </c>
      <c r="F340" s="215" t="s">
        <v>150</v>
      </c>
      <c r="G340" s="213"/>
      <c r="H340" s="216">
        <v>3</v>
      </c>
      <c r="I340" s="217"/>
      <c r="J340" s="213"/>
      <c r="K340" s="213"/>
      <c r="L340" s="218"/>
      <c r="M340" s="219"/>
      <c r="N340" s="220"/>
      <c r="O340" s="220"/>
      <c r="P340" s="220"/>
      <c r="Q340" s="220"/>
      <c r="R340" s="220"/>
      <c r="S340" s="220"/>
      <c r="T340" s="221"/>
      <c r="AT340" s="222" t="s">
        <v>142</v>
      </c>
      <c r="AU340" s="222" t="s">
        <v>91</v>
      </c>
      <c r="AV340" s="14" t="s">
        <v>91</v>
      </c>
      <c r="AW340" s="14" t="s">
        <v>35</v>
      </c>
      <c r="AX340" s="14" t="s">
        <v>81</v>
      </c>
      <c r="AY340" s="222" t="s">
        <v>134</v>
      </c>
    </row>
    <row r="341" spans="1:65" s="15" customFormat="1" ht="11.25">
      <c r="B341" s="223"/>
      <c r="C341" s="224"/>
      <c r="D341" s="203" t="s">
        <v>142</v>
      </c>
      <c r="E341" s="225" t="s">
        <v>1</v>
      </c>
      <c r="F341" s="226" t="s">
        <v>145</v>
      </c>
      <c r="G341" s="224"/>
      <c r="H341" s="227">
        <v>3</v>
      </c>
      <c r="I341" s="228"/>
      <c r="J341" s="224"/>
      <c r="K341" s="224"/>
      <c r="L341" s="229"/>
      <c r="M341" s="230"/>
      <c r="N341" s="231"/>
      <c r="O341" s="231"/>
      <c r="P341" s="231"/>
      <c r="Q341" s="231"/>
      <c r="R341" s="231"/>
      <c r="S341" s="231"/>
      <c r="T341" s="232"/>
      <c r="AT341" s="233" t="s">
        <v>142</v>
      </c>
      <c r="AU341" s="233" t="s">
        <v>91</v>
      </c>
      <c r="AV341" s="15" t="s">
        <v>140</v>
      </c>
      <c r="AW341" s="15" t="s">
        <v>35</v>
      </c>
      <c r="AX341" s="15" t="s">
        <v>89</v>
      </c>
      <c r="AY341" s="233" t="s">
        <v>134</v>
      </c>
    </row>
    <row r="342" spans="1:65" s="2" customFormat="1" ht="21.75" customHeight="1">
      <c r="A342" s="34"/>
      <c r="B342" s="35"/>
      <c r="C342" s="234" t="s">
        <v>387</v>
      </c>
      <c r="D342" s="234" t="s">
        <v>237</v>
      </c>
      <c r="E342" s="235" t="s">
        <v>388</v>
      </c>
      <c r="F342" s="236" t="s">
        <v>389</v>
      </c>
      <c r="G342" s="237" t="s">
        <v>300</v>
      </c>
      <c r="H342" s="238">
        <v>3</v>
      </c>
      <c r="I342" s="239"/>
      <c r="J342" s="240">
        <f>ROUND(I342*H342,2)</f>
        <v>0</v>
      </c>
      <c r="K342" s="241"/>
      <c r="L342" s="242"/>
      <c r="M342" s="243" t="s">
        <v>1</v>
      </c>
      <c r="N342" s="244" t="s">
        <v>46</v>
      </c>
      <c r="O342" s="71"/>
      <c r="P342" s="197">
        <f>O342*H342</f>
        <v>0</v>
      </c>
      <c r="Q342" s="197">
        <v>0.04</v>
      </c>
      <c r="R342" s="197">
        <f>Q342*H342</f>
        <v>0.12</v>
      </c>
      <c r="S342" s="197">
        <v>0</v>
      </c>
      <c r="T342" s="19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9" t="s">
        <v>184</v>
      </c>
      <c r="AT342" s="199" t="s">
        <v>237</v>
      </c>
      <c r="AU342" s="199" t="s">
        <v>91</v>
      </c>
      <c r="AY342" s="17" t="s">
        <v>134</v>
      </c>
      <c r="BE342" s="200">
        <f>IF(N342="základní",J342,0)</f>
        <v>0</v>
      </c>
      <c r="BF342" s="200">
        <f>IF(N342="snížená",J342,0)</f>
        <v>0</v>
      </c>
      <c r="BG342" s="200">
        <f>IF(N342="zákl. přenesená",J342,0)</f>
        <v>0</v>
      </c>
      <c r="BH342" s="200">
        <f>IF(N342="sníž. přenesená",J342,0)</f>
        <v>0</v>
      </c>
      <c r="BI342" s="200">
        <f>IF(N342="nulová",J342,0)</f>
        <v>0</v>
      </c>
      <c r="BJ342" s="17" t="s">
        <v>89</v>
      </c>
      <c r="BK342" s="200">
        <f>ROUND(I342*H342,2)</f>
        <v>0</v>
      </c>
      <c r="BL342" s="17" t="s">
        <v>140</v>
      </c>
      <c r="BM342" s="199" t="s">
        <v>390</v>
      </c>
    </row>
    <row r="343" spans="1:65" s="13" customFormat="1" ht="11.25">
      <c r="B343" s="201"/>
      <c r="C343" s="202"/>
      <c r="D343" s="203" t="s">
        <v>142</v>
      </c>
      <c r="E343" s="204" t="s">
        <v>1</v>
      </c>
      <c r="F343" s="205" t="s">
        <v>382</v>
      </c>
      <c r="G343" s="202"/>
      <c r="H343" s="204" t="s">
        <v>1</v>
      </c>
      <c r="I343" s="206"/>
      <c r="J343" s="202"/>
      <c r="K343" s="202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142</v>
      </c>
      <c r="AU343" s="211" t="s">
        <v>91</v>
      </c>
      <c r="AV343" s="13" t="s">
        <v>89</v>
      </c>
      <c r="AW343" s="13" t="s">
        <v>35</v>
      </c>
      <c r="AX343" s="13" t="s">
        <v>81</v>
      </c>
      <c r="AY343" s="211" t="s">
        <v>134</v>
      </c>
    </row>
    <row r="344" spans="1:65" s="14" customFormat="1" ht="11.25">
      <c r="B344" s="212"/>
      <c r="C344" s="213"/>
      <c r="D344" s="203" t="s">
        <v>142</v>
      </c>
      <c r="E344" s="214" t="s">
        <v>1</v>
      </c>
      <c r="F344" s="215" t="s">
        <v>150</v>
      </c>
      <c r="G344" s="213"/>
      <c r="H344" s="216">
        <v>3</v>
      </c>
      <c r="I344" s="217"/>
      <c r="J344" s="213"/>
      <c r="K344" s="213"/>
      <c r="L344" s="218"/>
      <c r="M344" s="219"/>
      <c r="N344" s="220"/>
      <c r="O344" s="220"/>
      <c r="P344" s="220"/>
      <c r="Q344" s="220"/>
      <c r="R344" s="220"/>
      <c r="S344" s="220"/>
      <c r="T344" s="221"/>
      <c r="AT344" s="222" t="s">
        <v>142</v>
      </c>
      <c r="AU344" s="222" t="s">
        <v>91</v>
      </c>
      <c r="AV344" s="14" t="s">
        <v>91</v>
      </c>
      <c r="AW344" s="14" t="s">
        <v>35</v>
      </c>
      <c r="AX344" s="14" t="s">
        <v>81</v>
      </c>
      <c r="AY344" s="222" t="s">
        <v>134</v>
      </c>
    </row>
    <row r="345" spans="1:65" s="15" customFormat="1" ht="11.25">
      <c r="B345" s="223"/>
      <c r="C345" s="224"/>
      <c r="D345" s="203" t="s">
        <v>142</v>
      </c>
      <c r="E345" s="225" t="s">
        <v>1</v>
      </c>
      <c r="F345" s="226" t="s">
        <v>145</v>
      </c>
      <c r="G345" s="224"/>
      <c r="H345" s="227">
        <v>3</v>
      </c>
      <c r="I345" s="228"/>
      <c r="J345" s="224"/>
      <c r="K345" s="224"/>
      <c r="L345" s="229"/>
      <c r="M345" s="230"/>
      <c r="N345" s="231"/>
      <c r="O345" s="231"/>
      <c r="P345" s="231"/>
      <c r="Q345" s="231"/>
      <c r="R345" s="231"/>
      <c r="S345" s="231"/>
      <c r="T345" s="232"/>
      <c r="AT345" s="233" t="s">
        <v>142</v>
      </c>
      <c r="AU345" s="233" t="s">
        <v>91</v>
      </c>
      <c r="AV345" s="15" t="s">
        <v>140</v>
      </c>
      <c r="AW345" s="15" t="s">
        <v>35</v>
      </c>
      <c r="AX345" s="15" t="s">
        <v>89</v>
      </c>
      <c r="AY345" s="233" t="s">
        <v>134</v>
      </c>
    </row>
    <row r="346" spans="1:65" s="2" customFormat="1" ht="24.2" customHeight="1">
      <c r="A346" s="34"/>
      <c r="B346" s="35"/>
      <c r="C346" s="234" t="s">
        <v>391</v>
      </c>
      <c r="D346" s="234" t="s">
        <v>237</v>
      </c>
      <c r="E346" s="235" t="s">
        <v>392</v>
      </c>
      <c r="F346" s="236" t="s">
        <v>393</v>
      </c>
      <c r="G346" s="237" t="s">
        <v>300</v>
      </c>
      <c r="H346" s="238">
        <v>3</v>
      </c>
      <c r="I346" s="239"/>
      <c r="J346" s="240">
        <f>ROUND(I346*H346,2)</f>
        <v>0</v>
      </c>
      <c r="K346" s="241"/>
      <c r="L346" s="242"/>
      <c r="M346" s="243" t="s">
        <v>1</v>
      </c>
      <c r="N346" s="244" t="s">
        <v>46</v>
      </c>
      <c r="O346" s="71"/>
      <c r="P346" s="197">
        <f>O346*H346</f>
        <v>0</v>
      </c>
      <c r="Q346" s="197">
        <v>0.04</v>
      </c>
      <c r="R346" s="197">
        <f>Q346*H346</f>
        <v>0.12</v>
      </c>
      <c r="S346" s="197">
        <v>0</v>
      </c>
      <c r="T346" s="198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9" t="s">
        <v>184</v>
      </c>
      <c r="AT346" s="199" t="s">
        <v>237</v>
      </c>
      <c r="AU346" s="199" t="s">
        <v>91</v>
      </c>
      <c r="AY346" s="17" t="s">
        <v>134</v>
      </c>
      <c r="BE346" s="200">
        <f>IF(N346="základní",J346,0)</f>
        <v>0</v>
      </c>
      <c r="BF346" s="200">
        <f>IF(N346="snížená",J346,0)</f>
        <v>0</v>
      </c>
      <c r="BG346" s="200">
        <f>IF(N346="zákl. přenesená",J346,0)</f>
        <v>0</v>
      </c>
      <c r="BH346" s="200">
        <f>IF(N346="sníž. přenesená",J346,0)</f>
        <v>0</v>
      </c>
      <c r="BI346" s="200">
        <f>IF(N346="nulová",J346,0)</f>
        <v>0</v>
      </c>
      <c r="BJ346" s="17" t="s">
        <v>89</v>
      </c>
      <c r="BK346" s="200">
        <f>ROUND(I346*H346,2)</f>
        <v>0</v>
      </c>
      <c r="BL346" s="17" t="s">
        <v>140</v>
      </c>
      <c r="BM346" s="199" t="s">
        <v>394</v>
      </c>
    </row>
    <row r="347" spans="1:65" s="13" customFormat="1" ht="11.25">
      <c r="B347" s="201"/>
      <c r="C347" s="202"/>
      <c r="D347" s="203" t="s">
        <v>142</v>
      </c>
      <c r="E347" s="204" t="s">
        <v>1</v>
      </c>
      <c r="F347" s="205" t="s">
        <v>382</v>
      </c>
      <c r="G347" s="202"/>
      <c r="H347" s="204" t="s">
        <v>1</v>
      </c>
      <c r="I347" s="206"/>
      <c r="J347" s="202"/>
      <c r="K347" s="202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142</v>
      </c>
      <c r="AU347" s="211" t="s">
        <v>91</v>
      </c>
      <c r="AV347" s="13" t="s">
        <v>89</v>
      </c>
      <c r="AW347" s="13" t="s">
        <v>35</v>
      </c>
      <c r="AX347" s="13" t="s">
        <v>81</v>
      </c>
      <c r="AY347" s="211" t="s">
        <v>134</v>
      </c>
    </row>
    <row r="348" spans="1:65" s="14" customFormat="1" ht="11.25">
      <c r="B348" s="212"/>
      <c r="C348" s="213"/>
      <c r="D348" s="203" t="s">
        <v>142</v>
      </c>
      <c r="E348" s="214" t="s">
        <v>1</v>
      </c>
      <c r="F348" s="215" t="s">
        <v>150</v>
      </c>
      <c r="G348" s="213"/>
      <c r="H348" s="216">
        <v>3</v>
      </c>
      <c r="I348" s="217"/>
      <c r="J348" s="213"/>
      <c r="K348" s="213"/>
      <c r="L348" s="218"/>
      <c r="M348" s="219"/>
      <c r="N348" s="220"/>
      <c r="O348" s="220"/>
      <c r="P348" s="220"/>
      <c r="Q348" s="220"/>
      <c r="R348" s="220"/>
      <c r="S348" s="220"/>
      <c r="T348" s="221"/>
      <c r="AT348" s="222" t="s">
        <v>142</v>
      </c>
      <c r="AU348" s="222" t="s">
        <v>91</v>
      </c>
      <c r="AV348" s="14" t="s">
        <v>91</v>
      </c>
      <c r="AW348" s="14" t="s">
        <v>35</v>
      </c>
      <c r="AX348" s="14" t="s">
        <v>81</v>
      </c>
      <c r="AY348" s="222" t="s">
        <v>134</v>
      </c>
    </row>
    <row r="349" spans="1:65" s="15" customFormat="1" ht="11.25">
      <c r="B349" s="223"/>
      <c r="C349" s="224"/>
      <c r="D349" s="203" t="s">
        <v>142</v>
      </c>
      <c r="E349" s="225" t="s">
        <v>1</v>
      </c>
      <c r="F349" s="226" t="s">
        <v>145</v>
      </c>
      <c r="G349" s="224"/>
      <c r="H349" s="227">
        <v>3</v>
      </c>
      <c r="I349" s="228"/>
      <c r="J349" s="224"/>
      <c r="K349" s="224"/>
      <c r="L349" s="229"/>
      <c r="M349" s="230"/>
      <c r="N349" s="231"/>
      <c r="O349" s="231"/>
      <c r="P349" s="231"/>
      <c r="Q349" s="231"/>
      <c r="R349" s="231"/>
      <c r="S349" s="231"/>
      <c r="T349" s="232"/>
      <c r="AT349" s="233" t="s">
        <v>142</v>
      </c>
      <c r="AU349" s="233" t="s">
        <v>91</v>
      </c>
      <c r="AV349" s="15" t="s">
        <v>140</v>
      </c>
      <c r="AW349" s="15" t="s">
        <v>35</v>
      </c>
      <c r="AX349" s="15" t="s">
        <v>89</v>
      </c>
      <c r="AY349" s="233" t="s">
        <v>134</v>
      </c>
    </row>
    <row r="350" spans="1:65" s="2" customFormat="1" ht="24.2" customHeight="1">
      <c r="A350" s="34"/>
      <c r="B350" s="35"/>
      <c r="C350" s="234" t="s">
        <v>395</v>
      </c>
      <c r="D350" s="234" t="s">
        <v>237</v>
      </c>
      <c r="E350" s="235" t="s">
        <v>396</v>
      </c>
      <c r="F350" s="236" t="s">
        <v>397</v>
      </c>
      <c r="G350" s="237" t="s">
        <v>300</v>
      </c>
      <c r="H350" s="238">
        <v>3</v>
      </c>
      <c r="I350" s="239"/>
      <c r="J350" s="240">
        <f>ROUND(I350*H350,2)</f>
        <v>0</v>
      </c>
      <c r="K350" s="241"/>
      <c r="L350" s="242"/>
      <c r="M350" s="243" t="s">
        <v>1</v>
      </c>
      <c r="N350" s="244" t="s">
        <v>46</v>
      </c>
      <c r="O350" s="71"/>
      <c r="P350" s="197">
        <f>O350*H350</f>
        <v>0</v>
      </c>
      <c r="Q350" s="197">
        <v>6.0000000000000001E-3</v>
      </c>
      <c r="R350" s="197">
        <f>Q350*H350</f>
        <v>1.8000000000000002E-2</v>
      </c>
      <c r="S350" s="197">
        <v>0</v>
      </c>
      <c r="T350" s="198">
        <f>S350*H350</f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9" t="s">
        <v>184</v>
      </c>
      <c r="AT350" s="199" t="s">
        <v>237</v>
      </c>
      <c r="AU350" s="199" t="s">
        <v>91</v>
      </c>
      <c r="AY350" s="17" t="s">
        <v>134</v>
      </c>
      <c r="BE350" s="200">
        <f>IF(N350="základní",J350,0)</f>
        <v>0</v>
      </c>
      <c r="BF350" s="200">
        <f>IF(N350="snížená",J350,0)</f>
        <v>0</v>
      </c>
      <c r="BG350" s="200">
        <f>IF(N350="zákl. přenesená",J350,0)</f>
        <v>0</v>
      </c>
      <c r="BH350" s="200">
        <f>IF(N350="sníž. přenesená",J350,0)</f>
        <v>0</v>
      </c>
      <c r="BI350" s="200">
        <f>IF(N350="nulová",J350,0)</f>
        <v>0</v>
      </c>
      <c r="BJ350" s="17" t="s">
        <v>89</v>
      </c>
      <c r="BK350" s="200">
        <f>ROUND(I350*H350,2)</f>
        <v>0</v>
      </c>
      <c r="BL350" s="17" t="s">
        <v>140</v>
      </c>
      <c r="BM350" s="199" t="s">
        <v>398</v>
      </c>
    </row>
    <row r="351" spans="1:65" s="13" customFormat="1" ht="11.25">
      <c r="B351" s="201"/>
      <c r="C351" s="202"/>
      <c r="D351" s="203" t="s">
        <v>142</v>
      </c>
      <c r="E351" s="204" t="s">
        <v>1</v>
      </c>
      <c r="F351" s="205" t="s">
        <v>382</v>
      </c>
      <c r="G351" s="202"/>
      <c r="H351" s="204" t="s">
        <v>1</v>
      </c>
      <c r="I351" s="206"/>
      <c r="J351" s="202"/>
      <c r="K351" s="202"/>
      <c r="L351" s="207"/>
      <c r="M351" s="208"/>
      <c r="N351" s="209"/>
      <c r="O351" s="209"/>
      <c r="P351" s="209"/>
      <c r="Q351" s="209"/>
      <c r="R351" s="209"/>
      <c r="S351" s="209"/>
      <c r="T351" s="210"/>
      <c r="AT351" s="211" t="s">
        <v>142</v>
      </c>
      <c r="AU351" s="211" t="s">
        <v>91</v>
      </c>
      <c r="AV351" s="13" t="s">
        <v>89</v>
      </c>
      <c r="AW351" s="13" t="s">
        <v>35</v>
      </c>
      <c r="AX351" s="13" t="s">
        <v>81</v>
      </c>
      <c r="AY351" s="211" t="s">
        <v>134</v>
      </c>
    </row>
    <row r="352" spans="1:65" s="14" customFormat="1" ht="11.25">
      <c r="B352" s="212"/>
      <c r="C352" s="213"/>
      <c r="D352" s="203" t="s">
        <v>142</v>
      </c>
      <c r="E352" s="214" t="s">
        <v>1</v>
      </c>
      <c r="F352" s="215" t="s">
        <v>150</v>
      </c>
      <c r="G352" s="213"/>
      <c r="H352" s="216">
        <v>3</v>
      </c>
      <c r="I352" s="217"/>
      <c r="J352" s="213"/>
      <c r="K352" s="213"/>
      <c r="L352" s="218"/>
      <c r="M352" s="219"/>
      <c r="N352" s="220"/>
      <c r="O352" s="220"/>
      <c r="P352" s="220"/>
      <c r="Q352" s="220"/>
      <c r="R352" s="220"/>
      <c r="S352" s="220"/>
      <c r="T352" s="221"/>
      <c r="AT352" s="222" t="s">
        <v>142</v>
      </c>
      <c r="AU352" s="222" t="s">
        <v>91</v>
      </c>
      <c r="AV352" s="14" t="s">
        <v>91</v>
      </c>
      <c r="AW352" s="14" t="s">
        <v>35</v>
      </c>
      <c r="AX352" s="14" t="s">
        <v>81</v>
      </c>
      <c r="AY352" s="222" t="s">
        <v>134</v>
      </c>
    </row>
    <row r="353" spans="1:65" s="15" customFormat="1" ht="11.25">
      <c r="B353" s="223"/>
      <c r="C353" s="224"/>
      <c r="D353" s="203" t="s">
        <v>142</v>
      </c>
      <c r="E353" s="225" t="s">
        <v>1</v>
      </c>
      <c r="F353" s="226" t="s">
        <v>145</v>
      </c>
      <c r="G353" s="224"/>
      <c r="H353" s="227">
        <v>3</v>
      </c>
      <c r="I353" s="228"/>
      <c r="J353" s="224"/>
      <c r="K353" s="224"/>
      <c r="L353" s="229"/>
      <c r="M353" s="230"/>
      <c r="N353" s="231"/>
      <c r="O353" s="231"/>
      <c r="P353" s="231"/>
      <c r="Q353" s="231"/>
      <c r="R353" s="231"/>
      <c r="S353" s="231"/>
      <c r="T353" s="232"/>
      <c r="AT353" s="233" t="s">
        <v>142</v>
      </c>
      <c r="AU353" s="233" t="s">
        <v>91</v>
      </c>
      <c r="AV353" s="15" t="s">
        <v>140</v>
      </c>
      <c r="AW353" s="15" t="s">
        <v>35</v>
      </c>
      <c r="AX353" s="15" t="s">
        <v>89</v>
      </c>
      <c r="AY353" s="233" t="s">
        <v>134</v>
      </c>
    </row>
    <row r="354" spans="1:65" s="2" customFormat="1" ht="24.2" customHeight="1">
      <c r="A354" s="34"/>
      <c r="B354" s="35"/>
      <c r="C354" s="187" t="s">
        <v>399</v>
      </c>
      <c r="D354" s="187" t="s">
        <v>136</v>
      </c>
      <c r="E354" s="188" t="s">
        <v>400</v>
      </c>
      <c r="F354" s="189" t="s">
        <v>401</v>
      </c>
      <c r="G354" s="190" t="s">
        <v>300</v>
      </c>
      <c r="H354" s="191">
        <v>3</v>
      </c>
      <c r="I354" s="192"/>
      <c r="J354" s="193">
        <f>ROUND(I354*H354,2)</f>
        <v>0</v>
      </c>
      <c r="K354" s="194"/>
      <c r="L354" s="39"/>
      <c r="M354" s="195" t="s">
        <v>1</v>
      </c>
      <c r="N354" s="196" t="s">
        <v>46</v>
      </c>
      <c r="O354" s="71"/>
      <c r="P354" s="197">
        <f>O354*H354</f>
        <v>0</v>
      </c>
      <c r="Q354" s="197">
        <v>0.21734000000000001</v>
      </c>
      <c r="R354" s="197">
        <f>Q354*H354</f>
        <v>0.65202000000000004</v>
      </c>
      <c r="S354" s="197">
        <v>0</v>
      </c>
      <c r="T354" s="198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9" t="s">
        <v>140</v>
      </c>
      <c r="AT354" s="199" t="s">
        <v>136</v>
      </c>
      <c r="AU354" s="199" t="s">
        <v>91</v>
      </c>
      <c r="AY354" s="17" t="s">
        <v>134</v>
      </c>
      <c r="BE354" s="200">
        <f>IF(N354="základní",J354,0)</f>
        <v>0</v>
      </c>
      <c r="BF354" s="200">
        <f>IF(N354="snížená",J354,0)</f>
        <v>0</v>
      </c>
      <c r="BG354" s="200">
        <f>IF(N354="zákl. přenesená",J354,0)</f>
        <v>0</v>
      </c>
      <c r="BH354" s="200">
        <f>IF(N354="sníž. přenesená",J354,0)</f>
        <v>0</v>
      </c>
      <c r="BI354" s="200">
        <f>IF(N354="nulová",J354,0)</f>
        <v>0</v>
      </c>
      <c r="BJ354" s="17" t="s">
        <v>89</v>
      </c>
      <c r="BK354" s="200">
        <f>ROUND(I354*H354,2)</f>
        <v>0</v>
      </c>
      <c r="BL354" s="17" t="s">
        <v>140</v>
      </c>
      <c r="BM354" s="199" t="s">
        <v>402</v>
      </c>
    </row>
    <row r="355" spans="1:65" s="13" customFormat="1" ht="11.25">
      <c r="B355" s="201"/>
      <c r="C355" s="202"/>
      <c r="D355" s="203" t="s">
        <v>142</v>
      </c>
      <c r="E355" s="204" t="s">
        <v>1</v>
      </c>
      <c r="F355" s="205" t="s">
        <v>403</v>
      </c>
      <c r="G355" s="202"/>
      <c r="H355" s="204" t="s">
        <v>1</v>
      </c>
      <c r="I355" s="206"/>
      <c r="J355" s="202"/>
      <c r="K355" s="202"/>
      <c r="L355" s="207"/>
      <c r="M355" s="208"/>
      <c r="N355" s="209"/>
      <c r="O355" s="209"/>
      <c r="P355" s="209"/>
      <c r="Q355" s="209"/>
      <c r="R355" s="209"/>
      <c r="S355" s="209"/>
      <c r="T355" s="210"/>
      <c r="AT355" s="211" t="s">
        <v>142</v>
      </c>
      <c r="AU355" s="211" t="s">
        <v>91</v>
      </c>
      <c r="AV355" s="13" t="s">
        <v>89</v>
      </c>
      <c r="AW355" s="13" t="s">
        <v>35</v>
      </c>
      <c r="AX355" s="13" t="s">
        <v>81</v>
      </c>
      <c r="AY355" s="211" t="s">
        <v>134</v>
      </c>
    </row>
    <row r="356" spans="1:65" s="14" customFormat="1" ht="11.25">
      <c r="B356" s="212"/>
      <c r="C356" s="213"/>
      <c r="D356" s="203" t="s">
        <v>142</v>
      </c>
      <c r="E356" s="214" t="s">
        <v>1</v>
      </c>
      <c r="F356" s="215" t="s">
        <v>150</v>
      </c>
      <c r="G356" s="213"/>
      <c r="H356" s="216">
        <v>3</v>
      </c>
      <c r="I356" s="217"/>
      <c r="J356" s="213"/>
      <c r="K356" s="213"/>
      <c r="L356" s="218"/>
      <c r="M356" s="219"/>
      <c r="N356" s="220"/>
      <c r="O356" s="220"/>
      <c r="P356" s="220"/>
      <c r="Q356" s="220"/>
      <c r="R356" s="220"/>
      <c r="S356" s="220"/>
      <c r="T356" s="221"/>
      <c r="AT356" s="222" t="s">
        <v>142</v>
      </c>
      <c r="AU356" s="222" t="s">
        <v>91</v>
      </c>
      <c r="AV356" s="14" t="s">
        <v>91</v>
      </c>
      <c r="AW356" s="14" t="s">
        <v>35</v>
      </c>
      <c r="AX356" s="14" t="s">
        <v>81</v>
      </c>
      <c r="AY356" s="222" t="s">
        <v>134</v>
      </c>
    </row>
    <row r="357" spans="1:65" s="15" customFormat="1" ht="11.25">
      <c r="B357" s="223"/>
      <c r="C357" s="224"/>
      <c r="D357" s="203" t="s">
        <v>142</v>
      </c>
      <c r="E357" s="225" t="s">
        <v>1</v>
      </c>
      <c r="F357" s="226" t="s">
        <v>145</v>
      </c>
      <c r="G357" s="224"/>
      <c r="H357" s="227">
        <v>3</v>
      </c>
      <c r="I357" s="228"/>
      <c r="J357" s="224"/>
      <c r="K357" s="224"/>
      <c r="L357" s="229"/>
      <c r="M357" s="230"/>
      <c r="N357" s="231"/>
      <c r="O357" s="231"/>
      <c r="P357" s="231"/>
      <c r="Q357" s="231"/>
      <c r="R357" s="231"/>
      <c r="S357" s="231"/>
      <c r="T357" s="232"/>
      <c r="AT357" s="233" t="s">
        <v>142</v>
      </c>
      <c r="AU357" s="233" t="s">
        <v>91</v>
      </c>
      <c r="AV357" s="15" t="s">
        <v>140</v>
      </c>
      <c r="AW357" s="15" t="s">
        <v>35</v>
      </c>
      <c r="AX357" s="15" t="s">
        <v>89</v>
      </c>
      <c r="AY357" s="233" t="s">
        <v>134</v>
      </c>
    </row>
    <row r="358" spans="1:65" s="2" customFormat="1" ht="24.2" customHeight="1">
      <c r="A358" s="34"/>
      <c r="B358" s="35"/>
      <c r="C358" s="234" t="s">
        <v>404</v>
      </c>
      <c r="D358" s="234" t="s">
        <v>237</v>
      </c>
      <c r="E358" s="235" t="s">
        <v>405</v>
      </c>
      <c r="F358" s="236" t="s">
        <v>406</v>
      </c>
      <c r="G358" s="237" t="s">
        <v>300</v>
      </c>
      <c r="H358" s="238">
        <v>3</v>
      </c>
      <c r="I358" s="239"/>
      <c r="J358" s="240">
        <f>ROUND(I358*H358,2)</f>
        <v>0</v>
      </c>
      <c r="K358" s="241"/>
      <c r="L358" s="242"/>
      <c r="M358" s="243" t="s">
        <v>1</v>
      </c>
      <c r="N358" s="244" t="s">
        <v>46</v>
      </c>
      <c r="O358" s="71"/>
      <c r="P358" s="197">
        <f>O358*H358</f>
        <v>0</v>
      </c>
      <c r="Q358" s="197">
        <v>3.7999999999999999E-2</v>
      </c>
      <c r="R358" s="197">
        <f>Q358*H358</f>
        <v>0.11399999999999999</v>
      </c>
      <c r="S358" s="197">
        <v>0</v>
      </c>
      <c r="T358" s="198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9" t="s">
        <v>184</v>
      </c>
      <c r="AT358" s="199" t="s">
        <v>237</v>
      </c>
      <c r="AU358" s="199" t="s">
        <v>91</v>
      </c>
      <c r="AY358" s="17" t="s">
        <v>134</v>
      </c>
      <c r="BE358" s="200">
        <f>IF(N358="základní",J358,0)</f>
        <v>0</v>
      </c>
      <c r="BF358" s="200">
        <f>IF(N358="snížená",J358,0)</f>
        <v>0</v>
      </c>
      <c r="BG358" s="200">
        <f>IF(N358="zákl. přenesená",J358,0)</f>
        <v>0</v>
      </c>
      <c r="BH358" s="200">
        <f>IF(N358="sníž. přenesená",J358,0)</f>
        <v>0</v>
      </c>
      <c r="BI358" s="200">
        <f>IF(N358="nulová",J358,0)</f>
        <v>0</v>
      </c>
      <c r="BJ358" s="17" t="s">
        <v>89</v>
      </c>
      <c r="BK358" s="200">
        <f>ROUND(I358*H358,2)</f>
        <v>0</v>
      </c>
      <c r="BL358" s="17" t="s">
        <v>140</v>
      </c>
      <c r="BM358" s="199" t="s">
        <v>407</v>
      </c>
    </row>
    <row r="359" spans="1:65" s="13" customFormat="1" ht="11.25">
      <c r="B359" s="201"/>
      <c r="C359" s="202"/>
      <c r="D359" s="203" t="s">
        <v>142</v>
      </c>
      <c r="E359" s="204" t="s">
        <v>1</v>
      </c>
      <c r="F359" s="205" t="s">
        <v>403</v>
      </c>
      <c r="G359" s="202"/>
      <c r="H359" s="204" t="s">
        <v>1</v>
      </c>
      <c r="I359" s="206"/>
      <c r="J359" s="202"/>
      <c r="K359" s="202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142</v>
      </c>
      <c r="AU359" s="211" t="s">
        <v>91</v>
      </c>
      <c r="AV359" s="13" t="s">
        <v>89</v>
      </c>
      <c r="AW359" s="13" t="s">
        <v>35</v>
      </c>
      <c r="AX359" s="13" t="s">
        <v>81</v>
      </c>
      <c r="AY359" s="211" t="s">
        <v>134</v>
      </c>
    </row>
    <row r="360" spans="1:65" s="14" customFormat="1" ht="11.25">
      <c r="B360" s="212"/>
      <c r="C360" s="213"/>
      <c r="D360" s="203" t="s">
        <v>142</v>
      </c>
      <c r="E360" s="214" t="s">
        <v>1</v>
      </c>
      <c r="F360" s="215" t="s">
        <v>150</v>
      </c>
      <c r="G360" s="213"/>
      <c r="H360" s="216">
        <v>3</v>
      </c>
      <c r="I360" s="217"/>
      <c r="J360" s="213"/>
      <c r="K360" s="213"/>
      <c r="L360" s="218"/>
      <c r="M360" s="219"/>
      <c r="N360" s="220"/>
      <c r="O360" s="220"/>
      <c r="P360" s="220"/>
      <c r="Q360" s="220"/>
      <c r="R360" s="220"/>
      <c r="S360" s="220"/>
      <c r="T360" s="221"/>
      <c r="AT360" s="222" t="s">
        <v>142</v>
      </c>
      <c r="AU360" s="222" t="s">
        <v>91</v>
      </c>
      <c r="AV360" s="14" t="s">
        <v>91</v>
      </c>
      <c r="AW360" s="14" t="s">
        <v>35</v>
      </c>
      <c r="AX360" s="14" t="s">
        <v>81</v>
      </c>
      <c r="AY360" s="222" t="s">
        <v>134</v>
      </c>
    </row>
    <row r="361" spans="1:65" s="15" customFormat="1" ht="11.25">
      <c r="B361" s="223"/>
      <c r="C361" s="224"/>
      <c r="D361" s="203" t="s">
        <v>142</v>
      </c>
      <c r="E361" s="225" t="s">
        <v>1</v>
      </c>
      <c r="F361" s="226" t="s">
        <v>145</v>
      </c>
      <c r="G361" s="224"/>
      <c r="H361" s="227">
        <v>3</v>
      </c>
      <c r="I361" s="228"/>
      <c r="J361" s="224"/>
      <c r="K361" s="224"/>
      <c r="L361" s="229"/>
      <c r="M361" s="230"/>
      <c r="N361" s="231"/>
      <c r="O361" s="231"/>
      <c r="P361" s="231"/>
      <c r="Q361" s="231"/>
      <c r="R361" s="231"/>
      <c r="S361" s="231"/>
      <c r="T361" s="232"/>
      <c r="AT361" s="233" t="s">
        <v>142</v>
      </c>
      <c r="AU361" s="233" t="s">
        <v>91</v>
      </c>
      <c r="AV361" s="15" t="s">
        <v>140</v>
      </c>
      <c r="AW361" s="15" t="s">
        <v>35</v>
      </c>
      <c r="AX361" s="15" t="s">
        <v>89</v>
      </c>
      <c r="AY361" s="233" t="s">
        <v>134</v>
      </c>
    </row>
    <row r="362" spans="1:65" s="2" customFormat="1" ht="24.2" customHeight="1">
      <c r="A362" s="34"/>
      <c r="B362" s="35"/>
      <c r="C362" s="187" t="s">
        <v>408</v>
      </c>
      <c r="D362" s="187" t="s">
        <v>136</v>
      </c>
      <c r="E362" s="188" t="s">
        <v>409</v>
      </c>
      <c r="F362" s="189" t="s">
        <v>410</v>
      </c>
      <c r="G362" s="190" t="s">
        <v>300</v>
      </c>
      <c r="H362" s="191">
        <v>3</v>
      </c>
      <c r="I362" s="192"/>
      <c r="J362" s="193">
        <f>ROUND(I362*H362,2)</f>
        <v>0</v>
      </c>
      <c r="K362" s="194"/>
      <c r="L362" s="39"/>
      <c r="M362" s="195" t="s">
        <v>1</v>
      </c>
      <c r="N362" s="196" t="s">
        <v>46</v>
      </c>
      <c r="O362" s="71"/>
      <c r="P362" s="197">
        <f>O362*H362</f>
        <v>0</v>
      </c>
      <c r="Q362" s="197">
        <v>0.42368</v>
      </c>
      <c r="R362" s="197">
        <f>Q362*H362</f>
        <v>1.2710399999999999</v>
      </c>
      <c r="S362" s="197">
        <v>0</v>
      </c>
      <c r="T362" s="198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9" t="s">
        <v>140</v>
      </c>
      <c r="AT362" s="199" t="s">
        <v>136</v>
      </c>
      <c r="AU362" s="199" t="s">
        <v>91</v>
      </c>
      <c r="AY362" s="17" t="s">
        <v>134</v>
      </c>
      <c r="BE362" s="200">
        <f>IF(N362="základní",J362,0)</f>
        <v>0</v>
      </c>
      <c r="BF362" s="200">
        <f>IF(N362="snížená",J362,0)</f>
        <v>0</v>
      </c>
      <c r="BG362" s="200">
        <f>IF(N362="zákl. přenesená",J362,0)</f>
        <v>0</v>
      </c>
      <c r="BH362" s="200">
        <f>IF(N362="sníž. přenesená",J362,0)</f>
        <v>0</v>
      </c>
      <c r="BI362" s="200">
        <f>IF(N362="nulová",J362,0)</f>
        <v>0</v>
      </c>
      <c r="BJ362" s="17" t="s">
        <v>89</v>
      </c>
      <c r="BK362" s="200">
        <f>ROUND(I362*H362,2)</f>
        <v>0</v>
      </c>
      <c r="BL362" s="17" t="s">
        <v>140</v>
      </c>
      <c r="BM362" s="199" t="s">
        <v>411</v>
      </c>
    </row>
    <row r="363" spans="1:65" s="14" customFormat="1" ht="11.25">
      <c r="B363" s="212"/>
      <c r="C363" s="213"/>
      <c r="D363" s="203" t="s">
        <v>142</v>
      </c>
      <c r="E363" s="214" t="s">
        <v>1</v>
      </c>
      <c r="F363" s="215" t="s">
        <v>150</v>
      </c>
      <c r="G363" s="213"/>
      <c r="H363" s="216">
        <v>3</v>
      </c>
      <c r="I363" s="217"/>
      <c r="J363" s="213"/>
      <c r="K363" s="213"/>
      <c r="L363" s="218"/>
      <c r="M363" s="219"/>
      <c r="N363" s="220"/>
      <c r="O363" s="220"/>
      <c r="P363" s="220"/>
      <c r="Q363" s="220"/>
      <c r="R363" s="220"/>
      <c r="S363" s="220"/>
      <c r="T363" s="221"/>
      <c r="AT363" s="222" t="s">
        <v>142</v>
      </c>
      <c r="AU363" s="222" t="s">
        <v>91</v>
      </c>
      <c r="AV363" s="14" t="s">
        <v>91</v>
      </c>
      <c r="AW363" s="14" t="s">
        <v>35</v>
      </c>
      <c r="AX363" s="14" t="s">
        <v>81</v>
      </c>
      <c r="AY363" s="222" t="s">
        <v>134</v>
      </c>
    </row>
    <row r="364" spans="1:65" s="15" customFormat="1" ht="11.25">
      <c r="B364" s="223"/>
      <c r="C364" s="224"/>
      <c r="D364" s="203" t="s">
        <v>142</v>
      </c>
      <c r="E364" s="225" t="s">
        <v>1</v>
      </c>
      <c r="F364" s="226" t="s">
        <v>145</v>
      </c>
      <c r="G364" s="224"/>
      <c r="H364" s="227">
        <v>3</v>
      </c>
      <c r="I364" s="228"/>
      <c r="J364" s="224"/>
      <c r="K364" s="224"/>
      <c r="L364" s="229"/>
      <c r="M364" s="230"/>
      <c r="N364" s="231"/>
      <c r="O364" s="231"/>
      <c r="P364" s="231"/>
      <c r="Q364" s="231"/>
      <c r="R364" s="231"/>
      <c r="S364" s="231"/>
      <c r="T364" s="232"/>
      <c r="AT364" s="233" t="s">
        <v>142</v>
      </c>
      <c r="AU364" s="233" t="s">
        <v>91</v>
      </c>
      <c r="AV364" s="15" t="s">
        <v>140</v>
      </c>
      <c r="AW364" s="15" t="s">
        <v>35</v>
      </c>
      <c r="AX364" s="15" t="s">
        <v>89</v>
      </c>
      <c r="AY364" s="233" t="s">
        <v>134</v>
      </c>
    </row>
    <row r="365" spans="1:65" s="2" customFormat="1" ht="24.2" customHeight="1">
      <c r="A365" s="34"/>
      <c r="B365" s="35"/>
      <c r="C365" s="187" t="s">
        <v>412</v>
      </c>
      <c r="D365" s="187" t="s">
        <v>136</v>
      </c>
      <c r="E365" s="188" t="s">
        <v>413</v>
      </c>
      <c r="F365" s="189" t="s">
        <v>414</v>
      </c>
      <c r="G365" s="190" t="s">
        <v>300</v>
      </c>
      <c r="H365" s="191">
        <v>7</v>
      </c>
      <c r="I365" s="192"/>
      <c r="J365" s="193">
        <f>ROUND(I365*H365,2)</f>
        <v>0</v>
      </c>
      <c r="K365" s="194"/>
      <c r="L365" s="39"/>
      <c r="M365" s="195" t="s">
        <v>1</v>
      </c>
      <c r="N365" s="196" t="s">
        <v>46</v>
      </c>
      <c r="O365" s="71"/>
      <c r="P365" s="197">
        <f>O365*H365</f>
        <v>0</v>
      </c>
      <c r="Q365" s="197">
        <v>0.42080000000000001</v>
      </c>
      <c r="R365" s="197">
        <f>Q365*H365</f>
        <v>2.9456000000000002</v>
      </c>
      <c r="S365" s="197">
        <v>0</v>
      </c>
      <c r="T365" s="19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9" t="s">
        <v>140</v>
      </c>
      <c r="AT365" s="199" t="s">
        <v>136</v>
      </c>
      <c r="AU365" s="199" t="s">
        <v>91</v>
      </c>
      <c r="AY365" s="17" t="s">
        <v>134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7" t="s">
        <v>89</v>
      </c>
      <c r="BK365" s="200">
        <f>ROUND(I365*H365,2)</f>
        <v>0</v>
      </c>
      <c r="BL365" s="17" t="s">
        <v>140</v>
      </c>
      <c r="BM365" s="199" t="s">
        <v>415</v>
      </c>
    </row>
    <row r="366" spans="1:65" s="14" customFormat="1" ht="11.25">
      <c r="B366" s="212"/>
      <c r="C366" s="213"/>
      <c r="D366" s="203" t="s">
        <v>142</v>
      </c>
      <c r="E366" s="214" t="s">
        <v>1</v>
      </c>
      <c r="F366" s="215" t="s">
        <v>178</v>
      </c>
      <c r="G366" s="213"/>
      <c r="H366" s="216">
        <v>7</v>
      </c>
      <c r="I366" s="217"/>
      <c r="J366" s="213"/>
      <c r="K366" s="213"/>
      <c r="L366" s="218"/>
      <c r="M366" s="219"/>
      <c r="N366" s="220"/>
      <c r="O366" s="220"/>
      <c r="P366" s="220"/>
      <c r="Q366" s="220"/>
      <c r="R366" s="220"/>
      <c r="S366" s="220"/>
      <c r="T366" s="221"/>
      <c r="AT366" s="222" t="s">
        <v>142</v>
      </c>
      <c r="AU366" s="222" t="s">
        <v>91</v>
      </c>
      <c r="AV366" s="14" t="s">
        <v>91</v>
      </c>
      <c r="AW366" s="14" t="s">
        <v>35</v>
      </c>
      <c r="AX366" s="14" t="s">
        <v>81</v>
      </c>
      <c r="AY366" s="222" t="s">
        <v>134</v>
      </c>
    </row>
    <row r="367" spans="1:65" s="15" customFormat="1" ht="11.25">
      <c r="B367" s="223"/>
      <c r="C367" s="224"/>
      <c r="D367" s="203" t="s">
        <v>142</v>
      </c>
      <c r="E367" s="225" t="s">
        <v>1</v>
      </c>
      <c r="F367" s="226" t="s">
        <v>145</v>
      </c>
      <c r="G367" s="224"/>
      <c r="H367" s="227">
        <v>7</v>
      </c>
      <c r="I367" s="228"/>
      <c r="J367" s="224"/>
      <c r="K367" s="224"/>
      <c r="L367" s="229"/>
      <c r="M367" s="230"/>
      <c r="N367" s="231"/>
      <c r="O367" s="231"/>
      <c r="P367" s="231"/>
      <c r="Q367" s="231"/>
      <c r="R367" s="231"/>
      <c r="S367" s="231"/>
      <c r="T367" s="232"/>
      <c r="AT367" s="233" t="s">
        <v>142</v>
      </c>
      <c r="AU367" s="233" t="s">
        <v>91</v>
      </c>
      <c r="AV367" s="15" t="s">
        <v>140</v>
      </c>
      <c r="AW367" s="15" t="s">
        <v>35</v>
      </c>
      <c r="AX367" s="15" t="s">
        <v>89</v>
      </c>
      <c r="AY367" s="233" t="s">
        <v>134</v>
      </c>
    </row>
    <row r="368" spans="1:65" s="2" customFormat="1" ht="33" customHeight="1">
      <c r="A368" s="34"/>
      <c r="B368" s="35"/>
      <c r="C368" s="187" t="s">
        <v>416</v>
      </c>
      <c r="D368" s="187" t="s">
        <v>136</v>
      </c>
      <c r="E368" s="188" t="s">
        <v>417</v>
      </c>
      <c r="F368" s="189" t="s">
        <v>418</v>
      </c>
      <c r="G368" s="190" t="s">
        <v>300</v>
      </c>
      <c r="H368" s="191">
        <v>3</v>
      </c>
      <c r="I368" s="192"/>
      <c r="J368" s="193">
        <f>ROUND(I368*H368,2)</f>
        <v>0</v>
      </c>
      <c r="K368" s="194"/>
      <c r="L368" s="39"/>
      <c r="M368" s="195" t="s">
        <v>1</v>
      </c>
      <c r="N368" s="196" t="s">
        <v>46</v>
      </c>
      <c r="O368" s="71"/>
      <c r="P368" s="197">
        <f>O368*H368</f>
        <v>0</v>
      </c>
      <c r="Q368" s="197">
        <v>0.31108000000000002</v>
      </c>
      <c r="R368" s="197">
        <f>Q368*H368</f>
        <v>0.93324000000000007</v>
      </c>
      <c r="S368" s="197">
        <v>0</v>
      </c>
      <c r="T368" s="198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9" t="s">
        <v>140</v>
      </c>
      <c r="AT368" s="199" t="s">
        <v>136</v>
      </c>
      <c r="AU368" s="199" t="s">
        <v>91</v>
      </c>
      <c r="AY368" s="17" t="s">
        <v>134</v>
      </c>
      <c r="BE368" s="200">
        <f>IF(N368="základní",J368,0)</f>
        <v>0</v>
      </c>
      <c r="BF368" s="200">
        <f>IF(N368="snížená",J368,0)</f>
        <v>0</v>
      </c>
      <c r="BG368" s="200">
        <f>IF(N368="zákl. přenesená",J368,0)</f>
        <v>0</v>
      </c>
      <c r="BH368" s="200">
        <f>IF(N368="sníž. přenesená",J368,0)</f>
        <v>0</v>
      </c>
      <c r="BI368" s="200">
        <f>IF(N368="nulová",J368,0)</f>
        <v>0</v>
      </c>
      <c r="BJ368" s="17" t="s">
        <v>89</v>
      </c>
      <c r="BK368" s="200">
        <f>ROUND(I368*H368,2)</f>
        <v>0</v>
      </c>
      <c r="BL368" s="17" t="s">
        <v>140</v>
      </c>
      <c r="BM368" s="199" t="s">
        <v>419</v>
      </c>
    </row>
    <row r="369" spans="1:65" s="13" customFormat="1" ht="11.25">
      <c r="B369" s="201"/>
      <c r="C369" s="202"/>
      <c r="D369" s="203" t="s">
        <v>142</v>
      </c>
      <c r="E369" s="204" t="s">
        <v>1</v>
      </c>
      <c r="F369" s="205" t="s">
        <v>420</v>
      </c>
      <c r="G369" s="202"/>
      <c r="H369" s="204" t="s">
        <v>1</v>
      </c>
      <c r="I369" s="206"/>
      <c r="J369" s="202"/>
      <c r="K369" s="202"/>
      <c r="L369" s="207"/>
      <c r="M369" s="208"/>
      <c r="N369" s="209"/>
      <c r="O369" s="209"/>
      <c r="P369" s="209"/>
      <c r="Q369" s="209"/>
      <c r="R369" s="209"/>
      <c r="S369" s="209"/>
      <c r="T369" s="210"/>
      <c r="AT369" s="211" t="s">
        <v>142</v>
      </c>
      <c r="AU369" s="211" t="s">
        <v>91</v>
      </c>
      <c r="AV369" s="13" t="s">
        <v>89</v>
      </c>
      <c r="AW369" s="13" t="s">
        <v>35</v>
      </c>
      <c r="AX369" s="13" t="s">
        <v>81</v>
      </c>
      <c r="AY369" s="211" t="s">
        <v>134</v>
      </c>
    </row>
    <row r="370" spans="1:65" s="14" customFormat="1" ht="11.25">
      <c r="B370" s="212"/>
      <c r="C370" s="213"/>
      <c r="D370" s="203" t="s">
        <v>142</v>
      </c>
      <c r="E370" s="214" t="s">
        <v>1</v>
      </c>
      <c r="F370" s="215" t="s">
        <v>150</v>
      </c>
      <c r="G370" s="213"/>
      <c r="H370" s="216">
        <v>3</v>
      </c>
      <c r="I370" s="217"/>
      <c r="J370" s="213"/>
      <c r="K370" s="213"/>
      <c r="L370" s="218"/>
      <c r="M370" s="219"/>
      <c r="N370" s="220"/>
      <c r="O370" s="220"/>
      <c r="P370" s="220"/>
      <c r="Q370" s="220"/>
      <c r="R370" s="220"/>
      <c r="S370" s="220"/>
      <c r="T370" s="221"/>
      <c r="AT370" s="222" t="s">
        <v>142</v>
      </c>
      <c r="AU370" s="222" t="s">
        <v>91</v>
      </c>
      <c r="AV370" s="14" t="s">
        <v>91</v>
      </c>
      <c r="AW370" s="14" t="s">
        <v>35</v>
      </c>
      <c r="AX370" s="14" t="s">
        <v>81</v>
      </c>
      <c r="AY370" s="222" t="s">
        <v>134</v>
      </c>
    </row>
    <row r="371" spans="1:65" s="15" customFormat="1" ht="11.25">
      <c r="B371" s="223"/>
      <c r="C371" s="224"/>
      <c r="D371" s="203" t="s">
        <v>142</v>
      </c>
      <c r="E371" s="225" t="s">
        <v>1</v>
      </c>
      <c r="F371" s="226" t="s">
        <v>145</v>
      </c>
      <c r="G371" s="224"/>
      <c r="H371" s="227">
        <v>3</v>
      </c>
      <c r="I371" s="228"/>
      <c r="J371" s="224"/>
      <c r="K371" s="224"/>
      <c r="L371" s="229"/>
      <c r="M371" s="230"/>
      <c r="N371" s="231"/>
      <c r="O371" s="231"/>
      <c r="P371" s="231"/>
      <c r="Q371" s="231"/>
      <c r="R371" s="231"/>
      <c r="S371" s="231"/>
      <c r="T371" s="232"/>
      <c r="AT371" s="233" t="s">
        <v>142</v>
      </c>
      <c r="AU371" s="233" t="s">
        <v>91</v>
      </c>
      <c r="AV371" s="15" t="s">
        <v>140</v>
      </c>
      <c r="AW371" s="15" t="s">
        <v>35</v>
      </c>
      <c r="AX371" s="15" t="s">
        <v>89</v>
      </c>
      <c r="AY371" s="233" t="s">
        <v>134</v>
      </c>
    </row>
    <row r="372" spans="1:65" s="2" customFormat="1" ht="24.2" customHeight="1">
      <c r="A372" s="34"/>
      <c r="B372" s="35"/>
      <c r="C372" s="187" t="s">
        <v>421</v>
      </c>
      <c r="D372" s="187" t="s">
        <v>136</v>
      </c>
      <c r="E372" s="188" t="s">
        <v>422</v>
      </c>
      <c r="F372" s="189" t="s">
        <v>423</v>
      </c>
      <c r="G372" s="190" t="s">
        <v>424</v>
      </c>
      <c r="H372" s="191">
        <v>1</v>
      </c>
      <c r="I372" s="192"/>
      <c r="J372" s="193">
        <f>ROUND(I372*H372,2)</f>
        <v>0</v>
      </c>
      <c r="K372" s="194"/>
      <c r="L372" s="39"/>
      <c r="M372" s="195" t="s">
        <v>1</v>
      </c>
      <c r="N372" s="196" t="s">
        <v>46</v>
      </c>
      <c r="O372" s="71"/>
      <c r="P372" s="197">
        <f>O372*H372</f>
        <v>0</v>
      </c>
      <c r="Q372" s="197">
        <v>1.2</v>
      </c>
      <c r="R372" s="197">
        <f>Q372*H372</f>
        <v>1.2</v>
      </c>
      <c r="S372" s="197">
        <v>0</v>
      </c>
      <c r="T372" s="198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9" t="s">
        <v>140</v>
      </c>
      <c r="AT372" s="199" t="s">
        <v>136</v>
      </c>
      <c r="AU372" s="199" t="s">
        <v>91</v>
      </c>
      <c r="AY372" s="17" t="s">
        <v>134</v>
      </c>
      <c r="BE372" s="200">
        <f>IF(N372="základní",J372,0)</f>
        <v>0</v>
      </c>
      <c r="BF372" s="200">
        <f>IF(N372="snížená",J372,0)</f>
        <v>0</v>
      </c>
      <c r="BG372" s="200">
        <f>IF(N372="zákl. přenesená",J372,0)</f>
        <v>0</v>
      </c>
      <c r="BH372" s="200">
        <f>IF(N372="sníž. přenesená",J372,0)</f>
        <v>0</v>
      </c>
      <c r="BI372" s="200">
        <f>IF(N372="nulová",J372,0)</f>
        <v>0</v>
      </c>
      <c r="BJ372" s="17" t="s">
        <v>89</v>
      </c>
      <c r="BK372" s="200">
        <f>ROUND(I372*H372,2)</f>
        <v>0</v>
      </c>
      <c r="BL372" s="17" t="s">
        <v>140</v>
      </c>
      <c r="BM372" s="199" t="s">
        <v>425</v>
      </c>
    </row>
    <row r="373" spans="1:65" s="12" customFormat="1" ht="22.9" customHeight="1">
      <c r="B373" s="171"/>
      <c r="C373" s="172"/>
      <c r="D373" s="173" t="s">
        <v>80</v>
      </c>
      <c r="E373" s="185" t="s">
        <v>203</v>
      </c>
      <c r="F373" s="185" t="s">
        <v>426</v>
      </c>
      <c r="G373" s="172"/>
      <c r="H373" s="172"/>
      <c r="I373" s="175"/>
      <c r="J373" s="186">
        <f>BK373</f>
        <v>0</v>
      </c>
      <c r="K373" s="172"/>
      <c r="L373" s="177"/>
      <c r="M373" s="178"/>
      <c r="N373" s="179"/>
      <c r="O373" s="179"/>
      <c r="P373" s="180">
        <f>SUM(P374:P438)</f>
        <v>0</v>
      </c>
      <c r="Q373" s="179"/>
      <c r="R373" s="180">
        <f>SUM(R374:R438)</f>
        <v>74.076764420000003</v>
      </c>
      <c r="S373" s="179"/>
      <c r="T373" s="181">
        <f>SUM(T374:T438)</f>
        <v>0.51300000000000001</v>
      </c>
      <c r="AR373" s="182" t="s">
        <v>89</v>
      </c>
      <c r="AT373" s="183" t="s">
        <v>80</v>
      </c>
      <c r="AU373" s="183" t="s">
        <v>89</v>
      </c>
      <c r="AY373" s="182" t="s">
        <v>134</v>
      </c>
      <c r="BK373" s="184">
        <f>SUM(BK374:BK438)</f>
        <v>0</v>
      </c>
    </row>
    <row r="374" spans="1:65" s="2" customFormat="1" ht="24.2" customHeight="1">
      <c r="A374" s="34"/>
      <c r="B374" s="35"/>
      <c r="C374" s="187" t="s">
        <v>427</v>
      </c>
      <c r="D374" s="187" t="s">
        <v>136</v>
      </c>
      <c r="E374" s="188" t="s">
        <v>428</v>
      </c>
      <c r="F374" s="189" t="s">
        <v>429</v>
      </c>
      <c r="G374" s="190" t="s">
        <v>153</v>
      </c>
      <c r="H374" s="191">
        <v>24</v>
      </c>
      <c r="I374" s="192"/>
      <c r="J374" s="193">
        <f>ROUND(I374*H374,2)</f>
        <v>0</v>
      </c>
      <c r="K374" s="194"/>
      <c r="L374" s="39"/>
      <c r="M374" s="195" t="s">
        <v>1</v>
      </c>
      <c r="N374" s="196" t="s">
        <v>46</v>
      </c>
      <c r="O374" s="71"/>
      <c r="P374" s="197">
        <f>O374*H374</f>
        <v>0</v>
      </c>
      <c r="Q374" s="197">
        <v>0.20219000000000001</v>
      </c>
      <c r="R374" s="197">
        <f>Q374*H374</f>
        <v>4.8525600000000004</v>
      </c>
      <c r="S374" s="197">
        <v>0</v>
      </c>
      <c r="T374" s="198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9" t="s">
        <v>140</v>
      </c>
      <c r="AT374" s="199" t="s">
        <v>136</v>
      </c>
      <c r="AU374" s="199" t="s">
        <v>91</v>
      </c>
      <c r="AY374" s="17" t="s">
        <v>134</v>
      </c>
      <c r="BE374" s="200">
        <f>IF(N374="základní",J374,0)</f>
        <v>0</v>
      </c>
      <c r="BF374" s="200">
        <f>IF(N374="snížená",J374,0)</f>
        <v>0</v>
      </c>
      <c r="BG374" s="200">
        <f>IF(N374="zákl. přenesená",J374,0)</f>
        <v>0</v>
      </c>
      <c r="BH374" s="200">
        <f>IF(N374="sníž. přenesená",J374,0)</f>
        <v>0</v>
      </c>
      <c r="BI374" s="200">
        <f>IF(N374="nulová",J374,0)</f>
        <v>0</v>
      </c>
      <c r="BJ374" s="17" t="s">
        <v>89</v>
      </c>
      <c r="BK374" s="200">
        <f>ROUND(I374*H374,2)</f>
        <v>0</v>
      </c>
      <c r="BL374" s="17" t="s">
        <v>140</v>
      </c>
      <c r="BM374" s="199" t="s">
        <v>430</v>
      </c>
    </row>
    <row r="375" spans="1:65" s="13" customFormat="1" ht="11.25">
      <c r="B375" s="201"/>
      <c r="C375" s="202"/>
      <c r="D375" s="203" t="s">
        <v>142</v>
      </c>
      <c r="E375" s="204" t="s">
        <v>1</v>
      </c>
      <c r="F375" s="205" t="s">
        <v>431</v>
      </c>
      <c r="G375" s="202"/>
      <c r="H375" s="204" t="s">
        <v>1</v>
      </c>
      <c r="I375" s="206"/>
      <c r="J375" s="202"/>
      <c r="K375" s="202"/>
      <c r="L375" s="207"/>
      <c r="M375" s="208"/>
      <c r="N375" s="209"/>
      <c r="O375" s="209"/>
      <c r="P375" s="209"/>
      <c r="Q375" s="209"/>
      <c r="R375" s="209"/>
      <c r="S375" s="209"/>
      <c r="T375" s="210"/>
      <c r="AT375" s="211" t="s">
        <v>142</v>
      </c>
      <c r="AU375" s="211" t="s">
        <v>91</v>
      </c>
      <c r="AV375" s="13" t="s">
        <v>89</v>
      </c>
      <c r="AW375" s="13" t="s">
        <v>35</v>
      </c>
      <c r="AX375" s="13" t="s">
        <v>81</v>
      </c>
      <c r="AY375" s="211" t="s">
        <v>134</v>
      </c>
    </row>
    <row r="376" spans="1:65" s="14" customFormat="1" ht="11.25">
      <c r="B376" s="212"/>
      <c r="C376" s="213"/>
      <c r="D376" s="203" t="s">
        <v>142</v>
      </c>
      <c r="E376" s="214" t="s">
        <v>1</v>
      </c>
      <c r="F376" s="215" t="s">
        <v>432</v>
      </c>
      <c r="G376" s="213"/>
      <c r="H376" s="216">
        <v>24</v>
      </c>
      <c r="I376" s="217"/>
      <c r="J376" s="213"/>
      <c r="K376" s="213"/>
      <c r="L376" s="218"/>
      <c r="M376" s="219"/>
      <c r="N376" s="220"/>
      <c r="O376" s="220"/>
      <c r="P376" s="220"/>
      <c r="Q376" s="220"/>
      <c r="R376" s="220"/>
      <c r="S376" s="220"/>
      <c r="T376" s="221"/>
      <c r="AT376" s="222" t="s">
        <v>142</v>
      </c>
      <c r="AU376" s="222" t="s">
        <v>91</v>
      </c>
      <c r="AV376" s="14" t="s">
        <v>91</v>
      </c>
      <c r="AW376" s="14" t="s">
        <v>35</v>
      </c>
      <c r="AX376" s="14" t="s">
        <v>81</v>
      </c>
      <c r="AY376" s="222" t="s">
        <v>134</v>
      </c>
    </row>
    <row r="377" spans="1:65" s="15" customFormat="1" ht="11.25">
      <c r="B377" s="223"/>
      <c r="C377" s="224"/>
      <c r="D377" s="203" t="s">
        <v>142</v>
      </c>
      <c r="E377" s="225" t="s">
        <v>1</v>
      </c>
      <c r="F377" s="226" t="s">
        <v>145</v>
      </c>
      <c r="G377" s="224"/>
      <c r="H377" s="227">
        <v>24</v>
      </c>
      <c r="I377" s="228"/>
      <c r="J377" s="224"/>
      <c r="K377" s="224"/>
      <c r="L377" s="229"/>
      <c r="M377" s="230"/>
      <c r="N377" s="231"/>
      <c r="O377" s="231"/>
      <c r="P377" s="231"/>
      <c r="Q377" s="231"/>
      <c r="R377" s="231"/>
      <c r="S377" s="231"/>
      <c r="T377" s="232"/>
      <c r="AT377" s="233" t="s">
        <v>142</v>
      </c>
      <c r="AU377" s="233" t="s">
        <v>91</v>
      </c>
      <c r="AV377" s="15" t="s">
        <v>140</v>
      </c>
      <c r="AW377" s="15" t="s">
        <v>35</v>
      </c>
      <c r="AX377" s="15" t="s">
        <v>89</v>
      </c>
      <c r="AY377" s="233" t="s">
        <v>134</v>
      </c>
    </row>
    <row r="378" spans="1:65" s="2" customFormat="1" ht="24.2" customHeight="1">
      <c r="A378" s="34"/>
      <c r="B378" s="35"/>
      <c r="C378" s="234" t="s">
        <v>433</v>
      </c>
      <c r="D378" s="234" t="s">
        <v>237</v>
      </c>
      <c r="E378" s="235" t="s">
        <v>434</v>
      </c>
      <c r="F378" s="236" t="s">
        <v>435</v>
      </c>
      <c r="G378" s="237" t="s">
        <v>153</v>
      </c>
      <c r="H378" s="238">
        <v>18.36</v>
      </c>
      <c r="I378" s="239"/>
      <c r="J378" s="240">
        <f>ROUND(I378*H378,2)</f>
        <v>0</v>
      </c>
      <c r="K378" s="241"/>
      <c r="L378" s="242"/>
      <c r="M378" s="243" t="s">
        <v>1</v>
      </c>
      <c r="N378" s="244" t="s">
        <v>46</v>
      </c>
      <c r="O378" s="71"/>
      <c r="P378" s="197">
        <f>O378*H378</f>
        <v>0</v>
      </c>
      <c r="Q378" s="197">
        <v>4.8300000000000003E-2</v>
      </c>
      <c r="R378" s="197">
        <f>Q378*H378</f>
        <v>0.88678800000000002</v>
      </c>
      <c r="S378" s="197">
        <v>0</v>
      </c>
      <c r="T378" s="198">
        <f>S378*H378</f>
        <v>0</v>
      </c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R378" s="199" t="s">
        <v>184</v>
      </c>
      <c r="AT378" s="199" t="s">
        <v>237</v>
      </c>
      <c r="AU378" s="199" t="s">
        <v>91</v>
      </c>
      <c r="AY378" s="17" t="s">
        <v>134</v>
      </c>
      <c r="BE378" s="200">
        <f>IF(N378="základní",J378,0)</f>
        <v>0</v>
      </c>
      <c r="BF378" s="200">
        <f>IF(N378="snížená",J378,0)</f>
        <v>0</v>
      </c>
      <c r="BG378" s="200">
        <f>IF(N378="zákl. přenesená",J378,0)</f>
        <v>0</v>
      </c>
      <c r="BH378" s="200">
        <f>IF(N378="sníž. přenesená",J378,0)</f>
        <v>0</v>
      </c>
      <c r="BI378" s="200">
        <f>IF(N378="nulová",J378,0)</f>
        <v>0</v>
      </c>
      <c r="BJ378" s="17" t="s">
        <v>89</v>
      </c>
      <c r="BK378" s="200">
        <f>ROUND(I378*H378,2)</f>
        <v>0</v>
      </c>
      <c r="BL378" s="17" t="s">
        <v>140</v>
      </c>
      <c r="BM378" s="199" t="s">
        <v>436</v>
      </c>
    </row>
    <row r="379" spans="1:65" s="14" customFormat="1" ht="11.25">
      <c r="B379" s="212"/>
      <c r="C379" s="213"/>
      <c r="D379" s="203" t="s">
        <v>142</v>
      </c>
      <c r="E379" s="214" t="s">
        <v>1</v>
      </c>
      <c r="F379" s="215" t="s">
        <v>265</v>
      </c>
      <c r="G379" s="213"/>
      <c r="H379" s="216">
        <v>18</v>
      </c>
      <c r="I379" s="217"/>
      <c r="J379" s="213"/>
      <c r="K379" s="213"/>
      <c r="L379" s="218"/>
      <c r="M379" s="219"/>
      <c r="N379" s="220"/>
      <c r="O379" s="220"/>
      <c r="P379" s="220"/>
      <c r="Q379" s="220"/>
      <c r="R379" s="220"/>
      <c r="S379" s="220"/>
      <c r="T379" s="221"/>
      <c r="AT379" s="222" t="s">
        <v>142</v>
      </c>
      <c r="AU379" s="222" t="s">
        <v>91</v>
      </c>
      <c r="AV379" s="14" t="s">
        <v>91</v>
      </c>
      <c r="AW379" s="14" t="s">
        <v>35</v>
      </c>
      <c r="AX379" s="14" t="s">
        <v>81</v>
      </c>
      <c r="AY379" s="222" t="s">
        <v>134</v>
      </c>
    </row>
    <row r="380" spans="1:65" s="15" customFormat="1" ht="11.25">
      <c r="B380" s="223"/>
      <c r="C380" s="224"/>
      <c r="D380" s="203" t="s">
        <v>142</v>
      </c>
      <c r="E380" s="225" t="s">
        <v>1</v>
      </c>
      <c r="F380" s="226" t="s">
        <v>145</v>
      </c>
      <c r="G380" s="224"/>
      <c r="H380" s="227">
        <v>18</v>
      </c>
      <c r="I380" s="228"/>
      <c r="J380" s="224"/>
      <c r="K380" s="224"/>
      <c r="L380" s="229"/>
      <c r="M380" s="230"/>
      <c r="N380" s="231"/>
      <c r="O380" s="231"/>
      <c r="P380" s="231"/>
      <c r="Q380" s="231"/>
      <c r="R380" s="231"/>
      <c r="S380" s="231"/>
      <c r="T380" s="232"/>
      <c r="AT380" s="233" t="s">
        <v>142</v>
      </c>
      <c r="AU380" s="233" t="s">
        <v>91</v>
      </c>
      <c r="AV380" s="15" t="s">
        <v>140</v>
      </c>
      <c r="AW380" s="15" t="s">
        <v>35</v>
      </c>
      <c r="AX380" s="15" t="s">
        <v>89</v>
      </c>
      <c r="AY380" s="233" t="s">
        <v>134</v>
      </c>
    </row>
    <row r="381" spans="1:65" s="14" customFormat="1" ht="11.25">
      <c r="B381" s="212"/>
      <c r="C381" s="213"/>
      <c r="D381" s="203" t="s">
        <v>142</v>
      </c>
      <c r="E381" s="213"/>
      <c r="F381" s="215" t="s">
        <v>437</v>
      </c>
      <c r="G381" s="213"/>
      <c r="H381" s="216">
        <v>18.36</v>
      </c>
      <c r="I381" s="217"/>
      <c r="J381" s="213"/>
      <c r="K381" s="213"/>
      <c r="L381" s="218"/>
      <c r="M381" s="219"/>
      <c r="N381" s="220"/>
      <c r="O381" s="220"/>
      <c r="P381" s="220"/>
      <c r="Q381" s="220"/>
      <c r="R381" s="220"/>
      <c r="S381" s="220"/>
      <c r="T381" s="221"/>
      <c r="AT381" s="222" t="s">
        <v>142</v>
      </c>
      <c r="AU381" s="222" t="s">
        <v>91</v>
      </c>
      <c r="AV381" s="14" t="s">
        <v>91</v>
      </c>
      <c r="AW381" s="14" t="s">
        <v>4</v>
      </c>
      <c r="AX381" s="14" t="s">
        <v>89</v>
      </c>
      <c r="AY381" s="222" t="s">
        <v>134</v>
      </c>
    </row>
    <row r="382" spans="1:65" s="2" customFormat="1" ht="24.2" customHeight="1">
      <c r="A382" s="34"/>
      <c r="B382" s="35"/>
      <c r="C382" s="234" t="s">
        <v>438</v>
      </c>
      <c r="D382" s="234" t="s">
        <v>237</v>
      </c>
      <c r="E382" s="235" t="s">
        <v>439</v>
      </c>
      <c r="F382" s="236" t="s">
        <v>440</v>
      </c>
      <c r="G382" s="237" t="s">
        <v>153</v>
      </c>
      <c r="H382" s="238">
        <v>6.12</v>
      </c>
      <c r="I382" s="239"/>
      <c r="J382" s="240">
        <f>ROUND(I382*H382,2)</f>
        <v>0</v>
      </c>
      <c r="K382" s="241"/>
      <c r="L382" s="242"/>
      <c r="M382" s="243" t="s">
        <v>1</v>
      </c>
      <c r="N382" s="244" t="s">
        <v>46</v>
      </c>
      <c r="O382" s="71"/>
      <c r="P382" s="197">
        <f>O382*H382</f>
        <v>0</v>
      </c>
      <c r="Q382" s="197">
        <v>6.5670000000000006E-2</v>
      </c>
      <c r="R382" s="197">
        <f>Q382*H382</f>
        <v>0.40190040000000005</v>
      </c>
      <c r="S382" s="197">
        <v>0</v>
      </c>
      <c r="T382" s="198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9" t="s">
        <v>184</v>
      </c>
      <c r="AT382" s="199" t="s">
        <v>237</v>
      </c>
      <c r="AU382" s="199" t="s">
        <v>91</v>
      </c>
      <c r="AY382" s="17" t="s">
        <v>134</v>
      </c>
      <c r="BE382" s="200">
        <f>IF(N382="základní",J382,0)</f>
        <v>0</v>
      </c>
      <c r="BF382" s="200">
        <f>IF(N382="snížená",J382,0)</f>
        <v>0</v>
      </c>
      <c r="BG382" s="200">
        <f>IF(N382="zákl. přenesená",J382,0)</f>
        <v>0</v>
      </c>
      <c r="BH382" s="200">
        <f>IF(N382="sníž. přenesená",J382,0)</f>
        <v>0</v>
      </c>
      <c r="BI382" s="200">
        <f>IF(N382="nulová",J382,0)</f>
        <v>0</v>
      </c>
      <c r="BJ382" s="17" t="s">
        <v>89</v>
      </c>
      <c r="BK382" s="200">
        <f>ROUND(I382*H382,2)</f>
        <v>0</v>
      </c>
      <c r="BL382" s="17" t="s">
        <v>140</v>
      </c>
      <c r="BM382" s="199" t="s">
        <v>441</v>
      </c>
    </row>
    <row r="383" spans="1:65" s="14" customFormat="1" ht="11.25">
      <c r="B383" s="212"/>
      <c r="C383" s="213"/>
      <c r="D383" s="203" t="s">
        <v>142</v>
      </c>
      <c r="E383" s="214" t="s">
        <v>1</v>
      </c>
      <c r="F383" s="215" t="s">
        <v>156</v>
      </c>
      <c r="G383" s="213"/>
      <c r="H383" s="216">
        <v>6</v>
      </c>
      <c r="I383" s="217"/>
      <c r="J383" s="213"/>
      <c r="K383" s="213"/>
      <c r="L383" s="218"/>
      <c r="M383" s="219"/>
      <c r="N383" s="220"/>
      <c r="O383" s="220"/>
      <c r="P383" s="220"/>
      <c r="Q383" s="220"/>
      <c r="R383" s="220"/>
      <c r="S383" s="220"/>
      <c r="T383" s="221"/>
      <c r="AT383" s="222" t="s">
        <v>142</v>
      </c>
      <c r="AU383" s="222" t="s">
        <v>91</v>
      </c>
      <c r="AV383" s="14" t="s">
        <v>91</v>
      </c>
      <c r="AW383" s="14" t="s">
        <v>35</v>
      </c>
      <c r="AX383" s="14" t="s">
        <v>81</v>
      </c>
      <c r="AY383" s="222" t="s">
        <v>134</v>
      </c>
    </row>
    <row r="384" spans="1:65" s="15" customFormat="1" ht="11.25">
      <c r="B384" s="223"/>
      <c r="C384" s="224"/>
      <c r="D384" s="203" t="s">
        <v>142</v>
      </c>
      <c r="E384" s="225" t="s">
        <v>1</v>
      </c>
      <c r="F384" s="226" t="s">
        <v>145</v>
      </c>
      <c r="G384" s="224"/>
      <c r="H384" s="227">
        <v>6</v>
      </c>
      <c r="I384" s="228"/>
      <c r="J384" s="224"/>
      <c r="K384" s="224"/>
      <c r="L384" s="229"/>
      <c r="M384" s="230"/>
      <c r="N384" s="231"/>
      <c r="O384" s="231"/>
      <c r="P384" s="231"/>
      <c r="Q384" s="231"/>
      <c r="R384" s="231"/>
      <c r="S384" s="231"/>
      <c r="T384" s="232"/>
      <c r="AT384" s="233" t="s">
        <v>142</v>
      </c>
      <c r="AU384" s="233" t="s">
        <v>91</v>
      </c>
      <c r="AV384" s="15" t="s">
        <v>140</v>
      </c>
      <c r="AW384" s="15" t="s">
        <v>35</v>
      </c>
      <c r="AX384" s="15" t="s">
        <v>89</v>
      </c>
      <c r="AY384" s="233" t="s">
        <v>134</v>
      </c>
    </row>
    <row r="385" spans="1:65" s="14" customFormat="1" ht="11.25">
      <c r="B385" s="212"/>
      <c r="C385" s="213"/>
      <c r="D385" s="203" t="s">
        <v>142</v>
      </c>
      <c r="E385" s="213"/>
      <c r="F385" s="215" t="s">
        <v>442</v>
      </c>
      <c r="G385" s="213"/>
      <c r="H385" s="216">
        <v>6.12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142</v>
      </c>
      <c r="AU385" s="222" t="s">
        <v>91</v>
      </c>
      <c r="AV385" s="14" t="s">
        <v>91</v>
      </c>
      <c r="AW385" s="14" t="s">
        <v>4</v>
      </c>
      <c r="AX385" s="14" t="s">
        <v>89</v>
      </c>
      <c r="AY385" s="222" t="s">
        <v>134</v>
      </c>
    </row>
    <row r="386" spans="1:65" s="2" customFormat="1" ht="33" customHeight="1">
      <c r="A386" s="34"/>
      <c r="B386" s="35"/>
      <c r="C386" s="187" t="s">
        <v>443</v>
      </c>
      <c r="D386" s="187" t="s">
        <v>136</v>
      </c>
      <c r="E386" s="188" t="s">
        <v>444</v>
      </c>
      <c r="F386" s="189" t="s">
        <v>445</v>
      </c>
      <c r="G386" s="190" t="s">
        <v>153</v>
      </c>
      <c r="H386" s="191">
        <v>184.96</v>
      </c>
      <c r="I386" s="192"/>
      <c r="J386" s="193">
        <f>ROUND(I386*H386,2)</f>
        <v>0</v>
      </c>
      <c r="K386" s="194"/>
      <c r="L386" s="39"/>
      <c r="M386" s="195" t="s">
        <v>1</v>
      </c>
      <c r="N386" s="196" t="s">
        <v>46</v>
      </c>
      <c r="O386" s="71"/>
      <c r="P386" s="197">
        <f>O386*H386</f>
        <v>0</v>
      </c>
      <c r="Q386" s="197">
        <v>0.15540000000000001</v>
      </c>
      <c r="R386" s="197">
        <f>Q386*H386</f>
        <v>28.742784000000004</v>
      </c>
      <c r="S386" s="197">
        <v>0</v>
      </c>
      <c r="T386" s="198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9" t="s">
        <v>140</v>
      </c>
      <c r="AT386" s="199" t="s">
        <v>136</v>
      </c>
      <c r="AU386" s="199" t="s">
        <v>91</v>
      </c>
      <c r="AY386" s="17" t="s">
        <v>134</v>
      </c>
      <c r="BE386" s="200">
        <f>IF(N386="základní",J386,0)</f>
        <v>0</v>
      </c>
      <c r="BF386" s="200">
        <f>IF(N386="snížená",J386,0)</f>
        <v>0</v>
      </c>
      <c r="BG386" s="200">
        <f>IF(N386="zákl. přenesená",J386,0)</f>
        <v>0</v>
      </c>
      <c r="BH386" s="200">
        <f>IF(N386="sníž. přenesená",J386,0)</f>
        <v>0</v>
      </c>
      <c r="BI386" s="200">
        <f>IF(N386="nulová",J386,0)</f>
        <v>0</v>
      </c>
      <c r="BJ386" s="17" t="s">
        <v>89</v>
      </c>
      <c r="BK386" s="200">
        <f>ROUND(I386*H386,2)</f>
        <v>0</v>
      </c>
      <c r="BL386" s="17" t="s">
        <v>140</v>
      </c>
      <c r="BM386" s="199" t="s">
        <v>446</v>
      </c>
    </row>
    <row r="387" spans="1:65" s="13" customFormat="1" ht="11.25">
      <c r="B387" s="201"/>
      <c r="C387" s="202"/>
      <c r="D387" s="203" t="s">
        <v>142</v>
      </c>
      <c r="E387" s="204" t="s">
        <v>1</v>
      </c>
      <c r="F387" s="205" t="s">
        <v>447</v>
      </c>
      <c r="G387" s="202"/>
      <c r="H387" s="204" t="s">
        <v>1</v>
      </c>
      <c r="I387" s="206"/>
      <c r="J387" s="202"/>
      <c r="K387" s="202"/>
      <c r="L387" s="207"/>
      <c r="M387" s="208"/>
      <c r="N387" s="209"/>
      <c r="O387" s="209"/>
      <c r="P387" s="209"/>
      <c r="Q387" s="209"/>
      <c r="R387" s="209"/>
      <c r="S387" s="209"/>
      <c r="T387" s="210"/>
      <c r="AT387" s="211" t="s">
        <v>142</v>
      </c>
      <c r="AU387" s="211" t="s">
        <v>91</v>
      </c>
      <c r="AV387" s="13" t="s">
        <v>89</v>
      </c>
      <c r="AW387" s="13" t="s">
        <v>35</v>
      </c>
      <c r="AX387" s="13" t="s">
        <v>81</v>
      </c>
      <c r="AY387" s="211" t="s">
        <v>134</v>
      </c>
    </row>
    <row r="388" spans="1:65" s="14" customFormat="1" ht="11.25">
      <c r="B388" s="212"/>
      <c r="C388" s="213"/>
      <c r="D388" s="203" t="s">
        <v>142</v>
      </c>
      <c r="E388" s="214" t="s">
        <v>1</v>
      </c>
      <c r="F388" s="215" t="s">
        <v>448</v>
      </c>
      <c r="G388" s="213"/>
      <c r="H388" s="216">
        <v>98.96</v>
      </c>
      <c r="I388" s="217"/>
      <c r="J388" s="213"/>
      <c r="K388" s="213"/>
      <c r="L388" s="218"/>
      <c r="M388" s="219"/>
      <c r="N388" s="220"/>
      <c r="O388" s="220"/>
      <c r="P388" s="220"/>
      <c r="Q388" s="220"/>
      <c r="R388" s="220"/>
      <c r="S388" s="220"/>
      <c r="T388" s="221"/>
      <c r="AT388" s="222" t="s">
        <v>142</v>
      </c>
      <c r="AU388" s="222" t="s">
        <v>91</v>
      </c>
      <c r="AV388" s="14" t="s">
        <v>91</v>
      </c>
      <c r="AW388" s="14" t="s">
        <v>35</v>
      </c>
      <c r="AX388" s="14" t="s">
        <v>81</v>
      </c>
      <c r="AY388" s="222" t="s">
        <v>134</v>
      </c>
    </row>
    <row r="389" spans="1:65" s="13" customFormat="1" ht="11.25">
      <c r="B389" s="201"/>
      <c r="C389" s="202"/>
      <c r="D389" s="203" t="s">
        <v>142</v>
      </c>
      <c r="E389" s="204" t="s">
        <v>1</v>
      </c>
      <c r="F389" s="205" t="s">
        <v>449</v>
      </c>
      <c r="G389" s="202"/>
      <c r="H389" s="204" t="s">
        <v>1</v>
      </c>
      <c r="I389" s="206"/>
      <c r="J389" s="202"/>
      <c r="K389" s="202"/>
      <c r="L389" s="207"/>
      <c r="M389" s="208"/>
      <c r="N389" s="209"/>
      <c r="O389" s="209"/>
      <c r="P389" s="209"/>
      <c r="Q389" s="209"/>
      <c r="R389" s="209"/>
      <c r="S389" s="209"/>
      <c r="T389" s="210"/>
      <c r="AT389" s="211" t="s">
        <v>142</v>
      </c>
      <c r="AU389" s="211" t="s">
        <v>91</v>
      </c>
      <c r="AV389" s="13" t="s">
        <v>89</v>
      </c>
      <c r="AW389" s="13" t="s">
        <v>35</v>
      </c>
      <c r="AX389" s="13" t="s">
        <v>81</v>
      </c>
      <c r="AY389" s="211" t="s">
        <v>134</v>
      </c>
    </row>
    <row r="390" spans="1:65" s="14" customFormat="1" ht="11.25">
      <c r="B390" s="212"/>
      <c r="C390" s="213"/>
      <c r="D390" s="203" t="s">
        <v>142</v>
      </c>
      <c r="E390" s="214" t="s">
        <v>1</v>
      </c>
      <c r="F390" s="215" t="s">
        <v>450</v>
      </c>
      <c r="G390" s="213"/>
      <c r="H390" s="216">
        <v>86</v>
      </c>
      <c r="I390" s="217"/>
      <c r="J390" s="213"/>
      <c r="K390" s="213"/>
      <c r="L390" s="218"/>
      <c r="M390" s="219"/>
      <c r="N390" s="220"/>
      <c r="O390" s="220"/>
      <c r="P390" s="220"/>
      <c r="Q390" s="220"/>
      <c r="R390" s="220"/>
      <c r="S390" s="220"/>
      <c r="T390" s="221"/>
      <c r="AT390" s="222" t="s">
        <v>142</v>
      </c>
      <c r="AU390" s="222" t="s">
        <v>91</v>
      </c>
      <c r="AV390" s="14" t="s">
        <v>91</v>
      </c>
      <c r="AW390" s="14" t="s">
        <v>35</v>
      </c>
      <c r="AX390" s="14" t="s">
        <v>81</v>
      </c>
      <c r="AY390" s="222" t="s">
        <v>134</v>
      </c>
    </row>
    <row r="391" spans="1:65" s="15" customFormat="1" ht="11.25">
      <c r="B391" s="223"/>
      <c r="C391" s="224"/>
      <c r="D391" s="203" t="s">
        <v>142</v>
      </c>
      <c r="E391" s="225" t="s">
        <v>1</v>
      </c>
      <c r="F391" s="226" t="s">
        <v>145</v>
      </c>
      <c r="G391" s="224"/>
      <c r="H391" s="227">
        <v>184.96</v>
      </c>
      <c r="I391" s="228"/>
      <c r="J391" s="224"/>
      <c r="K391" s="224"/>
      <c r="L391" s="229"/>
      <c r="M391" s="230"/>
      <c r="N391" s="231"/>
      <c r="O391" s="231"/>
      <c r="P391" s="231"/>
      <c r="Q391" s="231"/>
      <c r="R391" s="231"/>
      <c r="S391" s="231"/>
      <c r="T391" s="232"/>
      <c r="AT391" s="233" t="s">
        <v>142</v>
      </c>
      <c r="AU391" s="233" t="s">
        <v>91</v>
      </c>
      <c r="AV391" s="15" t="s">
        <v>140</v>
      </c>
      <c r="AW391" s="15" t="s">
        <v>35</v>
      </c>
      <c r="AX391" s="15" t="s">
        <v>89</v>
      </c>
      <c r="AY391" s="233" t="s">
        <v>134</v>
      </c>
    </row>
    <row r="392" spans="1:65" s="2" customFormat="1" ht="16.5" customHeight="1">
      <c r="A392" s="34"/>
      <c r="B392" s="35"/>
      <c r="C392" s="234" t="s">
        <v>451</v>
      </c>
      <c r="D392" s="234" t="s">
        <v>237</v>
      </c>
      <c r="E392" s="235" t="s">
        <v>452</v>
      </c>
      <c r="F392" s="236" t="s">
        <v>453</v>
      </c>
      <c r="G392" s="237" t="s">
        <v>153</v>
      </c>
      <c r="H392" s="238">
        <v>188.65899999999999</v>
      </c>
      <c r="I392" s="239"/>
      <c r="J392" s="240">
        <f>ROUND(I392*H392,2)</f>
        <v>0</v>
      </c>
      <c r="K392" s="241"/>
      <c r="L392" s="242"/>
      <c r="M392" s="243" t="s">
        <v>1</v>
      </c>
      <c r="N392" s="244" t="s">
        <v>46</v>
      </c>
      <c r="O392" s="71"/>
      <c r="P392" s="197">
        <f>O392*H392</f>
        <v>0</v>
      </c>
      <c r="Q392" s="197">
        <v>0.08</v>
      </c>
      <c r="R392" s="197">
        <f>Q392*H392</f>
        <v>15.09272</v>
      </c>
      <c r="S392" s="197">
        <v>0</v>
      </c>
      <c r="T392" s="198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9" t="s">
        <v>184</v>
      </c>
      <c r="AT392" s="199" t="s">
        <v>237</v>
      </c>
      <c r="AU392" s="199" t="s">
        <v>91</v>
      </c>
      <c r="AY392" s="17" t="s">
        <v>134</v>
      </c>
      <c r="BE392" s="200">
        <f>IF(N392="základní",J392,0)</f>
        <v>0</v>
      </c>
      <c r="BF392" s="200">
        <f>IF(N392="snížená",J392,0)</f>
        <v>0</v>
      </c>
      <c r="BG392" s="200">
        <f>IF(N392="zákl. přenesená",J392,0)</f>
        <v>0</v>
      </c>
      <c r="BH392" s="200">
        <f>IF(N392="sníž. přenesená",J392,0)</f>
        <v>0</v>
      </c>
      <c r="BI392" s="200">
        <f>IF(N392="nulová",J392,0)</f>
        <v>0</v>
      </c>
      <c r="BJ392" s="17" t="s">
        <v>89</v>
      </c>
      <c r="BK392" s="200">
        <f>ROUND(I392*H392,2)</f>
        <v>0</v>
      </c>
      <c r="BL392" s="17" t="s">
        <v>140</v>
      </c>
      <c r="BM392" s="199" t="s">
        <v>454</v>
      </c>
    </row>
    <row r="393" spans="1:65" s="14" customFormat="1" ht="11.25">
      <c r="B393" s="212"/>
      <c r="C393" s="213"/>
      <c r="D393" s="203" t="s">
        <v>142</v>
      </c>
      <c r="E393" s="214" t="s">
        <v>1</v>
      </c>
      <c r="F393" s="215" t="s">
        <v>455</v>
      </c>
      <c r="G393" s="213"/>
      <c r="H393" s="216">
        <v>184.96</v>
      </c>
      <c r="I393" s="217"/>
      <c r="J393" s="213"/>
      <c r="K393" s="213"/>
      <c r="L393" s="218"/>
      <c r="M393" s="219"/>
      <c r="N393" s="220"/>
      <c r="O393" s="220"/>
      <c r="P393" s="220"/>
      <c r="Q393" s="220"/>
      <c r="R393" s="220"/>
      <c r="S393" s="220"/>
      <c r="T393" s="221"/>
      <c r="AT393" s="222" t="s">
        <v>142</v>
      </c>
      <c r="AU393" s="222" t="s">
        <v>91</v>
      </c>
      <c r="AV393" s="14" t="s">
        <v>91</v>
      </c>
      <c r="AW393" s="14" t="s">
        <v>35</v>
      </c>
      <c r="AX393" s="14" t="s">
        <v>81</v>
      </c>
      <c r="AY393" s="222" t="s">
        <v>134</v>
      </c>
    </row>
    <row r="394" spans="1:65" s="15" customFormat="1" ht="11.25">
      <c r="B394" s="223"/>
      <c r="C394" s="224"/>
      <c r="D394" s="203" t="s">
        <v>142</v>
      </c>
      <c r="E394" s="225" t="s">
        <v>1</v>
      </c>
      <c r="F394" s="226" t="s">
        <v>145</v>
      </c>
      <c r="G394" s="224"/>
      <c r="H394" s="227">
        <v>184.96</v>
      </c>
      <c r="I394" s="228"/>
      <c r="J394" s="224"/>
      <c r="K394" s="224"/>
      <c r="L394" s="229"/>
      <c r="M394" s="230"/>
      <c r="N394" s="231"/>
      <c r="O394" s="231"/>
      <c r="P394" s="231"/>
      <c r="Q394" s="231"/>
      <c r="R394" s="231"/>
      <c r="S394" s="231"/>
      <c r="T394" s="232"/>
      <c r="AT394" s="233" t="s">
        <v>142</v>
      </c>
      <c r="AU394" s="233" t="s">
        <v>91</v>
      </c>
      <c r="AV394" s="15" t="s">
        <v>140</v>
      </c>
      <c r="AW394" s="15" t="s">
        <v>35</v>
      </c>
      <c r="AX394" s="15" t="s">
        <v>89</v>
      </c>
      <c r="AY394" s="233" t="s">
        <v>134</v>
      </c>
    </row>
    <row r="395" spans="1:65" s="14" customFormat="1" ht="11.25">
      <c r="B395" s="212"/>
      <c r="C395" s="213"/>
      <c r="D395" s="203" t="s">
        <v>142</v>
      </c>
      <c r="E395" s="213"/>
      <c r="F395" s="215" t="s">
        <v>456</v>
      </c>
      <c r="G395" s="213"/>
      <c r="H395" s="216">
        <v>188.65899999999999</v>
      </c>
      <c r="I395" s="217"/>
      <c r="J395" s="213"/>
      <c r="K395" s="213"/>
      <c r="L395" s="218"/>
      <c r="M395" s="219"/>
      <c r="N395" s="220"/>
      <c r="O395" s="220"/>
      <c r="P395" s="220"/>
      <c r="Q395" s="220"/>
      <c r="R395" s="220"/>
      <c r="S395" s="220"/>
      <c r="T395" s="221"/>
      <c r="AT395" s="222" t="s">
        <v>142</v>
      </c>
      <c r="AU395" s="222" t="s">
        <v>91</v>
      </c>
      <c r="AV395" s="14" t="s">
        <v>91</v>
      </c>
      <c r="AW395" s="14" t="s">
        <v>4</v>
      </c>
      <c r="AX395" s="14" t="s">
        <v>89</v>
      </c>
      <c r="AY395" s="222" t="s">
        <v>134</v>
      </c>
    </row>
    <row r="396" spans="1:65" s="2" customFormat="1" ht="33" customHeight="1">
      <c r="A396" s="34"/>
      <c r="B396" s="35"/>
      <c r="C396" s="187" t="s">
        <v>457</v>
      </c>
      <c r="D396" s="187" t="s">
        <v>136</v>
      </c>
      <c r="E396" s="188" t="s">
        <v>458</v>
      </c>
      <c r="F396" s="189" t="s">
        <v>459</v>
      </c>
      <c r="G396" s="190" t="s">
        <v>153</v>
      </c>
      <c r="H396" s="191">
        <v>10</v>
      </c>
      <c r="I396" s="192"/>
      <c r="J396" s="193">
        <f>ROUND(I396*H396,2)</f>
        <v>0</v>
      </c>
      <c r="K396" s="194"/>
      <c r="L396" s="39"/>
      <c r="M396" s="195" t="s">
        <v>1</v>
      </c>
      <c r="N396" s="196" t="s">
        <v>46</v>
      </c>
      <c r="O396" s="71"/>
      <c r="P396" s="197">
        <f>O396*H396</f>
        <v>0</v>
      </c>
      <c r="Q396" s="197">
        <v>0.1295</v>
      </c>
      <c r="R396" s="197">
        <f>Q396*H396</f>
        <v>1.2949999999999999</v>
      </c>
      <c r="S396" s="197">
        <v>0</v>
      </c>
      <c r="T396" s="198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9" t="s">
        <v>140</v>
      </c>
      <c r="AT396" s="199" t="s">
        <v>136</v>
      </c>
      <c r="AU396" s="199" t="s">
        <v>91</v>
      </c>
      <c r="AY396" s="17" t="s">
        <v>134</v>
      </c>
      <c r="BE396" s="200">
        <f>IF(N396="základní",J396,0)</f>
        <v>0</v>
      </c>
      <c r="BF396" s="200">
        <f>IF(N396="snížená",J396,0)</f>
        <v>0</v>
      </c>
      <c r="BG396" s="200">
        <f>IF(N396="zákl. přenesená",J396,0)</f>
        <v>0</v>
      </c>
      <c r="BH396" s="200">
        <f>IF(N396="sníž. přenesená",J396,0)</f>
        <v>0</v>
      </c>
      <c r="BI396" s="200">
        <f>IF(N396="nulová",J396,0)</f>
        <v>0</v>
      </c>
      <c r="BJ396" s="17" t="s">
        <v>89</v>
      </c>
      <c r="BK396" s="200">
        <f>ROUND(I396*H396,2)</f>
        <v>0</v>
      </c>
      <c r="BL396" s="17" t="s">
        <v>140</v>
      </c>
      <c r="BM396" s="199" t="s">
        <v>460</v>
      </c>
    </row>
    <row r="397" spans="1:65" s="13" customFormat="1" ht="11.25">
      <c r="B397" s="201"/>
      <c r="C397" s="202"/>
      <c r="D397" s="203" t="s">
        <v>142</v>
      </c>
      <c r="E397" s="204" t="s">
        <v>1</v>
      </c>
      <c r="F397" s="205" t="s">
        <v>420</v>
      </c>
      <c r="G397" s="202"/>
      <c r="H397" s="204" t="s">
        <v>1</v>
      </c>
      <c r="I397" s="206"/>
      <c r="J397" s="202"/>
      <c r="K397" s="202"/>
      <c r="L397" s="207"/>
      <c r="M397" s="208"/>
      <c r="N397" s="209"/>
      <c r="O397" s="209"/>
      <c r="P397" s="209"/>
      <c r="Q397" s="209"/>
      <c r="R397" s="209"/>
      <c r="S397" s="209"/>
      <c r="T397" s="210"/>
      <c r="AT397" s="211" t="s">
        <v>142</v>
      </c>
      <c r="AU397" s="211" t="s">
        <v>91</v>
      </c>
      <c r="AV397" s="13" t="s">
        <v>89</v>
      </c>
      <c r="AW397" s="13" t="s">
        <v>35</v>
      </c>
      <c r="AX397" s="13" t="s">
        <v>81</v>
      </c>
      <c r="AY397" s="211" t="s">
        <v>134</v>
      </c>
    </row>
    <row r="398" spans="1:65" s="14" customFormat="1" ht="11.25">
      <c r="B398" s="212"/>
      <c r="C398" s="213"/>
      <c r="D398" s="203" t="s">
        <v>142</v>
      </c>
      <c r="E398" s="214" t="s">
        <v>1</v>
      </c>
      <c r="F398" s="215" t="s">
        <v>210</v>
      </c>
      <c r="G398" s="213"/>
      <c r="H398" s="216">
        <v>10</v>
      </c>
      <c r="I398" s="217"/>
      <c r="J398" s="213"/>
      <c r="K398" s="213"/>
      <c r="L398" s="218"/>
      <c r="M398" s="219"/>
      <c r="N398" s="220"/>
      <c r="O398" s="220"/>
      <c r="P398" s="220"/>
      <c r="Q398" s="220"/>
      <c r="R398" s="220"/>
      <c r="S398" s="220"/>
      <c r="T398" s="221"/>
      <c r="AT398" s="222" t="s">
        <v>142</v>
      </c>
      <c r="AU398" s="222" t="s">
        <v>91</v>
      </c>
      <c r="AV398" s="14" t="s">
        <v>91</v>
      </c>
      <c r="AW398" s="14" t="s">
        <v>35</v>
      </c>
      <c r="AX398" s="14" t="s">
        <v>81</v>
      </c>
      <c r="AY398" s="222" t="s">
        <v>134</v>
      </c>
    </row>
    <row r="399" spans="1:65" s="15" customFormat="1" ht="11.25">
      <c r="B399" s="223"/>
      <c r="C399" s="224"/>
      <c r="D399" s="203" t="s">
        <v>142</v>
      </c>
      <c r="E399" s="225" t="s">
        <v>1</v>
      </c>
      <c r="F399" s="226" t="s">
        <v>145</v>
      </c>
      <c r="G399" s="224"/>
      <c r="H399" s="227">
        <v>10</v>
      </c>
      <c r="I399" s="228"/>
      <c r="J399" s="224"/>
      <c r="K399" s="224"/>
      <c r="L399" s="229"/>
      <c r="M399" s="230"/>
      <c r="N399" s="231"/>
      <c r="O399" s="231"/>
      <c r="P399" s="231"/>
      <c r="Q399" s="231"/>
      <c r="R399" s="231"/>
      <c r="S399" s="231"/>
      <c r="T399" s="232"/>
      <c r="AT399" s="233" t="s">
        <v>142</v>
      </c>
      <c r="AU399" s="233" t="s">
        <v>91</v>
      </c>
      <c r="AV399" s="15" t="s">
        <v>140</v>
      </c>
      <c r="AW399" s="15" t="s">
        <v>35</v>
      </c>
      <c r="AX399" s="15" t="s">
        <v>89</v>
      </c>
      <c r="AY399" s="233" t="s">
        <v>134</v>
      </c>
    </row>
    <row r="400" spans="1:65" s="2" customFormat="1" ht="16.5" customHeight="1">
      <c r="A400" s="34"/>
      <c r="B400" s="35"/>
      <c r="C400" s="234" t="s">
        <v>461</v>
      </c>
      <c r="D400" s="234" t="s">
        <v>237</v>
      </c>
      <c r="E400" s="235" t="s">
        <v>462</v>
      </c>
      <c r="F400" s="236" t="s">
        <v>463</v>
      </c>
      <c r="G400" s="237" t="s">
        <v>153</v>
      </c>
      <c r="H400" s="238">
        <v>10.199999999999999</v>
      </c>
      <c r="I400" s="239"/>
      <c r="J400" s="240">
        <f>ROUND(I400*H400,2)</f>
        <v>0</v>
      </c>
      <c r="K400" s="241"/>
      <c r="L400" s="242"/>
      <c r="M400" s="243" t="s">
        <v>1</v>
      </c>
      <c r="N400" s="244" t="s">
        <v>46</v>
      </c>
      <c r="O400" s="71"/>
      <c r="P400" s="197">
        <f>O400*H400</f>
        <v>0</v>
      </c>
      <c r="Q400" s="197">
        <v>5.6120000000000003E-2</v>
      </c>
      <c r="R400" s="197">
        <f>Q400*H400</f>
        <v>0.57242400000000004</v>
      </c>
      <c r="S400" s="197">
        <v>0</v>
      </c>
      <c r="T400" s="198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9" t="s">
        <v>184</v>
      </c>
      <c r="AT400" s="199" t="s">
        <v>237</v>
      </c>
      <c r="AU400" s="199" t="s">
        <v>91</v>
      </c>
      <c r="AY400" s="17" t="s">
        <v>134</v>
      </c>
      <c r="BE400" s="200">
        <f>IF(N400="základní",J400,0)</f>
        <v>0</v>
      </c>
      <c r="BF400" s="200">
        <f>IF(N400="snížená",J400,0)</f>
        <v>0</v>
      </c>
      <c r="BG400" s="200">
        <f>IF(N400="zákl. přenesená",J400,0)</f>
        <v>0</v>
      </c>
      <c r="BH400" s="200">
        <f>IF(N400="sníž. přenesená",J400,0)</f>
        <v>0</v>
      </c>
      <c r="BI400" s="200">
        <f>IF(N400="nulová",J400,0)</f>
        <v>0</v>
      </c>
      <c r="BJ400" s="17" t="s">
        <v>89</v>
      </c>
      <c r="BK400" s="200">
        <f>ROUND(I400*H400,2)</f>
        <v>0</v>
      </c>
      <c r="BL400" s="17" t="s">
        <v>140</v>
      </c>
      <c r="BM400" s="199" t="s">
        <v>464</v>
      </c>
    </row>
    <row r="401" spans="1:65" s="13" customFormat="1" ht="11.25">
      <c r="B401" s="201"/>
      <c r="C401" s="202"/>
      <c r="D401" s="203" t="s">
        <v>142</v>
      </c>
      <c r="E401" s="204" t="s">
        <v>1</v>
      </c>
      <c r="F401" s="205" t="s">
        <v>420</v>
      </c>
      <c r="G401" s="202"/>
      <c r="H401" s="204" t="s">
        <v>1</v>
      </c>
      <c r="I401" s="206"/>
      <c r="J401" s="202"/>
      <c r="K401" s="202"/>
      <c r="L401" s="207"/>
      <c r="M401" s="208"/>
      <c r="N401" s="209"/>
      <c r="O401" s="209"/>
      <c r="P401" s="209"/>
      <c r="Q401" s="209"/>
      <c r="R401" s="209"/>
      <c r="S401" s="209"/>
      <c r="T401" s="210"/>
      <c r="AT401" s="211" t="s">
        <v>142</v>
      </c>
      <c r="AU401" s="211" t="s">
        <v>91</v>
      </c>
      <c r="AV401" s="13" t="s">
        <v>89</v>
      </c>
      <c r="AW401" s="13" t="s">
        <v>35</v>
      </c>
      <c r="AX401" s="13" t="s">
        <v>81</v>
      </c>
      <c r="AY401" s="211" t="s">
        <v>134</v>
      </c>
    </row>
    <row r="402" spans="1:65" s="14" customFormat="1" ht="11.25">
      <c r="B402" s="212"/>
      <c r="C402" s="213"/>
      <c r="D402" s="203" t="s">
        <v>142</v>
      </c>
      <c r="E402" s="214" t="s">
        <v>1</v>
      </c>
      <c r="F402" s="215" t="s">
        <v>210</v>
      </c>
      <c r="G402" s="213"/>
      <c r="H402" s="216">
        <v>10</v>
      </c>
      <c r="I402" s="217"/>
      <c r="J402" s="213"/>
      <c r="K402" s="213"/>
      <c r="L402" s="218"/>
      <c r="M402" s="219"/>
      <c r="N402" s="220"/>
      <c r="O402" s="220"/>
      <c r="P402" s="220"/>
      <c r="Q402" s="220"/>
      <c r="R402" s="220"/>
      <c r="S402" s="220"/>
      <c r="T402" s="221"/>
      <c r="AT402" s="222" t="s">
        <v>142</v>
      </c>
      <c r="AU402" s="222" t="s">
        <v>91</v>
      </c>
      <c r="AV402" s="14" t="s">
        <v>91</v>
      </c>
      <c r="AW402" s="14" t="s">
        <v>35</v>
      </c>
      <c r="AX402" s="14" t="s">
        <v>81</v>
      </c>
      <c r="AY402" s="222" t="s">
        <v>134</v>
      </c>
    </row>
    <row r="403" spans="1:65" s="15" customFormat="1" ht="11.25">
      <c r="B403" s="223"/>
      <c r="C403" s="224"/>
      <c r="D403" s="203" t="s">
        <v>142</v>
      </c>
      <c r="E403" s="225" t="s">
        <v>1</v>
      </c>
      <c r="F403" s="226" t="s">
        <v>145</v>
      </c>
      <c r="G403" s="224"/>
      <c r="H403" s="227">
        <v>10</v>
      </c>
      <c r="I403" s="228"/>
      <c r="J403" s="224"/>
      <c r="K403" s="224"/>
      <c r="L403" s="229"/>
      <c r="M403" s="230"/>
      <c r="N403" s="231"/>
      <c r="O403" s="231"/>
      <c r="P403" s="231"/>
      <c r="Q403" s="231"/>
      <c r="R403" s="231"/>
      <c r="S403" s="231"/>
      <c r="T403" s="232"/>
      <c r="AT403" s="233" t="s">
        <v>142</v>
      </c>
      <c r="AU403" s="233" t="s">
        <v>91</v>
      </c>
      <c r="AV403" s="15" t="s">
        <v>140</v>
      </c>
      <c r="AW403" s="15" t="s">
        <v>35</v>
      </c>
      <c r="AX403" s="15" t="s">
        <v>89</v>
      </c>
      <c r="AY403" s="233" t="s">
        <v>134</v>
      </c>
    </row>
    <row r="404" spans="1:65" s="14" customFormat="1" ht="11.25">
      <c r="B404" s="212"/>
      <c r="C404" s="213"/>
      <c r="D404" s="203" t="s">
        <v>142</v>
      </c>
      <c r="E404" s="213"/>
      <c r="F404" s="215" t="s">
        <v>465</v>
      </c>
      <c r="G404" s="213"/>
      <c r="H404" s="216">
        <v>10.199999999999999</v>
      </c>
      <c r="I404" s="217"/>
      <c r="J404" s="213"/>
      <c r="K404" s="213"/>
      <c r="L404" s="218"/>
      <c r="M404" s="219"/>
      <c r="N404" s="220"/>
      <c r="O404" s="220"/>
      <c r="P404" s="220"/>
      <c r="Q404" s="220"/>
      <c r="R404" s="220"/>
      <c r="S404" s="220"/>
      <c r="T404" s="221"/>
      <c r="AT404" s="222" t="s">
        <v>142</v>
      </c>
      <c r="AU404" s="222" t="s">
        <v>91</v>
      </c>
      <c r="AV404" s="14" t="s">
        <v>91</v>
      </c>
      <c r="AW404" s="14" t="s">
        <v>4</v>
      </c>
      <c r="AX404" s="14" t="s">
        <v>89</v>
      </c>
      <c r="AY404" s="222" t="s">
        <v>134</v>
      </c>
    </row>
    <row r="405" spans="1:65" s="2" customFormat="1" ht="24.2" customHeight="1">
      <c r="A405" s="34"/>
      <c r="B405" s="35"/>
      <c r="C405" s="187" t="s">
        <v>466</v>
      </c>
      <c r="D405" s="187" t="s">
        <v>136</v>
      </c>
      <c r="E405" s="188" t="s">
        <v>467</v>
      </c>
      <c r="F405" s="189" t="s">
        <v>468</v>
      </c>
      <c r="G405" s="190" t="s">
        <v>159</v>
      </c>
      <c r="H405" s="191">
        <v>9.8529999999999998</v>
      </c>
      <c r="I405" s="192"/>
      <c r="J405" s="193">
        <f>ROUND(I405*H405,2)</f>
        <v>0</v>
      </c>
      <c r="K405" s="194"/>
      <c r="L405" s="39"/>
      <c r="M405" s="195" t="s">
        <v>1</v>
      </c>
      <c r="N405" s="196" t="s">
        <v>46</v>
      </c>
      <c r="O405" s="71"/>
      <c r="P405" s="197">
        <f>O405*H405</f>
        <v>0</v>
      </c>
      <c r="Q405" s="197">
        <v>2.2563399999999998</v>
      </c>
      <c r="R405" s="197">
        <f>Q405*H405</f>
        <v>22.231718019999999</v>
      </c>
      <c r="S405" s="197">
        <v>0</v>
      </c>
      <c r="T405" s="198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9" t="s">
        <v>140</v>
      </c>
      <c r="AT405" s="199" t="s">
        <v>136</v>
      </c>
      <c r="AU405" s="199" t="s">
        <v>91</v>
      </c>
      <c r="AY405" s="17" t="s">
        <v>134</v>
      </c>
      <c r="BE405" s="200">
        <f>IF(N405="základní",J405,0)</f>
        <v>0</v>
      </c>
      <c r="BF405" s="200">
        <f>IF(N405="snížená",J405,0)</f>
        <v>0</v>
      </c>
      <c r="BG405" s="200">
        <f>IF(N405="zákl. přenesená",J405,0)</f>
        <v>0</v>
      </c>
      <c r="BH405" s="200">
        <f>IF(N405="sníž. přenesená",J405,0)</f>
        <v>0</v>
      </c>
      <c r="BI405" s="200">
        <f>IF(N405="nulová",J405,0)</f>
        <v>0</v>
      </c>
      <c r="BJ405" s="17" t="s">
        <v>89</v>
      </c>
      <c r="BK405" s="200">
        <f>ROUND(I405*H405,2)</f>
        <v>0</v>
      </c>
      <c r="BL405" s="17" t="s">
        <v>140</v>
      </c>
      <c r="BM405" s="199" t="s">
        <v>469</v>
      </c>
    </row>
    <row r="406" spans="1:65" s="13" customFormat="1" ht="11.25">
      <c r="B406" s="201"/>
      <c r="C406" s="202"/>
      <c r="D406" s="203" t="s">
        <v>142</v>
      </c>
      <c r="E406" s="204" t="s">
        <v>1</v>
      </c>
      <c r="F406" s="205" t="s">
        <v>470</v>
      </c>
      <c r="G406" s="202"/>
      <c r="H406" s="204" t="s">
        <v>1</v>
      </c>
      <c r="I406" s="206"/>
      <c r="J406" s="202"/>
      <c r="K406" s="202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142</v>
      </c>
      <c r="AU406" s="211" t="s">
        <v>91</v>
      </c>
      <c r="AV406" s="13" t="s">
        <v>89</v>
      </c>
      <c r="AW406" s="13" t="s">
        <v>35</v>
      </c>
      <c r="AX406" s="13" t="s">
        <v>81</v>
      </c>
      <c r="AY406" s="211" t="s">
        <v>134</v>
      </c>
    </row>
    <row r="407" spans="1:65" s="14" customFormat="1" ht="11.25">
      <c r="B407" s="212"/>
      <c r="C407" s="213"/>
      <c r="D407" s="203" t="s">
        <v>142</v>
      </c>
      <c r="E407" s="214" t="s">
        <v>1</v>
      </c>
      <c r="F407" s="215" t="s">
        <v>471</v>
      </c>
      <c r="G407" s="213"/>
      <c r="H407" s="216">
        <v>9.8529999999999998</v>
      </c>
      <c r="I407" s="217"/>
      <c r="J407" s="213"/>
      <c r="K407" s="213"/>
      <c r="L407" s="218"/>
      <c r="M407" s="219"/>
      <c r="N407" s="220"/>
      <c r="O407" s="220"/>
      <c r="P407" s="220"/>
      <c r="Q407" s="220"/>
      <c r="R407" s="220"/>
      <c r="S407" s="220"/>
      <c r="T407" s="221"/>
      <c r="AT407" s="222" t="s">
        <v>142</v>
      </c>
      <c r="AU407" s="222" t="s">
        <v>91</v>
      </c>
      <c r="AV407" s="14" t="s">
        <v>91</v>
      </c>
      <c r="AW407" s="14" t="s">
        <v>35</v>
      </c>
      <c r="AX407" s="14" t="s">
        <v>81</v>
      </c>
      <c r="AY407" s="222" t="s">
        <v>134</v>
      </c>
    </row>
    <row r="408" spans="1:65" s="15" customFormat="1" ht="11.25">
      <c r="B408" s="223"/>
      <c r="C408" s="224"/>
      <c r="D408" s="203" t="s">
        <v>142</v>
      </c>
      <c r="E408" s="225" t="s">
        <v>1</v>
      </c>
      <c r="F408" s="226" t="s">
        <v>145</v>
      </c>
      <c r="G408" s="224"/>
      <c r="H408" s="227">
        <v>9.8529999999999998</v>
      </c>
      <c r="I408" s="228"/>
      <c r="J408" s="224"/>
      <c r="K408" s="224"/>
      <c r="L408" s="229"/>
      <c r="M408" s="230"/>
      <c r="N408" s="231"/>
      <c r="O408" s="231"/>
      <c r="P408" s="231"/>
      <c r="Q408" s="231"/>
      <c r="R408" s="231"/>
      <c r="S408" s="231"/>
      <c r="T408" s="232"/>
      <c r="AT408" s="233" t="s">
        <v>142</v>
      </c>
      <c r="AU408" s="233" t="s">
        <v>91</v>
      </c>
      <c r="AV408" s="15" t="s">
        <v>140</v>
      </c>
      <c r="AW408" s="15" t="s">
        <v>35</v>
      </c>
      <c r="AX408" s="15" t="s">
        <v>89</v>
      </c>
      <c r="AY408" s="233" t="s">
        <v>134</v>
      </c>
    </row>
    <row r="409" spans="1:65" s="2" customFormat="1" ht="24.2" customHeight="1">
      <c r="A409" s="34"/>
      <c r="B409" s="35"/>
      <c r="C409" s="187" t="s">
        <v>472</v>
      </c>
      <c r="D409" s="187" t="s">
        <v>136</v>
      </c>
      <c r="E409" s="188" t="s">
        <v>473</v>
      </c>
      <c r="F409" s="189" t="s">
        <v>474</v>
      </c>
      <c r="G409" s="190" t="s">
        <v>153</v>
      </c>
      <c r="H409" s="191">
        <v>14.5</v>
      </c>
      <c r="I409" s="192"/>
      <c r="J409" s="193">
        <f>ROUND(I409*H409,2)</f>
        <v>0</v>
      </c>
      <c r="K409" s="194"/>
      <c r="L409" s="39"/>
      <c r="M409" s="195" t="s">
        <v>1</v>
      </c>
      <c r="N409" s="196" t="s">
        <v>46</v>
      </c>
      <c r="O409" s="71"/>
      <c r="P409" s="197">
        <f>O409*H409</f>
        <v>0</v>
      </c>
      <c r="Q409" s="197">
        <v>1.0000000000000001E-5</v>
      </c>
      <c r="R409" s="197">
        <f>Q409*H409</f>
        <v>1.45E-4</v>
      </c>
      <c r="S409" s="197">
        <v>0</v>
      </c>
      <c r="T409" s="198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9" t="s">
        <v>140</v>
      </c>
      <c r="AT409" s="199" t="s">
        <v>136</v>
      </c>
      <c r="AU409" s="199" t="s">
        <v>91</v>
      </c>
      <c r="AY409" s="17" t="s">
        <v>134</v>
      </c>
      <c r="BE409" s="200">
        <f>IF(N409="základní",J409,0)</f>
        <v>0</v>
      </c>
      <c r="BF409" s="200">
        <f>IF(N409="snížená",J409,0)</f>
        <v>0</v>
      </c>
      <c r="BG409" s="200">
        <f>IF(N409="zákl. přenesená",J409,0)</f>
        <v>0</v>
      </c>
      <c r="BH409" s="200">
        <f>IF(N409="sníž. přenesená",J409,0)</f>
        <v>0</v>
      </c>
      <c r="BI409" s="200">
        <f>IF(N409="nulová",J409,0)</f>
        <v>0</v>
      </c>
      <c r="BJ409" s="17" t="s">
        <v>89</v>
      </c>
      <c r="BK409" s="200">
        <f>ROUND(I409*H409,2)</f>
        <v>0</v>
      </c>
      <c r="BL409" s="17" t="s">
        <v>140</v>
      </c>
      <c r="BM409" s="199" t="s">
        <v>475</v>
      </c>
    </row>
    <row r="410" spans="1:65" s="13" customFormat="1" ht="11.25">
      <c r="B410" s="201"/>
      <c r="C410" s="202"/>
      <c r="D410" s="203" t="s">
        <v>142</v>
      </c>
      <c r="E410" s="204" t="s">
        <v>1</v>
      </c>
      <c r="F410" s="205" t="s">
        <v>476</v>
      </c>
      <c r="G410" s="202"/>
      <c r="H410" s="204" t="s">
        <v>1</v>
      </c>
      <c r="I410" s="206"/>
      <c r="J410" s="202"/>
      <c r="K410" s="202"/>
      <c r="L410" s="207"/>
      <c r="M410" s="208"/>
      <c r="N410" s="209"/>
      <c r="O410" s="209"/>
      <c r="P410" s="209"/>
      <c r="Q410" s="209"/>
      <c r="R410" s="209"/>
      <c r="S410" s="209"/>
      <c r="T410" s="210"/>
      <c r="AT410" s="211" t="s">
        <v>142</v>
      </c>
      <c r="AU410" s="211" t="s">
        <v>91</v>
      </c>
      <c r="AV410" s="13" t="s">
        <v>89</v>
      </c>
      <c r="AW410" s="13" t="s">
        <v>35</v>
      </c>
      <c r="AX410" s="13" t="s">
        <v>81</v>
      </c>
      <c r="AY410" s="211" t="s">
        <v>134</v>
      </c>
    </row>
    <row r="411" spans="1:65" s="14" customFormat="1" ht="11.25">
      <c r="B411" s="212"/>
      <c r="C411" s="213"/>
      <c r="D411" s="203" t="s">
        <v>142</v>
      </c>
      <c r="E411" s="214" t="s">
        <v>1</v>
      </c>
      <c r="F411" s="215" t="s">
        <v>210</v>
      </c>
      <c r="G411" s="213"/>
      <c r="H411" s="216">
        <v>10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142</v>
      </c>
      <c r="AU411" s="222" t="s">
        <v>91</v>
      </c>
      <c r="AV411" s="14" t="s">
        <v>91</v>
      </c>
      <c r="AW411" s="14" t="s">
        <v>35</v>
      </c>
      <c r="AX411" s="14" t="s">
        <v>81</v>
      </c>
      <c r="AY411" s="222" t="s">
        <v>134</v>
      </c>
    </row>
    <row r="412" spans="1:65" s="13" customFormat="1" ht="11.25">
      <c r="B412" s="201"/>
      <c r="C412" s="202"/>
      <c r="D412" s="203" t="s">
        <v>142</v>
      </c>
      <c r="E412" s="204" t="s">
        <v>1</v>
      </c>
      <c r="F412" s="205" t="s">
        <v>477</v>
      </c>
      <c r="G412" s="202"/>
      <c r="H412" s="204" t="s">
        <v>1</v>
      </c>
      <c r="I412" s="206"/>
      <c r="J412" s="202"/>
      <c r="K412" s="202"/>
      <c r="L412" s="207"/>
      <c r="M412" s="208"/>
      <c r="N412" s="209"/>
      <c r="O412" s="209"/>
      <c r="P412" s="209"/>
      <c r="Q412" s="209"/>
      <c r="R412" s="209"/>
      <c r="S412" s="209"/>
      <c r="T412" s="210"/>
      <c r="AT412" s="211" t="s">
        <v>142</v>
      </c>
      <c r="AU412" s="211" t="s">
        <v>91</v>
      </c>
      <c r="AV412" s="13" t="s">
        <v>89</v>
      </c>
      <c r="AW412" s="13" t="s">
        <v>35</v>
      </c>
      <c r="AX412" s="13" t="s">
        <v>81</v>
      </c>
      <c r="AY412" s="211" t="s">
        <v>134</v>
      </c>
    </row>
    <row r="413" spans="1:65" s="14" customFormat="1" ht="11.25">
      <c r="B413" s="212"/>
      <c r="C413" s="213"/>
      <c r="D413" s="203" t="s">
        <v>142</v>
      </c>
      <c r="E413" s="214" t="s">
        <v>1</v>
      </c>
      <c r="F413" s="215" t="s">
        <v>376</v>
      </c>
      <c r="G413" s="213"/>
      <c r="H413" s="216">
        <v>4.5</v>
      </c>
      <c r="I413" s="217"/>
      <c r="J413" s="213"/>
      <c r="K413" s="213"/>
      <c r="L413" s="218"/>
      <c r="M413" s="219"/>
      <c r="N413" s="220"/>
      <c r="O413" s="220"/>
      <c r="P413" s="220"/>
      <c r="Q413" s="220"/>
      <c r="R413" s="220"/>
      <c r="S413" s="220"/>
      <c r="T413" s="221"/>
      <c r="AT413" s="222" t="s">
        <v>142</v>
      </c>
      <c r="AU413" s="222" t="s">
        <v>91</v>
      </c>
      <c r="AV413" s="14" t="s">
        <v>91</v>
      </c>
      <c r="AW413" s="14" t="s">
        <v>35</v>
      </c>
      <c r="AX413" s="14" t="s">
        <v>81</v>
      </c>
      <c r="AY413" s="222" t="s">
        <v>134</v>
      </c>
    </row>
    <row r="414" spans="1:65" s="15" customFormat="1" ht="11.25">
      <c r="B414" s="223"/>
      <c r="C414" s="224"/>
      <c r="D414" s="203" t="s">
        <v>142</v>
      </c>
      <c r="E414" s="225" t="s">
        <v>1</v>
      </c>
      <c r="F414" s="226" t="s">
        <v>145</v>
      </c>
      <c r="G414" s="224"/>
      <c r="H414" s="227">
        <v>14.5</v>
      </c>
      <c r="I414" s="228"/>
      <c r="J414" s="224"/>
      <c r="K414" s="224"/>
      <c r="L414" s="229"/>
      <c r="M414" s="230"/>
      <c r="N414" s="231"/>
      <c r="O414" s="231"/>
      <c r="P414" s="231"/>
      <c r="Q414" s="231"/>
      <c r="R414" s="231"/>
      <c r="S414" s="231"/>
      <c r="T414" s="232"/>
      <c r="AT414" s="233" t="s">
        <v>142</v>
      </c>
      <c r="AU414" s="233" t="s">
        <v>91</v>
      </c>
      <c r="AV414" s="15" t="s">
        <v>140</v>
      </c>
      <c r="AW414" s="15" t="s">
        <v>35</v>
      </c>
      <c r="AX414" s="15" t="s">
        <v>89</v>
      </c>
      <c r="AY414" s="233" t="s">
        <v>134</v>
      </c>
    </row>
    <row r="415" spans="1:65" s="2" customFormat="1" ht="24.2" customHeight="1">
      <c r="A415" s="34"/>
      <c r="B415" s="35"/>
      <c r="C415" s="187" t="s">
        <v>478</v>
      </c>
      <c r="D415" s="187" t="s">
        <v>136</v>
      </c>
      <c r="E415" s="188" t="s">
        <v>479</v>
      </c>
      <c r="F415" s="189" t="s">
        <v>480</v>
      </c>
      <c r="G415" s="190" t="s">
        <v>153</v>
      </c>
      <c r="H415" s="191">
        <v>14.5</v>
      </c>
      <c r="I415" s="192"/>
      <c r="J415" s="193">
        <f>ROUND(I415*H415,2)</f>
        <v>0</v>
      </c>
      <c r="K415" s="194"/>
      <c r="L415" s="39"/>
      <c r="M415" s="195" t="s">
        <v>1</v>
      </c>
      <c r="N415" s="196" t="s">
        <v>46</v>
      </c>
      <c r="O415" s="71"/>
      <c r="P415" s="197">
        <f>O415*H415</f>
        <v>0</v>
      </c>
      <c r="Q415" s="197">
        <v>5.0000000000000002E-5</v>
      </c>
      <c r="R415" s="197">
        <f>Q415*H415</f>
        <v>7.2500000000000006E-4</v>
      </c>
      <c r="S415" s="197">
        <v>0</v>
      </c>
      <c r="T415" s="198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9" t="s">
        <v>140</v>
      </c>
      <c r="AT415" s="199" t="s">
        <v>136</v>
      </c>
      <c r="AU415" s="199" t="s">
        <v>91</v>
      </c>
      <c r="AY415" s="17" t="s">
        <v>134</v>
      </c>
      <c r="BE415" s="200">
        <f>IF(N415="základní",J415,0)</f>
        <v>0</v>
      </c>
      <c r="BF415" s="200">
        <f>IF(N415="snížená",J415,0)</f>
        <v>0</v>
      </c>
      <c r="BG415" s="200">
        <f>IF(N415="zákl. přenesená",J415,0)</f>
        <v>0</v>
      </c>
      <c r="BH415" s="200">
        <f>IF(N415="sníž. přenesená",J415,0)</f>
        <v>0</v>
      </c>
      <c r="BI415" s="200">
        <f>IF(N415="nulová",J415,0)</f>
        <v>0</v>
      </c>
      <c r="BJ415" s="17" t="s">
        <v>89</v>
      </c>
      <c r="BK415" s="200">
        <f>ROUND(I415*H415,2)</f>
        <v>0</v>
      </c>
      <c r="BL415" s="17" t="s">
        <v>140</v>
      </c>
      <c r="BM415" s="199" t="s">
        <v>481</v>
      </c>
    </row>
    <row r="416" spans="1:65" s="13" customFormat="1" ht="11.25">
      <c r="B416" s="201"/>
      <c r="C416" s="202"/>
      <c r="D416" s="203" t="s">
        <v>142</v>
      </c>
      <c r="E416" s="204" t="s">
        <v>1</v>
      </c>
      <c r="F416" s="205" t="s">
        <v>476</v>
      </c>
      <c r="G416" s="202"/>
      <c r="H416" s="204" t="s">
        <v>1</v>
      </c>
      <c r="I416" s="206"/>
      <c r="J416" s="202"/>
      <c r="K416" s="202"/>
      <c r="L416" s="207"/>
      <c r="M416" s="208"/>
      <c r="N416" s="209"/>
      <c r="O416" s="209"/>
      <c r="P416" s="209"/>
      <c r="Q416" s="209"/>
      <c r="R416" s="209"/>
      <c r="S416" s="209"/>
      <c r="T416" s="210"/>
      <c r="AT416" s="211" t="s">
        <v>142</v>
      </c>
      <c r="AU416" s="211" t="s">
        <v>91</v>
      </c>
      <c r="AV416" s="13" t="s">
        <v>89</v>
      </c>
      <c r="AW416" s="13" t="s">
        <v>35</v>
      </c>
      <c r="AX416" s="13" t="s">
        <v>81</v>
      </c>
      <c r="AY416" s="211" t="s">
        <v>134</v>
      </c>
    </row>
    <row r="417" spans="1:65" s="14" customFormat="1" ht="11.25">
      <c r="B417" s="212"/>
      <c r="C417" s="213"/>
      <c r="D417" s="203" t="s">
        <v>142</v>
      </c>
      <c r="E417" s="214" t="s">
        <v>1</v>
      </c>
      <c r="F417" s="215" t="s">
        <v>210</v>
      </c>
      <c r="G417" s="213"/>
      <c r="H417" s="216">
        <v>10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142</v>
      </c>
      <c r="AU417" s="222" t="s">
        <v>91</v>
      </c>
      <c r="AV417" s="14" t="s">
        <v>91</v>
      </c>
      <c r="AW417" s="14" t="s">
        <v>35</v>
      </c>
      <c r="AX417" s="14" t="s">
        <v>81</v>
      </c>
      <c r="AY417" s="222" t="s">
        <v>134</v>
      </c>
    </row>
    <row r="418" spans="1:65" s="13" customFormat="1" ht="11.25">
      <c r="B418" s="201"/>
      <c r="C418" s="202"/>
      <c r="D418" s="203" t="s">
        <v>142</v>
      </c>
      <c r="E418" s="204" t="s">
        <v>1</v>
      </c>
      <c r="F418" s="205" t="s">
        <v>477</v>
      </c>
      <c r="G418" s="202"/>
      <c r="H418" s="204" t="s">
        <v>1</v>
      </c>
      <c r="I418" s="206"/>
      <c r="J418" s="202"/>
      <c r="K418" s="202"/>
      <c r="L418" s="207"/>
      <c r="M418" s="208"/>
      <c r="N418" s="209"/>
      <c r="O418" s="209"/>
      <c r="P418" s="209"/>
      <c r="Q418" s="209"/>
      <c r="R418" s="209"/>
      <c r="S418" s="209"/>
      <c r="T418" s="210"/>
      <c r="AT418" s="211" t="s">
        <v>142</v>
      </c>
      <c r="AU418" s="211" t="s">
        <v>91</v>
      </c>
      <c r="AV418" s="13" t="s">
        <v>89</v>
      </c>
      <c r="AW418" s="13" t="s">
        <v>35</v>
      </c>
      <c r="AX418" s="13" t="s">
        <v>81</v>
      </c>
      <c r="AY418" s="211" t="s">
        <v>134</v>
      </c>
    </row>
    <row r="419" spans="1:65" s="14" customFormat="1" ht="11.25">
      <c r="B419" s="212"/>
      <c r="C419" s="213"/>
      <c r="D419" s="203" t="s">
        <v>142</v>
      </c>
      <c r="E419" s="214" t="s">
        <v>1</v>
      </c>
      <c r="F419" s="215" t="s">
        <v>376</v>
      </c>
      <c r="G419" s="213"/>
      <c r="H419" s="216">
        <v>4.5</v>
      </c>
      <c r="I419" s="217"/>
      <c r="J419" s="213"/>
      <c r="K419" s="213"/>
      <c r="L419" s="218"/>
      <c r="M419" s="219"/>
      <c r="N419" s="220"/>
      <c r="O419" s="220"/>
      <c r="P419" s="220"/>
      <c r="Q419" s="220"/>
      <c r="R419" s="220"/>
      <c r="S419" s="220"/>
      <c r="T419" s="221"/>
      <c r="AT419" s="222" t="s">
        <v>142</v>
      </c>
      <c r="AU419" s="222" t="s">
        <v>91</v>
      </c>
      <c r="AV419" s="14" t="s">
        <v>91</v>
      </c>
      <c r="AW419" s="14" t="s">
        <v>35</v>
      </c>
      <c r="AX419" s="14" t="s">
        <v>81</v>
      </c>
      <c r="AY419" s="222" t="s">
        <v>134</v>
      </c>
    </row>
    <row r="420" spans="1:65" s="15" customFormat="1" ht="11.25">
      <c r="B420" s="223"/>
      <c r="C420" s="224"/>
      <c r="D420" s="203" t="s">
        <v>142</v>
      </c>
      <c r="E420" s="225" t="s">
        <v>1</v>
      </c>
      <c r="F420" s="226" t="s">
        <v>145</v>
      </c>
      <c r="G420" s="224"/>
      <c r="H420" s="227">
        <v>14.5</v>
      </c>
      <c r="I420" s="228"/>
      <c r="J420" s="224"/>
      <c r="K420" s="224"/>
      <c r="L420" s="229"/>
      <c r="M420" s="230"/>
      <c r="N420" s="231"/>
      <c r="O420" s="231"/>
      <c r="P420" s="231"/>
      <c r="Q420" s="231"/>
      <c r="R420" s="231"/>
      <c r="S420" s="231"/>
      <c r="T420" s="232"/>
      <c r="AT420" s="233" t="s">
        <v>142</v>
      </c>
      <c r="AU420" s="233" t="s">
        <v>91</v>
      </c>
      <c r="AV420" s="15" t="s">
        <v>140</v>
      </c>
      <c r="AW420" s="15" t="s">
        <v>35</v>
      </c>
      <c r="AX420" s="15" t="s">
        <v>89</v>
      </c>
      <c r="AY420" s="233" t="s">
        <v>134</v>
      </c>
    </row>
    <row r="421" spans="1:65" s="2" customFormat="1" ht="21.75" customHeight="1">
      <c r="A421" s="34"/>
      <c r="B421" s="35"/>
      <c r="C421" s="187" t="s">
        <v>482</v>
      </c>
      <c r="D421" s="187" t="s">
        <v>136</v>
      </c>
      <c r="E421" s="188" t="s">
        <v>483</v>
      </c>
      <c r="F421" s="189" t="s">
        <v>484</v>
      </c>
      <c r="G421" s="190" t="s">
        <v>153</v>
      </c>
      <c r="H421" s="191">
        <v>14.5</v>
      </c>
      <c r="I421" s="192"/>
      <c r="J421" s="193">
        <f>ROUND(I421*H421,2)</f>
        <v>0</v>
      </c>
      <c r="K421" s="194"/>
      <c r="L421" s="39"/>
      <c r="M421" s="195" t="s">
        <v>1</v>
      </c>
      <c r="N421" s="196" t="s">
        <v>46</v>
      </c>
      <c r="O421" s="71"/>
      <c r="P421" s="197">
        <f>O421*H421</f>
        <v>0</v>
      </c>
      <c r="Q421" s="197">
        <v>0</v>
      </c>
      <c r="R421" s="197">
        <f>Q421*H421</f>
        <v>0</v>
      </c>
      <c r="S421" s="197">
        <v>0</v>
      </c>
      <c r="T421" s="198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9" t="s">
        <v>140</v>
      </c>
      <c r="AT421" s="199" t="s">
        <v>136</v>
      </c>
      <c r="AU421" s="199" t="s">
        <v>91</v>
      </c>
      <c r="AY421" s="17" t="s">
        <v>134</v>
      </c>
      <c r="BE421" s="200">
        <f>IF(N421="základní",J421,0)</f>
        <v>0</v>
      </c>
      <c r="BF421" s="200">
        <f>IF(N421="snížená",J421,0)</f>
        <v>0</v>
      </c>
      <c r="BG421" s="200">
        <f>IF(N421="zákl. přenesená",J421,0)</f>
        <v>0</v>
      </c>
      <c r="BH421" s="200">
        <f>IF(N421="sníž. přenesená",J421,0)</f>
        <v>0</v>
      </c>
      <c r="BI421" s="200">
        <f>IF(N421="nulová",J421,0)</f>
        <v>0</v>
      </c>
      <c r="BJ421" s="17" t="s">
        <v>89</v>
      </c>
      <c r="BK421" s="200">
        <f>ROUND(I421*H421,2)</f>
        <v>0</v>
      </c>
      <c r="BL421" s="17" t="s">
        <v>140</v>
      </c>
      <c r="BM421" s="199" t="s">
        <v>485</v>
      </c>
    </row>
    <row r="422" spans="1:65" s="13" customFormat="1" ht="11.25">
      <c r="B422" s="201"/>
      <c r="C422" s="202"/>
      <c r="D422" s="203" t="s">
        <v>142</v>
      </c>
      <c r="E422" s="204" t="s">
        <v>1</v>
      </c>
      <c r="F422" s="205" t="s">
        <v>476</v>
      </c>
      <c r="G422" s="202"/>
      <c r="H422" s="204" t="s">
        <v>1</v>
      </c>
      <c r="I422" s="206"/>
      <c r="J422" s="202"/>
      <c r="K422" s="202"/>
      <c r="L422" s="207"/>
      <c r="M422" s="208"/>
      <c r="N422" s="209"/>
      <c r="O422" s="209"/>
      <c r="P422" s="209"/>
      <c r="Q422" s="209"/>
      <c r="R422" s="209"/>
      <c r="S422" s="209"/>
      <c r="T422" s="210"/>
      <c r="AT422" s="211" t="s">
        <v>142</v>
      </c>
      <c r="AU422" s="211" t="s">
        <v>91</v>
      </c>
      <c r="AV422" s="13" t="s">
        <v>89</v>
      </c>
      <c r="AW422" s="13" t="s">
        <v>35</v>
      </c>
      <c r="AX422" s="13" t="s">
        <v>81</v>
      </c>
      <c r="AY422" s="211" t="s">
        <v>134</v>
      </c>
    </row>
    <row r="423" spans="1:65" s="14" customFormat="1" ht="11.25">
      <c r="B423" s="212"/>
      <c r="C423" s="213"/>
      <c r="D423" s="203" t="s">
        <v>142</v>
      </c>
      <c r="E423" s="214" t="s">
        <v>1</v>
      </c>
      <c r="F423" s="215" t="s">
        <v>210</v>
      </c>
      <c r="G423" s="213"/>
      <c r="H423" s="216">
        <v>10</v>
      </c>
      <c r="I423" s="217"/>
      <c r="J423" s="213"/>
      <c r="K423" s="213"/>
      <c r="L423" s="218"/>
      <c r="M423" s="219"/>
      <c r="N423" s="220"/>
      <c r="O423" s="220"/>
      <c r="P423" s="220"/>
      <c r="Q423" s="220"/>
      <c r="R423" s="220"/>
      <c r="S423" s="220"/>
      <c r="T423" s="221"/>
      <c r="AT423" s="222" t="s">
        <v>142</v>
      </c>
      <c r="AU423" s="222" t="s">
        <v>91</v>
      </c>
      <c r="AV423" s="14" t="s">
        <v>91</v>
      </c>
      <c r="AW423" s="14" t="s">
        <v>35</v>
      </c>
      <c r="AX423" s="14" t="s">
        <v>81</v>
      </c>
      <c r="AY423" s="222" t="s">
        <v>134</v>
      </c>
    </row>
    <row r="424" spans="1:65" s="13" customFormat="1" ht="11.25">
      <c r="B424" s="201"/>
      <c r="C424" s="202"/>
      <c r="D424" s="203" t="s">
        <v>142</v>
      </c>
      <c r="E424" s="204" t="s">
        <v>1</v>
      </c>
      <c r="F424" s="205" t="s">
        <v>477</v>
      </c>
      <c r="G424" s="202"/>
      <c r="H424" s="204" t="s">
        <v>1</v>
      </c>
      <c r="I424" s="206"/>
      <c r="J424" s="202"/>
      <c r="K424" s="202"/>
      <c r="L424" s="207"/>
      <c r="M424" s="208"/>
      <c r="N424" s="209"/>
      <c r="O424" s="209"/>
      <c r="P424" s="209"/>
      <c r="Q424" s="209"/>
      <c r="R424" s="209"/>
      <c r="S424" s="209"/>
      <c r="T424" s="210"/>
      <c r="AT424" s="211" t="s">
        <v>142</v>
      </c>
      <c r="AU424" s="211" t="s">
        <v>91</v>
      </c>
      <c r="AV424" s="13" t="s">
        <v>89</v>
      </c>
      <c r="AW424" s="13" t="s">
        <v>35</v>
      </c>
      <c r="AX424" s="13" t="s">
        <v>81</v>
      </c>
      <c r="AY424" s="211" t="s">
        <v>134</v>
      </c>
    </row>
    <row r="425" spans="1:65" s="14" customFormat="1" ht="11.25">
      <c r="B425" s="212"/>
      <c r="C425" s="213"/>
      <c r="D425" s="203" t="s">
        <v>142</v>
      </c>
      <c r="E425" s="214" t="s">
        <v>1</v>
      </c>
      <c r="F425" s="215" t="s">
        <v>376</v>
      </c>
      <c r="G425" s="213"/>
      <c r="H425" s="216">
        <v>4.5</v>
      </c>
      <c r="I425" s="217"/>
      <c r="J425" s="213"/>
      <c r="K425" s="213"/>
      <c r="L425" s="218"/>
      <c r="M425" s="219"/>
      <c r="N425" s="220"/>
      <c r="O425" s="220"/>
      <c r="P425" s="220"/>
      <c r="Q425" s="220"/>
      <c r="R425" s="220"/>
      <c r="S425" s="220"/>
      <c r="T425" s="221"/>
      <c r="AT425" s="222" t="s">
        <v>142</v>
      </c>
      <c r="AU425" s="222" t="s">
        <v>91</v>
      </c>
      <c r="AV425" s="14" t="s">
        <v>91</v>
      </c>
      <c r="AW425" s="14" t="s">
        <v>35</v>
      </c>
      <c r="AX425" s="14" t="s">
        <v>81</v>
      </c>
      <c r="AY425" s="222" t="s">
        <v>134</v>
      </c>
    </row>
    <row r="426" spans="1:65" s="15" customFormat="1" ht="11.25">
      <c r="B426" s="223"/>
      <c r="C426" s="224"/>
      <c r="D426" s="203" t="s">
        <v>142</v>
      </c>
      <c r="E426" s="225" t="s">
        <v>1</v>
      </c>
      <c r="F426" s="226" t="s">
        <v>145</v>
      </c>
      <c r="G426" s="224"/>
      <c r="H426" s="227">
        <v>14.5</v>
      </c>
      <c r="I426" s="228"/>
      <c r="J426" s="224"/>
      <c r="K426" s="224"/>
      <c r="L426" s="229"/>
      <c r="M426" s="230"/>
      <c r="N426" s="231"/>
      <c r="O426" s="231"/>
      <c r="P426" s="231"/>
      <c r="Q426" s="231"/>
      <c r="R426" s="231"/>
      <c r="S426" s="231"/>
      <c r="T426" s="232"/>
      <c r="AT426" s="233" t="s">
        <v>142</v>
      </c>
      <c r="AU426" s="233" t="s">
        <v>91</v>
      </c>
      <c r="AV426" s="15" t="s">
        <v>140</v>
      </c>
      <c r="AW426" s="15" t="s">
        <v>35</v>
      </c>
      <c r="AX426" s="15" t="s">
        <v>89</v>
      </c>
      <c r="AY426" s="233" t="s">
        <v>134</v>
      </c>
    </row>
    <row r="427" spans="1:65" s="2" customFormat="1" ht="24.2" customHeight="1">
      <c r="A427" s="34"/>
      <c r="B427" s="35"/>
      <c r="C427" s="187" t="s">
        <v>486</v>
      </c>
      <c r="D427" s="187" t="s">
        <v>136</v>
      </c>
      <c r="E427" s="188" t="s">
        <v>487</v>
      </c>
      <c r="F427" s="189" t="s">
        <v>488</v>
      </c>
      <c r="G427" s="190" t="s">
        <v>300</v>
      </c>
      <c r="H427" s="191">
        <v>3</v>
      </c>
      <c r="I427" s="192"/>
      <c r="J427" s="193">
        <f>ROUND(I427*H427,2)</f>
        <v>0</v>
      </c>
      <c r="K427" s="194"/>
      <c r="L427" s="39"/>
      <c r="M427" s="195" t="s">
        <v>1</v>
      </c>
      <c r="N427" s="196" t="s">
        <v>46</v>
      </c>
      <c r="O427" s="71"/>
      <c r="P427" s="197">
        <f>O427*H427</f>
        <v>0</v>
      </c>
      <c r="Q427" s="197">
        <v>0</v>
      </c>
      <c r="R427" s="197">
        <f>Q427*H427</f>
        <v>0</v>
      </c>
      <c r="S427" s="197">
        <v>4.4999999999999998E-2</v>
      </c>
      <c r="T427" s="198">
        <f>S427*H427</f>
        <v>0.13500000000000001</v>
      </c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R427" s="199" t="s">
        <v>140</v>
      </c>
      <c r="AT427" s="199" t="s">
        <v>136</v>
      </c>
      <c r="AU427" s="199" t="s">
        <v>91</v>
      </c>
      <c r="AY427" s="17" t="s">
        <v>134</v>
      </c>
      <c r="BE427" s="200">
        <f>IF(N427="základní",J427,0)</f>
        <v>0</v>
      </c>
      <c r="BF427" s="200">
        <f>IF(N427="snížená",J427,0)</f>
        <v>0</v>
      </c>
      <c r="BG427" s="200">
        <f>IF(N427="zákl. přenesená",J427,0)</f>
        <v>0</v>
      </c>
      <c r="BH427" s="200">
        <f>IF(N427="sníž. přenesená",J427,0)</f>
        <v>0</v>
      </c>
      <c r="BI427" s="200">
        <f>IF(N427="nulová",J427,0)</f>
        <v>0</v>
      </c>
      <c r="BJ427" s="17" t="s">
        <v>89</v>
      </c>
      <c r="BK427" s="200">
        <f>ROUND(I427*H427,2)</f>
        <v>0</v>
      </c>
      <c r="BL427" s="17" t="s">
        <v>140</v>
      </c>
      <c r="BM427" s="199" t="s">
        <v>489</v>
      </c>
    </row>
    <row r="428" spans="1:65" s="13" customFormat="1" ht="11.25">
      <c r="B428" s="201"/>
      <c r="C428" s="202"/>
      <c r="D428" s="203" t="s">
        <v>142</v>
      </c>
      <c r="E428" s="204" t="s">
        <v>1</v>
      </c>
      <c r="F428" s="205" t="s">
        <v>490</v>
      </c>
      <c r="G428" s="202"/>
      <c r="H428" s="204" t="s">
        <v>1</v>
      </c>
      <c r="I428" s="206"/>
      <c r="J428" s="202"/>
      <c r="K428" s="202"/>
      <c r="L428" s="207"/>
      <c r="M428" s="208"/>
      <c r="N428" s="209"/>
      <c r="O428" s="209"/>
      <c r="P428" s="209"/>
      <c r="Q428" s="209"/>
      <c r="R428" s="209"/>
      <c r="S428" s="209"/>
      <c r="T428" s="210"/>
      <c r="AT428" s="211" t="s">
        <v>142</v>
      </c>
      <c r="AU428" s="211" t="s">
        <v>91</v>
      </c>
      <c r="AV428" s="13" t="s">
        <v>89</v>
      </c>
      <c r="AW428" s="13" t="s">
        <v>35</v>
      </c>
      <c r="AX428" s="13" t="s">
        <v>81</v>
      </c>
      <c r="AY428" s="211" t="s">
        <v>134</v>
      </c>
    </row>
    <row r="429" spans="1:65" s="14" customFormat="1" ht="11.25">
      <c r="B429" s="212"/>
      <c r="C429" s="213"/>
      <c r="D429" s="203" t="s">
        <v>142</v>
      </c>
      <c r="E429" s="214" t="s">
        <v>1</v>
      </c>
      <c r="F429" s="215" t="s">
        <v>91</v>
      </c>
      <c r="G429" s="213"/>
      <c r="H429" s="216">
        <v>2</v>
      </c>
      <c r="I429" s="217"/>
      <c r="J429" s="213"/>
      <c r="K429" s="213"/>
      <c r="L429" s="218"/>
      <c r="M429" s="219"/>
      <c r="N429" s="220"/>
      <c r="O429" s="220"/>
      <c r="P429" s="220"/>
      <c r="Q429" s="220"/>
      <c r="R429" s="220"/>
      <c r="S429" s="220"/>
      <c r="T429" s="221"/>
      <c r="AT429" s="222" t="s">
        <v>142</v>
      </c>
      <c r="AU429" s="222" t="s">
        <v>91</v>
      </c>
      <c r="AV429" s="14" t="s">
        <v>91</v>
      </c>
      <c r="AW429" s="14" t="s">
        <v>35</v>
      </c>
      <c r="AX429" s="14" t="s">
        <v>81</v>
      </c>
      <c r="AY429" s="222" t="s">
        <v>134</v>
      </c>
    </row>
    <row r="430" spans="1:65" s="13" customFormat="1" ht="11.25">
      <c r="B430" s="201"/>
      <c r="C430" s="202"/>
      <c r="D430" s="203" t="s">
        <v>142</v>
      </c>
      <c r="E430" s="204" t="s">
        <v>1</v>
      </c>
      <c r="F430" s="205" t="s">
        <v>491</v>
      </c>
      <c r="G430" s="202"/>
      <c r="H430" s="204" t="s">
        <v>1</v>
      </c>
      <c r="I430" s="206"/>
      <c r="J430" s="202"/>
      <c r="K430" s="202"/>
      <c r="L430" s="207"/>
      <c r="M430" s="208"/>
      <c r="N430" s="209"/>
      <c r="O430" s="209"/>
      <c r="P430" s="209"/>
      <c r="Q430" s="209"/>
      <c r="R430" s="209"/>
      <c r="S430" s="209"/>
      <c r="T430" s="210"/>
      <c r="AT430" s="211" t="s">
        <v>142</v>
      </c>
      <c r="AU430" s="211" t="s">
        <v>91</v>
      </c>
      <c r="AV430" s="13" t="s">
        <v>89</v>
      </c>
      <c r="AW430" s="13" t="s">
        <v>35</v>
      </c>
      <c r="AX430" s="13" t="s">
        <v>81</v>
      </c>
      <c r="AY430" s="211" t="s">
        <v>134</v>
      </c>
    </row>
    <row r="431" spans="1:65" s="14" customFormat="1" ht="11.25">
      <c r="B431" s="212"/>
      <c r="C431" s="213"/>
      <c r="D431" s="203" t="s">
        <v>142</v>
      </c>
      <c r="E431" s="214" t="s">
        <v>1</v>
      </c>
      <c r="F431" s="215" t="s">
        <v>89</v>
      </c>
      <c r="G431" s="213"/>
      <c r="H431" s="216">
        <v>1</v>
      </c>
      <c r="I431" s="217"/>
      <c r="J431" s="213"/>
      <c r="K431" s="213"/>
      <c r="L431" s="218"/>
      <c r="M431" s="219"/>
      <c r="N431" s="220"/>
      <c r="O431" s="220"/>
      <c r="P431" s="220"/>
      <c r="Q431" s="220"/>
      <c r="R431" s="220"/>
      <c r="S431" s="220"/>
      <c r="T431" s="221"/>
      <c r="AT431" s="222" t="s">
        <v>142</v>
      </c>
      <c r="AU431" s="222" t="s">
        <v>91</v>
      </c>
      <c r="AV431" s="14" t="s">
        <v>91</v>
      </c>
      <c r="AW431" s="14" t="s">
        <v>35</v>
      </c>
      <c r="AX431" s="14" t="s">
        <v>81</v>
      </c>
      <c r="AY431" s="222" t="s">
        <v>134</v>
      </c>
    </row>
    <row r="432" spans="1:65" s="15" customFormat="1" ht="11.25">
      <c r="B432" s="223"/>
      <c r="C432" s="224"/>
      <c r="D432" s="203" t="s">
        <v>142</v>
      </c>
      <c r="E432" s="225" t="s">
        <v>1</v>
      </c>
      <c r="F432" s="226" t="s">
        <v>145</v>
      </c>
      <c r="G432" s="224"/>
      <c r="H432" s="227">
        <v>3</v>
      </c>
      <c r="I432" s="228"/>
      <c r="J432" s="224"/>
      <c r="K432" s="224"/>
      <c r="L432" s="229"/>
      <c r="M432" s="230"/>
      <c r="N432" s="231"/>
      <c r="O432" s="231"/>
      <c r="P432" s="231"/>
      <c r="Q432" s="231"/>
      <c r="R432" s="231"/>
      <c r="S432" s="231"/>
      <c r="T432" s="232"/>
      <c r="AT432" s="233" t="s">
        <v>142</v>
      </c>
      <c r="AU432" s="233" t="s">
        <v>91</v>
      </c>
      <c r="AV432" s="15" t="s">
        <v>140</v>
      </c>
      <c r="AW432" s="15" t="s">
        <v>35</v>
      </c>
      <c r="AX432" s="15" t="s">
        <v>89</v>
      </c>
      <c r="AY432" s="233" t="s">
        <v>134</v>
      </c>
    </row>
    <row r="433" spans="1:65" s="2" customFormat="1" ht="24.2" customHeight="1">
      <c r="A433" s="34"/>
      <c r="B433" s="35"/>
      <c r="C433" s="187" t="s">
        <v>492</v>
      </c>
      <c r="D433" s="187" t="s">
        <v>136</v>
      </c>
      <c r="E433" s="188" t="s">
        <v>493</v>
      </c>
      <c r="F433" s="189" t="s">
        <v>494</v>
      </c>
      <c r="G433" s="190" t="s">
        <v>300</v>
      </c>
      <c r="H433" s="191">
        <v>7</v>
      </c>
      <c r="I433" s="192"/>
      <c r="J433" s="193">
        <f>ROUND(I433*H433,2)</f>
        <v>0</v>
      </c>
      <c r="K433" s="194"/>
      <c r="L433" s="39"/>
      <c r="M433" s="195" t="s">
        <v>1</v>
      </c>
      <c r="N433" s="196" t="s">
        <v>46</v>
      </c>
      <c r="O433" s="71"/>
      <c r="P433" s="197">
        <f>O433*H433</f>
        <v>0</v>
      </c>
      <c r="Q433" s="197">
        <v>0</v>
      </c>
      <c r="R433" s="197">
        <f>Q433*H433</f>
        <v>0</v>
      </c>
      <c r="S433" s="197">
        <v>5.3999999999999999E-2</v>
      </c>
      <c r="T433" s="198">
        <f>S433*H433</f>
        <v>0.378</v>
      </c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R433" s="199" t="s">
        <v>140</v>
      </c>
      <c r="AT433" s="199" t="s">
        <v>136</v>
      </c>
      <c r="AU433" s="199" t="s">
        <v>91</v>
      </c>
      <c r="AY433" s="17" t="s">
        <v>134</v>
      </c>
      <c r="BE433" s="200">
        <f>IF(N433="základní",J433,0)</f>
        <v>0</v>
      </c>
      <c r="BF433" s="200">
        <f>IF(N433="snížená",J433,0)</f>
        <v>0</v>
      </c>
      <c r="BG433" s="200">
        <f>IF(N433="zákl. přenesená",J433,0)</f>
        <v>0</v>
      </c>
      <c r="BH433" s="200">
        <f>IF(N433="sníž. přenesená",J433,0)</f>
        <v>0</v>
      </c>
      <c r="BI433" s="200">
        <f>IF(N433="nulová",J433,0)</f>
        <v>0</v>
      </c>
      <c r="BJ433" s="17" t="s">
        <v>89</v>
      </c>
      <c r="BK433" s="200">
        <f>ROUND(I433*H433,2)</f>
        <v>0</v>
      </c>
      <c r="BL433" s="17" t="s">
        <v>140</v>
      </c>
      <c r="BM433" s="199" t="s">
        <v>495</v>
      </c>
    </row>
    <row r="434" spans="1:65" s="13" customFormat="1" ht="11.25">
      <c r="B434" s="201"/>
      <c r="C434" s="202"/>
      <c r="D434" s="203" t="s">
        <v>142</v>
      </c>
      <c r="E434" s="204" t="s">
        <v>1</v>
      </c>
      <c r="F434" s="205" t="s">
        <v>496</v>
      </c>
      <c r="G434" s="202"/>
      <c r="H434" s="204" t="s">
        <v>1</v>
      </c>
      <c r="I434" s="206"/>
      <c r="J434" s="202"/>
      <c r="K434" s="202"/>
      <c r="L434" s="207"/>
      <c r="M434" s="208"/>
      <c r="N434" s="209"/>
      <c r="O434" s="209"/>
      <c r="P434" s="209"/>
      <c r="Q434" s="209"/>
      <c r="R434" s="209"/>
      <c r="S434" s="209"/>
      <c r="T434" s="210"/>
      <c r="AT434" s="211" t="s">
        <v>142</v>
      </c>
      <c r="AU434" s="211" t="s">
        <v>91</v>
      </c>
      <c r="AV434" s="13" t="s">
        <v>89</v>
      </c>
      <c r="AW434" s="13" t="s">
        <v>35</v>
      </c>
      <c r="AX434" s="13" t="s">
        <v>81</v>
      </c>
      <c r="AY434" s="211" t="s">
        <v>134</v>
      </c>
    </row>
    <row r="435" spans="1:65" s="14" customFormat="1" ht="11.25">
      <c r="B435" s="212"/>
      <c r="C435" s="213"/>
      <c r="D435" s="203" t="s">
        <v>142</v>
      </c>
      <c r="E435" s="214" t="s">
        <v>1</v>
      </c>
      <c r="F435" s="215" t="s">
        <v>156</v>
      </c>
      <c r="G435" s="213"/>
      <c r="H435" s="216">
        <v>6</v>
      </c>
      <c r="I435" s="217"/>
      <c r="J435" s="213"/>
      <c r="K435" s="213"/>
      <c r="L435" s="218"/>
      <c r="M435" s="219"/>
      <c r="N435" s="220"/>
      <c r="O435" s="220"/>
      <c r="P435" s="220"/>
      <c r="Q435" s="220"/>
      <c r="R435" s="220"/>
      <c r="S435" s="220"/>
      <c r="T435" s="221"/>
      <c r="AT435" s="222" t="s">
        <v>142</v>
      </c>
      <c r="AU435" s="222" t="s">
        <v>91</v>
      </c>
      <c r="AV435" s="14" t="s">
        <v>91</v>
      </c>
      <c r="AW435" s="14" t="s">
        <v>35</v>
      </c>
      <c r="AX435" s="14" t="s">
        <v>81</v>
      </c>
      <c r="AY435" s="222" t="s">
        <v>134</v>
      </c>
    </row>
    <row r="436" spans="1:65" s="13" customFormat="1" ht="11.25">
      <c r="B436" s="201"/>
      <c r="C436" s="202"/>
      <c r="D436" s="203" t="s">
        <v>142</v>
      </c>
      <c r="E436" s="204" t="s">
        <v>1</v>
      </c>
      <c r="F436" s="205" t="s">
        <v>497</v>
      </c>
      <c r="G436" s="202"/>
      <c r="H436" s="204" t="s">
        <v>1</v>
      </c>
      <c r="I436" s="206"/>
      <c r="J436" s="202"/>
      <c r="K436" s="202"/>
      <c r="L436" s="207"/>
      <c r="M436" s="208"/>
      <c r="N436" s="209"/>
      <c r="O436" s="209"/>
      <c r="P436" s="209"/>
      <c r="Q436" s="209"/>
      <c r="R436" s="209"/>
      <c r="S436" s="209"/>
      <c r="T436" s="210"/>
      <c r="AT436" s="211" t="s">
        <v>142</v>
      </c>
      <c r="AU436" s="211" t="s">
        <v>91</v>
      </c>
      <c r="AV436" s="13" t="s">
        <v>89</v>
      </c>
      <c r="AW436" s="13" t="s">
        <v>35</v>
      </c>
      <c r="AX436" s="13" t="s">
        <v>81</v>
      </c>
      <c r="AY436" s="211" t="s">
        <v>134</v>
      </c>
    </row>
    <row r="437" spans="1:65" s="14" customFormat="1" ht="11.25">
      <c r="B437" s="212"/>
      <c r="C437" s="213"/>
      <c r="D437" s="203" t="s">
        <v>142</v>
      </c>
      <c r="E437" s="214" t="s">
        <v>1</v>
      </c>
      <c r="F437" s="215" t="s">
        <v>89</v>
      </c>
      <c r="G437" s="213"/>
      <c r="H437" s="216">
        <v>1</v>
      </c>
      <c r="I437" s="217"/>
      <c r="J437" s="213"/>
      <c r="K437" s="213"/>
      <c r="L437" s="218"/>
      <c r="M437" s="219"/>
      <c r="N437" s="220"/>
      <c r="O437" s="220"/>
      <c r="P437" s="220"/>
      <c r="Q437" s="220"/>
      <c r="R437" s="220"/>
      <c r="S437" s="220"/>
      <c r="T437" s="221"/>
      <c r="AT437" s="222" t="s">
        <v>142</v>
      </c>
      <c r="AU437" s="222" t="s">
        <v>91</v>
      </c>
      <c r="AV437" s="14" t="s">
        <v>91</v>
      </c>
      <c r="AW437" s="14" t="s">
        <v>35</v>
      </c>
      <c r="AX437" s="14" t="s">
        <v>81</v>
      </c>
      <c r="AY437" s="222" t="s">
        <v>134</v>
      </c>
    </row>
    <row r="438" spans="1:65" s="15" customFormat="1" ht="11.25">
      <c r="B438" s="223"/>
      <c r="C438" s="224"/>
      <c r="D438" s="203" t="s">
        <v>142</v>
      </c>
      <c r="E438" s="225" t="s">
        <v>1</v>
      </c>
      <c r="F438" s="226" t="s">
        <v>145</v>
      </c>
      <c r="G438" s="224"/>
      <c r="H438" s="227">
        <v>7</v>
      </c>
      <c r="I438" s="228"/>
      <c r="J438" s="224"/>
      <c r="K438" s="224"/>
      <c r="L438" s="229"/>
      <c r="M438" s="230"/>
      <c r="N438" s="231"/>
      <c r="O438" s="231"/>
      <c r="P438" s="231"/>
      <c r="Q438" s="231"/>
      <c r="R438" s="231"/>
      <c r="S438" s="231"/>
      <c r="T438" s="232"/>
      <c r="AT438" s="233" t="s">
        <v>142</v>
      </c>
      <c r="AU438" s="233" t="s">
        <v>91</v>
      </c>
      <c r="AV438" s="15" t="s">
        <v>140</v>
      </c>
      <c r="AW438" s="15" t="s">
        <v>35</v>
      </c>
      <c r="AX438" s="15" t="s">
        <v>89</v>
      </c>
      <c r="AY438" s="233" t="s">
        <v>134</v>
      </c>
    </row>
    <row r="439" spans="1:65" s="12" customFormat="1" ht="22.9" customHeight="1">
      <c r="B439" s="171"/>
      <c r="C439" s="172"/>
      <c r="D439" s="173" t="s">
        <v>80</v>
      </c>
      <c r="E439" s="185" t="s">
        <v>498</v>
      </c>
      <c r="F439" s="185" t="s">
        <v>499</v>
      </c>
      <c r="G439" s="172"/>
      <c r="H439" s="172"/>
      <c r="I439" s="175"/>
      <c r="J439" s="186">
        <f>BK439</f>
        <v>0</v>
      </c>
      <c r="K439" s="172"/>
      <c r="L439" s="177"/>
      <c r="M439" s="178"/>
      <c r="N439" s="179"/>
      <c r="O439" s="179"/>
      <c r="P439" s="180">
        <f>SUM(P440:P448)</f>
        <v>0</v>
      </c>
      <c r="Q439" s="179"/>
      <c r="R439" s="180">
        <f>SUM(R440:R448)</f>
        <v>0</v>
      </c>
      <c r="S439" s="179"/>
      <c r="T439" s="181">
        <f>SUM(T440:T448)</f>
        <v>0</v>
      </c>
      <c r="AR439" s="182" t="s">
        <v>89</v>
      </c>
      <c r="AT439" s="183" t="s">
        <v>80</v>
      </c>
      <c r="AU439" s="183" t="s">
        <v>89</v>
      </c>
      <c r="AY439" s="182" t="s">
        <v>134</v>
      </c>
      <c r="BK439" s="184">
        <f>SUM(BK440:BK448)</f>
        <v>0</v>
      </c>
    </row>
    <row r="440" spans="1:65" s="2" customFormat="1" ht="24.2" customHeight="1">
      <c r="A440" s="34"/>
      <c r="B440" s="35"/>
      <c r="C440" s="187" t="s">
        <v>500</v>
      </c>
      <c r="D440" s="187" t="s">
        <v>136</v>
      </c>
      <c r="E440" s="188" t="s">
        <v>501</v>
      </c>
      <c r="F440" s="189" t="s">
        <v>502</v>
      </c>
      <c r="G440" s="190" t="s">
        <v>206</v>
      </c>
      <c r="H440" s="191">
        <v>18.166</v>
      </c>
      <c r="I440" s="192"/>
      <c r="J440" s="193">
        <f>ROUND(I440*H440,2)</f>
        <v>0</v>
      </c>
      <c r="K440" s="194"/>
      <c r="L440" s="39"/>
      <c r="M440" s="195" t="s">
        <v>1</v>
      </c>
      <c r="N440" s="196" t="s">
        <v>46</v>
      </c>
      <c r="O440" s="71"/>
      <c r="P440" s="197">
        <f>O440*H440</f>
        <v>0</v>
      </c>
      <c r="Q440" s="197">
        <v>0</v>
      </c>
      <c r="R440" s="197">
        <f>Q440*H440</f>
        <v>0</v>
      </c>
      <c r="S440" s="197">
        <v>0</v>
      </c>
      <c r="T440" s="198">
        <f>S440*H440</f>
        <v>0</v>
      </c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R440" s="199" t="s">
        <v>140</v>
      </c>
      <c r="AT440" s="199" t="s">
        <v>136</v>
      </c>
      <c r="AU440" s="199" t="s">
        <v>91</v>
      </c>
      <c r="AY440" s="17" t="s">
        <v>134</v>
      </c>
      <c r="BE440" s="200">
        <f>IF(N440="základní",J440,0)</f>
        <v>0</v>
      </c>
      <c r="BF440" s="200">
        <f>IF(N440="snížená",J440,0)</f>
        <v>0</v>
      </c>
      <c r="BG440" s="200">
        <f>IF(N440="zákl. přenesená",J440,0)</f>
        <v>0</v>
      </c>
      <c r="BH440" s="200">
        <f>IF(N440="sníž. přenesená",J440,0)</f>
        <v>0</v>
      </c>
      <c r="BI440" s="200">
        <f>IF(N440="nulová",J440,0)</f>
        <v>0</v>
      </c>
      <c r="BJ440" s="17" t="s">
        <v>89</v>
      </c>
      <c r="BK440" s="200">
        <f>ROUND(I440*H440,2)</f>
        <v>0</v>
      </c>
      <c r="BL440" s="17" t="s">
        <v>140</v>
      </c>
      <c r="BM440" s="199" t="s">
        <v>503</v>
      </c>
    </row>
    <row r="441" spans="1:65" s="2" customFormat="1" ht="24.2" customHeight="1">
      <c r="A441" s="34"/>
      <c r="B441" s="35"/>
      <c r="C441" s="187" t="s">
        <v>504</v>
      </c>
      <c r="D441" s="187" t="s">
        <v>136</v>
      </c>
      <c r="E441" s="188" t="s">
        <v>505</v>
      </c>
      <c r="F441" s="189" t="s">
        <v>506</v>
      </c>
      <c r="G441" s="190" t="s">
        <v>206</v>
      </c>
      <c r="H441" s="191">
        <v>54.497999999999998</v>
      </c>
      <c r="I441" s="192"/>
      <c r="J441" s="193">
        <f>ROUND(I441*H441,2)</f>
        <v>0</v>
      </c>
      <c r="K441" s="194"/>
      <c r="L441" s="39"/>
      <c r="M441" s="195" t="s">
        <v>1</v>
      </c>
      <c r="N441" s="196" t="s">
        <v>46</v>
      </c>
      <c r="O441" s="71"/>
      <c r="P441" s="197">
        <f>O441*H441</f>
        <v>0</v>
      </c>
      <c r="Q441" s="197">
        <v>0</v>
      </c>
      <c r="R441" s="197">
        <f>Q441*H441</f>
        <v>0</v>
      </c>
      <c r="S441" s="197">
        <v>0</v>
      </c>
      <c r="T441" s="198">
        <f>S441*H441</f>
        <v>0</v>
      </c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R441" s="199" t="s">
        <v>140</v>
      </c>
      <c r="AT441" s="199" t="s">
        <v>136</v>
      </c>
      <c r="AU441" s="199" t="s">
        <v>91</v>
      </c>
      <c r="AY441" s="17" t="s">
        <v>134</v>
      </c>
      <c r="BE441" s="200">
        <f>IF(N441="základní",J441,0)</f>
        <v>0</v>
      </c>
      <c r="BF441" s="200">
        <f>IF(N441="snížená",J441,0)</f>
        <v>0</v>
      </c>
      <c r="BG441" s="200">
        <f>IF(N441="zákl. přenesená",J441,0)</f>
        <v>0</v>
      </c>
      <c r="BH441" s="200">
        <f>IF(N441="sníž. přenesená",J441,0)</f>
        <v>0</v>
      </c>
      <c r="BI441" s="200">
        <f>IF(N441="nulová",J441,0)</f>
        <v>0</v>
      </c>
      <c r="BJ441" s="17" t="s">
        <v>89</v>
      </c>
      <c r="BK441" s="200">
        <f>ROUND(I441*H441,2)</f>
        <v>0</v>
      </c>
      <c r="BL441" s="17" t="s">
        <v>140</v>
      </c>
      <c r="BM441" s="199" t="s">
        <v>507</v>
      </c>
    </row>
    <row r="442" spans="1:65" s="14" customFormat="1" ht="11.25">
      <c r="B442" s="212"/>
      <c r="C442" s="213"/>
      <c r="D442" s="203" t="s">
        <v>142</v>
      </c>
      <c r="E442" s="213"/>
      <c r="F442" s="215" t="s">
        <v>508</v>
      </c>
      <c r="G442" s="213"/>
      <c r="H442" s="216">
        <v>54.497999999999998</v>
      </c>
      <c r="I442" s="217"/>
      <c r="J442" s="213"/>
      <c r="K442" s="213"/>
      <c r="L442" s="218"/>
      <c r="M442" s="219"/>
      <c r="N442" s="220"/>
      <c r="O442" s="220"/>
      <c r="P442" s="220"/>
      <c r="Q442" s="220"/>
      <c r="R442" s="220"/>
      <c r="S442" s="220"/>
      <c r="T442" s="221"/>
      <c r="AT442" s="222" t="s">
        <v>142</v>
      </c>
      <c r="AU442" s="222" t="s">
        <v>91</v>
      </c>
      <c r="AV442" s="14" t="s">
        <v>91</v>
      </c>
      <c r="AW442" s="14" t="s">
        <v>4</v>
      </c>
      <c r="AX442" s="14" t="s">
        <v>89</v>
      </c>
      <c r="AY442" s="222" t="s">
        <v>134</v>
      </c>
    </row>
    <row r="443" spans="1:65" s="2" customFormat="1" ht="37.9" customHeight="1">
      <c r="A443" s="34"/>
      <c r="B443" s="35"/>
      <c r="C443" s="187" t="s">
        <v>509</v>
      </c>
      <c r="D443" s="187" t="s">
        <v>136</v>
      </c>
      <c r="E443" s="188" t="s">
        <v>510</v>
      </c>
      <c r="F443" s="189" t="s">
        <v>511</v>
      </c>
      <c r="G443" s="190" t="s">
        <v>206</v>
      </c>
      <c r="H443" s="191">
        <v>12.238</v>
      </c>
      <c r="I443" s="192"/>
      <c r="J443" s="193">
        <f>ROUND(I443*H443,2)</f>
        <v>0</v>
      </c>
      <c r="K443" s="194"/>
      <c r="L443" s="39"/>
      <c r="M443" s="195" t="s">
        <v>1</v>
      </c>
      <c r="N443" s="196" t="s">
        <v>46</v>
      </c>
      <c r="O443" s="71"/>
      <c r="P443" s="197">
        <f>O443*H443</f>
        <v>0</v>
      </c>
      <c r="Q443" s="197">
        <v>0</v>
      </c>
      <c r="R443" s="197">
        <f>Q443*H443</f>
        <v>0</v>
      </c>
      <c r="S443" s="197">
        <v>0</v>
      </c>
      <c r="T443" s="198">
        <f>S443*H443</f>
        <v>0</v>
      </c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R443" s="199" t="s">
        <v>140</v>
      </c>
      <c r="AT443" s="199" t="s">
        <v>136</v>
      </c>
      <c r="AU443" s="199" t="s">
        <v>91</v>
      </c>
      <c r="AY443" s="17" t="s">
        <v>134</v>
      </c>
      <c r="BE443" s="200">
        <f>IF(N443="základní",J443,0)</f>
        <v>0</v>
      </c>
      <c r="BF443" s="200">
        <f>IF(N443="snížená",J443,0)</f>
        <v>0</v>
      </c>
      <c r="BG443" s="200">
        <f>IF(N443="zákl. přenesená",J443,0)</f>
        <v>0</v>
      </c>
      <c r="BH443" s="200">
        <f>IF(N443="sníž. přenesená",J443,0)</f>
        <v>0</v>
      </c>
      <c r="BI443" s="200">
        <f>IF(N443="nulová",J443,0)</f>
        <v>0</v>
      </c>
      <c r="BJ443" s="17" t="s">
        <v>89</v>
      </c>
      <c r="BK443" s="200">
        <f>ROUND(I443*H443,2)</f>
        <v>0</v>
      </c>
      <c r="BL443" s="17" t="s">
        <v>140</v>
      </c>
      <c r="BM443" s="199" t="s">
        <v>512</v>
      </c>
    </row>
    <row r="444" spans="1:65" s="14" customFormat="1" ht="11.25">
      <c r="B444" s="212"/>
      <c r="C444" s="213"/>
      <c r="D444" s="203" t="s">
        <v>142</v>
      </c>
      <c r="E444" s="214" t="s">
        <v>1</v>
      </c>
      <c r="F444" s="215" t="s">
        <v>513</v>
      </c>
      <c r="G444" s="213"/>
      <c r="H444" s="216">
        <v>12.238</v>
      </c>
      <c r="I444" s="217"/>
      <c r="J444" s="213"/>
      <c r="K444" s="213"/>
      <c r="L444" s="218"/>
      <c r="M444" s="219"/>
      <c r="N444" s="220"/>
      <c r="O444" s="220"/>
      <c r="P444" s="220"/>
      <c r="Q444" s="220"/>
      <c r="R444" s="220"/>
      <c r="S444" s="220"/>
      <c r="T444" s="221"/>
      <c r="AT444" s="222" t="s">
        <v>142</v>
      </c>
      <c r="AU444" s="222" t="s">
        <v>91</v>
      </c>
      <c r="AV444" s="14" t="s">
        <v>91</v>
      </c>
      <c r="AW444" s="14" t="s">
        <v>35</v>
      </c>
      <c r="AX444" s="14" t="s">
        <v>81</v>
      </c>
      <c r="AY444" s="222" t="s">
        <v>134</v>
      </c>
    </row>
    <row r="445" spans="1:65" s="15" customFormat="1" ht="11.25">
      <c r="B445" s="223"/>
      <c r="C445" s="224"/>
      <c r="D445" s="203" t="s">
        <v>142</v>
      </c>
      <c r="E445" s="225" t="s">
        <v>1</v>
      </c>
      <c r="F445" s="226" t="s">
        <v>145</v>
      </c>
      <c r="G445" s="224"/>
      <c r="H445" s="227">
        <v>12.238</v>
      </c>
      <c r="I445" s="228"/>
      <c r="J445" s="224"/>
      <c r="K445" s="224"/>
      <c r="L445" s="229"/>
      <c r="M445" s="230"/>
      <c r="N445" s="231"/>
      <c r="O445" s="231"/>
      <c r="P445" s="231"/>
      <c r="Q445" s="231"/>
      <c r="R445" s="231"/>
      <c r="S445" s="231"/>
      <c r="T445" s="232"/>
      <c r="AT445" s="233" t="s">
        <v>142</v>
      </c>
      <c r="AU445" s="233" t="s">
        <v>91</v>
      </c>
      <c r="AV445" s="15" t="s">
        <v>140</v>
      </c>
      <c r="AW445" s="15" t="s">
        <v>35</v>
      </c>
      <c r="AX445" s="15" t="s">
        <v>89</v>
      </c>
      <c r="AY445" s="233" t="s">
        <v>134</v>
      </c>
    </row>
    <row r="446" spans="1:65" s="2" customFormat="1" ht="44.25" customHeight="1">
      <c r="A446" s="34"/>
      <c r="B446" s="35"/>
      <c r="C446" s="187" t="s">
        <v>514</v>
      </c>
      <c r="D446" s="187" t="s">
        <v>136</v>
      </c>
      <c r="E446" s="188" t="s">
        <v>515</v>
      </c>
      <c r="F446" s="189" t="s">
        <v>516</v>
      </c>
      <c r="G446" s="190" t="s">
        <v>206</v>
      </c>
      <c r="H446" s="191">
        <v>5.9279999999999999</v>
      </c>
      <c r="I446" s="192"/>
      <c r="J446" s="193">
        <f>ROUND(I446*H446,2)</f>
        <v>0</v>
      </c>
      <c r="K446" s="194"/>
      <c r="L446" s="39"/>
      <c r="M446" s="195" t="s">
        <v>1</v>
      </c>
      <c r="N446" s="196" t="s">
        <v>46</v>
      </c>
      <c r="O446" s="71"/>
      <c r="P446" s="197">
        <f>O446*H446</f>
        <v>0</v>
      </c>
      <c r="Q446" s="197">
        <v>0</v>
      </c>
      <c r="R446" s="197">
        <f>Q446*H446</f>
        <v>0</v>
      </c>
      <c r="S446" s="197">
        <v>0</v>
      </c>
      <c r="T446" s="198">
        <f>S446*H446</f>
        <v>0</v>
      </c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R446" s="199" t="s">
        <v>140</v>
      </c>
      <c r="AT446" s="199" t="s">
        <v>136</v>
      </c>
      <c r="AU446" s="199" t="s">
        <v>91</v>
      </c>
      <c r="AY446" s="17" t="s">
        <v>134</v>
      </c>
      <c r="BE446" s="200">
        <f>IF(N446="základní",J446,0)</f>
        <v>0</v>
      </c>
      <c r="BF446" s="200">
        <f>IF(N446="snížená",J446,0)</f>
        <v>0</v>
      </c>
      <c r="BG446" s="200">
        <f>IF(N446="zákl. přenesená",J446,0)</f>
        <v>0</v>
      </c>
      <c r="BH446" s="200">
        <f>IF(N446="sníž. přenesená",J446,0)</f>
        <v>0</v>
      </c>
      <c r="BI446" s="200">
        <f>IF(N446="nulová",J446,0)</f>
        <v>0</v>
      </c>
      <c r="BJ446" s="17" t="s">
        <v>89</v>
      </c>
      <c r="BK446" s="200">
        <f>ROUND(I446*H446,2)</f>
        <v>0</v>
      </c>
      <c r="BL446" s="17" t="s">
        <v>140</v>
      </c>
      <c r="BM446" s="199" t="s">
        <v>517</v>
      </c>
    </row>
    <row r="447" spans="1:65" s="14" customFormat="1" ht="11.25">
      <c r="B447" s="212"/>
      <c r="C447" s="213"/>
      <c r="D447" s="203" t="s">
        <v>142</v>
      </c>
      <c r="E447" s="214" t="s">
        <v>1</v>
      </c>
      <c r="F447" s="215" t="s">
        <v>518</v>
      </c>
      <c r="G447" s="213"/>
      <c r="H447" s="216">
        <v>5.9279999999999999</v>
      </c>
      <c r="I447" s="217"/>
      <c r="J447" s="213"/>
      <c r="K447" s="213"/>
      <c r="L447" s="218"/>
      <c r="M447" s="219"/>
      <c r="N447" s="220"/>
      <c r="O447" s="220"/>
      <c r="P447" s="220"/>
      <c r="Q447" s="220"/>
      <c r="R447" s="220"/>
      <c r="S447" s="220"/>
      <c r="T447" s="221"/>
      <c r="AT447" s="222" t="s">
        <v>142</v>
      </c>
      <c r="AU447" s="222" t="s">
        <v>91</v>
      </c>
      <c r="AV447" s="14" t="s">
        <v>91</v>
      </c>
      <c r="AW447" s="14" t="s">
        <v>35</v>
      </c>
      <c r="AX447" s="14" t="s">
        <v>81</v>
      </c>
      <c r="AY447" s="222" t="s">
        <v>134</v>
      </c>
    </row>
    <row r="448" spans="1:65" s="15" customFormat="1" ht="11.25">
      <c r="B448" s="223"/>
      <c r="C448" s="224"/>
      <c r="D448" s="203" t="s">
        <v>142</v>
      </c>
      <c r="E448" s="225" t="s">
        <v>1</v>
      </c>
      <c r="F448" s="226" t="s">
        <v>145</v>
      </c>
      <c r="G448" s="224"/>
      <c r="H448" s="227">
        <v>5.9279999999999999</v>
      </c>
      <c r="I448" s="228"/>
      <c r="J448" s="224"/>
      <c r="K448" s="224"/>
      <c r="L448" s="229"/>
      <c r="M448" s="230"/>
      <c r="N448" s="231"/>
      <c r="O448" s="231"/>
      <c r="P448" s="231"/>
      <c r="Q448" s="231"/>
      <c r="R448" s="231"/>
      <c r="S448" s="231"/>
      <c r="T448" s="232"/>
      <c r="AT448" s="233" t="s">
        <v>142</v>
      </c>
      <c r="AU448" s="233" t="s">
        <v>91</v>
      </c>
      <c r="AV448" s="15" t="s">
        <v>140</v>
      </c>
      <c r="AW448" s="15" t="s">
        <v>35</v>
      </c>
      <c r="AX448" s="15" t="s">
        <v>89</v>
      </c>
      <c r="AY448" s="233" t="s">
        <v>134</v>
      </c>
    </row>
    <row r="449" spans="1:65" s="12" customFormat="1" ht="22.9" customHeight="1">
      <c r="B449" s="171"/>
      <c r="C449" s="172"/>
      <c r="D449" s="173" t="s">
        <v>80</v>
      </c>
      <c r="E449" s="185" t="s">
        <v>519</v>
      </c>
      <c r="F449" s="185" t="s">
        <v>520</v>
      </c>
      <c r="G449" s="172"/>
      <c r="H449" s="172"/>
      <c r="I449" s="175"/>
      <c r="J449" s="186">
        <f>BK449</f>
        <v>0</v>
      </c>
      <c r="K449" s="172"/>
      <c r="L449" s="177"/>
      <c r="M449" s="178"/>
      <c r="N449" s="179"/>
      <c r="O449" s="179"/>
      <c r="P449" s="180">
        <f>P450</f>
        <v>0</v>
      </c>
      <c r="Q449" s="179"/>
      <c r="R449" s="180">
        <f>R450</f>
        <v>0</v>
      </c>
      <c r="S449" s="179"/>
      <c r="T449" s="181">
        <f>T450</f>
        <v>0</v>
      </c>
      <c r="AR449" s="182" t="s">
        <v>89</v>
      </c>
      <c r="AT449" s="183" t="s">
        <v>80</v>
      </c>
      <c r="AU449" s="183" t="s">
        <v>89</v>
      </c>
      <c r="AY449" s="182" t="s">
        <v>134</v>
      </c>
      <c r="BK449" s="184">
        <f>BK450</f>
        <v>0</v>
      </c>
    </row>
    <row r="450" spans="1:65" s="2" customFormat="1" ht="33" customHeight="1">
      <c r="A450" s="34"/>
      <c r="B450" s="35"/>
      <c r="C450" s="187" t="s">
        <v>521</v>
      </c>
      <c r="D450" s="187" t="s">
        <v>136</v>
      </c>
      <c r="E450" s="188" t="s">
        <v>522</v>
      </c>
      <c r="F450" s="189" t="s">
        <v>523</v>
      </c>
      <c r="G450" s="190" t="s">
        <v>206</v>
      </c>
      <c r="H450" s="191">
        <v>1184.664</v>
      </c>
      <c r="I450" s="192"/>
      <c r="J450" s="193">
        <f>ROUND(I450*H450,2)</f>
        <v>0</v>
      </c>
      <c r="K450" s="194"/>
      <c r="L450" s="39"/>
      <c r="M450" s="195" t="s">
        <v>1</v>
      </c>
      <c r="N450" s="196" t="s">
        <v>46</v>
      </c>
      <c r="O450" s="71"/>
      <c r="P450" s="197">
        <f>O450*H450</f>
        <v>0</v>
      </c>
      <c r="Q450" s="197">
        <v>0</v>
      </c>
      <c r="R450" s="197">
        <f>Q450*H450</f>
        <v>0</v>
      </c>
      <c r="S450" s="197">
        <v>0</v>
      </c>
      <c r="T450" s="198">
        <f>S450*H450</f>
        <v>0</v>
      </c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R450" s="199" t="s">
        <v>140</v>
      </c>
      <c r="AT450" s="199" t="s">
        <v>136</v>
      </c>
      <c r="AU450" s="199" t="s">
        <v>91</v>
      </c>
      <c r="AY450" s="17" t="s">
        <v>134</v>
      </c>
      <c r="BE450" s="200">
        <f>IF(N450="základní",J450,0)</f>
        <v>0</v>
      </c>
      <c r="BF450" s="200">
        <f>IF(N450="snížená",J450,0)</f>
        <v>0</v>
      </c>
      <c r="BG450" s="200">
        <f>IF(N450="zákl. přenesená",J450,0)</f>
        <v>0</v>
      </c>
      <c r="BH450" s="200">
        <f>IF(N450="sníž. přenesená",J450,0)</f>
        <v>0</v>
      </c>
      <c r="BI450" s="200">
        <f>IF(N450="nulová",J450,0)</f>
        <v>0</v>
      </c>
      <c r="BJ450" s="17" t="s">
        <v>89</v>
      </c>
      <c r="BK450" s="200">
        <f>ROUND(I450*H450,2)</f>
        <v>0</v>
      </c>
      <c r="BL450" s="17" t="s">
        <v>140</v>
      </c>
      <c r="BM450" s="199" t="s">
        <v>524</v>
      </c>
    </row>
    <row r="451" spans="1:65" s="12" customFormat="1" ht="25.9" customHeight="1">
      <c r="B451" s="171"/>
      <c r="C451" s="172"/>
      <c r="D451" s="173" t="s">
        <v>80</v>
      </c>
      <c r="E451" s="174" t="s">
        <v>237</v>
      </c>
      <c r="F451" s="174" t="s">
        <v>525</v>
      </c>
      <c r="G451" s="172"/>
      <c r="H451" s="172"/>
      <c r="I451" s="175"/>
      <c r="J451" s="176">
        <f>BK451</f>
        <v>0</v>
      </c>
      <c r="K451" s="172"/>
      <c r="L451" s="177"/>
      <c r="M451" s="178"/>
      <c r="N451" s="179"/>
      <c r="O451" s="179"/>
      <c r="P451" s="180">
        <f>P452+P459</f>
        <v>0</v>
      </c>
      <c r="Q451" s="179"/>
      <c r="R451" s="180">
        <f>R452+R459</f>
        <v>6.6561390000000005</v>
      </c>
      <c r="S451" s="179"/>
      <c r="T451" s="181">
        <f>T452+T459</f>
        <v>0</v>
      </c>
      <c r="AR451" s="182" t="s">
        <v>150</v>
      </c>
      <c r="AT451" s="183" t="s">
        <v>80</v>
      </c>
      <c r="AU451" s="183" t="s">
        <v>81</v>
      </c>
      <c r="AY451" s="182" t="s">
        <v>134</v>
      </c>
      <c r="BK451" s="184">
        <f>BK452+BK459</f>
        <v>0</v>
      </c>
    </row>
    <row r="452" spans="1:65" s="12" customFormat="1" ht="22.9" customHeight="1">
      <c r="B452" s="171"/>
      <c r="C452" s="172"/>
      <c r="D452" s="173" t="s">
        <v>80</v>
      </c>
      <c r="E452" s="185" t="s">
        <v>526</v>
      </c>
      <c r="F452" s="185" t="s">
        <v>527</v>
      </c>
      <c r="G452" s="172"/>
      <c r="H452" s="172"/>
      <c r="I452" s="175"/>
      <c r="J452" s="186">
        <f>BK452</f>
        <v>0</v>
      </c>
      <c r="K452" s="172"/>
      <c r="L452" s="177"/>
      <c r="M452" s="178"/>
      <c r="N452" s="179"/>
      <c r="O452" s="179"/>
      <c r="P452" s="180">
        <f>SUM(P453:P458)</f>
        <v>0</v>
      </c>
      <c r="Q452" s="179"/>
      <c r="R452" s="180">
        <f>SUM(R453:R458)</f>
        <v>0</v>
      </c>
      <c r="S452" s="179"/>
      <c r="T452" s="181">
        <f>SUM(T453:T458)</f>
        <v>0</v>
      </c>
      <c r="AR452" s="182" t="s">
        <v>150</v>
      </c>
      <c r="AT452" s="183" t="s">
        <v>80</v>
      </c>
      <c r="AU452" s="183" t="s">
        <v>89</v>
      </c>
      <c r="AY452" s="182" t="s">
        <v>134</v>
      </c>
      <c r="BK452" s="184">
        <f>SUM(BK453:BK458)</f>
        <v>0</v>
      </c>
    </row>
    <row r="453" spans="1:65" s="2" customFormat="1" ht="24.2" customHeight="1">
      <c r="A453" s="34"/>
      <c r="B453" s="35"/>
      <c r="C453" s="187" t="s">
        <v>528</v>
      </c>
      <c r="D453" s="187" t="s">
        <v>136</v>
      </c>
      <c r="E453" s="188" t="s">
        <v>529</v>
      </c>
      <c r="F453" s="189" t="s">
        <v>530</v>
      </c>
      <c r="G453" s="190" t="s">
        <v>153</v>
      </c>
      <c r="H453" s="191">
        <v>21</v>
      </c>
      <c r="I453" s="192"/>
      <c r="J453" s="193">
        <f>ROUND(I453*H453,2)</f>
        <v>0</v>
      </c>
      <c r="K453" s="194"/>
      <c r="L453" s="39"/>
      <c r="M453" s="195" t="s">
        <v>1</v>
      </c>
      <c r="N453" s="196" t="s">
        <v>46</v>
      </c>
      <c r="O453" s="71"/>
      <c r="P453" s="197">
        <f>O453*H453</f>
        <v>0</v>
      </c>
      <c r="Q453" s="197">
        <v>0</v>
      </c>
      <c r="R453" s="197">
        <f>Q453*H453</f>
        <v>0</v>
      </c>
      <c r="S453" s="197">
        <v>0</v>
      </c>
      <c r="T453" s="198">
        <f>S453*H453</f>
        <v>0</v>
      </c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R453" s="199" t="s">
        <v>504</v>
      </c>
      <c r="AT453" s="199" t="s">
        <v>136</v>
      </c>
      <c r="AU453" s="199" t="s">
        <v>91</v>
      </c>
      <c r="AY453" s="17" t="s">
        <v>134</v>
      </c>
      <c r="BE453" s="200">
        <f>IF(N453="základní",J453,0)</f>
        <v>0</v>
      </c>
      <c r="BF453" s="200">
        <f>IF(N453="snížená",J453,0)</f>
        <v>0</v>
      </c>
      <c r="BG453" s="200">
        <f>IF(N453="zákl. přenesená",J453,0)</f>
        <v>0</v>
      </c>
      <c r="BH453" s="200">
        <f>IF(N453="sníž. přenesená",J453,0)</f>
        <v>0</v>
      </c>
      <c r="BI453" s="200">
        <f>IF(N453="nulová",J453,0)</f>
        <v>0</v>
      </c>
      <c r="BJ453" s="17" t="s">
        <v>89</v>
      </c>
      <c r="BK453" s="200">
        <f>ROUND(I453*H453,2)</f>
        <v>0</v>
      </c>
      <c r="BL453" s="17" t="s">
        <v>504</v>
      </c>
      <c r="BM453" s="199" t="s">
        <v>531</v>
      </c>
    </row>
    <row r="454" spans="1:65" s="13" customFormat="1" ht="11.25">
      <c r="B454" s="201"/>
      <c r="C454" s="202"/>
      <c r="D454" s="203" t="s">
        <v>142</v>
      </c>
      <c r="E454" s="204" t="s">
        <v>1</v>
      </c>
      <c r="F454" s="205" t="s">
        <v>532</v>
      </c>
      <c r="G454" s="202"/>
      <c r="H454" s="204" t="s">
        <v>1</v>
      </c>
      <c r="I454" s="206"/>
      <c r="J454" s="202"/>
      <c r="K454" s="202"/>
      <c r="L454" s="207"/>
      <c r="M454" s="208"/>
      <c r="N454" s="209"/>
      <c r="O454" s="209"/>
      <c r="P454" s="209"/>
      <c r="Q454" s="209"/>
      <c r="R454" s="209"/>
      <c r="S454" s="209"/>
      <c r="T454" s="210"/>
      <c r="AT454" s="211" t="s">
        <v>142</v>
      </c>
      <c r="AU454" s="211" t="s">
        <v>91</v>
      </c>
      <c r="AV454" s="13" t="s">
        <v>89</v>
      </c>
      <c r="AW454" s="13" t="s">
        <v>35</v>
      </c>
      <c r="AX454" s="13" t="s">
        <v>81</v>
      </c>
      <c r="AY454" s="211" t="s">
        <v>134</v>
      </c>
    </row>
    <row r="455" spans="1:65" s="14" customFormat="1" ht="11.25">
      <c r="B455" s="212"/>
      <c r="C455" s="213"/>
      <c r="D455" s="203" t="s">
        <v>142</v>
      </c>
      <c r="E455" s="214" t="s">
        <v>1</v>
      </c>
      <c r="F455" s="215" t="s">
        <v>8</v>
      </c>
      <c r="G455" s="213"/>
      <c r="H455" s="216">
        <v>15</v>
      </c>
      <c r="I455" s="217"/>
      <c r="J455" s="213"/>
      <c r="K455" s="213"/>
      <c r="L455" s="218"/>
      <c r="M455" s="219"/>
      <c r="N455" s="220"/>
      <c r="O455" s="220"/>
      <c r="P455" s="220"/>
      <c r="Q455" s="220"/>
      <c r="R455" s="220"/>
      <c r="S455" s="220"/>
      <c r="T455" s="221"/>
      <c r="AT455" s="222" t="s">
        <v>142</v>
      </c>
      <c r="AU455" s="222" t="s">
        <v>91</v>
      </c>
      <c r="AV455" s="14" t="s">
        <v>91</v>
      </c>
      <c r="AW455" s="14" t="s">
        <v>35</v>
      </c>
      <c r="AX455" s="14" t="s">
        <v>81</v>
      </c>
      <c r="AY455" s="222" t="s">
        <v>134</v>
      </c>
    </row>
    <row r="456" spans="1:65" s="13" customFormat="1" ht="11.25">
      <c r="B456" s="201"/>
      <c r="C456" s="202"/>
      <c r="D456" s="203" t="s">
        <v>142</v>
      </c>
      <c r="E456" s="204" t="s">
        <v>1</v>
      </c>
      <c r="F456" s="205" t="s">
        <v>533</v>
      </c>
      <c r="G456" s="202"/>
      <c r="H456" s="204" t="s">
        <v>1</v>
      </c>
      <c r="I456" s="206"/>
      <c r="J456" s="202"/>
      <c r="K456" s="202"/>
      <c r="L456" s="207"/>
      <c r="M456" s="208"/>
      <c r="N456" s="209"/>
      <c r="O456" s="209"/>
      <c r="P456" s="209"/>
      <c r="Q456" s="209"/>
      <c r="R456" s="209"/>
      <c r="S456" s="209"/>
      <c r="T456" s="210"/>
      <c r="AT456" s="211" t="s">
        <v>142</v>
      </c>
      <c r="AU456" s="211" t="s">
        <v>91</v>
      </c>
      <c r="AV456" s="13" t="s">
        <v>89</v>
      </c>
      <c r="AW456" s="13" t="s">
        <v>35</v>
      </c>
      <c r="AX456" s="13" t="s">
        <v>81</v>
      </c>
      <c r="AY456" s="211" t="s">
        <v>134</v>
      </c>
    </row>
    <row r="457" spans="1:65" s="14" customFormat="1" ht="11.25">
      <c r="B457" s="212"/>
      <c r="C457" s="213"/>
      <c r="D457" s="203" t="s">
        <v>142</v>
      </c>
      <c r="E457" s="214" t="s">
        <v>1</v>
      </c>
      <c r="F457" s="215" t="s">
        <v>156</v>
      </c>
      <c r="G457" s="213"/>
      <c r="H457" s="216">
        <v>6</v>
      </c>
      <c r="I457" s="217"/>
      <c r="J457" s="213"/>
      <c r="K457" s="213"/>
      <c r="L457" s="218"/>
      <c r="M457" s="219"/>
      <c r="N457" s="220"/>
      <c r="O457" s="220"/>
      <c r="P457" s="220"/>
      <c r="Q457" s="220"/>
      <c r="R457" s="220"/>
      <c r="S457" s="220"/>
      <c r="T457" s="221"/>
      <c r="AT457" s="222" t="s">
        <v>142</v>
      </c>
      <c r="AU457" s="222" t="s">
        <v>91</v>
      </c>
      <c r="AV457" s="14" t="s">
        <v>91</v>
      </c>
      <c r="AW457" s="14" t="s">
        <v>35</v>
      </c>
      <c r="AX457" s="14" t="s">
        <v>81</v>
      </c>
      <c r="AY457" s="222" t="s">
        <v>134</v>
      </c>
    </row>
    <row r="458" spans="1:65" s="15" customFormat="1" ht="11.25">
      <c r="B458" s="223"/>
      <c r="C458" s="224"/>
      <c r="D458" s="203" t="s">
        <v>142</v>
      </c>
      <c r="E458" s="225" t="s">
        <v>1</v>
      </c>
      <c r="F458" s="226" t="s">
        <v>145</v>
      </c>
      <c r="G458" s="224"/>
      <c r="H458" s="227">
        <v>21</v>
      </c>
      <c r="I458" s="228"/>
      <c r="J458" s="224"/>
      <c r="K458" s="224"/>
      <c r="L458" s="229"/>
      <c r="M458" s="230"/>
      <c r="N458" s="231"/>
      <c r="O458" s="231"/>
      <c r="P458" s="231"/>
      <c r="Q458" s="231"/>
      <c r="R458" s="231"/>
      <c r="S458" s="231"/>
      <c r="T458" s="232"/>
      <c r="AT458" s="233" t="s">
        <v>142</v>
      </c>
      <c r="AU458" s="233" t="s">
        <v>91</v>
      </c>
      <c r="AV458" s="15" t="s">
        <v>140</v>
      </c>
      <c r="AW458" s="15" t="s">
        <v>35</v>
      </c>
      <c r="AX458" s="15" t="s">
        <v>89</v>
      </c>
      <c r="AY458" s="233" t="s">
        <v>134</v>
      </c>
    </row>
    <row r="459" spans="1:65" s="12" customFormat="1" ht="22.9" customHeight="1">
      <c r="B459" s="171"/>
      <c r="C459" s="172"/>
      <c r="D459" s="173" t="s">
        <v>80</v>
      </c>
      <c r="E459" s="185" t="s">
        <v>534</v>
      </c>
      <c r="F459" s="185" t="s">
        <v>535</v>
      </c>
      <c r="G459" s="172"/>
      <c r="H459" s="172"/>
      <c r="I459" s="175"/>
      <c r="J459" s="186">
        <f>BK459</f>
        <v>0</v>
      </c>
      <c r="K459" s="172"/>
      <c r="L459" s="177"/>
      <c r="M459" s="178"/>
      <c r="N459" s="179"/>
      <c r="O459" s="179"/>
      <c r="P459" s="180">
        <f>SUM(P460:P487)</f>
        <v>0</v>
      </c>
      <c r="Q459" s="179"/>
      <c r="R459" s="180">
        <f>SUM(R460:R487)</f>
        <v>6.6561390000000005</v>
      </c>
      <c r="S459" s="179"/>
      <c r="T459" s="181">
        <f>SUM(T460:T487)</f>
        <v>0</v>
      </c>
      <c r="AR459" s="182" t="s">
        <v>150</v>
      </c>
      <c r="AT459" s="183" t="s">
        <v>80</v>
      </c>
      <c r="AU459" s="183" t="s">
        <v>89</v>
      </c>
      <c r="AY459" s="182" t="s">
        <v>134</v>
      </c>
      <c r="BK459" s="184">
        <f>SUM(BK460:BK487)</f>
        <v>0</v>
      </c>
    </row>
    <row r="460" spans="1:65" s="2" customFormat="1" ht="24.2" customHeight="1">
      <c r="A460" s="34"/>
      <c r="B460" s="35"/>
      <c r="C460" s="187" t="s">
        <v>536</v>
      </c>
      <c r="D460" s="187" t="s">
        <v>136</v>
      </c>
      <c r="E460" s="188" t="s">
        <v>537</v>
      </c>
      <c r="F460" s="189" t="s">
        <v>538</v>
      </c>
      <c r="G460" s="190" t="s">
        <v>153</v>
      </c>
      <c r="H460" s="191">
        <v>21</v>
      </c>
      <c r="I460" s="192"/>
      <c r="J460" s="193">
        <f>ROUND(I460*H460,2)</f>
        <v>0</v>
      </c>
      <c r="K460" s="194"/>
      <c r="L460" s="39"/>
      <c r="M460" s="195" t="s">
        <v>1</v>
      </c>
      <c r="N460" s="196" t="s">
        <v>46</v>
      </c>
      <c r="O460" s="71"/>
      <c r="P460" s="197">
        <f>O460*H460</f>
        <v>0</v>
      </c>
      <c r="Q460" s="197">
        <v>0.10007000000000001</v>
      </c>
      <c r="R460" s="197">
        <f>Q460*H460</f>
        <v>2.1014699999999999</v>
      </c>
      <c r="S460" s="197">
        <v>0</v>
      </c>
      <c r="T460" s="198">
        <f>S460*H460</f>
        <v>0</v>
      </c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R460" s="199" t="s">
        <v>504</v>
      </c>
      <c r="AT460" s="199" t="s">
        <v>136</v>
      </c>
      <c r="AU460" s="199" t="s">
        <v>91</v>
      </c>
      <c r="AY460" s="17" t="s">
        <v>134</v>
      </c>
      <c r="BE460" s="200">
        <f>IF(N460="základní",J460,0)</f>
        <v>0</v>
      </c>
      <c r="BF460" s="200">
        <f>IF(N460="snížená",J460,0)</f>
        <v>0</v>
      </c>
      <c r="BG460" s="200">
        <f>IF(N460="zákl. přenesená",J460,0)</f>
        <v>0</v>
      </c>
      <c r="BH460" s="200">
        <f>IF(N460="sníž. přenesená",J460,0)</f>
        <v>0</v>
      </c>
      <c r="BI460" s="200">
        <f>IF(N460="nulová",J460,0)</f>
        <v>0</v>
      </c>
      <c r="BJ460" s="17" t="s">
        <v>89</v>
      </c>
      <c r="BK460" s="200">
        <f>ROUND(I460*H460,2)</f>
        <v>0</v>
      </c>
      <c r="BL460" s="17" t="s">
        <v>504</v>
      </c>
      <c r="BM460" s="199" t="s">
        <v>539</v>
      </c>
    </row>
    <row r="461" spans="1:65" s="13" customFormat="1" ht="11.25">
      <c r="B461" s="201"/>
      <c r="C461" s="202"/>
      <c r="D461" s="203" t="s">
        <v>142</v>
      </c>
      <c r="E461" s="204" t="s">
        <v>1</v>
      </c>
      <c r="F461" s="205" t="s">
        <v>540</v>
      </c>
      <c r="G461" s="202"/>
      <c r="H461" s="204" t="s">
        <v>1</v>
      </c>
      <c r="I461" s="206"/>
      <c r="J461" s="202"/>
      <c r="K461" s="202"/>
      <c r="L461" s="207"/>
      <c r="M461" s="208"/>
      <c r="N461" s="209"/>
      <c r="O461" s="209"/>
      <c r="P461" s="209"/>
      <c r="Q461" s="209"/>
      <c r="R461" s="209"/>
      <c r="S461" s="209"/>
      <c r="T461" s="210"/>
      <c r="AT461" s="211" t="s">
        <v>142</v>
      </c>
      <c r="AU461" s="211" t="s">
        <v>91</v>
      </c>
      <c r="AV461" s="13" t="s">
        <v>89</v>
      </c>
      <c r="AW461" s="13" t="s">
        <v>35</v>
      </c>
      <c r="AX461" s="13" t="s">
        <v>81</v>
      </c>
      <c r="AY461" s="211" t="s">
        <v>134</v>
      </c>
    </row>
    <row r="462" spans="1:65" s="14" customFormat="1" ht="11.25">
      <c r="B462" s="212"/>
      <c r="C462" s="213"/>
      <c r="D462" s="203" t="s">
        <v>142</v>
      </c>
      <c r="E462" s="214" t="s">
        <v>1</v>
      </c>
      <c r="F462" s="215" t="s">
        <v>8</v>
      </c>
      <c r="G462" s="213"/>
      <c r="H462" s="216">
        <v>15</v>
      </c>
      <c r="I462" s="217"/>
      <c r="J462" s="213"/>
      <c r="K462" s="213"/>
      <c r="L462" s="218"/>
      <c r="M462" s="219"/>
      <c r="N462" s="220"/>
      <c r="O462" s="220"/>
      <c r="P462" s="220"/>
      <c r="Q462" s="220"/>
      <c r="R462" s="220"/>
      <c r="S462" s="220"/>
      <c r="T462" s="221"/>
      <c r="AT462" s="222" t="s">
        <v>142</v>
      </c>
      <c r="AU462" s="222" t="s">
        <v>91</v>
      </c>
      <c r="AV462" s="14" t="s">
        <v>91</v>
      </c>
      <c r="AW462" s="14" t="s">
        <v>35</v>
      </c>
      <c r="AX462" s="14" t="s">
        <v>81</v>
      </c>
      <c r="AY462" s="222" t="s">
        <v>134</v>
      </c>
    </row>
    <row r="463" spans="1:65" s="13" customFormat="1" ht="11.25">
      <c r="B463" s="201"/>
      <c r="C463" s="202"/>
      <c r="D463" s="203" t="s">
        <v>142</v>
      </c>
      <c r="E463" s="204" t="s">
        <v>1</v>
      </c>
      <c r="F463" s="205" t="s">
        <v>541</v>
      </c>
      <c r="G463" s="202"/>
      <c r="H463" s="204" t="s">
        <v>1</v>
      </c>
      <c r="I463" s="206"/>
      <c r="J463" s="202"/>
      <c r="K463" s="202"/>
      <c r="L463" s="207"/>
      <c r="M463" s="208"/>
      <c r="N463" s="209"/>
      <c r="O463" s="209"/>
      <c r="P463" s="209"/>
      <c r="Q463" s="209"/>
      <c r="R463" s="209"/>
      <c r="S463" s="209"/>
      <c r="T463" s="210"/>
      <c r="AT463" s="211" t="s">
        <v>142</v>
      </c>
      <c r="AU463" s="211" t="s">
        <v>91</v>
      </c>
      <c r="AV463" s="13" t="s">
        <v>89</v>
      </c>
      <c r="AW463" s="13" t="s">
        <v>35</v>
      </c>
      <c r="AX463" s="13" t="s">
        <v>81</v>
      </c>
      <c r="AY463" s="211" t="s">
        <v>134</v>
      </c>
    </row>
    <row r="464" spans="1:65" s="14" customFormat="1" ht="11.25">
      <c r="B464" s="212"/>
      <c r="C464" s="213"/>
      <c r="D464" s="203" t="s">
        <v>142</v>
      </c>
      <c r="E464" s="214" t="s">
        <v>1</v>
      </c>
      <c r="F464" s="215" t="s">
        <v>156</v>
      </c>
      <c r="G464" s="213"/>
      <c r="H464" s="216">
        <v>6</v>
      </c>
      <c r="I464" s="217"/>
      <c r="J464" s="213"/>
      <c r="K464" s="213"/>
      <c r="L464" s="218"/>
      <c r="M464" s="219"/>
      <c r="N464" s="220"/>
      <c r="O464" s="220"/>
      <c r="P464" s="220"/>
      <c r="Q464" s="220"/>
      <c r="R464" s="220"/>
      <c r="S464" s="220"/>
      <c r="T464" s="221"/>
      <c r="AT464" s="222" t="s">
        <v>142</v>
      </c>
      <c r="AU464" s="222" t="s">
        <v>91</v>
      </c>
      <c r="AV464" s="14" t="s">
        <v>91</v>
      </c>
      <c r="AW464" s="14" t="s">
        <v>35</v>
      </c>
      <c r="AX464" s="14" t="s">
        <v>81</v>
      </c>
      <c r="AY464" s="222" t="s">
        <v>134</v>
      </c>
    </row>
    <row r="465" spans="1:65" s="15" customFormat="1" ht="11.25">
      <c r="B465" s="223"/>
      <c r="C465" s="224"/>
      <c r="D465" s="203" t="s">
        <v>142</v>
      </c>
      <c r="E465" s="225" t="s">
        <v>1</v>
      </c>
      <c r="F465" s="226" t="s">
        <v>145</v>
      </c>
      <c r="G465" s="224"/>
      <c r="H465" s="227">
        <v>21</v>
      </c>
      <c r="I465" s="228"/>
      <c r="J465" s="224"/>
      <c r="K465" s="224"/>
      <c r="L465" s="229"/>
      <c r="M465" s="230"/>
      <c r="N465" s="231"/>
      <c r="O465" s="231"/>
      <c r="P465" s="231"/>
      <c r="Q465" s="231"/>
      <c r="R465" s="231"/>
      <c r="S465" s="231"/>
      <c r="T465" s="232"/>
      <c r="AT465" s="233" t="s">
        <v>142</v>
      </c>
      <c r="AU465" s="233" t="s">
        <v>91</v>
      </c>
      <c r="AV465" s="15" t="s">
        <v>140</v>
      </c>
      <c r="AW465" s="15" t="s">
        <v>35</v>
      </c>
      <c r="AX465" s="15" t="s">
        <v>89</v>
      </c>
      <c r="AY465" s="233" t="s">
        <v>134</v>
      </c>
    </row>
    <row r="466" spans="1:65" s="2" customFormat="1" ht="16.5" customHeight="1">
      <c r="A466" s="34"/>
      <c r="B466" s="35"/>
      <c r="C466" s="187" t="s">
        <v>542</v>
      </c>
      <c r="D466" s="187" t="s">
        <v>136</v>
      </c>
      <c r="E466" s="188" t="s">
        <v>543</v>
      </c>
      <c r="F466" s="189" t="s">
        <v>544</v>
      </c>
      <c r="G466" s="190" t="s">
        <v>153</v>
      </c>
      <c r="H466" s="191">
        <v>21</v>
      </c>
      <c r="I466" s="192"/>
      <c r="J466" s="193">
        <f>ROUND(I466*H466,2)</f>
        <v>0</v>
      </c>
      <c r="K466" s="194"/>
      <c r="L466" s="39"/>
      <c r="M466" s="195" t="s">
        <v>1</v>
      </c>
      <c r="N466" s="196" t="s">
        <v>46</v>
      </c>
      <c r="O466" s="71"/>
      <c r="P466" s="197">
        <f>O466*H466</f>
        <v>0</v>
      </c>
      <c r="Q466" s="197">
        <v>6.9999999999999994E-5</v>
      </c>
      <c r="R466" s="197">
        <f>Q466*H466</f>
        <v>1.47E-3</v>
      </c>
      <c r="S466" s="197">
        <v>0</v>
      </c>
      <c r="T466" s="198">
        <f>S466*H466</f>
        <v>0</v>
      </c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R466" s="199" t="s">
        <v>504</v>
      </c>
      <c r="AT466" s="199" t="s">
        <v>136</v>
      </c>
      <c r="AU466" s="199" t="s">
        <v>91</v>
      </c>
      <c r="AY466" s="17" t="s">
        <v>134</v>
      </c>
      <c r="BE466" s="200">
        <f>IF(N466="základní",J466,0)</f>
        <v>0</v>
      </c>
      <c r="BF466" s="200">
        <f>IF(N466="snížená",J466,0)</f>
        <v>0</v>
      </c>
      <c r="BG466" s="200">
        <f>IF(N466="zákl. přenesená",J466,0)</f>
        <v>0</v>
      </c>
      <c r="BH466" s="200">
        <f>IF(N466="sníž. přenesená",J466,0)</f>
        <v>0</v>
      </c>
      <c r="BI466" s="200">
        <f>IF(N466="nulová",J466,0)</f>
        <v>0</v>
      </c>
      <c r="BJ466" s="17" t="s">
        <v>89</v>
      </c>
      <c r="BK466" s="200">
        <f>ROUND(I466*H466,2)</f>
        <v>0</v>
      </c>
      <c r="BL466" s="17" t="s">
        <v>504</v>
      </c>
      <c r="BM466" s="199" t="s">
        <v>545</v>
      </c>
    </row>
    <row r="467" spans="1:65" s="13" customFormat="1" ht="11.25">
      <c r="B467" s="201"/>
      <c r="C467" s="202"/>
      <c r="D467" s="203" t="s">
        <v>142</v>
      </c>
      <c r="E467" s="204" t="s">
        <v>1</v>
      </c>
      <c r="F467" s="205" t="s">
        <v>546</v>
      </c>
      <c r="G467" s="202"/>
      <c r="H467" s="204" t="s">
        <v>1</v>
      </c>
      <c r="I467" s="206"/>
      <c r="J467" s="202"/>
      <c r="K467" s="202"/>
      <c r="L467" s="207"/>
      <c r="M467" s="208"/>
      <c r="N467" s="209"/>
      <c r="O467" s="209"/>
      <c r="P467" s="209"/>
      <c r="Q467" s="209"/>
      <c r="R467" s="209"/>
      <c r="S467" s="209"/>
      <c r="T467" s="210"/>
      <c r="AT467" s="211" t="s">
        <v>142</v>
      </c>
      <c r="AU467" s="211" t="s">
        <v>91</v>
      </c>
      <c r="AV467" s="13" t="s">
        <v>89</v>
      </c>
      <c r="AW467" s="13" t="s">
        <v>35</v>
      </c>
      <c r="AX467" s="13" t="s">
        <v>81</v>
      </c>
      <c r="AY467" s="211" t="s">
        <v>134</v>
      </c>
    </row>
    <row r="468" spans="1:65" s="14" customFormat="1" ht="11.25">
      <c r="B468" s="212"/>
      <c r="C468" s="213"/>
      <c r="D468" s="203" t="s">
        <v>142</v>
      </c>
      <c r="E468" s="214" t="s">
        <v>1</v>
      </c>
      <c r="F468" s="215" t="s">
        <v>8</v>
      </c>
      <c r="G468" s="213"/>
      <c r="H468" s="216">
        <v>15</v>
      </c>
      <c r="I468" s="217"/>
      <c r="J468" s="213"/>
      <c r="K468" s="213"/>
      <c r="L468" s="218"/>
      <c r="M468" s="219"/>
      <c r="N468" s="220"/>
      <c r="O468" s="220"/>
      <c r="P468" s="220"/>
      <c r="Q468" s="220"/>
      <c r="R468" s="220"/>
      <c r="S468" s="220"/>
      <c r="T468" s="221"/>
      <c r="AT468" s="222" t="s">
        <v>142</v>
      </c>
      <c r="AU468" s="222" t="s">
        <v>91</v>
      </c>
      <c r="AV468" s="14" t="s">
        <v>91</v>
      </c>
      <c r="AW468" s="14" t="s">
        <v>35</v>
      </c>
      <c r="AX468" s="14" t="s">
        <v>81</v>
      </c>
      <c r="AY468" s="222" t="s">
        <v>134</v>
      </c>
    </row>
    <row r="469" spans="1:65" s="13" customFormat="1" ht="11.25">
      <c r="B469" s="201"/>
      <c r="C469" s="202"/>
      <c r="D469" s="203" t="s">
        <v>142</v>
      </c>
      <c r="E469" s="204" t="s">
        <v>1</v>
      </c>
      <c r="F469" s="205" t="s">
        <v>547</v>
      </c>
      <c r="G469" s="202"/>
      <c r="H469" s="204" t="s">
        <v>1</v>
      </c>
      <c r="I469" s="206"/>
      <c r="J469" s="202"/>
      <c r="K469" s="202"/>
      <c r="L469" s="207"/>
      <c r="M469" s="208"/>
      <c r="N469" s="209"/>
      <c r="O469" s="209"/>
      <c r="P469" s="209"/>
      <c r="Q469" s="209"/>
      <c r="R469" s="209"/>
      <c r="S469" s="209"/>
      <c r="T469" s="210"/>
      <c r="AT469" s="211" t="s">
        <v>142</v>
      </c>
      <c r="AU469" s="211" t="s">
        <v>91</v>
      </c>
      <c r="AV469" s="13" t="s">
        <v>89</v>
      </c>
      <c r="AW469" s="13" t="s">
        <v>35</v>
      </c>
      <c r="AX469" s="13" t="s">
        <v>81</v>
      </c>
      <c r="AY469" s="211" t="s">
        <v>134</v>
      </c>
    </row>
    <row r="470" spans="1:65" s="14" customFormat="1" ht="11.25">
      <c r="B470" s="212"/>
      <c r="C470" s="213"/>
      <c r="D470" s="203" t="s">
        <v>142</v>
      </c>
      <c r="E470" s="214" t="s">
        <v>1</v>
      </c>
      <c r="F470" s="215" t="s">
        <v>156</v>
      </c>
      <c r="G470" s="213"/>
      <c r="H470" s="216">
        <v>6</v>
      </c>
      <c r="I470" s="217"/>
      <c r="J470" s="213"/>
      <c r="K470" s="213"/>
      <c r="L470" s="218"/>
      <c r="M470" s="219"/>
      <c r="N470" s="220"/>
      <c r="O470" s="220"/>
      <c r="P470" s="220"/>
      <c r="Q470" s="220"/>
      <c r="R470" s="220"/>
      <c r="S470" s="220"/>
      <c r="T470" s="221"/>
      <c r="AT470" s="222" t="s">
        <v>142</v>
      </c>
      <c r="AU470" s="222" t="s">
        <v>91</v>
      </c>
      <c r="AV470" s="14" t="s">
        <v>91</v>
      </c>
      <c r="AW470" s="14" t="s">
        <v>35</v>
      </c>
      <c r="AX470" s="14" t="s">
        <v>81</v>
      </c>
      <c r="AY470" s="222" t="s">
        <v>134</v>
      </c>
    </row>
    <row r="471" spans="1:65" s="15" customFormat="1" ht="11.25">
      <c r="B471" s="223"/>
      <c r="C471" s="224"/>
      <c r="D471" s="203" t="s">
        <v>142</v>
      </c>
      <c r="E471" s="225" t="s">
        <v>1</v>
      </c>
      <c r="F471" s="226" t="s">
        <v>145</v>
      </c>
      <c r="G471" s="224"/>
      <c r="H471" s="227">
        <v>21</v>
      </c>
      <c r="I471" s="228"/>
      <c r="J471" s="224"/>
      <c r="K471" s="224"/>
      <c r="L471" s="229"/>
      <c r="M471" s="230"/>
      <c r="N471" s="231"/>
      <c r="O471" s="231"/>
      <c r="P471" s="231"/>
      <c r="Q471" s="231"/>
      <c r="R471" s="231"/>
      <c r="S471" s="231"/>
      <c r="T471" s="232"/>
      <c r="AT471" s="233" t="s">
        <v>142</v>
      </c>
      <c r="AU471" s="233" t="s">
        <v>91</v>
      </c>
      <c r="AV471" s="15" t="s">
        <v>140</v>
      </c>
      <c r="AW471" s="15" t="s">
        <v>35</v>
      </c>
      <c r="AX471" s="15" t="s">
        <v>89</v>
      </c>
      <c r="AY471" s="233" t="s">
        <v>134</v>
      </c>
    </row>
    <row r="472" spans="1:65" s="2" customFormat="1" ht="24.2" customHeight="1">
      <c r="A472" s="34"/>
      <c r="B472" s="35"/>
      <c r="C472" s="187" t="s">
        <v>548</v>
      </c>
      <c r="D472" s="187" t="s">
        <v>136</v>
      </c>
      <c r="E472" s="188" t="s">
        <v>549</v>
      </c>
      <c r="F472" s="189" t="s">
        <v>550</v>
      </c>
      <c r="G472" s="190" t="s">
        <v>153</v>
      </c>
      <c r="H472" s="191">
        <v>21</v>
      </c>
      <c r="I472" s="192"/>
      <c r="J472" s="193">
        <f>ROUND(I472*H472,2)</f>
        <v>0</v>
      </c>
      <c r="K472" s="194"/>
      <c r="L472" s="39"/>
      <c r="M472" s="195" t="s">
        <v>1</v>
      </c>
      <c r="N472" s="196" t="s">
        <v>46</v>
      </c>
      <c r="O472" s="71"/>
      <c r="P472" s="197">
        <f>O472*H472</f>
        <v>0</v>
      </c>
      <c r="Q472" s="197">
        <v>0.216</v>
      </c>
      <c r="R472" s="197">
        <f>Q472*H472</f>
        <v>4.5359999999999996</v>
      </c>
      <c r="S472" s="197">
        <v>0</v>
      </c>
      <c r="T472" s="198">
        <f>S472*H472</f>
        <v>0</v>
      </c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R472" s="199" t="s">
        <v>504</v>
      </c>
      <c r="AT472" s="199" t="s">
        <v>136</v>
      </c>
      <c r="AU472" s="199" t="s">
        <v>91</v>
      </c>
      <c r="AY472" s="17" t="s">
        <v>134</v>
      </c>
      <c r="BE472" s="200">
        <f>IF(N472="základní",J472,0)</f>
        <v>0</v>
      </c>
      <c r="BF472" s="200">
        <f>IF(N472="snížená",J472,0)</f>
        <v>0</v>
      </c>
      <c r="BG472" s="200">
        <f>IF(N472="zákl. přenesená",J472,0)</f>
        <v>0</v>
      </c>
      <c r="BH472" s="200">
        <f>IF(N472="sníž. přenesená",J472,0)</f>
        <v>0</v>
      </c>
      <c r="BI472" s="200">
        <f>IF(N472="nulová",J472,0)</f>
        <v>0</v>
      </c>
      <c r="BJ472" s="17" t="s">
        <v>89</v>
      </c>
      <c r="BK472" s="200">
        <f>ROUND(I472*H472,2)</f>
        <v>0</v>
      </c>
      <c r="BL472" s="17" t="s">
        <v>504</v>
      </c>
      <c r="BM472" s="199" t="s">
        <v>551</v>
      </c>
    </row>
    <row r="473" spans="1:65" s="13" customFormat="1" ht="11.25">
      <c r="B473" s="201"/>
      <c r="C473" s="202"/>
      <c r="D473" s="203" t="s">
        <v>142</v>
      </c>
      <c r="E473" s="204" t="s">
        <v>1</v>
      </c>
      <c r="F473" s="205" t="s">
        <v>552</v>
      </c>
      <c r="G473" s="202"/>
      <c r="H473" s="204" t="s">
        <v>1</v>
      </c>
      <c r="I473" s="206"/>
      <c r="J473" s="202"/>
      <c r="K473" s="202"/>
      <c r="L473" s="207"/>
      <c r="M473" s="208"/>
      <c r="N473" s="209"/>
      <c r="O473" s="209"/>
      <c r="P473" s="209"/>
      <c r="Q473" s="209"/>
      <c r="R473" s="209"/>
      <c r="S473" s="209"/>
      <c r="T473" s="210"/>
      <c r="AT473" s="211" t="s">
        <v>142</v>
      </c>
      <c r="AU473" s="211" t="s">
        <v>91</v>
      </c>
      <c r="AV473" s="13" t="s">
        <v>89</v>
      </c>
      <c r="AW473" s="13" t="s">
        <v>35</v>
      </c>
      <c r="AX473" s="13" t="s">
        <v>81</v>
      </c>
      <c r="AY473" s="211" t="s">
        <v>134</v>
      </c>
    </row>
    <row r="474" spans="1:65" s="14" customFormat="1" ht="11.25">
      <c r="B474" s="212"/>
      <c r="C474" s="213"/>
      <c r="D474" s="203" t="s">
        <v>142</v>
      </c>
      <c r="E474" s="214" t="s">
        <v>1</v>
      </c>
      <c r="F474" s="215" t="s">
        <v>8</v>
      </c>
      <c r="G474" s="213"/>
      <c r="H474" s="216">
        <v>15</v>
      </c>
      <c r="I474" s="217"/>
      <c r="J474" s="213"/>
      <c r="K474" s="213"/>
      <c r="L474" s="218"/>
      <c r="M474" s="219"/>
      <c r="N474" s="220"/>
      <c r="O474" s="220"/>
      <c r="P474" s="220"/>
      <c r="Q474" s="220"/>
      <c r="R474" s="220"/>
      <c r="S474" s="220"/>
      <c r="T474" s="221"/>
      <c r="AT474" s="222" t="s">
        <v>142</v>
      </c>
      <c r="AU474" s="222" t="s">
        <v>91</v>
      </c>
      <c r="AV474" s="14" t="s">
        <v>91</v>
      </c>
      <c r="AW474" s="14" t="s">
        <v>35</v>
      </c>
      <c r="AX474" s="14" t="s">
        <v>81</v>
      </c>
      <c r="AY474" s="222" t="s">
        <v>134</v>
      </c>
    </row>
    <row r="475" spans="1:65" s="13" customFormat="1" ht="11.25">
      <c r="B475" s="201"/>
      <c r="C475" s="202"/>
      <c r="D475" s="203" t="s">
        <v>142</v>
      </c>
      <c r="E475" s="204" t="s">
        <v>1</v>
      </c>
      <c r="F475" s="205" t="s">
        <v>553</v>
      </c>
      <c r="G475" s="202"/>
      <c r="H475" s="204" t="s">
        <v>1</v>
      </c>
      <c r="I475" s="206"/>
      <c r="J475" s="202"/>
      <c r="K475" s="202"/>
      <c r="L475" s="207"/>
      <c r="M475" s="208"/>
      <c r="N475" s="209"/>
      <c r="O475" s="209"/>
      <c r="P475" s="209"/>
      <c r="Q475" s="209"/>
      <c r="R475" s="209"/>
      <c r="S475" s="209"/>
      <c r="T475" s="210"/>
      <c r="AT475" s="211" t="s">
        <v>142</v>
      </c>
      <c r="AU475" s="211" t="s">
        <v>91</v>
      </c>
      <c r="AV475" s="13" t="s">
        <v>89</v>
      </c>
      <c r="AW475" s="13" t="s">
        <v>35</v>
      </c>
      <c r="AX475" s="13" t="s">
        <v>81</v>
      </c>
      <c r="AY475" s="211" t="s">
        <v>134</v>
      </c>
    </row>
    <row r="476" spans="1:65" s="14" customFormat="1" ht="11.25">
      <c r="B476" s="212"/>
      <c r="C476" s="213"/>
      <c r="D476" s="203" t="s">
        <v>142</v>
      </c>
      <c r="E476" s="214" t="s">
        <v>1</v>
      </c>
      <c r="F476" s="215" t="s">
        <v>156</v>
      </c>
      <c r="G476" s="213"/>
      <c r="H476" s="216">
        <v>6</v>
      </c>
      <c r="I476" s="217"/>
      <c r="J476" s="213"/>
      <c r="K476" s="213"/>
      <c r="L476" s="218"/>
      <c r="M476" s="219"/>
      <c r="N476" s="220"/>
      <c r="O476" s="220"/>
      <c r="P476" s="220"/>
      <c r="Q476" s="220"/>
      <c r="R476" s="220"/>
      <c r="S476" s="220"/>
      <c r="T476" s="221"/>
      <c r="AT476" s="222" t="s">
        <v>142</v>
      </c>
      <c r="AU476" s="222" t="s">
        <v>91</v>
      </c>
      <c r="AV476" s="14" t="s">
        <v>91</v>
      </c>
      <c r="AW476" s="14" t="s">
        <v>35</v>
      </c>
      <c r="AX476" s="14" t="s">
        <v>81</v>
      </c>
      <c r="AY476" s="222" t="s">
        <v>134</v>
      </c>
    </row>
    <row r="477" spans="1:65" s="15" customFormat="1" ht="11.25">
      <c r="B477" s="223"/>
      <c r="C477" s="224"/>
      <c r="D477" s="203" t="s">
        <v>142</v>
      </c>
      <c r="E477" s="225" t="s">
        <v>1</v>
      </c>
      <c r="F477" s="226" t="s">
        <v>145</v>
      </c>
      <c r="G477" s="224"/>
      <c r="H477" s="227">
        <v>21</v>
      </c>
      <c r="I477" s="228"/>
      <c r="J477" s="224"/>
      <c r="K477" s="224"/>
      <c r="L477" s="229"/>
      <c r="M477" s="230"/>
      <c r="N477" s="231"/>
      <c r="O477" s="231"/>
      <c r="P477" s="231"/>
      <c r="Q477" s="231"/>
      <c r="R477" s="231"/>
      <c r="S477" s="231"/>
      <c r="T477" s="232"/>
      <c r="AT477" s="233" t="s">
        <v>142</v>
      </c>
      <c r="AU477" s="233" t="s">
        <v>91</v>
      </c>
      <c r="AV477" s="15" t="s">
        <v>140</v>
      </c>
      <c r="AW477" s="15" t="s">
        <v>35</v>
      </c>
      <c r="AX477" s="15" t="s">
        <v>89</v>
      </c>
      <c r="AY477" s="233" t="s">
        <v>134</v>
      </c>
    </row>
    <row r="478" spans="1:65" s="2" customFormat="1" ht="16.5" customHeight="1">
      <c r="A478" s="34"/>
      <c r="B478" s="35"/>
      <c r="C478" s="234" t="s">
        <v>554</v>
      </c>
      <c r="D478" s="234" t="s">
        <v>237</v>
      </c>
      <c r="E478" s="235" t="s">
        <v>555</v>
      </c>
      <c r="F478" s="236" t="s">
        <v>556</v>
      </c>
      <c r="G478" s="237" t="s">
        <v>153</v>
      </c>
      <c r="H478" s="238">
        <v>15.75</v>
      </c>
      <c r="I478" s="239"/>
      <c r="J478" s="240">
        <f>ROUND(I478*H478,2)</f>
        <v>0</v>
      </c>
      <c r="K478" s="241"/>
      <c r="L478" s="242"/>
      <c r="M478" s="243" t="s">
        <v>1</v>
      </c>
      <c r="N478" s="244" t="s">
        <v>46</v>
      </c>
      <c r="O478" s="71"/>
      <c r="P478" s="197">
        <f>O478*H478</f>
        <v>0</v>
      </c>
      <c r="Q478" s="197">
        <v>7.7999999999999999E-4</v>
      </c>
      <c r="R478" s="197">
        <f>Q478*H478</f>
        <v>1.2284999999999999E-2</v>
      </c>
      <c r="S478" s="197">
        <v>0</v>
      </c>
      <c r="T478" s="198">
        <f>S478*H478</f>
        <v>0</v>
      </c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R478" s="199" t="s">
        <v>557</v>
      </c>
      <c r="AT478" s="199" t="s">
        <v>237</v>
      </c>
      <c r="AU478" s="199" t="s">
        <v>91</v>
      </c>
      <c r="AY478" s="17" t="s">
        <v>134</v>
      </c>
      <c r="BE478" s="200">
        <f>IF(N478="základní",J478,0)</f>
        <v>0</v>
      </c>
      <c r="BF478" s="200">
        <f>IF(N478="snížená",J478,0)</f>
        <v>0</v>
      </c>
      <c r="BG478" s="200">
        <f>IF(N478="zákl. přenesená",J478,0)</f>
        <v>0</v>
      </c>
      <c r="BH478" s="200">
        <f>IF(N478="sníž. přenesená",J478,0)</f>
        <v>0</v>
      </c>
      <c r="BI478" s="200">
        <f>IF(N478="nulová",J478,0)</f>
        <v>0</v>
      </c>
      <c r="BJ478" s="17" t="s">
        <v>89</v>
      </c>
      <c r="BK478" s="200">
        <f>ROUND(I478*H478,2)</f>
        <v>0</v>
      </c>
      <c r="BL478" s="17" t="s">
        <v>557</v>
      </c>
      <c r="BM478" s="199" t="s">
        <v>558</v>
      </c>
    </row>
    <row r="479" spans="1:65" s="13" customFormat="1" ht="11.25">
      <c r="B479" s="201"/>
      <c r="C479" s="202"/>
      <c r="D479" s="203" t="s">
        <v>142</v>
      </c>
      <c r="E479" s="204" t="s">
        <v>1</v>
      </c>
      <c r="F479" s="205" t="s">
        <v>532</v>
      </c>
      <c r="G479" s="202"/>
      <c r="H479" s="204" t="s">
        <v>1</v>
      </c>
      <c r="I479" s="206"/>
      <c r="J479" s="202"/>
      <c r="K479" s="202"/>
      <c r="L479" s="207"/>
      <c r="M479" s="208"/>
      <c r="N479" s="209"/>
      <c r="O479" s="209"/>
      <c r="P479" s="209"/>
      <c r="Q479" s="209"/>
      <c r="R479" s="209"/>
      <c r="S479" s="209"/>
      <c r="T479" s="210"/>
      <c r="AT479" s="211" t="s">
        <v>142</v>
      </c>
      <c r="AU479" s="211" t="s">
        <v>91</v>
      </c>
      <c r="AV479" s="13" t="s">
        <v>89</v>
      </c>
      <c r="AW479" s="13" t="s">
        <v>35</v>
      </c>
      <c r="AX479" s="13" t="s">
        <v>81</v>
      </c>
      <c r="AY479" s="211" t="s">
        <v>134</v>
      </c>
    </row>
    <row r="480" spans="1:65" s="14" customFormat="1" ht="11.25">
      <c r="B480" s="212"/>
      <c r="C480" s="213"/>
      <c r="D480" s="203" t="s">
        <v>142</v>
      </c>
      <c r="E480" s="214" t="s">
        <v>1</v>
      </c>
      <c r="F480" s="215" t="s">
        <v>8</v>
      </c>
      <c r="G480" s="213"/>
      <c r="H480" s="216">
        <v>15</v>
      </c>
      <c r="I480" s="217"/>
      <c r="J480" s="213"/>
      <c r="K480" s="213"/>
      <c r="L480" s="218"/>
      <c r="M480" s="219"/>
      <c r="N480" s="220"/>
      <c r="O480" s="220"/>
      <c r="P480" s="220"/>
      <c r="Q480" s="220"/>
      <c r="R480" s="220"/>
      <c r="S480" s="220"/>
      <c r="T480" s="221"/>
      <c r="AT480" s="222" t="s">
        <v>142</v>
      </c>
      <c r="AU480" s="222" t="s">
        <v>91</v>
      </c>
      <c r="AV480" s="14" t="s">
        <v>91</v>
      </c>
      <c r="AW480" s="14" t="s">
        <v>35</v>
      </c>
      <c r="AX480" s="14" t="s">
        <v>81</v>
      </c>
      <c r="AY480" s="222" t="s">
        <v>134</v>
      </c>
    </row>
    <row r="481" spans="1:65" s="15" customFormat="1" ht="11.25">
      <c r="B481" s="223"/>
      <c r="C481" s="224"/>
      <c r="D481" s="203" t="s">
        <v>142</v>
      </c>
      <c r="E481" s="225" t="s">
        <v>1</v>
      </c>
      <c r="F481" s="226" t="s">
        <v>145</v>
      </c>
      <c r="G481" s="224"/>
      <c r="H481" s="227">
        <v>15</v>
      </c>
      <c r="I481" s="228"/>
      <c r="J481" s="224"/>
      <c r="K481" s="224"/>
      <c r="L481" s="229"/>
      <c r="M481" s="230"/>
      <c r="N481" s="231"/>
      <c r="O481" s="231"/>
      <c r="P481" s="231"/>
      <c r="Q481" s="231"/>
      <c r="R481" s="231"/>
      <c r="S481" s="231"/>
      <c r="T481" s="232"/>
      <c r="AT481" s="233" t="s">
        <v>142</v>
      </c>
      <c r="AU481" s="233" t="s">
        <v>91</v>
      </c>
      <c r="AV481" s="15" t="s">
        <v>140</v>
      </c>
      <c r="AW481" s="15" t="s">
        <v>35</v>
      </c>
      <c r="AX481" s="15" t="s">
        <v>89</v>
      </c>
      <c r="AY481" s="233" t="s">
        <v>134</v>
      </c>
    </row>
    <row r="482" spans="1:65" s="14" customFormat="1" ht="11.25">
      <c r="B482" s="212"/>
      <c r="C482" s="213"/>
      <c r="D482" s="203" t="s">
        <v>142</v>
      </c>
      <c r="E482" s="213"/>
      <c r="F482" s="215" t="s">
        <v>559</v>
      </c>
      <c r="G482" s="213"/>
      <c r="H482" s="216">
        <v>15.75</v>
      </c>
      <c r="I482" s="217"/>
      <c r="J482" s="213"/>
      <c r="K482" s="213"/>
      <c r="L482" s="218"/>
      <c r="M482" s="219"/>
      <c r="N482" s="220"/>
      <c r="O482" s="220"/>
      <c r="P482" s="220"/>
      <c r="Q482" s="220"/>
      <c r="R482" s="220"/>
      <c r="S482" s="220"/>
      <c r="T482" s="221"/>
      <c r="AT482" s="222" t="s">
        <v>142</v>
      </c>
      <c r="AU482" s="222" t="s">
        <v>91</v>
      </c>
      <c r="AV482" s="14" t="s">
        <v>91</v>
      </c>
      <c r="AW482" s="14" t="s">
        <v>4</v>
      </c>
      <c r="AX482" s="14" t="s">
        <v>89</v>
      </c>
      <c r="AY482" s="222" t="s">
        <v>134</v>
      </c>
    </row>
    <row r="483" spans="1:65" s="2" customFormat="1" ht="24.2" customHeight="1">
      <c r="A483" s="34"/>
      <c r="B483" s="35"/>
      <c r="C483" s="234" t="s">
        <v>560</v>
      </c>
      <c r="D483" s="234" t="s">
        <v>237</v>
      </c>
      <c r="E483" s="235" t="s">
        <v>561</v>
      </c>
      <c r="F483" s="236" t="s">
        <v>562</v>
      </c>
      <c r="G483" s="237" t="s">
        <v>153</v>
      </c>
      <c r="H483" s="238">
        <v>6.3</v>
      </c>
      <c r="I483" s="239"/>
      <c r="J483" s="240">
        <f>ROUND(I483*H483,2)</f>
        <v>0</v>
      </c>
      <c r="K483" s="241"/>
      <c r="L483" s="242"/>
      <c r="M483" s="243" t="s">
        <v>1</v>
      </c>
      <c r="N483" s="244" t="s">
        <v>46</v>
      </c>
      <c r="O483" s="71"/>
      <c r="P483" s="197">
        <f>O483*H483</f>
        <v>0</v>
      </c>
      <c r="Q483" s="197">
        <v>7.7999999999999999E-4</v>
      </c>
      <c r="R483" s="197">
        <f>Q483*H483</f>
        <v>4.914E-3</v>
      </c>
      <c r="S483" s="197">
        <v>0</v>
      </c>
      <c r="T483" s="198">
        <f>S483*H483</f>
        <v>0</v>
      </c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R483" s="199" t="s">
        <v>557</v>
      </c>
      <c r="AT483" s="199" t="s">
        <v>237</v>
      </c>
      <c r="AU483" s="199" t="s">
        <v>91</v>
      </c>
      <c r="AY483" s="17" t="s">
        <v>134</v>
      </c>
      <c r="BE483" s="200">
        <f>IF(N483="základní",J483,0)</f>
        <v>0</v>
      </c>
      <c r="BF483" s="200">
        <f>IF(N483="snížená",J483,0)</f>
        <v>0</v>
      </c>
      <c r="BG483" s="200">
        <f>IF(N483="zákl. přenesená",J483,0)</f>
        <v>0</v>
      </c>
      <c r="BH483" s="200">
        <f>IF(N483="sníž. přenesená",J483,0)</f>
        <v>0</v>
      </c>
      <c r="BI483" s="200">
        <f>IF(N483="nulová",J483,0)</f>
        <v>0</v>
      </c>
      <c r="BJ483" s="17" t="s">
        <v>89</v>
      </c>
      <c r="BK483" s="200">
        <f>ROUND(I483*H483,2)</f>
        <v>0</v>
      </c>
      <c r="BL483" s="17" t="s">
        <v>557</v>
      </c>
      <c r="BM483" s="199" t="s">
        <v>563</v>
      </c>
    </row>
    <row r="484" spans="1:65" s="13" customFormat="1" ht="11.25">
      <c r="B484" s="201"/>
      <c r="C484" s="202"/>
      <c r="D484" s="203" t="s">
        <v>142</v>
      </c>
      <c r="E484" s="204" t="s">
        <v>1</v>
      </c>
      <c r="F484" s="205" t="s">
        <v>564</v>
      </c>
      <c r="G484" s="202"/>
      <c r="H484" s="204" t="s">
        <v>1</v>
      </c>
      <c r="I484" s="206"/>
      <c r="J484" s="202"/>
      <c r="K484" s="202"/>
      <c r="L484" s="207"/>
      <c r="M484" s="208"/>
      <c r="N484" s="209"/>
      <c r="O484" s="209"/>
      <c r="P484" s="209"/>
      <c r="Q484" s="209"/>
      <c r="R484" s="209"/>
      <c r="S484" s="209"/>
      <c r="T484" s="210"/>
      <c r="AT484" s="211" t="s">
        <v>142</v>
      </c>
      <c r="AU484" s="211" t="s">
        <v>91</v>
      </c>
      <c r="AV484" s="13" t="s">
        <v>89</v>
      </c>
      <c r="AW484" s="13" t="s">
        <v>35</v>
      </c>
      <c r="AX484" s="13" t="s">
        <v>81</v>
      </c>
      <c r="AY484" s="211" t="s">
        <v>134</v>
      </c>
    </row>
    <row r="485" spans="1:65" s="14" customFormat="1" ht="11.25">
      <c r="B485" s="212"/>
      <c r="C485" s="213"/>
      <c r="D485" s="203" t="s">
        <v>142</v>
      </c>
      <c r="E485" s="214" t="s">
        <v>1</v>
      </c>
      <c r="F485" s="215" t="s">
        <v>156</v>
      </c>
      <c r="G485" s="213"/>
      <c r="H485" s="216">
        <v>6</v>
      </c>
      <c r="I485" s="217"/>
      <c r="J485" s="213"/>
      <c r="K485" s="213"/>
      <c r="L485" s="218"/>
      <c r="M485" s="219"/>
      <c r="N485" s="220"/>
      <c r="O485" s="220"/>
      <c r="P485" s="220"/>
      <c r="Q485" s="220"/>
      <c r="R485" s="220"/>
      <c r="S485" s="220"/>
      <c r="T485" s="221"/>
      <c r="AT485" s="222" t="s">
        <v>142</v>
      </c>
      <c r="AU485" s="222" t="s">
        <v>91</v>
      </c>
      <c r="AV485" s="14" t="s">
        <v>91</v>
      </c>
      <c r="AW485" s="14" t="s">
        <v>35</v>
      </c>
      <c r="AX485" s="14" t="s">
        <v>81</v>
      </c>
      <c r="AY485" s="222" t="s">
        <v>134</v>
      </c>
    </row>
    <row r="486" spans="1:65" s="15" customFormat="1" ht="11.25">
      <c r="B486" s="223"/>
      <c r="C486" s="224"/>
      <c r="D486" s="203" t="s">
        <v>142</v>
      </c>
      <c r="E486" s="225" t="s">
        <v>1</v>
      </c>
      <c r="F486" s="226" t="s">
        <v>145</v>
      </c>
      <c r="G486" s="224"/>
      <c r="H486" s="227">
        <v>6</v>
      </c>
      <c r="I486" s="228"/>
      <c r="J486" s="224"/>
      <c r="K486" s="224"/>
      <c r="L486" s="229"/>
      <c r="M486" s="230"/>
      <c r="N486" s="231"/>
      <c r="O486" s="231"/>
      <c r="P486" s="231"/>
      <c r="Q486" s="231"/>
      <c r="R486" s="231"/>
      <c r="S486" s="231"/>
      <c r="T486" s="232"/>
      <c r="AT486" s="233" t="s">
        <v>142</v>
      </c>
      <c r="AU486" s="233" t="s">
        <v>91</v>
      </c>
      <c r="AV486" s="15" t="s">
        <v>140</v>
      </c>
      <c r="AW486" s="15" t="s">
        <v>35</v>
      </c>
      <c r="AX486" s="15" t="s">
        <v>89</v>
      </c>
      <c r="AY486" s="233" t="s">
        <v>134</v>
      </c>
    </row>
    <row r="487" spans="1:65" s="14" customFormat="1" ht="11.25">
      <c r="B487" s="212"/>
      <c r="C487" s="213"/>
      <c r="D487" s="203" t="s">
        <v>142</v>
      </c>
      <c r="E487" s="213"/>
      <c r="F487" s="215" t="s">
        <v>565</v>
      </c>
      <c r="G487" s="213"/>
      <c r="H487" s="216">
        <v>6.3</v>
      </c>
      <c r="I487" s="217"/>
      <c r="J487" s="213"/>
      <c r="K487" s="213"/>
      <c r="L487" s="218"/>
      <c r="M487" s="245"/>
      <c r="N487" s="246"/>
      <c r="O487" s="246"/>
      <c r="P487" s="246"/>
      <c r="Q487" s="246"/>
      <c r="R487" s="246"/>
      <c r="S487" s="246"/>
      <c r="T487" s="247"/>
      <c r="AT487" s="222" t="s">
        <v>142</v>
      </c>
      <c r="AU487" s="222" t="s">
        <v>91</v>
      </c>
      <c r="AV487" s="14" t="s">
        <v>91</v>
      </c>
      <c r="AW487" s="14" t="s">
        <v>4</v>
      </c>
      <c r="AX487" s="14" t="s">
        <v>89</v>
      </c>
      <c r="AY487" s="222" t="s">
        <v>134</v>
      </c>
    </row>
    <row r="488" spans="1:65" s="2" customFormat="1" ht="6.95" customHeight="1">
      <c r="A488" s="34"/>
      <c r="B488" s="54"/>
      <c r="C488" s="55"/>
      <c r="D488" s="55"/>
      <c r="E488" s="55"/>
      <c r="F488" s="55"/>
      <c r="G488" s="55"/>
      <c r="H488" s="55"/>
      <c r="I488" s="55"/>
      <c r="J488" s="55"/>
      <c r="K488" s="55"/>
      <c r="L488" s="39"/>
      <c r="M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</row>
  </sheetData>
  <sheetProtection password="CC35" sheet="1" objects="1" scenarios="1" formatColumns="0" formatRows="0" autoFilter="0"/>
  <autoFilter ref="C128:K487"/>
  <mergeCells count="9">
    <mergeCell ref="E87:H87"/>
    <mergeCell ref="E119:H119"/>
    <mergeCell ref="E121:H121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7" t="s">
        <v>94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91</v>
      </c>
    </row>
    <row r="4" spans="1:46" s="1" customFormat="1" ht="24.95" customHeight="1">
      <c r="B4" s="20"/>
      <c r="D4" s="110" t="s">
        <v>98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5" t="str">
        <f>'Rekapitulace stavby'!K6</f>
        <v>Úpravy a prodloužení místní komunikace Malšovice</v>
      </c>
      <c r="F7" s="296"/>
      <c r="G7" s="296"/>
      <c r="H7" s="296"/>
      <c r="L7" s="20"/>
    </row>
    <row r="8" spans="1:46" s="2" customFormat="1" ht="12" customHeight="1">
      <c r="A8" s="34"/>
      <c r="B8" s="39"/>
      <c r="C8" s="34"/>
      <c r="D8" s="112" t="s">
        <v>99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7" t="s">
        <v>566</v>
      </c>
      <c r="F9" s="298"/>
      <c r="G9" s="298"/>
      <c r="H9" s="298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18. 2. 2025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>00261548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>Obec Malšovice</v>
      </c>
      <c r="F15" s="34"/>
      <c r="G15" s="34"/>
      <c r="H15" s="34"/>
      <c r="I15" s="112" t="s">
        <v>28</v>
      </c>
      <c r="J15" s="113" t="str">
        <f>IF('Rekapitulace stavby'!AN11="","",'Rekapitulace stavby'!AN11)</f>
        <v>CZ00261548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30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9" t="str">
        <f>'Rekapitulace stavby'!E14</f>
        <v>Vyplň údaj</v>
      </c>
      <c r="F18" s="300"/>
      <c r="G18" s="300"/>
      <c r="H18" s="300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32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>73842346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>Ing. Martina Hřebřinová</v>
      </c>
      <c r="F21" s="34"/>
      <c r="G21" s="34"/>
      <c r="H21" s="34"/>
      <c r="I21" s="112" t="s">
        <v>28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36</v>
      </c>
      <c r="E23" s="34"/>
      <c r="F23" s="34"/>
      <c r="G23" s="34"/>
      <c r="H23" s="34"/>
      <c r="I23" s="112" t="s">
        <v>25</v>
      </c>
      <c r="J23" s="113" t="s">
        <v>37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38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39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1" t="s">
        <v>1</v>
      </c>
      <c r="F27" s="301"/>
      <c r="G27" s="301"/>
      <c r="H27" s="301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41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43</v>
      </c>
      <c r="G32" s="34"/>
      <c r="H32" s="34"/>
      <c r="I32" s="121" t="s">
        <v>42</v>
      </c>
      <c r="J32" s="121" t="s">
        <v>44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45</v>
      </c>
      <c r="E33" s="112" t="s">
        <v>46</v>
      </c>
      <c r="F33" s="123">
        <f>ROUND((SUM(BE121:BE256)),  2)</f>
        <v>0</v>
      </c>
      <c r="G33" s="34"/>
      <c r="H33" s="34"/>
      <c r="I33" s="124">
        <v>0.21</v>
      </c>
      <c r="J33" s="123">
        <f>ROUND(((SUM(BE121:BE256))*I33),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47</v>
      </c>
      <c r="F34" s="123">
        <f>ROUND((SUM(BF121:BF256)),  2)</f>
        <v>0</v>
      </c>
      <c r="G34" s="34"/>
      <c r="H34" s="34"/>
      <c r="I34" s="124">
        <v>0.15</v>
      </c>
      <c r="J34" s="123">
        <f>ROUND(((SUM(BF121:BF256))*I34),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48</v>
      </c>
      <c r="F35" s="123">
        <f>ROUND((SUM(BG121:BG256)),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49</v>
      </c>
      <c r="F36" s="123">
        <f>ROUND((SUM(BH121:BH256)),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50</v>
      </c>
      <c r="F37" s="123">
        <f>ROUND((SUM(BI121:BI256)),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51</v>
      </c>
      <c r="E39" s="127"/>
      <c r="F39" s="127"/>
      <c r="G39" s="128" t="s">
        <v>52</v>
      </c>
      <c r="H39" s="129" t="s">
        <v>53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54</v>
      </c>
      <c r="E50" s="133"/>
      <c r="F50" s="133"/>
      <c r="G50" s="132" t="s">
        <v>55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56</v>
      </c>
      <c r="E61" s="135"/>
      <c r="F61" s="136" t="s">
        <v>57</v>
      </c>
      <c r="G61" s="134" t="s">
        <v>56</v>
      </c>
      <c r="H61" s="135"/>
      <c r="I61" s="135"/>
      <c r="J61" s="137" t="s">
        <v>57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58</v>
      </c>
      <c r="E65" s="138"/>
      <c r="F65" s="138"/>
      <c r="G65" s="132" t="s">
        <v>59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56</v>
      </c>
      <c r="E76" s="135"/>
      <c r="F76" s="136" t="s">
        <v>57</v>
      </c>
      <c r="G76" s="134" t="s">
        <v>56</v>
      </c>
      <c r="H76" s="135"/>
      <c r="I76" s="135"/>
      <c r="J76" s="137" t="s">
        <v>57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2" t="str">
        <f>E7</f>
        <v>Úpravy a prodloužení místní komunikace Malšovice</v>
      </c>
      <c r="F85" s="303"/>
      <c r="G85" s="303"/>
      <c r="H85" s="303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3" t="str">
        <f>E9</f>
        <v>02 - Přeložka vodovodního řadu</v>
      </c>
      <c r="F87" s="304"/>
      <c r="G87" s="304"/>
      <c r="H87" s="304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18. 2. 2025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32</v>
      </c>
      <c r="J91" s="32" t="str">
        <f>E21</f>
        <v>Ing. Martina Hřebřinová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29" t="s">
        <v>36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102</v>
      </c>
      <c r="D94" s="144"/>
      <c r="E94" s="144"/>
      <c r="F94" s="144"/>
      <c r="G94" s="144"/>
      <c r="H94" s="144"/>
      <c r="I94" s="144"/>
      <c r="J94" s="145" t="s">
        <v>103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104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47"/>
      <c r="C97" s="148"/>
      <c r="D97" s="149" t="s">
        <v>106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107</v>
      </c>
      <c r="E98" s="156"/>
      <c r="F98" s="156"/>
      <c r="G98" s="156"/>
      <c r="H98" s="156"/>
      <c r="I98" s="156"/>
      <c r="J98" s="157">
        <f>J123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110</v>
      </c>
      <c r="E99" s="156"/>
      <c r="F99" s="156"/>
      <c r="G99" s="156"/>
      <c r="H99" s="156"/>
      <c r="I99" s="156"/>
      <c r="J99" s="157">
        <f>J170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112</v>
      </c>
      <c r="E100" s="156"/>
      <c r="F100" s="156"/>
      <c r="G100" s="156"/>
      <c r="H100" s="156"/>
      <c r="I100" s="156"/>
      <c r="J100" s="157">
        <f>J174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115</v>
      </c>
      <c r="E101" s="156"/>
      <c r="F101" s="156"/>
      <c r="G101" s="156"/>
      <c r="H101" s="156"/>
      <c r="I101" s="156"/>
      <c r="J101" s="157">
        <f>J255</f>
        <v>0</v>
      </c>
      <c r="K101" s="154"/>
      <c r="L101" s="158"/>
    </row>
    <row r="102" spans="1:31" s="2" customFormat="1" ht="21.75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6.95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6.95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4.95" customHeight="1">
      <c r="A108" s="34"/>
      <c r="B108" s="35"/>
      <c r="C108" s="23" t="s">
        <v>119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5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302" t="str">
        <f>E7</f>
        <v>Úpravy a prodloužení místní komunikace Malšovice</v>
      </c>
      <c r="F111" s="303"/>
      <c r="G111" s="303"/>
      <c r="H111" s="303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99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73" t="str">
        <f>E9</f>
        <v>02 - Přeložka vodovodního řadu</v>
      </c>
      <c r="F113" s="304"/>
      <c r="G113" s="304"/>
      <c r="H113" s="304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5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 xml:space="preserve"> </v>
      </c>
      <c r="G115" s="36"/>
      <c r="H115" s="36"/>
      <c r="I115" s="29" t="s">
        <v>22</v>
      </c>
      <c r="J115" s="66" t="str">
        <f>IF(J12="","",J12)</f>
        <v>18. 2. 2025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5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25.7" customHeight="1">
      <c r="A117" s="34"/>
      <c r="B117" s="35"/>
      <c r="C117" s="29" t="s">
        <v>24</v>
      </c>
      <c r="D117" s="36"/>
      <c r="E117" s="36"/>
      <c r="F117" s="27" t="str">
        <f>E15</f>
        <v>Obec Malšovice</v>
      </c>
      <c r="G117" s="36"/>
      <c r="H117" s="36"/>
      <c r="I117" s="29" t="s">
        <v>32</v>
      </c>
      <c r="J117" s="32" t="str">
        <f>E21</f>
        <v>Ing. Martina Hřebřinová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2" customHeight="1">
      <c r="A118" s="34"/>
      <c r="B118" s="35"/>
      <c r="C118" s="29" t="s">
        <v>30</v>
      </c>
      <c r="D118" s="36"/>
      <c r="E118" s="36"/>
      <c r="F118" s="27" t="str">
        <f>IF(E18="","",E18)</f>
        <v>Vyplň údaj</v>
      </c>
      <c r="G118" s="36"/>
      <c r="H118" s="36"/>
      <c r="I118" s="29" t="s">
        <v>36</v>
      </c>
      <c r="J118" s="32" t="str">
        <f>E24</f>
        <v>Josef Beran-STAVO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3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120</v>
      </c>
      <c r="D120" s="162" t="s">
        <v>66</v>
      </c>
      <c r="E120" s="162" t="s">
        <v>62</v>
      </c>
      <c r="F120" s="162" t="s">
        <v>63</v>
      </c>
      <c r="G120" s="162" t="s">
        <v>121</v>
      </c>
      <c r="H120" s="162" t="s">
        <v>122</v>
      </c>
      <c r="I120" s="162" t="s">
        <v>123</v>
      </c>
      <c r="J120" s="163" t="s">
        <v>103</v>
      </c>
      <c r="K120" s="164" t="s">
        <v>124</v>
      </c>
      <c r="L120" s="165"/>
      <c r="M120" s="75" t="s">
        <v>1</v>
      </c>
      <c r="N120" s="76" t="s">
        <v>45</v>
      </c>
      <c r="O120" s="76" t="s">
        <v>125</v>
      </c>
      <c r="P120" s="76" t="s">
        <v>126</v>
      </c>
      <c r="Q120" s="76" t="s">
        <v>127</v>
      </c>
      <c r="R120" s="76" t="s">
        <v>128</v>
      </c>
      <c r="S120" s="76" t="s">
        <v>129</v>
      </c>
      <c r="T120" s="77" t="s">
        <v>130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9" customHeight="1">
      <c r="A121" s="34"/>
      <c r="B121" s="35"/>
      <c r="C121" s="82" t="s">
        <v>131</v>
      </c>
      <c r="D121" s="36"/>
      <c r="E121" s="36"/>
      <c r="F121" s="36"/>
      <c r="G121" s="36"/>
      <c r="H121" s="36"/>
      <c r="I121" s="36"/>
      <c r="J121" s="166">
        <f>BK121</f>
        <v>0</v>
      </c>
      <c r="K121" s="36"/>
      <c r="L121" s="39"/>
      <c r="M121" s="78"/>
      <c r="N121" s="167"/>
      <c r="O121" s="79"/>
      <c r="P121" s="168">
        <f>P122</f>
        <v>0</v>
      </c>
      <c r="Q121" s="79"/>
      <c r="R121" s="168">
        <f>R122</f>
        <v>84.215249</v>
      </c>
      <c r="S121" s="79"/>
      <c r="T121" s="169">
        <f>T122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80</v>
      </c>
      <c r="AU121" s="17" t="s">
        <v>105</v>
      </c>
      <c r="BK121" s="170">
        <f>BK122</f>
        <v>0</v>
      </c>
    </row>
    <row r="122" spans="1:65" s="12" customFormat="1" ht="25.9" customHeight="1">
      <c r="B122" s="171"/>
      <c r="C122" s="172"/>
      <c r="D122" s="173" t="s">
        <v>80</v>
      </c>
      <c r="E122" s="174" t="s">
        <v>132</v>
      </c>
      <c r="F122" s="174" t="s">
        <v>133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P123+P170+P174+P255</f>
        <v>0</v>
      </c>
      <c r="Q122" s="179"/>
      <c r="R122" s="180">
        <f>R123+R170+R174+R255</f>
        <v>84.215249</v>
      </c>
      <c r="S122" s="179"/>
      <c r="T122" s="181">
        <f>T123+T170+T174+T255</f>
        <v>0</v>
      </c>
      <c r="AR122" s="182" t="s">
        <v>89</v>
      </c>
      <c r="AT122" s="183" t="s">
        <v>80</v>
      </c>
      <c r="AU122" s="183" t="s">
        <v>81</v>
      </c>
      <c r="AY122" s="182" t="s">
        <v>134</v>
      </c>
      <c r="BK122" s="184">
        <f>BK123+BK170+BK174+BK255</f>
        <v>0</v>
      </c>
    </row>
    <row r="123" spans="1:65" s="12" customFormat="1" ht="22.9" customHeight="1">
      <c r="B123" s="171"/>
      <c r="C123" s="172"/>
      <c r="D123" s="173" t="s">
        <v>80</v>
      </c>
      <c r="E123" s="185" t="s">
        <v>89</v>
      </c>
      <c r="F123" s="185" t="s">
        <v>135</v>
      </c>
      <c r="G123" s="172"/>
      <c r="H123" s="172"/>
      <c r="I123" s="175"/>
      <c r="J123" s="186">
        <f>BK123</f>
        <v>0</v>
      </c>
      <c r="K123" s="172"/>
      <c r="L123" s="177"/>
      <c r="M123" s="178"/>
      <c r="N123" s="179"/>
      <c r="O123" s="179"/>
      <c r="P123" s="180">
        <f>SUM(P124:P169)</f>
        <v>0</v>
      </c>
      <c r="Q123" s="179"/>
      <c r="R123" s="180">
        <f>SUM(R124:R169)</f>
        <v>54.814999999999998</v>
      </c>
      <c r="S123" s="179"/>
      <c r="T123" s="181">
        <f>SUM(T124:T169)</f>
        <v>0</v>
      </c>
      <c r="AR123" s="182" t="s">
        <v>89</v>
      </c>
      <c r="AT123" s="183" t="s">
        <v>80</v>
      </c>
      <c r="AU123" s="183" t="s">
        <v>89</v>
      </c>
      <c r="AY123" s="182" t="s">
        <v>134</v>
      </c>
      <c r="BK123" s="184">
        <f>SUM(BK124:BK169)</f>
        <v>0</v>
      </c>
    </row>
    <row r="124" spans="1:65" s="2" customFormat="1" ht="24.2" customHeight="1">
      <c r="A124" s="34"/>
      <c r="B124" s="35"/>
      <c r="C124" s="187" t="s">
        <v>89</v>
      </c>
      <c r="D124" s="187" t="s">
        <v>136</v>
      </c>
      <c r="E124" s="188" t="s">
        <v>567</v>
      </c>
      <c r="F124" s="189" t="s">
        <v>568</v>
      </c>
      <c r="G124" s="190" t="s">
        <v>159</v>
      </c>
      <c r="H124" s="191">
        <v>4.1399999999999997</v>
      </c>
      <c r="I124" s="192"/>
      <c r="J124" s="193">
        <f>ROUND(I124*H124,2)</f>
        <v>0</v>
      </c>
      <c r="K124" s="194"/>
      <c r="L124" s="39"/>
      <c r="M124" s="195" t="s">
        <v>1</v>
      </c>
      <c r="N124" s="196" t="s">
        <v>46</v>
      </c>
      <c r="O124" s="71"/>
      <c r="P124" s="197">
        <f>O124*H124</f>
        <v>0</v>
      </c>
      <c r="Q124" s="197">
        <v>0</v>
      </c>
      <c r="R124" s="197">
        <f>Q124*H124</f>
        <v>0</v>
      </c>
      <c r="S124" s="197">
        <v>0</v>
      </c>
      <c r="T124" s="19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140</v>
      </c>
      <c r="AT124" s="199" t="s">
        <v>136</v>
      </c>
      <c r="AU124" s="199" t="s">
        <v>91</v>
      </c>
      <c r="AY124" s="17" t="s">
        <v>134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7" t="s">
        <v>89</v>
      </c>
      <c r="BK124" s="200">
        <f>ROUND(I124*H124,2)</f>
        <v>0</v>
      </c>
      <c r="BL124" s="17" t="s">
        <v>140</v>
      </c>
      <c r="BM124" s="199" t="s">
        <v>569</v>
      </c>
    </row>
    <row r="125" spans="1:65" s="13" customFormat="1" ht="22.5">
      <c r="B125" s="201"/>
      <c r="C125" s="202"/>
      <c r="D125" s="203" t="s">
        <v>142</v>
      </c>
      <c r="E125" s="204" t="s">
        <v>1</v>
      </c>
      <c r="F125" s="205" t="s">
        <v>570</v>
      </c>
      <c r="G125" s="202"/>
      <c r="H125" s="204" t="s">
        <v>1</v>
      </c>
      <c r="I125" s="206"/>
      <c r="J125" s="202"/>
      <c r="K125" s="202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142</v>
      </c>
      <c r="AU125" s="211" t="s">
        <v>91</v>
      </c>
      <c r="AV125" s="13" t="s">
        <v>89</v>
      </c>
      <c r="AW125" s="13" t="s">
        <v>35</v>
      </c>
      <c r="AX125" s="13" t="s">
        <v>81</v>
      </c>
      <c r="AY125" s="211" t="s">
        <v>134</v>
      </c>
    </row>
    <row r="126" spans="1:65" s="13" customFormat="1" ht="22.5">
      <c r="B126" s="201"/>
      <c r="C126" s="202"/>
      <c r="D126" s="203" t="s">
        <v>142</v>
      </c>
      <c r="E126" s="204" t="s">
        <v>1</v>
      </c>
      <c r="F126" s="205" t="s">
        <v>571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142</v>
      </c>
      <c r="AU126" s="211" t="s">
        <v>91</v>
      </c>
      <c r="AV126" s="13" t="s">
        <v>89</v>
      </c>
      <c r="AW126" s="13" t="s">
        <v>35</v>
      </c>
      <c r="AX126" s="13" t="s">
        <v>81</v>
      </c>
      <c r="AY126" s="211" t="s">
        <v>134</v>
      </c>
    </row>
    <row r="127" spans="1:65" s="14" customFormat="1" ht="11.25">
      <c r="B127" s="212"/>
      <c r="C127" s="213"/>
      <c r="D127" s="203" t="s">
        <v>142</v>
      </c>
      <c r="E127" s="214" t="s">
        <v>1</v>
      </c>
      <c r="F127" s="215" t="s">
        <v>572</v>
      </c>
      <c r="G127" s="213"/>
      <c r="H127" s="216">
        <v>4.1399999999999997</v>
      </c>
      <c r="I127" s="217"/>
      <c r="J127" s="213"/>
      <c r="K127" s="213"/>
      <c r="L127" s="218"/>
      <c r="M127" s="219"/>
      <c r="N127" s="220"/>
      <c r="O127" s="220"/>
      <c r="P127" s="220"/>
      <c r="Q127" s="220"/>
      <c r="R127" s="220"/>
      <c r="S127" s="220"/>
      <c r="T127" s="221"/>
      <c r="AT127" s="222" t="s">
        <v>142</v>
      </c>
      <c r="AU127" s="222" t="s">
        <v>91</v>
      </c>
      <c r="AV127" s="14" t="s">
        <v>91</v>
      </c>
      <c r="AW127" s="14" t="s">
        <v>35</v>
      </c>
      <c r="AX127" s="14" t="s">
        <v>81</v>
      </c>
      <c r="AY127" s="222" t="s">
        <v>134</v>
      </c>
    </row>
    <row r="128" spans="1:65" s="15" customFormat="1" ht="11.25">
      <c r="B128" s="223"/>
      <c r="C128" s="224"/>
      <c r="D128" s="203" t="s">
        <v>142</v>
      </c>
      <c r="E128" s="225" t="s">
        <v>1</v>
      </c>
      <c r="F128" s="226" t="s">
        <v>145</v>
      </c>
      <c r="G128" s="224"/>
      <c r="H128" s="227">
        <v>4.1399999999999997</v>
      </c>
      <c r="I128" s="228"/>
      <c r="J128" s="224"/>
      <c r="K128" s="224"/>
      <c r="L128" s="229"/>
      <c r="M128" s="230"/>
      <c r="N128" s="231"/>
      <c r="O128" s="231"/>
      <c r="P128" s="231"/>
      <c r="Q128" s="231"/>
      <c r="R128" s="231"/>
      <c r="S128" s="231"/>
      <c r="T128" s="232"/>
      <c r="AT128" s="233" t="s">
        <v>142</v>
      </c>
      <c r="AU128" s="233" t="s">
        <v>91</v>
      </c>
      <c r="AV128" s="15" t="s">
        <v>140</v>
      </c>
      <c r="AW128" s="15" t="s">
        <v>35</v>
      </c>
      <c r="AX128" s="15" t="s">
        <v>89</v>
      </c>
      <c r="AY128" s="233" t="s">
        <v>134</v>
      </c>
    </row>
    <row r="129" spans="1:65" s="2" customFormat="1" ht="33" customHeight="1">
      <c r="A129" s="34"/>
      <c r="B129" s="35"/>
      <c r="C129" s="187" t="s">
        <v>91</v>
      </c>
      <c r="D129" s="187" t="s">
        <v>136</v>
      </c>
      <c r="E129" s="188" t="s">
        <v>573</v>
      </c>
      <c r="F129" s="189" t="s">
        <v>574</v>
      </c>
      <c r="G129" s="190" t="s">
        <v>159</v>
      </c>
      <c r="H129" s="191">
        <v>45.54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46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140</v>
      </c>
      <c r="AT129" s="199" t="s">
        <v>136</v>
      </c>
      <c r="AU129" s="199" t="s">
        <v>91</v>
      </c>
      <c r="AY129" s="17" t="s">
        <v>134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89</v>
      </c>
      <c r="BK129" s="200">
        <f>ROUND(I129*H129,2)</f>
        <v>0</v>
      </c>
      <c r="BL129" s="17" t="s">
        <v>140</v>
      </c>
      <c r="BM129" s="199" t="s">
        <v>575</v>
      </c>
    </row>
    <row r="130" spans="1:65" s="13" customFormat="1" ht="22.5">
      <c r="B130" s="201"/>
      <c r="C130" s="202"/>
      <c r="D130" s="203" t="s">
        <v>142</v>
      </c>
      <c r="E130" s="204" t="s">
        <v>1</v>
      </c>
      <c r="F130" s="205" t="s">
        <v>576</v>
      </c>
      <c r="G130" s="202"/>
      <c r="H130" s="204" t="s">
        <v>1</v>
      </c>
      <c r="I130" s="206"/>
      <c r="J130" s="202"/>
      <c r="K130" s="202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142</v>
      </c>
      <c r="AU130" s="211" t="s">
        <v>91</v>
      </c>
      <c r="AV130" s="13" t="s">
        <v>89</v>
      </c>
      <c r="AW130" s="13" t="s">
        <v>35</v>
      </c>
      <c r="AX130" s="13" t="s">
        <v>81</v>
      </c>
      <c r="AY130" s="211" t="s">
        <v>134</v>
      </c>
    </row>
    <row r="131" spans="1:65" s="14" customFormat="1" ht="11.25">
      <c r="B131" s="212"/>
      <c r="C131" s="213"/>
      <c r="D131" s="203" t="s">
        <v>142</v>
      </c>
      <c r="E131" s="214" t="s">
        <v>1</v>
      </c>
      <c r="F131" s="215" t="s">
        <v>577</v>
      </c>
      <c r="G131" s="213"/>
      <c r="H131" s="216">
        <v>45.54</v>
      </c>
      <c r="I131" s="217"/>
      <c r="J131" s="213"/>
      <c r="K131" s="213"/>
      <c r="L131" s="218"/>
      <c r="M131" s="219"/>
      <c r="N131" s="220"/>
      <c r="O131" s="220"/>
      <c r="P131" s="220"/>
      <c r="Q131" s="220"/>
      <c r="R131" s="220"/>
      <c r="S131" s="220"/>
      <c r="T131" s="221"/>
      <c r="AT131" s="222" t="s">
        <v>142</v>
      </c>
      <c r="AU131" s="222" t="s">
        <v>91</v>
      </c>
      <c r="AV131" s="14" t="s">
        <v>91</v>
      </c>
      <c r="AW131" s="14" t="s">
        <v>35</v>
      </c>
      <c r="AX131" s="14" t="s">
        <v>81</v>
      </c>
      <c r="AY131" s="222" t="s">
        <v>134</v>
      </c>
    </row>
    <row r="132" spans="1:65" s="15" customFormat="1" ht="11.25">
      <c r="B132" s="223"/>
      <c r="C132" s="224"/>
      <c r="D132" s="203" t="s">
        <v>142</v>
      </c>
      <c r="E132" s="225" t="s">
        <v>1</v>
      </c>
      <c r="F132" s="226" t="s">
        <v>145</v>
      </c>
      <c r="G132" s="224"/>
      <c r="H132" s="227">
        <v>45.54</v>
      </c>
      <c r="I132" s="228"/>
      <c r="J132" s="224"/>
      <c r="K132" s="224"/>
      <c r="L132" s="229"/>
      <c r="M132" s="230"/>
      <c r="N132" s="231"/>
      <c r="O132" s="231"/>
      <c r="P132" s="231"/>
      <c r="Q132" s="231"/>
      <c r="R132" s="231"/>
      <c r="S132" s="231"/>
      <c r="T132" s="232"/>
      <c r="AT132" s="233" t="s">
        <v>142</v>
      </c>
      <c r="AU132" s="233" t="s">
        <v>91</v>
      </c>
      <c r="AV132" s="15" t="s">
        <v>140</v>
      </c>
      <c r="AW132" s="15" t="s">
        <v>35</v>
      </c>
      <c r="AX132" s="15" t="s">
        <v>89</v>
      </c>
      <c r="AY132" s="233" t="s">
        <v>134</v>
      </c>
    </row>
    <row r="133" spans="1:65" s="2" customFormat="1" ht="33" customHeight="1">
      <c r="A133" s="34"/>
      <c r="B133" s="35"/>
      <c r="C133" s="187" t="s">
        <v>150</v>
      </c>
      <c r="D133" s="187" t="s">
        <v>136</v>
      </c>
      <c r="E133" s="188" t="s">
        <v>185</v>
      </c>
      <c r="F133" s="189" t="s">
        <v>186</v>
      </c>
      <c r="G133" s="190" t="s">
        <v>159</v>
      </c>
      <c r="H133" s="191">
        <v>85.92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46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0</v>
      </c>
      <c r="T133" s="198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140</v>
      </c>
      <c r="AT133" s="199" t="s">
        <v>136</v>
      </c>
      <c r="AU133" s="199" t="s">
        <v>91</v>
      </c>
      <c r="AY133" s="17" t="s">
        <v>134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89</v>
      </c>
      <c r="BK133" s="200">
        <f>ROUND(I133*H133,2)</f>
        <v>0</v>
      </c>
      <c r="BL133" s="17" t="s">
        <v>140</v>
      </c>
      <c r="BM133" s="199" t="s">
        <v>578</v>
      </c>
    </row>
    <row r="134" spans="1:65" s="13" customFormat="1" ht="11.25">
      <c r="B134" s="201"/>
      <c r="C134" s="202"/>
      <c r="D134" s="203" t="s">
        <v>142</v>
      </c>
      <c r="E134" s="204" t="s">
        <v>1</v>
      </c>
      <c r="F134" s="205" t="s">
        <v>579</v>
      </c>
      <c r="G134" s="202"/>
      <c r="H134" s="204" t="s">
        <v>1</v>
      </c>
      <c r="I134" s="206"/>
      <c r="J134" s="202"/>
      <c r="K134" s="202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142</v>
      </c>
      <c r="AU134" s="211" t="s">
        <v>91</v>
      </c>
      <c r="AV134" s="13" t="s">
        <v>89</v>
      </c>
      <c r="AW134" s="13" t="s">
        <v>35</v>
      </c>
      <c r="AX134" s="13" t="s">
        <v>81</v>
      </c>
      <c r="AY134" s="211" t="s">
        <v>134</v>
      </c>
    </row>
    <row r="135" spans="1:65" s="14" customFormat="1" ht="11.25">
      <c r="B135" s="212"/>
      <c r="C135" s="213"/>
      <c r="D135" s="203" t="s">
        <v>142</v>
      </c>
      <c r="E135" s="214" t="s">
        <v>1</v>
      </c>
      <c r="F135" s="215" t="s">
        <v>580</v>
      </c>
      <c r="G135" s="213"/>
      <c r="H135" s="216">
        <v>4.1399999999999997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142</v>
      </c>
      <c r="AU135" s="222" t="s">
        <v>91</v>
      </c>
      <c r="AV135" s="14" t="s">
        <v>91</v>
      </c>
      <c r="AW135" s="14" t="s">
        <v>35</v>
      </c>
      <c r="AX135" s="14" t="s">
        <v>81</v>
      </c>
      <c r="AY135" s="222" t="s">
        <v>134</v>
      </c>
    </row>
    <row r="136" spans="1:65" s="13" customFormat="1" ht="11.25">
      <c r="B136" s="201"/>
      <c r="C136" s="202"/>
      <c r="D136" s="203" t="s">
        <v>142</v>
      </c>
      <c r="E136" s="204" t="s">
        <v>1</v>
      </c>
      <c r="F136" s="205" t="s">
        <v>581</v>
      </c>
      <c r="G136" s="202"/>
      <c r="H136" s="204" t="s">
        <v>1</v>
      </c>
      <c r="I136" s="206"/>
      <c r="J136" s="202"/>
      <c r="K136" s="202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142</v>
      </c>
      <c r="AU136" s="211" t="s">
        <v>91</v>
      </c>
      <c r="AV136" s="13" t="s">
        <v>89</v>
      </c>
      <c r="AW136" s="13" t="s">
        <v>35</v>
      </c>
      <c r="AX136" s="13" t="s">
        <v>81</v>
      </c>
      <c r="AY136" s="211" t="s">
        <v>134</v>
      </c>
    </row>
    <row r="137" spans="1:65" s="14" customFormat="1" ht="11.25">
      <c r="B137" s="212"/>
      <c r="C137" s="213"/>
      <c r="D137" s="203" t="s">
        <v>142</v>
      </c>
      <c r="E137" s="214" t="s">
        <v>1</v>
      </c>
      <c r="F137" s="215" t="s">
        <v>582</v>
      </c>
      <c r="G137" s="213"/>
      <c r="H137" s="216">
        <v>45.54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142</v>
      </c>
      <c r="AU137" s="222" t="s">
        <v>91</v>
      </c>
      <c r="AV137" s="14" t="s">
        <v>91</v>
      </c>
      <c r="AW137" s="14" t="s">
        <v>35</v>
      </c>
      <c r="AX137" s="14" t="s">
        <v>81</v>
      </c>
      <c r="AY137" s="222" t="s">
        <v>134</v>
      </c>
    </row>
    <row r="138" spans="1:65" s="13" customFormat="1" ht="11.25">
      <c r="B138" s="201"/>
      <c r="C138" s="202"/>
      <c r="D138" s="203" t="s">
        <v>142</v>
      </c>
      <c r="E138" s="204" t="s">
        <v>1</v>
      </c>
      <c r="F138" s="205" t="s">
        <v>583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142</v>
      </c>
      <c r="AU138" s="211" t="s">
        <v>91</v>
      </c>
      <c r="AV138" s="13" t="s">
        <v>89</v>
      </c>
      <c r="AW138" s="13" t="s">
        <v>35</v>
      </c>
      <c r="AX138" s="13" t="s">
        <v>81</v>
      </c>
      <c r="AY138" s="211" t="s">
        <v>134</v>
      </c>
    </row>
    <row r="139" spans="1:65" s="14" customFormat="1" ht="11.25">
      <c r="B139" s="212"/>
      <c r="C139" s="213"/>
      <c r="D139" s="203" t="s">
        <v>142</v>
      </c>
      <c r="E139" s="214" t="s">
        <v>1</v>
      </c>
      <c r="F139" s="215" t="s">
        <v>584</v>
      </c>
      <c r="G139" s="213"/>
      <c r="H139" s="216">
        <v>14.85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142</v>
      </c>
      <c r="AU139" s="222" t="s">
        <v>91</v>
      </c>
      <c r="AV139" s="14" t="s">
        <v>91</v>
      </c>
      <c r="AW139" s="14" t="s">
        <v>35</v>
      </c>
      <c r="AX139" s="14" t="s">
        <v>81</v>
      </c>
      <c r="AY139" s="222" t="s">
        <v>134</v>
      </c>
    </row>
    <row r="140" spans="1:65" s="14" customFormat="1" ht="11.25">
      <c r="B140" s="212"/>
      <c r="C140" s="213"/>
      <c r="D140" s="203" t="s">
        <v>142</v>
      </c>
      <c r="E140" s="214" t="s">
        <v>1</v>
      </c>
      <c r="F140" s="215" t="s">
        <v>585</v>
      </c>
      <c r="G140" s="213"/>
      <c r="H140" s="216">
        <v>28.11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142</v>
      </c>
      <c r="AU140" s="222" t="s">
        <v>91</v>
      </c>
      <c r="AV140" s="14" t="s">
        <v>91</v>
      </c>
      <c r="AW140" s="14" t="s">
        <v>35</v>
      </c>
      <c r="AX140" s="14" t="s">
        <v>81</v>
      </c>
      <c r="AY140" s="222" t="s">
        <v>134</v>
      </c>
    </row>
    <row r="141" spans="1:65" s="13" customFormat="1" ht="11.25">
      <c r="B141" s="201"/>
      <c r="C141" s="202"/>
      <c r="D141" s="203" t="s">
        <v>142</v>
      </c>
      <c r="E141" s="204" t="s">
        <v>1</v>
      </c>
      <c r="F141" s="205" t="s">
        <v>196</v>
      </c>
      <c r="G141" s="202"/>
      <c r="H141" s="204" t="s">
        <v>1</v>
      </c>
      <c r="I141" s="206"/>
      <c r="J141" s="202"/>
      <c r="K141" s="202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142</v>
      </c>
      <c r="AU141" s="211" t="s">
        <v>91</v>
      </c>
      <c r="AV141" s="13" t="s">
        <v>89</v>
      </c>
      <c r="AW141" s="13" t="s">
        <v>35</v>
      </c>
      <c r="AX141" s="13" t="s">
        <v>81</v>
      </c>
      <c r="AY141" s="211" t="s">
        <v>134</v>
      </c>
    </row>
    <row r="142" spans="1:65" s="14" customFormat="1" ht="11.25">
      <c r="B142" s="212"/>
      <c r="C142" s="213"/>
      <c r="D142" s="203" t="s">
        <v>142</v>
      </c>
      <c r="E142" s="214" t="s">
        <v>1</v>
      </c>
      <c r="F142" s="215" t="s">
        <v>586</v>
      </c>
      <c r="G142" s="213"/>
      <c r="H142" s="216">
        <v>-6.72</v>
      </c>
      <c r="I142" s="217"/>
      <c r="J142" s="213"/>
      <c r="K142" s="213"/>
      <c r="L142" s="218"/>
      <c r="M142" s="219"/>
      <c r="N142" s="220"/>
      <c r="O142" s="220"/>
      <c r="P142" s="220"/>
      <c r="Q142" s="220"/>
      <c r="R142" s="220"/>
      <c r="S142" s="220"/>
      <c r="T142" s="221"/>
      <c r="AT142" s="222" t="s">
        <v>142</v>
      </c>
      <c r="AU142" s="222" t="s">
        <v>91</v>
      </c>
      <c r="AV142" s="14" t="s">
        <v>91</v>
      </c>
      <c r="AW142" s="14" t="s">
        <v>35</v>
      </c>
      <c r="AX142" s="14" t="s">
        <v>81</v>
      </c>
      <c r="AY142" s="222" t="s">
        <v>134</v>
      </c>
    </row>
    <row r="143" spans="1:65" s="15" customFormat="1" ht="11.25">
      <c r="B143" s="223"/>
      <c r="C143" s="224"/>
      <c r="D143" s="203" t="s">
        <v>142</v>
      </c>
      <c r="E143" s="225" t="s">
        <v>1</v>
      </c>
      <c r="F143" s="226" t="s">
        <v>145</v>
      </c>
      <c r="G143" s="224"/>
      <c r="H143" s="227">
        <v>85.92</v>
      </c>
      <c r="I143" s="228"/>
      <c r="J143" s="224"/>
      <c r="K143" s="224"/>
      <c r="L143" s="229"/>
      <c r="M143" s="230"/>
      <c r="N143" s="231"/>
      <c r="O143" s="231"/>
      <c r="P143" s="231"/>
      <c r="Q143" s="231"/>
      <c r="R143" s="231"/>
      <c r="S143" s="231"/>
      <c r="T143" s="232"/>
      <c r="AT143" s="233" t="s">
        <v>142</v>
      </c>
      <c r="AU143" s="233" t="s">
        <v>91</v>
      </c>
      <c r="AV143" s="15" t="s">
        <v>140</v>
      </c>
      <c r="AW143" s="15" t="s">
        <v>35</v>
      </c>
      <c r="AX143" s="15" t="s">
        <v>89</v>
      </c>
      <c r="AY143" s="233" t="s">
        <v>134</v>
      </c>
    </row>
    <row r="144" spans="1:65" s="2" customFormat="1" ht="24.2" customHeight="1">
      <c r="A144" s="34"/>
      <c r="B144" s="35"/>
      <c r="C144" s="187" t="s">
        <v>140</v>
      </c>
      <c r="D144" s="187" t="s">
        <v>136</v>
      </c>
      <c r="E144" s="188" t="s">
        <v>587</v>
      </c>
      <c r="F144" s="189" t="s">
        <v>588</v>
      </c>
      <c r="G144" s="190" t="s">
        <v>206</v>
      </c>
      <c r="H144" s="191">
        <v>171.84</v>
      </c>
      <c r="I144" s="192"/>
      <c r="J144" s="193">
        <f>ROUND(I144*H144,2)</f>
        <v>0</v>
      </c>
      <c r="K144" s="194"/>
      <c r="L144" s="39"/>
      <c r="M144" s="195" t="s">
        <v>1</v>
      </c>
      <c r="N144" s="196" t="s">
        <v>46</v>
      </c>
      <c r="O144" s="71"/>
      <c r="P144" s="197">
        <f>O144*H144</f>
        <v>0</v>
      </c>
      <c r="Q144" s="197">
        <v>0</v>
      </c>
      <c r="R144" s="197">
        <f>Q144*H144</f>
        <v>0</v>
      </c>
      <c r="S144" s="197">
        <v>0</v>
      </c>
      <c r="T144" s="198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9" t="s">
        <v>140</v>
      </c>
      <c r="AT144" s="199" t="s">
        <v>136</v>
      </c>
      <c r="AU144" s="199" t="s">
        <v>91</v>
      </c>
      <c r="AY144" s="17" t="s">
        <v>134</v>
      </c>
      <c r="BE144" s="200">
        <f>IF(N144="základní",J144,0)</f>
        <v>0</v>
      </c>
      <c r="BF144" s="200">
        <f>IF(N144="snížená",J144,0)</f>
        <v>0</v>
      </c>
      <c r="BG144" s="200">
        <f>IF(N144="zákl. přenesená",J144,0)</f>
        <v>0</v>
      </c>
      <c r="BH144" s="200">
        <f>IF(N144="sníž. přenesená",J144,0)</f>
        <v>0</v>
      </c>
      <c r="BI144" s="200">
        <f>IF(N144="nulová",J144,0)</f>
        <v>0</v>
      </c>
      <c r="BJ144" s="17" t="s">
        <v>89</v>
      </c>
      <c r="BK144" s="200">
        <f>ROUND(I144*H144,2)</f>
        <v>0</v>
      </c>
      <c r="BL144" s="17" t="s">
        <v>140</v>
      </c>
      <c r="BM144" s="199" t="s">
        <v>589</v>
      </c>
    </row>
    <row r="145" spans="1:65" s="13" customFormat="1" ht="11.25">
      <c r="B145" s="201"/>
      <c r="C145" s="202"/>
      <c r="D145" s="203" t="s">
        <v>142</v>
      </c>
      <c r="E145" s="204" t="s">
        <v>1</v>
      </c>
      <c r="F145" s="205" t="s">
        <v>590</v>
      </c>
      <c r="G145" s="202"/>
      <c r="H145" s="204" t="s">
        <v>1</v>
      </c>
      <c r="I145" s="206"/>
      <c r="J145" s="202"/>
      <c r="K145" s="202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142</v>
      </c>
      <c r="AU145" s="211" t="s">
        <v>91</v>
      </c>
      <c r="AV145" s="13" t="s">
        <v>89</v>
      </c>
      <c r="AW145" s="13" t="s">
        <v>35</v>
      </c>
      <c r="AX145" s="13" t="s">
        <v>81</v>
      </c>
      <c r="AY145" s="211" t="s">
        <v>134</v>
      </c>
    </row>
    <row r="146" spans="1:65" s="14" customFormat="1" ht="11.25">
      <c r="B146" s="212"/>
      <c r="C146" s="213"/>
      <c r="D146" s="203" t="s">
        <v>142</v>
      </c>
      <c r="E146" s="214" t="s">
        <v>1</v>
      </c>
      <c r="F146" s="215" t="s">
        <v>591</v>
      </c>
      <c r="G146" s="213"/>
      <c r="H146" s="216">
        <v>85.92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142</v>
      </c>
      <c r="AU146" s="222" t="s">
        <v>91</v>
      </c>
      <c r="AV146" s="14" t="s">
        <v>91</v>
      </c>
      <c r="AW146" s="14" t="s">
        <v>35</v>
      </c>
      <c r="AX146" s="14" t="s">
        <v>81</v>
      </c>
      <c r="AY146" s="222" t="s">
        <v>134</v>
      </c>
    </row>
    <row r="147" spans="1:65" s="15" customFormat="1" ht="11.25">
      <c r="B147" s="223"/>
      <c r="C147" s="224"/>
      <c r="D147" s="203" t="s">
        <v>142</v>
      </c>
      <c r="E147" s="225" t="s">
        <v>1</v>
      </c>
      <c r="F147" s="226" t="s">
        <v>145</v>
      </c>
      <c r="G147" s="224"/>
      <c r="H147" s="227">
        <v>85.92</v>
      </c>
      <c r="I147" s="228"/>
      <c r="J147" s="224"/>
      <c r="K147" s="224"/>
      <c r="L147" s="229"/>
      <c r="M147" s="230"/>
      <c r="N147" s="231"/>
      <c r="O147" s="231"/>
      <c r="P147" s="231"/>
      <c r="Q147" s="231"/>
      <c r="R147" s="231"/>
      <c r="S147" s="231"/>
      <c r="T147" s="232"/>
      <c r="AT147" s="233" t="s">
        <v>142</v>
      </c>
      <c r="AU147" s="233" t="s">
        <v>91</v>
      </c>
      <c r="AV147" s="15" t="s">
        <v>140</v>
      </c>
      <c r="AW147" s="15" t="s">
        <v>35</v>
      </c>
      <c r="AX147" s="15" t="s">
        <v>89</v>
      </c>
      <c r="AY147" s="233" t="s">
        <v>134</v>
      </c>
    </row>
    <row r="148" spans="1:65" s="14" customFormat="1" ht="11.25">
      <c r="B148" s="212"/>
      <c r="C148" s="213"/>
      <c r="D148" s="203" t="s">
        <v>142</v>
      </c>
      <c r="E148" s="213"/>
      <c r="F148" s="215" t="s">
        <v>592</v>
      </c>
      <c r="G148" s="213"/>
      <c r="H148" s="216">
        <v>171.84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142</v>
      </c>
      <c r="AU148" s="222" t="s">
        <v>91</v>
      </c>
      <c r="AV148" s="14" t="s">
        <v>91</v>
      </c>
      <c r="AW148" s="14" t="s">
        <v>4</v>
      </c>
      <c r="AX148" s="14" t="s">
        <v>89</v>
      </c>
      <c r="AY148" s="222" t="s">
        <v>134</v>
      </c>
    </row>
    <row r="149" spans="1:65" s="2" customFormat="1" ht="16.5" customHeight="1">
      <c r="A149" s="34"/>
      <c r="B149" s="35"/>
      <c r="C149" s="187" t="s">
        <v>166</v>
      </c>
      <c r="D149" s="187" t="s">
        <v>136</v>
      </c>
      <c r="E149" s="188" t="s">
        <v>211</v>
      </c>
      <c r="F149" s="189" t="s">
        <v>212</v>
      </c>
      <c r="G149" s="190" t="s">
        <v>159</v>
      </c>
      <c r="H149" s="191">
        <v>85.92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46</v>
      </c>
      <c r="O149" s="71"/>
      <c r="P149" s="197">
        <f>O149*H149</f>
        <v>0</v>
      </c>
      <c r="Q149" s="197">
        <v>0</v>
      </c>
      <c r="R149" s="197">
        <f>Q149*H149</f>
        <v>0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140</v>
      </c>
      <c r="AT149" s="199" t="s">
        <v>136</v>
      </c>
      <c r="AU149" s="199" t="s">
        <v>91</v>
      </c>
      <c r="AY149" s="17" t="s">
        <v>134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89</v>
      </c>
      <c r="BK149" s="200">
        <f>ROUND(I149*H149,2)</f>
        <v>0</v>
      </c>
      <c r="BL149" s="17" t="s">
        <v>140</v>
      </c>
      <c r="BM149" s="199" t="s">
        <v>593</v>
      </c>
    </row>
    <row r="150" spans="1:65" s="14" customFormat="1" ht="11.25">
      <c r="B150" s="212"/>
      <c r="C150" s="213"/>
      <c r="D150" s="203" t="s">
        <v>142</v>
      </c>
      <c r="E150" s="214" t="s">
        <v>1</v>
      </c>
      <c r="F150" s="215" t="s">
        <v>591</v>
      </c>
      <c r="G150" s="213"/>
      <c r="H150" s="216">
        <v>85.92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142</v>
      </c>
      <c r="AU150" s="222" t="s">
        <v>91</v>
      </c>
      <c r="AV150" s="14" t="s">
        <v>91</v>
      </c>
      <c r="AW150" s="14" t="s">
        <v>35</v>
      </c>
      <c r="AX150" s="14" t="s">
        <v>81</v>
      </c>
      <c r="AY150" s="222" t="s">
        <v>134</v>
      </c>
    </row>
    <row r="151" spans="1:65" s="15" customFormat="1" ht="11.25">
      <c r="B151" s="223"/>
      <c r="C151" s="224"/>
      <c r="D151" s="203" t="s">
        <v>142</v>
      </c>
      <c r="E151" s="225" t="s">
        <v>1</v>
      </c>
      <c r="F151" s="226" t="s">
        <v>145</v>
      </c>
      <c r="G151" s="224"/>
      <c r="H151" s="227">
        <v>85.92</v>
      </c>
      <c r="I151" s="228"/>
      <c r="J151" s="224"/>
      <c r="K151" s="224"/>
      <c r="L151" s="229"/>
      <c r="M151" s="230"/>
      <c r="N151" s="231"/>
      <c r="O151" s="231"/>
      <c r="P151" s="231"/>
      <c r="Q151" s="231"/>
      <c r="R151" s="231"/>
      <c r="S151" s="231"/>
      <c r="T151" s="232"/>
      <c r="AT151" s="233" t="s">
        <v>142</v>
      </c>
      <c r="AU151" s="233" t="s">
        <v>91</v>
      </c>
      <c r="AV151" s="15" t="s">
        <v>140</v>
      </c>
      <c r="AW151" s="15" t="s">
        <v>35</v>
      </c>
      <c r="AX151" s="15" t="s">
        <v>89</v>
      </c>
      <c r="AY151" s="233" t="s">
        <v>134</v>
      </c>
    </row>
    <row r="152" spans="1:65" s="2" customFormat="1" ht="24.2" customHeight="1">
      <c r="A152" s="34"/>
      <c r="B152" s="35"/>
      <c r="C152" s="187" t="s">
        <v>156</v>
      </c>
      <c r="D152" s="187" t="s">
        <v>136</v>
      </c>
      <c r="E152" s="188" t="s">
        <v>215</v>
      </c>
      <c r="F152" s="189" t="s">
        <v>216</v>
      </c>
      <c r="G152" s="190" t="s">
        <v>159</v>
      </c>
      <c r="H152" s="191">
        <v>6.72</v>
      </c>
      <c r="I152" s="192"/>
      <c r="J152" s="193">
        <f>ROUND(I152*H152,2)</f>
        <v>0</v>
      </c>
      <c r="K152" s="194"/>
      <c r="L152" s="39"/>
      <c r="M152" s="195" t="s">
        <v>1</v>
      </c>
      <c r="N152" s="196" t="s">
        <v>46</v>
      </c>
      <c r="O152" s="71"/>
      <c r="P152" s="197">
        <f>O152*H152</f>
        <v>0</v>
      </c>
      <c r="Q152" s="197">
        <v>0</v>
      </c>
      <c r="R152" s="197">
        <f>Q152*H152</f>
        <v>0</v>
      </c>
      <c r="S152" s="197">
        <v>0</v>
      </c>
      <c r="T152" s="198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9" t="s">
        <v>140</v>
      </c>
      <c r="AT152" s="199" t="s">
        <v>136</v>
      </c>
      <c r="AU152" s="199" t="s">
        <v>91</v>
      </c>
      <c r="AY152" s="17" t="s">
        <v>134</v>
      </c>
      <c r="BE152" s="200">
        <f>IF(N152="základní",J152,0)</f>
        <v>0</v>
      </c>
      <c r="BF152" s="200">
        <f>IF(N152="snížená",J152,0)</f>
        <v>0</v>
      </c>
      <c r="BG152" s="200">
        <f>IF(N152="zákl. přenesená",J152,0)</f>
        <v>0</v>
      </c>
      <c r="BH152" s="200">
        <f>IF(N152="sníž. přenesená",J152,0)</f>
        <v>0</v>
      </c>
      <c r="BI152" s="200">
        <f>IF(N152="nulová",J152,0)</f>
        <v>0</v>
      </c>
      <c r="BJ152" s="17" t="s">
        <v>89</v>
      </c>
      <c r="BK152" s="200">
        <f>ROUND(I152*H152,2)</f>
        <v>0</v>
      </c>
      <c r="BL152" s="17" t="s">
        <v>140</v>
      </c>
      <c r="BM152" s="199" t="s">
        <v>594</v>
      </c>
    </row>
    <row r="153" spans="1:65" s="13" customFormat="1" ht="22.5">
      <c r="B153" s="201"/>
      <c r="C153" s="202"/>
      <c r="D153" s="203" t="s">
        <v>142</v>
      </c>
      <c r="E153" s="204" t="s">
        <v>1</v>
      </c>
      <c r="F153" s="205" t="s">
        <v>595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142</v>
      </c>
      <c r="AU153" s="211" t="s">
        <v>91</v>
      </c>
      <c r="AV153" s="13" t="s">
        <v>89</v>
      </c>
      <c r="AW153" s="13" t="s">
        <v>35</v>
      </c>
      <c r="AX153" s="13" t="s">
        <v>81</v>
      </c>
      <c r="AY153" s="211" t="s">
        <v>134</v>
      </c>
    </row>
    <row r="154" spans="1:65" s="13" customFormat="1" ht="11.25">
      <c r="B154" s="201"/>
      <c r="C154" s="202"/>
      <c r="D154" s="203" t="s">
        <v>142</v>
      </c>
      <c r="E154" s="204" t="s">
        <v>1</v>
      </c>
      <c r="F154" s="205" t="s">
        <v>596</v>
      </c>
      <c r="G154" s="202"/>
      <c r="H154" s="204" t="s">
        <v>1</v>
      </c>
      <c r="I154" s="206"/>
      <c r="J154" s="202"/>
      <c r="K154" s="202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142</v>
      </c>
      <c r="AU154" s="211" t="s">
        <v>91</v>
      </c>
      <c r="AV154" s="13" t="s">
        <v>89</v>
      </c>
      <c r="AW154" s="13" t="s">
        <v>35</v>
      </c>
      <c r="AX154" s="13" t="s">
        <v>81</v>
      </c>
      <c r="AY154" s="211" t="s">
        <v>134</v>
      </c>
    </row>
    <row r="155" spans="1:65" s="14" customFormat="1" ht="11.25">
      <c r="B155" s="212"/>
      <c r="C155" s="213"/>
      <c r="D155" s="203" t="s">
        <v>142</v>
      </c>
      <c r="E155" s="214" t="s">
        <v>1</v>
      </c>
      <c r="F155" s="215" t="s">
        <v>580</v>
      </c>
      <c r="G155" s="213"/>
      <c r="H155" s="216">
        <v>4.1399999999999997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142</v>
      </c>
      <c r="AU155" s="222" t="s">
        <v>91</v>
      </c>
      <c r="AV155" s="14" t="s">
        <v>91</v>
      </c>
      <c r="AW155" s="14" t="s">
        <v>35</v>
      </c>
      <c r="AX155" s="14" t="s">
        <v>81</v>
      </c>
      <c r="AY155" s="222" t="s">
        <v>134</v>
      </c>
    </row>
    <row r="156" spans="1:65" s="13" customFormat="1" ht="11.25">
      <c r="B156" s="201"/>
      <c r="C156" s="202"/>
      <c r="D156" s="203" t="s">
        <v>142</v>
      </c>
      <c r="E156" s="204" t="s">
        <v>1</v>
      </c>
      <c r="F156" s="205" t="s">
        <v>597</v>
      </c>
      <c r="G156" s="202"/>
      <c r="H156" s="204" t="s">
        <v>1</v>
      </c>
      <c r="I156" s="206"/>
      <c r="J156" s="202"/>
      <c r="K156" s="202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142</v>
      </c>
      <c r="AU156" s="211" t="s">
        <v>91</v>
      </c>
      <c r="AV156" s="13" t="s">
        <v>89</v>
      </c>
      <c r="AW156" s="13" t="s">
        <v>35</v>
      </c>
      <c r="AX156" s="13" t="s">
        <v>81</v>
      </c>
      <c r="AY156" s="211" t="s">
        <v>134</v>
      </c>
    </row>
    <row r="157" spans="1:65" s="14" customFormat="1" ht="11.25">
      <c r="B157" s="212"/>
      <c r="C157" s="213"/>
      <c r="D157" s="203" t="s">
        <v>142</v>
      </c>
      <c r="E157" s="214" t="s">
        <v>1</v>
      </c>
      <c r="F157" s="215" t="s">
        <v>582</v>
      </c>
      <c r="G157" s="213"/>
      <c r="H157" s="216">
        <v>45.54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142</v>
      </c>
      <c r="AU157" s="222" t="s">
        <v>91</v>
      </c>
      <c r="AV157" s="14" t="s">
        <v>91</v>
      </c>
      <c r="AW157" s="14" t="s">
        <v>35</v>
      </c>
      <c r="AX157" s="14" t="s">
        <v>81</v>
      </c>
      <c r="AY157" s="222" t="s">
        <v>134</v>
      </c>
    </row>
    <row r="158" spans="1:65" s="13" customFormat="1" ht="11.25">
      <c r="B158" s="201"/>
      <c r="C158" s="202"/>
      <c r="D158" s="203" t="s">
        <v>142</v>
      </c>
      <c r="E158" s="204" t="s">
        <v>1</v>
      </c>
      <c r="F158" s="205" t="s">
        <v>598</v>
      </c>
      <c r="G158" s="202"/>
      <c r="H158" s="204" t="s">
        <v>1</v>
      </c>
      <c r="I158" s="206"/>
      <c r="J158" s="202"/>
      <c r="K158" s="202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142</v>
      </c>
      <c r="AU158" s="211" t="s">
        <v>91</v>
      </c>
      <c r="AV158" s="13" t="s">
        <v>89</v>
      </c>
      <c r="AW158" s="13" t="s">
        <v>35</v>
      </c>
      <c r="AX158" s="13" t="s">
        <v>81</v>
      </c>
      <c r="AY158" s="211" t="s">
        <v>134</v>
      </c>
    </row>
    <row r="159" spans="1:65" s="14" customFormat="1" ht="11.25">
      <c r="B159" s="212"/>
      <c r="C159" s="213"/>
      <c r="D159" s="203" t="s">
        <v>142</v>
      </c>
      <c r="E159" s="214" t="s">
        <v>1</v>
      </c>
      <c r="F159" s="215" t="s">
        <v>599</v>
      </c>
      <c r="G159" s="213"/>
      <c r="H159" s="216">
        <v>-14.85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142</v>
      </c>
      <c r="AU159" s="222" t="s">
        <v>91</v>
      </c>
      <c r="AV159" s="14" t="s">
        <v>91</v>
      </c>
      <c r="AW159" s="14" t="s">
        <v>35</v>
      </c>
      <c r="AX159" s="14" t="s">
        <v>81</v>
      </c>
      <c r="AY159" s="222" t="s">
        <v>134</v>
      </c>
    </row>
    <row r="160" spans="1:65" s="14" customFormat="1" ht="11.25">
      <c r="B160" s="212"/>
      <c r="C160" s="213"/>
      <c r="D160" s="203" t="s">
        <v>142</v>
      </c>
      <c r="E160" s="214" t="s">
        <v>1</v>
      </c>
      <c r="F160" s="215" t="s">
        <v>600</v>
      </c>
      <c r="G160" s="213"/>
      <c r="H160" s="216">
        <v>-28.11</v>
      </c>
      <c r="I160" s="217"/>
      <c r="J160" s="213"/>
      <c r="K160" s="213"/>
      <c r="L160" s="218"/>
      <c r="M160" s="219"/>
      <c r="N160" s="220"/>
      <c r="O160" s="220"/>
      <c r="P160" s="220"/>
      <c r="Q160" s="220"/>
      <c r="R160" s="220"/>
      <c r="S160" s="220"/>
      <c r="T160" s="221"/>
      <c r="AT160" s="222" t="s">
        <v>142</v>
      </c>
      <c r="AU160" s="222" t="s">
        <v>91</v>
      </c>
      <c r="AV160" s="14" t="s">
        <v>91</v>
      </c>
      <c r="AW160" s="14" t="s">
        <v>35</v>
      </c>
      <c r="AX160" s="14" t="s">
        <v>81</v>
      </c>
      <c r="AY160" s="222" t="s">
        <v>134</v>
      </c>
    </row>
    <row r="161" spans="1:65" s="15" customFormat="1" ht="11.25">
      <c r="B161" s="223"/>
      <c r="C161" s="224"/>
      <c r="D161" s="203" t="s">
        <v>142</v>
      </c>
      <c r="E161" s="225" t="s">
        <v>1</v>
      </c>
      <c r="F161" s="226" t="s">
        <v>145</v>
      </c>
      <c r="G161" s="224"/>
      <c r="H161" s="227">
        <v>6.7199999999999989</v>
      </c>
      <c r="I161" s="228"/>
      <c r="J161" s="224"/>
      <c r="K161" s="224"/>
      <c r="L161" s="229"/>
      <c r="M161" s="230"/>
      <c r="N161" s="231"/>
      <c r="O161" s="231"/>
      <c r="P161" s="231"/>
      <c r="Q161" s="231"/>
      <c r="R161" s="231"/>
      <c r="S161" s="231"/>
      <c r="T161" s="232"/>
      <c r="AT161" s="233" t="s">
        <v>142</v>
      </c>
      <c r="AU161" s="233" t="s">
        <v>91</v>
      </c>
      <c r="AV161" s="15" t="s">
        <v>140</v>
      </c>
      <c r="AW161" s="15" t="s">
        <v>35</v>
      </c>
      <c r="AX161" s="15" t="s">
        <v>89</v>
      </c>
      <c r="AY161" s="233" t="s">
        <v>134</v>
      </c>
    </row>
    <row r="162" spans="1:65" s="2" customFormat="1" ht="24.2" customHeight="1">
      <c r="A162" s="34"/>
      <c r="B162" s="35"/>
      <c r="C162" s="187" t="s">
        <v>178</v>
      </c>
      <c r="D162" s="187" t="s">
        <v>136</v>
      </c>
      <c r="E162" s="188" t="s">
        <v>245</v>
      </c>
      <c r="F162" s="189" t="s">
        <v>246</v>
      </c>
      <c r="G162" s="190" t="s">
        <v>159</v>
      </c>
      <c r="H162" s="191">
        <v>28.11</v>
      </c>
      <c r="I162" s="192"/>
      <c r="J162" s="193">
        <f>ROUND(I162*H162,2)</f>
        <v>0</v>
      </c>
      <c r="K162" s="194"/>
      <c r="L162" s="39"/>
      <c r="M162" s="195" t="s">
        <v>1</v>
      </c>
      <c r="N162" s="196" t="s">
        <v>46</v>
      </c>
      <c r="O162" s="71"/>
      <c r="P162" s="197">
        <f>O162*H162</f>
        <v>0</v>
      </c>
      <c r="Q162" s="197">
        <v>0</v>
      </c>
      <c r="R162" s="197">
        <f>Q162*H162</f>
        <v>0</v>
      </c>
      <c r="S162" s="197">
        <v>0</v>
      </c>
      <c r="T162" s="198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140</v>
      </c>
      <c r="AT162" s="199" t="s">
        <v>136</v>
      </c>
      <c r="AU162" s="199" t="s">
        <v>91</v>
      </c>
      <c r="AY162" s="17" t="s">
        <v>134</v>
      </c>
      <c r="BE162" s="200">
        <f>IF(N162="základní",J162,0)</f>
        <v>0</v>
      </c>
      <c r="BF162" s="200">
        <f>IF(N162="snížená",J162,0)</f>
        <v>0</v>
      </c>
      <c r="BG162" s="200">
        <f>IF(N162="zákl. přenesená",J162,0)</f>
        <v>0</v>
      </c>
      <c r="BH162" s="200">
        <f>IF(N162="sníž. přenesená",J162,0)</f>
        <v>0</v>
      </c>
      <c r="BI162" s="200">
        <f>IF(N162="nulová",J162,0)</f>
        <v>0</v>
      </c>
      <c r="BJ162" s="17" t="s">
        <v>89</v>
      </c>
      <c r="BK162" s="200">
        <f>ROUND(I162*H162,2)</f>
        <v>0</v>
      </c>
      <c r="BL162" s="17" t="s">
        <v>140</v>
      </c>
      <c r="BM162" s="199" t="s">
        <v>601</v>
      </c>
    </row>
    <row r="163" spans="1:65" s="14" customFormat="1" ht="11.25">
      <c r="B163" s="212"/>
      <c r="C163" s="213"/>
      <c r="D163" s="203" t="s">
        <v>142</v>
      </c>
      <c r="E163" s="214" t="s">
        <v>1</v>
      </c>
      <c r="F163" s="215" t="s">
        <v>602</v>
      </c>
      <c r="G163" s="213"/>
      <c r="H163" s="216">
        <v>28.11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142</v>
      </c>
      <c r="AU163" s="222" t="s">
        <v>91</v>
      </c>
      <c r="AV163" s="14" t="s">
        <v>91</v>
      </c>
      <c r="AW163" s="14" t="s">
        <v>35</v>
      </c>
      <c r="AX163" s="14" t="s">
        <v>81</v>
      </c>
      <c r="AY163" s="222" t="s">
        <v>134</v>
      </c>
    </row>
    <row r="164" spans="1:65" s="15" customFormat="1" ht="11.25">
      <c r="B164" s="223"/>
      <c r="C164" s="224"/>
      <c r="D164" s="203" t="s">
        <v>142</v>
      </c>
      <c r="E164" s="225" t="s">
        <v>1</v>
      </c>
      <c r="F164" s="226" t="s">
        <v>145</v>
      </c>
      <c r="G164" s="224"/>
      <c r="H164" s="227">
        <v>28.11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142</v>
      </c>
      <c r="AU164" s="233" t="s">
        <v>91</v>
      </c>
      <c r="AV164" s="15" t="s">
        <v>140</v>
      </c>
      <c r="AW164" s="15" t="s">
        <v>35</v>
      </c>
      <c r="AX164" s="15" t="s">
        <v>89</v>
      </c>
      <c r="AY164" s="233" t="s">
        <v>134</v>
      </c>
    </row>
    <row r="165" spans="1:65" s="2" customFormat="1" ht="16.5" customHeight="1">
      <c r="A165" s="34"/>
      <c r="B165" s="35"/>
      <c r="C165" s="234" t="s">
        <v>184</v>
      </c>
      <c r="D165" s="234" t="s">
        <v>237</v>
      </c>
      <c r="E165" s="235" t="s">
        <v>260</v>
      </c>
      <c r="F165" s="236" t="s">
        <v>261</v>
      </c>
      <c r="G165" s="237" t="s">
        <v>206</v>
      </c>
      <c r="H165" s="238">
        <v>54.814999999999998</v>
      </c>
      <c r="I165" s="239"/>
      <c r="J165" s="240">
        <f>ROUND(I165*H165,2)</f>
        <v>0</v>
      </c>
      <c r="K165" s="241"/>
      <c r="L165" s="242"/>
      <c r="M165" s="243" t="s">
        <v>1</v>
      </c>
      <c r="N165" s="244" t="s">
        <v>46</v>
      </c>
      <c r="O165" s="71"/>
      <c r="P165" s="197">
        <f>O165*H165</f>
        <v>0</v>
      </c>
      <c r="Q165" s="197">
        <v>1</v>
      </c>
      <c r="R165" s="197">
        <f>Q165*H165</f>
        <v>54.814999999999998</v>
      </c>
      <c r="S165" s="197">
        <v>0</v>
      </c>
      <c r="T165" s="19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184</v>
      </c>
      <c r="AT165" s="199" t="s">
        <v>237</v>
      </c>
      <c r="AU165" s="199" t="s">
        <v>91</v>
      </c>
      <c r="AY165" s="17" t="s">
        <v>134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7" t="s">
        <v>89</v>
      </c>
      <c r="BK165" s="200">
        <f>ROUND(I165*H165,2)</f>
        <v>0</v>
      </c>
      <c r="BL165" s="17" t="s">
        <v>140</v>
      </c>
      <c r="BM165" s="199" t="s">
        <v>603</v>
      </c>
    </row>
    <row r="166" spans="1:65" s="13" customFormat="1" ht="11.25">
      <c r="B166" s="201"/>
      <c r="C166" s="202"/>
      <c r="D166" s="203" t="s">
        <v>142</v>
      </c>
      <c r="E166" s="204" t="s">
        <v>1</v>
      </c>
      <c r="F166" s="205" t="s">
        <v>604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142</v>
      </c>
      <c r="AU166" s="211" t="s">
        <v>91</v>
      </c>
      <c r="AV166" s="13" t="s">
        <v>89</v>
      </c>
      <c r="AW166" s="13" t="s">
        <v>35</v>
      </c>
      <c r="AX166" s="13" t="s">
        <v>81</v>
      </c>
      <c r="AY166" s="211" t="s">
        <v>134</v>
      </c>
    </row>
    <row r="167" spans="1:65" s="14" customFormat="1" ht="11.25">
      <c r="B167" s="212"/>
      <c r="C167" s="213"/>
      <c r="D167" s="203" t="s">
        <v>142</v>
      </c>
      <c r="E167" s="214" t="s">
        <v>1</v>
      </c>
      <c r="F167" s="215" t="s">
        <v>585</v>
      </c>
      <c r="G167" s="213"/>
      <c r="H167" s="216">
        <v>28.11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142</v>
      </c>
      <c r="AU167" s="222" t="s">
        <v>91</v>
      </c>
      <c r="AV167" s="14" t="s">
        <v>91</v>
      </c>
      <c r="AW167" s="14" t="s">
        <v>35</v>
      </c>
      <c r="AX167" s="14" t="s">
        <v>81</v>
      </c>
      <c r="AY167" s="222" t="s">
        <v>134</v>
      </c>
    </row>
    <row r="168" spans="1:65" s="15" customFormat="1" ht="11.25">
      <c r="B168" s="223"/>
      <c r="C168" s="224"/>
      <c r="D168" s="203" t="s">
        <v>142</v>
      </c>
      <c r="E168" s="225" t="s">
        <v>1</v>
      </c>
      <c r="F168" s="226" t="s">
        <v>145</v>
      </c>
      <c r="G168" s="224"/>
      <c r="H168" s="227">
        <v>28.11</v>
      </c>
      <c r="I168" s="228"/>
      <c r="J168" s="224"/>
      <c r="K168" s="224"/>
      <c r="L168" s="229"/>
      <c r="M168" s="230"/>
      <c r="N168" s="231"/>
      <c r="O168" s="231"/>
      <c r="P168" s="231"/>
      <c r="Q168" s="231"/>
      <c r="R168" s="231"/>
      <c r="S168" s="231"/>
      <c r="T168" s="232"/>
      <c r="AT168" s="233" t="s">
        <v>142</v>
      </c>
      <c r="AU168" s="233" t="s">
        <v>91</v>
      </c>
      <c r="AV168" s="15" t="s">
        <v>140</v>
      </c>
      <c r="AW168" s="15" t="s">
        <v>35</v>
      </c>
      <c r="AX168" s="15" t="s">
        <v>89</v>
      </c>
      <c r="AY168" s="233" t="s">
        <v>134</v>
      </c>
    </row>
    <row r="169" spans="1:65" s="14" customFormat="1" ht="11.25">
      <c r="B169" s="212"/>
      <c r="C169" s="213"/>
      <c r="D169" s="203" t="s">
        <v>142</v>
      </c>
      <c r="E169" s="213"/>
      <c r="F169" s="215" t="s">
        <v>605</v>
      </c>
      <c r="G169" s="213"/>
      <c r="H169" s="216">
        <v>54.814999999999998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142</v>
      </c>
      <c r="AU169" s="222" t="s">
        <v>91</v>
      </c>
      <c r="AV169" s="14" t="s">
        <v>91</v>
      </c>
      <c r="AW169" s="14" t="s">
        <v>4</v>
      </c>
      <c r="AX169" s="14" t="s">
        <v>89</v>
      </c>
      <c r="AY169" s="222" t="s">
        <v>134</v>
      </c>
    </row>
    <row r="170" spans="1:65" s="12" customFormat="1" ht="22.9" customHeight="1">
      <c r="B170" s="171"/>
      <c r="C170" s="172"/>
      <c r="D170" s="173" t="s">
        <v>80</v>
      </c>
      <c r="E170" s="185" t="s">
        <v>140</v>
      </c>
      <c r="F170" s="185" t="s">
        <v>307</v>
      </c>
      <c r="G170" s="172"/>
      <c r="H170" s="172"/>
      <c r="I170" s="175"/>
      <c r="J170" s="186">
        <f>BK170</f>
        <v>0</v>
      </c>
      <c r="K170" s="172"/>
      <c r="L170" s="177"/>
      <c r="M170" s="178"/>
      <c r="N170" s="179"/>
      <c r="O170" s="179"/>
      <c r="P170" s="180">
        <f>SUM(P171:P173)</f>
        <v>0</v>
      </c>
      <c r="Q170" s="179"/>
      <c r="R170" s="180">
        <f>SUM(R171:R173)</f>
        <v>28.077934500000001</v>
      </c>
      <c r="S170" s="179"/>
      <c r="T170" s="181">
        <f>SUM(T171:T173)</f>
        <v>0</v>
      </c>
      <c r="AR170" s="182" t="s">
        <v>89</v>
      </c>
      <c r="AT170" s="183" t="s">
        <v>80</v>
      </c>
      <c r="AU170" s="183" t="s">
        <v>89</v>
      </c>
      <c r="AY170" s="182" t="s">
        <v>134</v>
      </c>
      <c r="BK170" s="184">
        <f>SUM(BK171:BK173)</f>
        <v>0</v>
      </c>
    </row>
    <row r="171" spans="1:65" s="2" customFormat="1" ht="16.5" customHeight="1">
      <c r="A171" s="34"/>
      <c r="B171" s="35"/>
      <c r="C171" s="187" t="s">
        <v>203</v>
      </c>
      <c r="D171" s="187" t="s">
        <v>136</v>
      </c>
      <c r="E171" s="188" t="s">
        <v>606</v>
      </c>
      <c r="F171" s="189" t="s">
        <v>607</v>
      </c>
      <c r="G171" s="190" t="s">
        <v>159</v>
      </c>
      <c r="H171" s="191">
        <v>14.85</v>
      </c>
      <c r="I171" s="192"/>
      <c r="J171" s="193">
        <f>ROUND(I171*H171,2)</f>
        <v>0</v>
      </c>
      <c r="K171" s="194"/>
      <c r="L171" s="39"/>
      <c r="M171" s="195" t="s">
        <v>1</v>
      </c>
      <c r="N171" s="196" t="s">
        <v>46</v>
      </c>
      <c r="O171" s="71"/>
      <c r="P171" s="197">
        <f>O171*H171</f>
        <v>0</v>
      </c>
      <c r="Q171" s="197">
        <v>1.8907700000000001</v>
      </c>
      <c r="R171" s="197">
        <f>Q171*H171</f>
        <v>28.077934500000001</v>
      </c>
      <c r="S171" s="197">
        <v>0</v>
      </c>
      <c r="T171" s="19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140</v>
      </c>
      <c r="AT171" s="199" t="s">
        <v>136</v>
      </c>
      <c r="AU171" s="199" t="s">
        <v>91</v>
      </c>
      <c r="AY171" s="17" t="s">
        <v>134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7" t="s">
        <v>89</v>
      </c>
      <c r="BK171" s="200">
        <f>ROUND(I171*H171,2)</f>
        <v>0</v>
      </c>
      <c r="BL171" s="17" t="s">
        <v>140</v>
      </c>
      <c r="BM171" s="199" t="s">
        <v>608</v>
      </c>
    </row>
    <row r="172" spans="1:65" s="14" customFormat="1" ht="11.25">
      <c r="B172" s="212"/>
      <c r="C172" s="213"/>
      <c r="D172" s="203" t="s">
        <v>142</v>
      </c>
      <c r="E172" s="214" t="s">
        <v>1</v>
      </c>
      <c r="F172" s="215" t="s">
        <v>609</v>
      </c>
      <c r="G172" s="213"/>
      <c r="H172" s="216">
        <v>14.85</v>
      </c>
      <c r="I172" s="217"/>
      <c r="J172" s="213"/>
      <c r="K172" s="213"/>
      <c r="L172" s="218"/>
      <c r="M172" s="219"/>
      <c r="N172" s="220"/>
      <c r="O172" s="220"/>
      <c r="P172" s="220"/>
      <c r="Q172" s="220"/>
      <c r="R172" s="220"/>
      <c r="S172" s="220"/>
      <c r="T172" s="221"/>
      <c r="AT172" s="222" t="s">
        <v>142</v>
      </c>
      <c r="AU172" s="222" t="s">
        <v>91</v>
      </c>
      <c r="AV172" s="14" t="s">
        <v>91</v>
      </c>
      <c r="AW172" s="14" t="s">
        <v>35</v>
      </c>
      <c r="AX172" s="14" t="s">
        <v>81</v>
      </c>
      <c r="AY172" s="222" t="s">
        <v>134</v>
      </c>
    </row>
    <row r="173" spans="1:65" s="15" customFormat="1" ht="11.25">
      <c r="B173" s="223"/>
      <c r="C173" s="224"/>
      <c r="D173" s="203" t="s">
        <v>142</v>
      </c>
      <c r="E173" s="225" t="s">
        <v>1</v>
      </c>
      <c r="F173" s="226" t="s">
        <v>145</v>
      </c>
      <c r="G173" s="224"/>
      <c r="H173" s="227">
        <v>14.85</v>
      </c>
      <c r="I173" s="228"/>
      <c r="J173" s="224"/>
      <c r="K173" s="224"/>
      <c r="L173" s="229"/>
      <c r="M173" s="230"/>
      <c r="N173" s="231"/>
      <c r="O173" s="231"/>
      <c r="P173" s="231"/>
      <c r="Q173" s="231"/>
      <c r="R173" s="231"/>
      <c r="S173" s="231"/>
      <c r="T173" s="232"/>
      <c r="AT173" s="233" t="s">
        <v>142</v>
      </c>
      <c r="AU173" s="233" t="s">
        <v>91</v>
      </c>
      <c r="AV173" s="15" t="s">
        <v>140</v>
      </c>
      <c r="AW173" s="15" t="s">
        <v>35</v>
      </c>
      <c r="AX173" s="15" t="s">
        <v>89</v>
      </c>
      <c r="AY173" s="233" t="s">
        <v>134</v>
      </c>
    </row>
    <row r="174" spans="1:65" s="12" customFormat="1" ht="22.9" customHeight="1">
      <c r="B174" s="171"/>
      <c r="C174" s="172"/>
      <c r="D174" s="173" t="s">
        <v>80</v>
      </c>
      <c r="E174" s="185" t="s">
        <v>184</v>
      </c>
      <c r="F174" s="185" t="s">
        <v>359</v>
      </c>
      <c r="G174" s="172"/>
      <c r="H174" s="172"/>
      <c r="I174" s="175"/>
      <c r="J174" s="186">
        <f>BK174</f>
        <v>0</v>
      </c>
      <c r="K174" s="172"/>
      <c r="L174" s="177"/>
      <c r="M174" s="178"/>
      <c r="N174" s="179"/>
      <c r="O174" s="179"/>
      <c r="P174" s="180">
        <f>SUM(P175:P254)</f>
        <v>0</v>
      </c>
      <c r="Q174" s="179"/>
      <c r="R174" s="180">
        <f>SUM(R175:R254)</f>
        <v>1.3223144999999998</v>
      </c>
      <c r="S174" s="179"/>
      <c r="T174" s="181">
        <f>SUM(T175:T254)</f>
        <v>0</v>
      </c>
      <c r="AR174" s="182" t="s">
        <v>89</v>
      </c>
      <c r="AT174" s="183" t="s">
        <v>80</v>
      </c>
      <c r="AU174" s="183" t="s">
        <v>89</v>
      </c>
      <c r="AY174" s="182" t="s">
        <v>134</v>
      </c>
      <c r="BK174" s="184">
        <f>SUM(BK175:BK254)</f>
        <v>0</v>
      </c>
    </row>
    <row r="175" spans="1:65" s="2" customFormat="1" ht="24.2" customHeight="1">
      <c r="A175" s="34"/>
      <c r="B175" s="35"/>
      <c r="C175" s="187" t="s">
        <v>210</v>
      </c>
      <c r="D175" s="187" t="s">
        <v>136</v>
      </c>
      <c r="E175" s="188" t="s">
        <v>610</v>
      </c>
      <c r="F175" s="189" t="s">
        <v>611</v>
      </c>
      <c r="G175" s="190" t="s">
        <v>300</v>
      </c>
      <c r="H175" s="191">
        <v>4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46</v>
      </c>
      <c r="O175" s="71"/>
      <c r="P175" s="197">
        <f>O175*H175</f>
        <v>0</v>
      </c>
      <c r="Q175" s="197">
        <v>1E-4</v>
      </c>
      <c r="R175" s="197">
        <f>Q175*H175</f>
        <v>4.0000000000000002E-4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140</v>
      </c>
      <c r="AT175" s="199" t="s">
        <v>136</v>
      </c>
      <c r="AU175" s="199" t="s">
        <v>91</v>
      </c>
      <c r="AY175" s="17" t="s">
        <v>134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89</v>
      </c>
      <c r="BK175" s="200">
        <f>ROUND(I175*H175,2)</f>
        <v>0</v>
      </c>
      <c r="BL175" s="17" t="s">
        <v>140</v>
      </c>
      <c r="BM175" s="199" t="s">
        <v>612</v>
      </c>
    </row>
    <row r="176" spans="1:65" s="13" customFormat="1" ht="11.25">
      <c r="B176" s="201"/>
      <c r="C176" s="202"/>
      <c r="D176" s="203" t="s">
        <v>142</v>
      </c>
      <c r="E176" s="204" t="s">
        <v>1</v>
      </c>
      <c r="F176" s="205" t="s">
        <v>613</v>
      </c>
      <c r="G176" s="202"/>
      <c r="H176" s="204" t="s">
        <v>1</v>
      </c>
      <c r="I176" s="206"/>
      <c r="J176" s="202"/>
      <c r="K176" s="202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142</v>
      </c>
      <c r="AU176" s="211" t="s">
        <v>91</v>
      </c>
      <c r="AV176" s="13" t="s">
        <v>89</v>
      </c>
      <c r="AW176" s="13" t="s">
        <v>35</v>
      </c>
      <c r="AX176" s="13" t="s">
        <v>81</v>
      </c>
      <c r="AY176" s="211" t="s">
        <v>134</v>
      </c>
    </row>
    <row r="177" spans="1:65" s="14" customFormat="1" ht="11.25">
      <c r="B177" s="212"/>
      <c r="C177" s="213"/>
      <c r="D177" s="203" t="s">
        <v>142</v>
      </c>
      <c r="E177" s="214" t="s">
        <v>1</v>
      </c>
      <c r="F177" s="215" t="s">
        <v>91</v>
      </c>
      <c r="G177" s="213"/>
      <c r="H177" s="216">
        <v>2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142</v>
      </c>
      <c r="AU177" s="222" t="s">
        <v>91</v>
      </c>
      <c r="AV177" s="14" t="s">
        <v>91</v>
      </c>
      <c r="AW177" s="14" t="s">
        <v>35</v>
      </c>
      <c r="AX177" s="14" t="s">
        <v>81</v>
      </c>
      <c r="AY177" s="222" t="s">
        <v>134</v>
      </c>
    </row>
    <row r="178" spans="1:65" s="13" customFormat="1" ht="11.25">
      <c r="B178" s="201"/>
      <c r="C178" s="202"/>
      <c r="D178" s="203" t="s">
        <v>142</v>
      </c>
      <c r="E178" s="204" t="s">
        <v>1</v>
      </c>
      <c r="F178" s="205" t="s">
        <v>614</v>
      </c>
      <c r="G178" s="202"/>
      <c r="H178" s="204" t="s">
        <v>1</v>
      </c>
      <c r="I178" s="206"/>
      <c r="J178" s="202"/>
      <c r="K178" s="202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142</v>
      </c>
      <c r="AU178" s="211" t="s">
        <v>91</v>
      </c>
      <c r="AV178" s="13" t="s">
        <v>89</v>
      </c>
      <c r="AW178" s="13" t="s">
        <v>35</v>
      </c>
      <c r="AX178" s="13" t="s">
        <v>81</v>
      </c>
      <c r="AY178" s="211" t="s">
        <v>134</v>
      </c>
    </row>
    <row r="179" spans="1:65" s="14" customFormat="1" ht="11.25">
      <c r="B179" s="212"/>
      <c r="C179" s="213"/>
      <c r="D179" s="203" t="s">
        <v>142</v>
      </c>
      <c r="E179" s="214" t="s">
        <v>1</v>
      </c>
      <c r="F179" s="215" t="s">
        <v>91</v>
      </c>
      <c r="G179" s="213"/>
      <c r="H179" s="216">
        <v>2</v>
      </c>
      <c r="I179" s="217"/>
      <c r="J179" s="213"/>
      <c r="K179" s="213"/>
      <c r="L179" s="218"/>
      <c r="M179" s="219"/>
      <c r="N179" s="220"/>
      <c r="O179" s="220"/>
      <c r="P179" s="220"/>
      <c r="Q179" s="220"/>
      <c r="R179" s="220"/>
      <c r="S179" s="220"/>
      <c r="T179" s="221"/>
      <c r="AT179" s="222" t="s">
        <v>142</v>
      </c>
      <c r="AU179" s="222" t="s">
        <v>91</v>
      </c>
      <c r="AV179" s="14" t="s">
        <v>91</v>
      </c>
      <c r="AW179" s="14" t="s">
        <v>35</v>
      </c>
      <c r="AX179" s="14" t="s">
        <v>81</v>
      </c>
      <c r="AY179" s="222" t="s">
        <v>134</v>
      </c>
    </row>
    <row r="180" spans="1:65" s="15" customFormat="1" ht="11.25">
      <c r="B180" s="223"/>
      <c r="C180" s="224"/>
      <c r="D180" s="203" t="s">
        <v>142</v>
      </c>
      <c r="E180" s="225" t="s">
        <v>1</v>
      </c>
      <c r="F180" s="226" t="s">
        <v>145</v>
      </c>
      <c r="G180" s="224"/>
      <c r="H180" s="227">
        <v>4</v>
      </c>
      <c r="I180" s="228"/>
      <c r="J180" s="224"/>
      <c r="K180" s="224"/>
      <c r="L180" s="229"/>
      <c r="M180" s="230"/>
      <c r="N180" s="231"/>
      <c r="O180" s="231"/>
      <c r="P180" s="231"/>
      <c r="Q180" s="231"/>
      <c r="R180" s="231"/>
      <c r="S180" s="231"/>
      <c r="T180" s="232"/>
      <c r="AT180" s="233" t="s">
        <v>142</v>
      </c>
      <c r="AU180" s="233" t="s">
        <v>91</v>
      </c>
      <c r="AV180" s="15" t="s">
        <v>140</v>
      </c>
      <c r="AW180" s="15" t="s">
        <v>35</v>
      </c>
      <c r="AX180" s="15" t="s">
        <v>89</v>
      </c>
      <c r="AY180" s="233" t="s">
        <v>134</v>
      </c>
    </row>
    <row r="181" spans="1:65" s="2" customFormat="1" ht="24.2" customHeight="1">
      <c r="A181" s="34"/>
      <c r="B181" s="35"/>
      <c r="C181" s="234" t="s">
        <v>214</v>
      </c>
      <c r="D181" s="234" t="s">
        <v>237</v>
      </c>
      <c r="E181" s="235" t="s">
        <v>615</v>
      </c>
      <c r="F181" s="236" t="s">
        <v>616</v>
      </c>
      <c r="G181" s="237" t="s">
        <v>300</v>
      </c>
      <c r="H181" s="238">
        <v>2</v>
      </c>
      <c r="I181" s="239"/>
      <c r="J181" s="240">
        <f>ROUND(I181*H181,2)</f>
        <v>0</v>
      </c>
      <c r="K181" s="241"/>
      <c r="L181" s="242"/>
      <c r="M181" s="243" t="s">
        <v>1</v>
      </c>
      <c r="N181" s="244" t="s">
        <v>46</v>
      </c>
      <c r="O181" s="71"/>
      <c r="P181" s="197">
        <f>O181*H181</f>
        <v>0</v>
      </c>
      <c r="Q181" s="197">
        <v>1.4999999999999999E-4</v>
      </c>
      <c r="R181" s="197">
        <f>Q181*H181</f>
        <v>2.9999999999999997E-4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184</v>
      </c>
      <c r="AT181" s="199" t="s">
        <v>237</v>
      </c>
      <c r="AU181" s="199" t="s">
        <v>91</v>
      </c>
      <c r="AY181" s="17" t="s">
        <v>134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89</v>
      </c>
      <c r="BK181" s="200">
        <f>ROUND(I181*H181,2)</f>
        <v>0</v>
      </c>
      <c r="BL181" s="17" t="s">
        <v>140</v>
      </c>
      <c r="BM181" s="199" t="s">
        <v>617</v>
      </c>
    </row>
    <row r="182" spans="1:65" s="14" customFormat="1" ht="11.25">
      <c r="B182" s="212"/>
      <c r="C182" s="213"/>
      <c r="D182" s="203" t="s">
        <v>142</v>
      </c>
      <c r="E182" s="214" t="s">
        <v>1</v>
      </c>
      <c r="F182" s="215" t="s">
        <v>91</v>
      </c>
      <c r="G182" s="213"/>
      <c r="H182" s="216">
        <v>2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142</v>
      </c>
      <c r="AU182" s="222" t="s">
        <v>91</v>
      </c>
      <c r="AV182" s="14" t="s">
        <v>91</v>
      </c>
      <c r="AW182" s="14" t="s">
        <v>35</v>
      </c>
      <c r="AX182" s="14" t="s">
        <v>81</v>
      </c>
      <c r="AY182" s="222" t="s">
        <v>134</v>
      </c>
    </row>
    <row r="183" spans="1:65" s="15" customFormat="1" ht="11.25">
      <c r="B183" s="223"/>
      <c r="C183" s="224"/>
      <c r="D183" s="203" t="s">
        <v>142</v>
      </c>
      <c r="E183" s="225" t="s">
        <v>1</v>
      </c>
      <c r="F183" s="226" t="s">
        <v>145</v>
      </c>
      <c r="G183" s="224"/>
      <c r="H183" s="227">
        <v>2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142</v>
      </c>
      <c r="AU183" s="233" t="s">
        <v>91</v>
      </c>
      <c r="AV183" s="15" t="s">
        <v>140</v>
      </c>
      <c r="AW183" s="15" t="s">
        <v>35</v>
      </c>
      <c r="AX183" s="15" t="s">
        <v>89</v>
      </c>
      <c r="AY183" s="233" t="s">
        <v>134</v>
      </c>
    </row>
    <row r="184" spans="1:65" s="2" customFormat="1" ht="24.2" customHeight="1">
      <c r="A184" s="34"/>
      <c r="B184" s="35"/>
      <c r="C184" s="234" t="s">
        <v>230</v>
      </c>
      <c r="D184" s="234" t="s">
        <v>237</v>
      </c>
      <c r="E184" s="235" t="s">
        <v>618</v>
      </c>
      <c r="F184" s="236" t="s">
        <v>619</v>
      </c>
      <c r="G184" s="237" t="s">
        <v>300</v>
      </c>
      <c r="H184" s="238">
        <v>2</v>
      </c>
      <c r="I184" s="239"/>
      <c r="J184" s="240">
        <f>ROUND(I184*H184,2)</f>
        <v>0</v>
      </c>
      <c r="K184" s="241"/>
      <c r="L184" s="242"/>
      <c r="M184" s="243" t="s">
        <v>1</v>
      </c>
      <c r="N184" s="244" t="s">
        <v>46</v>
      </c>
      <c r="O184" s="71"/>
      <c r="P184" s="197">
        <f>O184*H184</f>
        <v>0</v>
      </c>
      <c r="Q184" s="197">
        <v>1.4999999999999999E-4</v>
      </c>
      <c r="R184" s="197">
        <f>Q184*H184</f>
        <v>2.9999999999999997E-4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184</v>
      </c>
      <c r="AT184" s="199" t="s">
        <v>237</v>
      </c>
      <c r="AU184" s="199" t="s">
        <v>91</v>
      </c>
      <c r="AY184" s="17" t="s">
        <v>134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89</v>
      </c>
      <c r="BK184" s="200">
        <f>ROUND(I184*H184,2)</f>
        <v>0</v>
      </c>
      <c r="BL184" s="17" t="s">
        <v>140</v>
      </c>
      <c r="BM184" s="199" t="s">
        <v>620</v>
      </c>
    </row>
    <row r="185" spans="1:65" s="14" customFormat="1" ht="11.25">
      <c r="B185" s="212"/>
      <c r="C185" s="213"/>
      <c r="D185" s="203" t="s">
        <v>142</v>
      </c>
      <c r="E185" s="214" t="s">
        <v>1</v>
      </c>
      <c r="F185" s="215" t="s">
        <v>91</v>
      </c>
      <c r="G185" s="213"/>
      <c r="H185" s="216">
        <v>2</v>
      </c>
      <c r="I185" s="217"/>
      <c r="J185" s="213"/>
      <c r="K185" s="213"/>
      <c r="L185" s="218"/>
      <c r="M185" s="219"/>
      <c r="N185" s="220"/>
      <c r="O185" s="220"/>
      <c r="P185" s="220"/>
      <c r="Q185" s="220"/>
      <c r="R185" s="220"/>
      <c r="S185" s="220"/>
      <c r="T185" s="221"/>
      <c r="AT185" s="222" t="s">
        <v>142</v>
      </c>
      <c r="AU185" s="222" t="s">
        <v>91</v>
      </c>
      <c r="AV185" s="14" t="s">
        <v>91</v>
      </c>
      <c r="AW185" s="14" t="s">
        <v>35</v>
      </c>
      <c r="AX185" s="14" t="s">
        <v>81</v>
      </c>
      <c r="AY185" s="222" t="s">
        <v>134</v>
      </c>
    </row>
    <row r="186" spans="1:65" s="15" customFormat="1" ht="11.25">
      <c r="B186" s="223"/>
      <c r="C186" s="224"/>
      <c r="D186" s="203" t="s">
        <v>142</v>
      </c>
      <c r="E186" s="225" t="s">
        <v>1</v>
      </c>
      <c r="F186" s="226" t="s">
        <v>145</v>
      </c>
      <c r="G186" s="224"/>
      <c r="H186" s="227">
        <v>2</v>
      </c>
      <c r="I186" s="228"/>
      <c r="J186" s="224"/>
      <c r="K186" s="224"/>
      <c r="L186" s="229"/>
      <c r="M186" s="230"/>
      <c r="N186" s="231"/>
      <c r="O186" s="231"/>
      <c r="P186" s="231"/>
      <c r="Q186" s="231"/>
      <c r="R186" s="231"/>
      <c r="S186" s="231"/>
      <c r="T186" s="232"/>
      <c r="AT186" s="233" t="s">
        <v>142</v>
      </c>
      <c r="AU186" s="233" t="s">
        <v>91</v>
      </c>
      <c r="AV186" s="15" t="s">
        <v>140</v>
      </c>
      <c r="AW186" s="15" t="s">
        <v>35</v>
      </c>
      <c r="AX186" s="15" t="s">
        <v>89</v>
      </c>
      <c r="AY186" s="233" t="s">
        <v>134</v>
      </c>
    </row>
    <row r="187" spans="1:65" s="2" customFormat="1" ht="24.2" customHeight="1">
      <c r="A187" s="34"/>
      <c r="B187" s="35"/>
      <c r="C187" s="234" t="s">
        <v>236</v>
      </c>
      <c r="D187" s="234" t="s">
        <v>237</v>
      </c>
      <c r="E187" s="235" t="s">
        <v>621</v>
      </c>
      <c r="F187" s="236" t="s">
        <v>622</v>
      </c>
      <c r="G187" s="237" t="s">
        <v>300</v>
      </c>
      <c r="H187" s="238">
        <v>26</v>
      </c>
      <c r="I187" s="239"/>
      <c r="J187" s="240">
        <f>ROUND(I187*H187,2)</f>
        <v>0</v>
      </c>
      <c r="K187" s="241"/>
      <c r="L187" s="242"/>
      <c r="M187" s="243" t="s">
        <v>1</v>
      </c>
      <c r="N187" s="244" t="s">
        <v>46</v>
      </c>
      <c r="O187" s="71"/>
      <c r="P187" s="197">
        <f>O187*H187</f>
        <v>0</v>
      </c>
      <c r="Q187" s="197">
        <v>1.4999999999999999E-4</v>
      </c>
      <c r="R187" s="197">
        <f>Q187*H187</f>
        <v>3.8999999999999998E-3</v>
      </c>
      <c r="S187" s="197">
        <v>0</v>
      </c>
      <c r="T187" s="198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9" t="s">
        <v>184</v>
      </c>
      <c r="AT187" s="199" t="s">
        <v>237</v>
      </c>
      <c r="AU187" s="199" t="s">
        <v>91</v>
      </c>
      <c r="AY187" s="17" t="s">
        <v>134</v>
      </c>
      <c r="BE187" s="200">
        <f>IF(N187="základní",J187,0)</f>
        <v>0</v>
      </c>
      <c r="BF187" s="200">
        <f>IF(N187="snížená",J187,0)</f>
        <v>0</v>
      </c>
      <c r="BG187" s="200">
        <f>IF(N187="zákl. přenesená",J187,0)</f>
        <v>0</v>
      </c>
      <c r="BH187" s="200">
        <f>IF(N187="sníž. přenesená",J187,0)</f>
        <v>0</v>
      </c>
      <c r="BI187" s="200">
        <f>IF(N187="nulová",J187,0)</f>
        <v>0</v>
      </c>
      <c r="BJ187" s="17" t="s">
        <v>89</v>
      </c>
      <c r="BK187" s="200">
        <f>ROUND(I187*H187,2)</f>
        <v>0</v>
      </c>
      <c r="BL187" s="17" t="s">
        <v>140</v>
      </c>
      <c r="BM187" s="199" t="s">
        <v>623</v>
      </c>
    </row>
    <row r="188" spans="1:65" s="14" customFormat="1" ht="11.25">
      <c r="B188" s="212"/>
      <c r="C188" s="213"/>
      <c r="D188" s="203" t="s">
        <v>142</v>
      </c>
      <c r="E188" s="214" t="s">
        <v>1</v>
      </c>
      <c r="F188" s="215" t="s">
        <v>308</v>
      </c>
      <c r="G188" s="213"/>
      <c r="H188" s="216">
        <v>26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142</v>
      </c>
      <c r="AU188" s="222" t="s">
        <v>91</v>
      </c>
      <c r="AV188" s="14" t="s">
        <v>91</v>
      </c>
      <c r="AW188" s="14" t="s">
        <v>35</v>
      </c>
      <c r="AX188" s="14" t="s">
        <v>81</v>
      </c>
      <c r="AY188" s="222" t="s">
        <v>134</v>
      </c>
    </row>
    <row r="189" spans="1:65" s="15" customFormat="1" ht="11.25">
      <c r="B189" s="223"/>
      <c r="C189" s="224"/>
      <c r="D189" s="203" t="s">
        <v>142</v>
      </c>
      <c r="E189" s="225" t="s">
        <v>1</v>
      </c>
      <c r="F189" s="226" t="s">
        <v>145</v>
      </c>
      <c r="G189" s="224"/>
      <c r="H189" s="227">
        <v>26</v>
      </c>
      <c r="I189" s="228"/>
      <c r="J189" s="224"/>
      <c r="K189" s="224"/>
      <c r="L189" s="229"/>
      <c r="M189" s="230"/>
      <c r="N189" s="231"/>
      <c r="O189" s="231"/>
      <c r="P189" s="231"/>
      <c r="Q189" s="231"/>
      <c r="R189" s="231"/>
      <c r="S189" s="231"/>
      <c r="T189" s="232"/>
      <c r="AT189" s="233" t="s">
        <v>142</v>
      </c>
      <c r="AU189" s="233" t="s">
        <v>91</v>
      </c>
      <c r="AV189" s="15" t="s">
        <v>140</v>
      </c>
      <c r="AW189" s="15" t="s">
        <v>35</v>
      </c>
      <c r="AX189" s="15" t="s">
        <v>89</v>
      </c>
      <c r="AY189" s="233" t="s">
        <v>134</v>
      </c>
    </row>
    <row r="190" spans="1:65" s="2" customFormat="1" ht="16.5" customHeight="1">
      <c r="A190" s="34"/>
      <c r="B190" s="35"/>
      <c r="C190" s="234" t="s">
        <v>244</v>
      </c>
      <c r="D190" s="234" t="s">
        <v>237</v>
      </c>
      <c r="E190" s="235" t="s">
        <v>624</v>
      </c>
      <c r="F190" s="236" t="s">
        <v>625</v>
      </c>
      <c r="G190" s="237" t="s">
        <v>300</v>
      </c>
      <c r="H190" s="238">
        <v>26</v>
      </c>
      <c r="I190" s="239"/>
      <c r="J190" s="240">
        <f>ROUND(I190*H190,2)</f>
        <v>0</v>
      </c>
      <c r="K190" s="241"/>
      <c r="L190" s="242"/>
      <c r="M190" s="243" t="s">
        <v>1</v>
      </c>
      <c r="N190" s="244" t="s">
        <v>46</v>
      </c>
      <c r="O190" s="71"/>
      <c r="P190" s="197">
        <f>O190*H190</f>
        <v>0</v>
      </c>
      <c r="Q190" s="197">
        <v>1.4999999999999999E-4</v>
      </c>
      <c r="R190" s="197">
        <f>Q190*H190</f>
        <v>3.8999999999999998E-3</v>
      </c>
      <c r="S190" s="197">
        <v>0</v>
      </c>
      <c r="T190" s="198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9" t="s">
        <v>184</v>
      </c>
      <c r="AT190" s="199" t="s">
        <v>237</v>
      </c>
      <c r="AU190" s="199" t="s">
        <v>91</v>
      </c>
      <c r="AY190" s="17" t="s">
        <v>134</v>
      </c>
      <c r="BE190" s="200">
        <f>IF(N190="základní",J190,0)</f>
        <v>0</v>
      </c>
      <c r="BF190" s="200">
        <f>IF(N190="snížená",J190,0)</f>
        <v>0</v>
      </c>
      <c r="BG190" s="200">
        <f>IF(N190="zákl. přenesená",J190,0)</f>
        <v>0</v>
      </c>
      <c r="BH190" s="200">
        <f>IF(N190="sníž. přenesená",J190,0)</f>
        <v>0</v>
      </c>
      <c r="BI190" s="200">
        <f>IF(N190="nulová",J190,0)</f>
        <v>0</v>
      </c>
      <c r="BJ190" s="17" t="s">
        <v>89</v>
      </c>
      <c r="BK190" s="200">
        <f>ROUND(I190*H190,2)</f>
        <v>0</v>
      </c>
      <c r="BL190" s="17" t="s">
        <v>140</v>
      </c>
      <c r="BM190" s="199" t="s">
        <v>626</v>
      </c>
    </row>
    <row r="191" spans="1:65" s="14" customFormat="1" ht="11.25">
      <c r="B191" s="212"/>
      <c r="C191" s="213"/>
      <c r="D191" s="203" t="s">
        <v>142</v>
      </c>
      <c r="E191" s="214" t="s">
        <v>1</v>
      </c>
      <c r="F191" s="215" t="s">
        <v>308</v>
      </c>
      <c r="G191" s="213"/>
      <c r="H191" s="216">
        <v>26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142</v>
      </c>
      <c r="AU191" s="222" t="s">
        <v>91</v>
      </c>
      <c r="AV191" s="14" t="s">
        <v>91</v>
      </c>
      <c r="AW191" s="14" t="s">
        <v>35</v>
      </c>
      <c r="AX191" s="14" t="s">
        <v>81</v>
      </c>
      <c r="AY191" s="222" t="s">
        <v>134</v>
      </c>
    </row>
    <row r="192" spans="1:65" s="15" customFormat="1" ht="11.25">
      <c r="B192" s="223"/>
      <c r="C192" s="224"/>
      <c r="D192" s="203" t="s">
        <v>142</v>
      </c>
      <c r="E192" s="225" t="s">
        <v>1</v>
      </c>
      <c r="F192" s="226" t="s">
        <v>145</v>
      </c>
      <c r="G192" s="224"/>
      <c r="H192" s="227">
        <v>26</v>
      </c>
      <c r="I192" s="228"/>
      <c r="J192" s="224"/>
      <c r="K192" s="224"/>
      <c r="L192" s="229"/>
      <c r="M192" s="230"/>
      <c r="N192" s="231"/>
      <c r="O192" s="231"/>
      <c r="P192" s="231"/>
      <c r="Q192" s="231"/>
      <c r="R192" s="231"/>
      <c r="S192" s="231"/>
      <c r="T192" s="232"/>
      <c r="AT192" s="233" t="s">
        <v>142</v>
      </c>
      <c r="AU192" s="233" t="s">
        <v>91</v>
      </c>
      <c r="AV192" s="15" t="s">
        <v>140</v>
      </c>
      <c r="AW192" s="15" t="s">
        <v>35</v>
      </c>
      <c r="AX192" s="15" t="s">
        <v>89</v>
      </c>
      <c r="AY192" s="233" t="s">
        <v>134</v>
      </c>
    </row>
    <row r="193" spans="1:65" s="2" customFormat="1" ht="33" customHeight="1">
      <c r="A193" s="34"/>
      <c r="B193" s="35"/>
      <c r="C193" s="187" t="s">
        <v>8</v>
      </c>
      <c r="D193" s="187" t="s">
        <v>136</v>
      </c>
      <c r="E193" s="188" t="s">
        <v>627</v>
      </c>
      <c r="F193" s="189" t="s">
        <v>628</v>
      </c>
      <c r="G193" s="190" t="s">
        <v>153</v>
      </c>
      <c r="H193" s="191">
        <v>100</v>
      </c>
      <c r="I193" s="192"/>
      <c r="J193" s="193">
        <f>ROUND(I193*H193,2)</f>
        <v>0</v>
      </c>
      <c r="K193" s="194"/>
      <c r="L193" s="39"/>
      <c r="M193" s="195" t="s">
        <v>1</v>
      </c>
      <c r="N193" s="196" t="s">
        <v>46</v>
      </c>
      <c r="O193" s="71"/>
      <c r="P193" s="197">
        <f>O193*H193</f>
        <v>0</v>
      </c>
      <c r="Q193" s="197">
        <v>0</v>
      </c>
      <c r="R193" s="197">
        <f>Q193*H193</f>
        <v>0</v>
      </c>
      <c r="S193" s="197">
        <v>0</v>
      </c>
      <c r="T193" s="19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140</v>
      </c>
      <c r="AT193" s="199" t="s">
        <v>136</v>
      </c>
      <c r="AU193" s="199" t="s">
        <v>91</v>
      </c>
      <c r="AY193" s="17" t="s">
        <v>134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7" t="s">
        <v>89</v>
      </c>
      <c r="BK193" s="200">
        <f>ROUND(I193*H193,2)</f>
        <v>0</v>
      </c>
      <c r="BL193" s="17" t="s">
        <v>140</v>
      </c>
      <c r="BM193" s="199" t="s">
        <v>629</v>
      </c>
    </row>
    <row r="194" spans="1:65" s="14" customFormat="1" ht="11.25">
      <c r="B194" s="212"/>
      <c r="C194" s="213"/>
      <c r="D194" s="203" t="s">
        <v>142</v>
      </c>
      <c r="E194" s="214" t="s">
        <v>1</v>
      </c>
      <c r="F194" s="215" t="s">
        <v>630</v>
      </c>
      <c r="G194" s="213"/>
      <c r="H194" s="216">
        <v>100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142</v>
      </c>
      <c r="AU194" s="222" t="s">
        <v>91</v>
      </c>
      <c r="AV194" s="14" t="s">
        <v>91</v>
      </c>
      <c r="AW194" s="14" t="s">
        <v>35</v>
      </c>
      <c r="AX194" s="14" t="s">
        <v>81</v>
      </c>
      <c r="AY194" s="222" t="s">
        <v>134</v>
      </c>
    </row>
    <row r="195" spans="1:65" s="15" customFormat="1" ht="11.25">
      <c r="B195" s="223"/>
      <c r="C195" s="224"/>
      <c r="D195" s="203" t="s">
        <v>142</v>
      </c>
      <c r="E195" s="225" t="s">
        <v>1</v>
      </c>
      <c r="F195" s="226" t="s">
        <v>145</v>
      </c>
      <c r="G195" s="224"/>
      <c r="H195" s="227">
        <v>100</v>
      </c>
      <c r="I195" s="228"/>
      <c r="J195" s="224"/>
      <c r="K195" s="224"/>
      <c r="L195" s="229"/>
      <c r="M195" s="230"/>
      <c r="N195" s="231"/>
      <c r="O195" s="231"/>
      <c r="P195" s="231"/>
      <c r="Q195" s="231"/>
      <c r="R195" s="231"/>
      <c r="S195" s="231"/>
      <c r="T195" s="232"/>
      <c r="AT195" s="233" t="s">
        <v>142</v>
      </c>
      <c r="AU195" s="233" t="s">
        <v>91</v>
      </c>
      <c r="AV195" s="15" t="s">
        <v>140</v>
      </c>
      <c r="AW195" s="15" t="s">
        <v>35</v>
      </c>
      <c r="AX195" s="15" t="s">
        <v>89</v>
      </c>
      <c r="AY195" s="233" t="s">
        <v>134</v>
      </c>
    </row>
    <row r="196" spans="1:65" s="2" customFormat="1" ht="21.75" customHeight="1">
      <c r="A196" s="34"/>
      <c r="B196" s="35"/>
      <c r="C196" s="234" t="s">
        <v>254</v>
      </c>
      <c r="D196" s="234" t="s">
        <v>237</v>
      </c>
      <c r="E196" s="235" t="s">
        <v>631</v>
      </c>
      <c r="F196" s="236" t="s">
        <v>632</v>
      </c>
      <c r="G196" s="237" t="s">
        <v>153</v>
      </c>
      <c r="H196" s="238">
        <v>100</v>
      </c>
      <c r="I196" s="239"/>
      <c r="J196" s="240">
        <f>ROUND(I196*H196,2)</f>
        <v>0</v>
      </c>
      <c r="K196" s="241"/>
      <c r="L196" s="242"/>
      <c r="M196" s="243" t="s">
        <v>1</v>
      </c>
      <c r="N196" s="244" t="s">
        <v>46</v>
      </c>
      <c r="O196" s="71"/>
      <c r="P196" s="197">
        <f>O196*H196</f>
        <v>0</v>
      </c>
      <c r="Q196" s="197">
        <v>3.1800000000000001E-3</v>
      </c>
      <c r="R196" s="197">
        <f>Q196*H196</f>
        <v>0.318</v>
      </c>
      <c r="S196" s="197">
        <v>0</v>
      </c>
      <c r="T196" s="19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184</v>
      </c>
      <c r="AT196" s="199" t="s">
        <v>237</v>
      </c>
      <c r="AU196" s="199" t="s">
        <v>91</v>
      </c>
      <c r="AY196" s="17" t="s">
        <v>134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7" t="s">
        <v>89</v>
      </c>
      <c r="BK196" s="200">
        <f>ROUND(I196*H196,2)</f>
        <v>0</v>
      </c>
      <c r="BL196" s="17" t="s">
        <v>140</v>
      </c>
      <c r="BM196" s="199" t="s">
        <v>633</v>
      </c>
    </row>
    <row r="197" spans="1:65" s="14" customFormat="1" ht="11.25">
      <c r="B197" s="212"/>
      <c r="C197" s="213"/>
      <c r="D197" s="203" t="s">
        <v>142</v>
      </c>
      <c r="E197" s="214" t="s">
        <v>1</v>
      </c>
      <c r="F197" s="215" t="s">
        <v>630</v>
      </c>
      <c r="G197" s="213"/>
      <c r="H197" s="216">
        <v>100</v>
      </c>
      <c r="I197" s="217"/>
      <c r="J197" s="213"/>
      <c r="K197" s="213"/>
      <c r="L197" s="218"/>
      <c r="M197" s="219"/>
      <c r="N197" s="220"/>
      <c r="O197" s="220"/>
      <c r="P197" s="220"/>
      <c r="Q197" s="220"/>
      <c r="R197" s="220"/>
      <c r="S197" s="220"/>
      <c r="T197" s="221"/>
      <c r="AT197" s="222" t="s">
        <v>142</v>
      </c>
      <c r="AU197" s="222" t="s">
        <v>91</v>
      </c>
      <c r="AV197" s="14" t="s">
        <v>91</v>
      </c>
      <c r="AW197" s="14" t="s">
        <v>35</v>
      </c>
      <c r="AX197" s="14" t="s">
        <v>81</v>
      </c>
      <c r="AY197" s="222" t="s">
        <v>134</v>
      </c>
    </row>
    <row r="198" spans="1:65" s="15" customFormat="1" ht="11.25">
      <c r="B198" s="223"/>
      <c r="C198" s="224"/>
      <c r="D198" s="203" t="s">
        <v>142</v>
      </c>
      <c r="E198" s="225" t="s">
        <v>1</v>
      </c>
      <c r="F198" s="226" t="s">
        <v>145</v>
      </c>
      <c r="G198" s="224"/>
      <c r="H198" s="227">
        <v>100</v>
      </c>
      <c r="I198" s="228"/>
      <c r="J198" s="224"/>
      <c r="K198" s="224"/>
      <c r="L198" s="229"/>
      <c r="M198" s="230"/>
      <c r="N198" s="231"/>
      <c r="O198" s="231"/>
      <c r="P198" s="231"/>
      <c r="Q198" s="231"/>
      <c r="R198" s="231"/>
      <c r="S198" s="231"/>
      <c r="T198" s="232"/>
      <c r="AT198" s="233" t="s">
        <v>142</v>
      </c>
      <c r="AU198" s="233" t="s">
        <v>91</v>
      </c>
      <c r="AV198" s="15" t="s">
        <v>140</v>
      </c>
      <c r="AW198" s="15" t="s">
        <v>35</v>
      </c>
      <c r="AX198" s="15" t="s">
        <v>89</v>
      </c>
      <c r="AY198" s="233" t="s">
        <v>134</v>
      </c>
    </row>
    <row r="199" spans="1:65" s="2" customFormat="1" ht="24.2" customHeight="1">
      <c r="A199" s="34"/>
      <c r="B199" s="35"/>
      <c r="C199" s="187" t="s">
        <v>259</v>
      </c>
      <c r="D199" s="187" t="s">
        <v>136</v>
      </c>
      <c r="E199" s="188" t="s">
        <v>634</v>
      </c>
      <c r="F199" s="189" t="s">
        <v>635</v>
      </c>
      <c r="G199" s="190" t="s">
        <v>153</v>
      </c>
      <c r="H199" s="191">
        <v>90</v>
      </c>
      <c r="I199" s="192"/>
      <c r="J199" s="193">
        <f>ROUND(I199*H199,2)</f>
        <v>0</v>
      </c>
      <c r="K199" s="194"/>
      <c r="L199" s="39"/>
      <c r="M199" s="195" t="s">
        <v>1</v>
      </c>
      <c r="N199" s="196" t="s">
        <v>46</v>
      </c>
      <c r="O199" s="71"/>
      <c r="P199" s="197">
        <f>O199*H199</f>
        <v>0</v>
      </c>
      <c r="Q199" s="197">
        <v>0</v>
      </c>
      <c r="R199" s="197">
        <f>Q199*H199</f>
        <v>0</v>
      </c>
      <c r="S199" s="197">
        <v>0</v>
      </c>
      <c r="T199" s="198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9" t="s">
        <v>140</v>
      </c>
      <c r="AT199" s="199" t="s">
        <v>136</v>
      </c>
      <c r="AU199" s="199" t="s">
        <v>91</v>
      </c>
      <c r="AY199" s="17" t="s">
        <v>134</v>
      </c>
      <c r="BE199" s="200">
        <f>IF(N199="základní",J199,0)</f>
        <v>0</v>
      </c>
      <c r="BF199" s="200">
        <f>IF(N199="snížená",J199,0)</f>
        <v>0</v>
      </c>
      <c r="BG199" s="200">
        <f>IF(N199="zákl. přenesená",J199,0)</f>
        <v>0</v>
      </c>
      <c r="BH199" s="200">
        <f>IF(N199="sníž. přenesená",J199,0)</f>
        <v>0</v>
      </c>
      <c r="BI199" s="200">
        <f>IF(N199="nulová",J199,0)</f>
        <v>0</v>
      </c>
      <c r="BJ199" s="17" t="s">
        <v>89</v>
      </c>
      <c r="BK199" s="200">
        <f>ROUND(I199*H199,2)</f>
        <v>0</v>
      </c>
      <c r="BL199" s="17" t="s">
        <v>140</v>
      </c>
      <c r="BM199" s="199" t="s">
        <v>636</v>
      </c>
    </row>
    <row r="200" spans="1:65" s="14" customFormat="1" ht="11.25">
      <c r="B200" s="212"/>
      <c r="C200" s="213"/>
      <c r="D200" s="203" t="s">
        <v>142</v>
      </c>
      <c r="E200" s="214" t="s">
        <v>1</v>
      </c>
      <c r="F200" s="215" t="s">
        <v>637</v>
      </c>
      <c r="G200" s="213"/>
      <c r="H200" s="216">
        <v>90</v>
      </c>
      <c r="I200" s="217"/>
      <c r="J200" s="213"/>
      <c r="K200" s="213"/>
      <c r="L200" s="218"/>
      <c r="M200" s="219"/>
      <c r="N200" s="220"/>
      <c r="O200" s="220"/>
      <c r="P200" s="220"/>
      <c r="Q200" s="220"/>
      <c r="R200" s="220"/>
      <c r="S200" s="220"/>
      <c r="T200" s="221"/>
      <c r="AT200" s="222" t="s">
        <v>142</v>
      </c>
      <c r="AU200" s="222" t="s">
        <v>91</v>
      </c>
      <c r="AV200" s="14" t="s">
        <v>91</v>
      </c>
      <c r="AW200" s="14" t="s">
        <v>35</v>
      </c>
      <c r="AX200" s="14" t="s">
        <v>81</v>
      </c>
      <c r="AY200" s="222" t="s">
        <v>134</v>
      </c>
    </row>
    <row r="201" spans="1:65" s="15" customFormat="1" ht="11.25">
      <c r="B201" s="223"/>
      <c r="C201" s="224"/>
      <c r="D201" s="203" t="s">
        <v>142</v>
      </c>
      <c r="E201" s="225" t="s">
        <v>1</v>
      </c>
      <c r="F201" s="226" t="s">
        <v>145</v>
      </c>
      <c r="G201" s="224"/>
      <c r="H201" s="227">
        <v>90</v>
      </c>
      <c r="I201" s="228"/>
      <c r="J201" s="224"/>
      <c r="K201" s="224"/>
      <c r="L201" s="229"/>
      <c r="M201" s="230"/>
      <c r="N201" s="231"/>
      <c r="O201" s="231"/>
      <c r="P201" s="231"/>
      <c r="Q201" s="231"/>
      <c r="R201" s="231"/>
      <c r="S201" s="231"/>
      <c r="T201" s="232"/>
      <c r="AT201" s="233" t="s">
        <v>142</v>
      </c>
      <c r="AU201" s="233" t="s">
        <v>91</v>
      </c>
      <c r="AV201" s="15" t="s">
        <v>140</v>
      </c>
      <c r="AW201" s="15" t="s">
        <v>35</v>
      </c>
      <c r="AX201" s="15" t="s">
        <v>89</v>
      </c>
      <c r="AY201" s="233" t="s">
        <v>134</v>
      </c>
    </row>
    <row r="202" spans="1:65" s="2" customFormat="1" ht="21.75" customHeight="1">
      <c r="A202" s="34"/>
      <c r="B202" s="35"/>
      <c r="C202" s="234" t="s">
        <v>265</v>
      </c>
      <c r="D202" s="234" t="s">
        <v>237</v>
      </c>
      <c r="E202" s="235" t="s">
        <v>638</v>
      </c>
      <c r="F202" s="236" t="s">
        <v>639</v>
      </c>
      <c r="G202" s="237" t="s">
        <v>153</v>
      </c>
      <c r="H202" s="238">
        <v>91.35</v>
      </c>
      <c r="I202" s="239"/>
      <c r="J202" s="240">
        <f>ROUND(I202*H202,2)</f>
        <v>0</v>
      </c>
      <c r="K202" s="241"/>
      <c r="L202" s="242"/>
      <c r="M202" s="243" t="s">
        <v>1</v>
      </c>
      <c r="N202" s="244" t="s">
        <v>46</v>
      </c>
      <c r="O202" s="71"/>
      <c r="P202" s="197">
        <f>O202*H202</f>
        <v>0</v>
      </c>
      <c r="Q202" s="197">
        <v>4.47E-3</v>
      </c>
      <c r="R202" s="197">
        <f>Q202*H202</f>
        <v>0.40833449999999999</v>
      </c>
      <c r="S202" s="197">
        <v>0</v>
      </c>
      <c r="T202" s="19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184</v>
      </c>
      <c r="AT202" s="199" t="s">
        <v>237</v>
      </c>
      <c r="AU202" s="199" t="s">
        <v>91</v>
      </c>
      <c r="AY202" s="17" t="s">
        <v>134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7" t="s">
        <v>89</v>
      </c>
      <c r="BK202" s="200">
        <f>ROUND(I202*H202,2)</f>
        <v>0</v>
      </c>
      <c r="BL202" s="17" t="s">
        <v>140</v>
      </c>
      <c r="BM202" s="199" t="s">
        <v>640</v>
      </c>
    </row>
    <row r="203" spans="1:65" s="14" customFormat="1" ht="11.25">
      <c r="B203" s="212"/>
      <c r="C203" s="213"/>
      <c r="D203" s="203" t="s">
        <v>142</v>
      </c>
      <c r="E203" s="214" t="s">
        <v>1</v>
      </c>
      <c r="F203" s="215" t="s">
        <v>637</v>
      </c>
      <c r="G203" s="213"/>
      <c r="H203" s="216">
        <v>90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142</v>
      </c>
      <c r="AU203" s="222" t="s">
        <v>91</v>
      </c>
      <c r="AV203" s="14" t="s">
        <v>91</v>
      </c>
      <c r="AW203" s="14" t="s">
        <v>35</v>
      </c>
      <c r="AX203" s="14" t="s">
        <v>81</v>
      </c>
      <c r="AY203" s="222" t="s">
        <v>134</v>
      </c>
    </row>
    <row r="204" spans="1:65" s="15" customFormat="1" ht="11.25">
      <c r="B204" s="223"/>
      <c r="C204" s="224"/>
      <c r="D204" s="203" t="s">
        <v>142</v>
      </c>
      <c r="E204" s="225" t="s">
        <v>1</v>
      </c>
      <c r="F204" s="226" t="s">
        <v>145</v>
      </c>
      <c r="G204" s="224"/>
      <c r="H204" s="227">
        <v>90</v>
      </c>
      <c r="I204" s="228"/>
      <c r="J204" s="224"/>
      <c r="K204" s="224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142</v>
      </c>
      <c r="AU204" s="233" t="s">
        <v>91</v>
      </c>
      <c r="AV204" s="15" t="s">
        <v>140</v>
      </c>
      <c r="AW204" s="15" t="s">
        <v>35</v>
      </c>
      <c r="AX204" s="15" t="s">
        <v>89</v>
      </c>
      <c r="AY204" s="233" t="s">
        <v>134</v>
      </c>
    </row>
    <row r="205" spans="1:65" s="14" customFormat="1" ht="11.25">
      <c r="B205" s="212"/>
      <c r="C205" s="213"/>
      <c r="D205" s="203" t="s">
        <v>142</v>
      </c>
      <c r="E205" s="213"/>
      <c r="F205" s="215" t="s">
        <v>641</v>
      </c>
      <c r="G205" s="213"/>
      <c r="H205" s="216">
        <v>91.35</v>
      </c>
      <c r="I205" s="217"/>
      <c r="J205" s="213"/>
      <c r="K205" s="213"/>
      <c r="L205" s="218"/>
      <c r="M205" s="219"/>
      <c r="N205" s="220"/>
      <c r="O205" s="220"/>
      <c r="P205" s="220"/>
      <c r="Q205" s="220"/>
      <c r="R205" s="220"/>
      <c r="S205" s="220"/>
      <c r="T205" s="221"/>
      <c r="AT205" s="222" t="s">
        <v>142</v>
      </c>
      <c r="AU205" s="222" t="s">
        <v>91</v>
      </c>
      <c r="AV205" s="14" t="s">
        <v>91</v>
      </c>
      <c r="AW205" s="14" t="s">
        <v>4</v>
      </c>
      <c r="AX205" s="14" t="s">
        <v>89</v>
      </c>
      <c r="AY205" s="222" t="s">
        <v>134</v>
      </c>
    </row>
    <row r="206" spans="1:65" s="2" customFormat="1" ht="24.2" customHeight="1">
      <c r="A206" s="34"/>
      <c r="B206" s="35"/>
      <c r="C206" s="187" t="s">
        <v>272</v>
      </c>
      <c r="D206" s="187" t="s">
        <v>136</v>
      </c>
      <c r="E206" s="188" t="s">
        <v>642</v>
      </c>
      <c r="F206" s="189" t="s">
        <v>643</v>
      </c>
      <c r="G206" s="190" t="s">
        <v>300</v>
      </c>
      <c r="H206" s="191">
        <v>15</v>
      </c>
      <c r="I206" s="192"/>
      <c r="J206" s="193">
        <f>ROUND(I206*H206,2)</f>
        <v>0</v>
      </c>
      <c r="K206" s="194"/>
      <c r="L206" s="39"/>
      <c r="M206" s="195" t="s">
        <v>1</v>
      </c>
      <c r="N206" s="196" t="s">
        <v>46</v>
      </c>
      <c r="O206" s="71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140</v>
      </c>
      <c r="AT206" s="199" t="s">
        <v>136</v>
      </c>
      <c r="AU206" s="199" t="s">
        <v>91</v>
      </c>
      <c r="AY206" s="17" t="s">
        <v>134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89</v>
      </c>
      <c r="BK206" s="200">
        <f>ROUND(I206*H206,2)</f>
        <v>0</v>
      </c>
      <c r="BL206" s="17" t="s">
        <v>140</v>
      </c>
      <c r="BM206" s="199" t="s">
        <v>644</v>
      </c>
    </row>
    <row r="207" spans="1:65" s="14" customFormat="1" ht="11.25">
      <c r="B207" s="212"/>
      <c r="C207" s="213"/>
      <c r="D207" s="203" t="s">
        <v>142</v>
      </c>
      <c r="E207" s="214" t="s">
        <v>1</v>
      </c>
      <c r="F207" s="215" t="s">
        <v>8</v>
      </c>
      <c r="G207" s="213"/>
      <c r="H207" s="216">
        <v>15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142</v>
      </c>
      <c r="AU207" s="222" t="s">
        <v>91</v>
      </c>
      <c r="AV207" s="14" t="s">
        <v>91</v>
      </c>
      <c r="AW207" s="14" t="s">
        <v>35</v>
      </c>
      <c r="AX207" s="14" t="s">
        <v>81</v>
      </c>
      <c r="AY207" s="222" t="s">
        <v>134</v>
      </c>
    </row>
    <row r="208" spans="1:65" s="15" customFormat="1" ht="11.25">
      <c r="B208" s="223"/>
      <c r="C208" s="224"/>
      <c r="D208" s="203" t="s">
        <v>142</v>
      </c>
      <c r="E208" s="225" t="s">
        <v>1</v>
      </c>
      <c r="F208" s="226" t="s">
        <v>145</v>
      </c>
      <c r="G208" s="224"/>
      <c r="H208" s="227">
        <v>15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AT208" s="233" t="s">
        <v>142</v>
      </c>
      <c r="AU208" s="233" t="s">
        <v>91</v>
      </c>
      <c r="AV208" s="15" t="s">
        <v>140</v>
      </c>
      <c r="AW208" s="15" t="s">
        <v>35</v>
      </c>
      <c r="AX208" s="15" t="s">
        <v>89</v>
      </c>
      <c r="AY208" s="233" t="s">
        <v>134</v>
      </c>
    </row>
    <row r="209" spans="1:65" s="2" customFormat="1" ht="16.5" customHeight="1">
      <c r="A209" s="34"/>
      <c r="B209" s="35"/>
      <c r="C209" s="234" t="s">
        <v>277</v>
      </c>
      <c r="D209" s="234" t="s">
        <v>237</v>
      </c>
      <c r="E209" s="235" t="s">
        <v>645</v>
      </c>
      <c r="F209" s="236" t="s">
        <v>646</v>
      </c>
      <c r="G209" s="237" t="s">
        <v>300</v>
      </c>
      <c r="H209" s="238">
        <v>15</v>
      </c>
      <c r="I209" s="239"/>
      <c r="J209" s="240">
        <f>ROUND(I209*H209,2)</f>
        <v>0</v>
      </c>
      <c r="K209" s="241"/>
      <c r="L209" s="242"/>
      <c r="M209" s="243" t="s">
        <v>1</v>
      </c>
      <c r="N209" s="244" t="s">
        <v>46</v>
      </c>
      <c r="O209" s="71"/>
      <c r="P209" s="197">
        <f>O209*H209</f>
        <v>0</v>
      </c>
      <c r="Q209" s="197">
        <v>7.2000000000000005E-4</v>
      </c>
      <c r="R209" s="197">
        <f>Q209*H209</f>
        <v>1.0800000000000001E-2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184</v>
      </c>
      <c r="AT209" s="199" t="s">
        <v>237</v>
      </c>
      <c r="AU209" s="199" t="s">
        <v>91</v>
      </c>
      <c r="AY209" s="17" t="s">
        <v>134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89</v>
      </c>
      <c r="BK209" s="200">
        <f>ROUND(I209*H209,2)</f>
        <v>0</v>
      </c>
      <c r="BL209" s="17" t="s">
        <v>140</v>
      </c>
      <c r="BM209" s="199" t="s">
        <v>647</v>
      </c>
    </row>
    <row r="210" spans="1:65" s="2" customFormat="1" ht="24.2" customHeight="1">
      <c r="A210" s="34"/>
      <c r="B210" s="35"/>
      <c r="C210" s="187" t="s">
        <v>7</v>
      </c>
      <c r="D210" s="187" t="s">
        <v>136</v>
      </c>
      <c r="E210" s="188" t="s">
        <v>648</v>
      </c>
      <c r="F210" s="189" t="s">
        <v>649</v>
      </c>
      <c r="G210" s="190" t="s">
        <v>300</v>
      </c>
      <c r="H210" s="191">
        <v>4</v>
      </c>
      <c r="I210" s="192"/>
      <c r="J210" s="193">
        <f>ROUND(I210*H210,2)</f>
        <v>0</v>
      </c>
      <c r="K210" s="194"/>
      <c r="L210" s="39"/>
      <c r="M210" s="195" t="s">
        <v>1</v>
      </c>
      <c r="N210" s="196" t="s">
        <v>46</v>
      </c>
      <c r="O210" s="71"/>
      <c r="P210" s="197">
        <f>O210*H210</f>
        <v>0</v>
      </c>
      <c r="Q210" s="197">
        <v>0</v>
      </c>
      <c r="R210" s="197">
        <f>Q210*H210</f>
        <v>0</v>
      </c>
      <c r="S210" s="197">
        <v>0</v>
      </c>
      <c r="T210" s="19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140</v>
      </c>
      <c r="AT210" s="199" t="s">
        <v>136</v>
      </c>
      <c r="AU210" s="199" t="s">
        <v>91</v>
      </c>
      <c r="AY210" s="17" t="s">
        <v>134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7" t="s">
        <v>89</v>
      </c>
      <c r="BK210" s="200">
        <f>ROUND(I210*H210,2)</f>
        <v>0</v>
      </c>
      <c r="BL210" s="17" t="s">
        <v>140</v>
      </c>
      <c r="BM210" s="199" t="s">
        <v>650</v>
      </c>
    </row>
    <row r="211" spans="1:65" s="14" customFormat="1" ht="11.25">
      <c r="B211" s="212"/>
      <c r="C211" s="213"/>
      <c r="D211" s="203" t="s">
        <v>142</v>
      </c>
      <c r="E211" s="214" t="s">
        <v>1</v>
      </c>
      <c r="F211" s="215" t="s">
        <v>140</v>
      </c>
      <c r="G211" s="213"/>
      <c r="H211" s="216">
        <v>4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142</v>
      </c>
      <c r="AU211" s="222" t="s">
        <v>91</v>
      </c>
      <c r="AV211" s="14" t="s">
        <v>91</v>
      </c>
      <c r="AW211" s="14" t="s">
        <v>35</v>
      </c>
      <c r="AX211" s="14" t="s">
        <v>81</v>
      </c>
      <c r="AY211" s="222" t="s">
        <v>134</v>
      </c>
    </row>
    <row r="212" spans="1:65" s="15" customFormat="1" ht="11.25">
      <c r="B212" s="223"/>
      <c r="C212" s="224"/>
      <c r="D212" s="203" t="s">
        <v>142</v>
      </c>
      <c r="E212" s="225" t="s">
        <v>1</v>
      </c>
      <c r="F212" s="226" t="s">
        <v>145</v>
      </c>
      <c r="G212" s="224"/>
      <c r="H212" s="227">
        <v>4</v>
      </c>
      <c r="I212" s="228"/>
      <c r="J212" s="224"/>
      <c r="K212" s="224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142</v>
      </c>
      <c r="AU212" s="233" t="s">
        <v>91</v>
      </c>
      <c r="AV212" s="15" t="s">
        <v>140</v>
      </c>
      <c r="AW212" s="15" t="s">
        <v>35</v>
      </c>
      <c r="AX212" s="15" t="s">
        <v>89</v>
      </c>
      <c r="AY212" s="233" t="s">
        <v>134</v>
      </c>
    </row>
    <row r="213" spans="1:65" s="2" customFormat="1" ht="16.5" customHeight="1">
      <c r="A213" s="34"/>
      <c r="B213" s="35"/>
      <c r="C213" s="234" t="s">
        <v>286</v>
      </c>
      <c r="D213" s="234" t="s">
        <v>237</v>
      </c>
      <c r="E213" s="235" t="s">
        <v>651</v>
      </c>
      <c r="F213" s="236" t="s">
        <v>652</v>
      </c>
      <c r="G213" s="237" t="s">
        <v>300</v>
      </c>
      <c r="H213" s="238">
        <v>4</v>
      </c>
      <c r="I213" s="239"/>
      <c r="J213" s="240">
        <f>ROUND(I213*H213,2)</f>
        <v>0</v>
      </c>
      <c r="K213" s="241"/>
      <c r="L213" s="242"/>
      <c r="M213" s="243" t="s">
        <v>1</v>
      </c>
      <c r="N213" s="244" t="s">
        <v>46</v>
      </c>
      <c r="O213" s="71"/>
      <c r="P213" s="197">
        <f>O213*H213</f>
        <v>0</v>
      </c>
      <c r="Q213" s="197">
        <v>1.2099999999999999E-3</v>
      </c>
      <c r="R213" s="197">
        <f>Q213*H213</f>
        <v>4.8399999999999997E-3</v>
      </c>
      <c r="S213" s="197">
        <v>0</v>
      </c>
      <c r="T213" s="198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184</v>
      </c>
      <c r="AT213" s="199" t="s">
        <v>237</v>
      </c>
      <c r="AU213" s="199" t="s">
        <v>91</v>
      </c>
      <c r="AY213" s="17" t="s">
        <v>134</v>
      </c>
      <c r="BE213" s="200">
        <f>IF(N213="základní",J213,0)</f>
        <v>0</v>
      </c>
      <c r="BF213" s="200">
        <f>IF(N213="snížená",J213,0)</f>
        <v>0</v>
      </c>
      <c r="BG213" s="200">
        <f>IF(N213="zákl. přenesená",J213,0)</f>
        <v>0</v>
      </c>
      <c r="BH213" s="200">
        <f>IF(N213="sníž. přenesená",J213,0)</f>
        <v>0</v>
      </c>
      <c r="BI213" s="200">
        <f>IF(N213="nulová",J213,0)</f>
        <v>0</v>
      </c>
      <c r="BJ213" s="17" t="s">
        <v>89</v>
      </c>
      <c r="BK213" s="200">
        <f>ROUND(I213*H213,2)</f>
        <v>0</v>
      </c>
      <c r="BL213" s="17" t="s">
        <v>140</v>
      </c>
      <c r="BM213" s="199" t="s">
        <v>653</v>
      </c>
    </row>
    <row r="214" spans="1:65" s="2" customFormat="1" ht="24.2" customHeight="1">
      <c r="A214" s="34"/>
      <c r="B214" s="35"/>
      <c r="C214" s="187" t="s">
        <v>292</v>
      </c>
      <c r="D214" s="187" t="s">
        <v>136</v>
      </c>
      <c r="E214" s="188" t="s">
        <v>654</v>
      </c>
      <c r="F214" s="189" t="s">
        <v>655</v>
      </c>
      <c r="G214" s="190" t="s">
        <v>300</v>
      </c>
      <c r="H214" s="191">
        <v>15</v>
      </c>
      <c r="I214" s="192"/>
      <c r="J214" s="193">
        <f>ROUND(I214*H214,2)</f>
        <v>0</v>
      </c>
      <c r="K214" s="194"/>
      <c r="L214" s="39"/>
      <c r="M214" s="195" t="s">
        <v>1</v>
      </c>
      <c r="N214" s="196" t="s">
        <v>46</v>
      </c>
      <c r="O214" s="71"/>
      <c r="P214" s="197">
        <f>O214*H214</f>
        <v>0</v>
      </c>
      <c r="Q214" s="197">
        <v>0</v>
      </c>
      <c r="R214" s="197">
        <f>Q214*H214</f>
        <v>0</v>
      </c>
      <c r="S214" s="197">
        <v>0</v>
      </c>
      <c r="T214" s="198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140</v>
      </c>
      <c r="AT214" s="199" t="s">
        <v>136</v>
      </c>
      <c r="AU214" s="199" t="s">
        <v>91</v>
      </c>
      <c r="AY214" s="17" t="s">
        <v>134</v>
      </c>
      <c r="BE214" s="200">
        <f>IF(N214="základní",J214,0)</f>
        <v>0</v>
      </c>
      <c r="BF214" s="200">
        <f>IF(N214="snížená",J214,0)</f>
        <v>0</v>
      </c>
      <c r="BG214" s="200">
        <f>IF(N214="zákl. přenesená",J214,0)</f>
        <v>0</v>
      </c>
      <c r="BH214" s="200">
        <f>IF(N214="sníž. přenesená",J214,0)</f>
        <v>0</v>
      </c>
      <c r="BI214" s="200">
        <f>IF(N214="nulová",J214,0)</f>
        <v>0</v>
      </c>
      <c r="BJ214" s="17" t="s">
        <v>89</v>
      </c>
      <c r="BK214" s="200">
        <f>ROUND(I214*H214,2)</f>
        <v>0</v>
      </c>
      <c r="BL214" s="17" t="s">
        <v>140</v>
      </c>
      <c r="BM214" s="199" t="s">
        <v>656</v>
      </c>
    </row>
    <row r="215" spans="1:65" s="14" customFormat="1" ht="11.25">
      <c r="B215" s="212"/>
      <c r="C215" s="213"/>
      <c r="D215" s="203" t="s">
        <v>142</v>
      </c>
      <c r="E215" s="214" t="s">
        <v>1</v>
      </c>
      <c r="F215" s="215" t="s">
        <v>8</v>
      </c>
      <c r="G215" s="213"/>
      <c r="H215" s="216">
        <v>15</v>
      </c>
      <c r="I215" s="217"/>
      <c r="J215" s="213"/>
      <c r="K215" s="213"/>
      <c r="L215" s="218"/>
      <c r="M215" s="219"/>
      <c r="N215" s="220"/>
      <c r="O215" s="220"/>
      <c r="P215" s="220"/>
      <c r="Q215" s="220"/>
      <c r="R215" s="220"/>
      <c r="S215" s="220"/>
      <c r="T215" s="221"/>
      <c r="AT215" s="222" t="s">
        <v>142</v>
      </c>
      <c r="AU215" s="222" t="s">
        <v>91</v>
      </c>
      <c r="AV215" s="14" t="s">
        <v>91</v>
      </c>
      <c r="AW215" s="14" t="s">
        <v>35</v>
      </c>
      <c r="AX215" s="14" t="s">
        <v>81</v>
      </c>
      <c r="AY215" s="222" t="s">
        <v>134</v>
      </c>
    </row>
    <row r="216" spans="1:65" s="15" customFormat="1" ht="11.25">
      <c r="B216" s="223"/>
      <c r="C216" s="224"/>
      <c r="D216" s="203" t="s">
        <v>142</v>
      </c>
      <c r="E216" s="225" t="s">
        <v>1</v>
      </c>
      <c r="F216" s="226" t="s">
        <v>145</v>
      </c>
      <c r="G216" s="224"/>
      <c r="H216" s="227">
        <v>15</v>
      </c>
      <c r="I216" s="228"/>
      <c r="J216" s="224"/>
      <c r="K216" s="224"/>
      <c r="L216" s="229"/>
      <c r="M216" s="230"/>
      <c r="N216" s="231"/>
      <c r="O216" s="231"/>
      <c r="P216" s="231"/>
      <c r="Q216" s="231"/>
      <c r="R216" s="231"/>
      <c r="S216" s="231"/>
      <c r="T216" s="232"/>
      <c r="AT216" s="233" t="s">
        <v>142</v>
      </c>
      <c r="AU216" s="233" t="s">
        <v>91</v>
      </c>
      <c r="AV216" s="15" t="s">
        <v>140</v>
      </c>
      <c r="AW216" s="15" t="s">
        <v>35</v>
      </c>
      <c r="AX216" s="15" t="s">
        <v>89</v>
      </c>
      <c r="AY216" s="233" t="s">
        <v>134</v>
      </c>
    </row>
    <row r="217" spans="1:65" s="2" customFormat="1" ht="16.5" customHeight="1">
      <c r="A217" s="34"/>
      <c r="B217" s="35"/>
      <c r="C217" s="234" t="s">
        <v>297</v>
      </c>
      <c r="D217" s="234" t="s">
        <v>237</v>
      </c>
      <c r="E217" s="235" t="s">
        <v>657</v>
      </c>
      <c r="F217" s="236" t="s">
        <v>658</v>
      </c>
      <c r="G217" s="237" t="s">
        <v>300</v>
      </c>
      <c r="H217" s="238">
        <v>15</v>
      </c>
      <c r="I217" s="239"/>
      <c r="J217" s="240">
        <f>ROUND(I217*H217,2)</f>
        <v>0</v>
      </c>
      <c r="K217" s="241"/>
      <c r="L217" s="242"/>
      <c r="M217" s="243" t="s">
        <v>1</v>
      </c>
      <c r="N217" s="244" t="s">
        <v>46</v>
      </c>
      <c r="O217" s="71"/>
      <c r="P217" s="197">
        <f>O217*H217</f>
        <v>0</v>
      </c>
      <c r="Q217" s="197">
        <v>8.1999999999999998E-4</v>
      </c>
      <c r="R217" s="197">
        <f>Q217*H217</f>
        <v>1.23E-2</v>
      </c>
      <c r="S217" s="197">
        <v>0</v>
      </c>
      <c r="T217" s="198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184</v>
      </c>
      <c r="AT217" s="199" t="s">
        <v>237</v>
      </c>
      <c r="AU217" s="199" t="s">
        <v>91</v>
      </c>
      <c r="AY217" s="17" t="s">
        <v>134</v>
      </c>
      <c r="BE217" s="200">
        <f>IF(N217="základní",J217,0)</f>
        <v>0</v>
      </c>
      <c r="BF217" s="200">
        <f>IF(N217="snížená",J217,0)</f>
        <v>0</v>
      </c>
      <c r="BG217" s="200">
        <f>IF(N217="zákl. přenesená",J217,0)</f>
        <v>0</v>
      </c>
      <c r="BH217" s="200">
        <f>IF(N217="sníž. přenesená",J217,0)</f>
        <v>0</v>
      </c>
      <c r="BI217" s="200">
        <f>IF(N217="nulová",J217,0)</f>
        <v>0</v>
      </c>
      <c r="BJ217" s="17" t="s">
        <v>89</v>
      </c>
      <c r="BK217" s="200">
        <f>ROUND(I217*H217,2)</f>
        <v>0</v>
      </c>
      <c r="BL217" s="17" t="s">
        <v>140</v>
      </c>
      <c r="BM217" s="199" t="s">
        <v>659</v>
      </c>
    </row>
    <row r="218" spans="1:65" s="2" customFormat="1" ht="24.2" customHeight="1">
      <c r="A218" s="34"/>
      <c r="B218" s="35"/>
      <c r="C218" s="187" t="s">
        <v>303</v>
      </c>
      <c r="D218" s="187" t="s">
        <v>136</v>
      </c>
      <c r="E218" s="188" t="s">
        <v>660</v>
      </c>
      <c r="F218" s="189" t="s">
        <v>661</v>
      </c>
      <c r="G218" s="190" t="s">
        <v>300</v>
      </c>
      <c r="H218" s="191">
        <v>4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46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140</v>
      </c>
      <c r="AT218" s="199" t="s">
        <v>136</v>
      </c>
      <c r="AU218" s="199" t="s">
        <v>91</v>
      </c>
      <c r="AY218" s="17" t="s">
        <v>134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89</v>
      </c>
      <c r="BK218" s="200">
        <f>ROUND(I218*H218,2)</f>
        <v>0</v>
      </c>
      <c r="BL218" s="17" t="s">
        <v>140</v>
      </c>
      <c r="BM218" s="199" t="s">
        <v>662</v>
      </c>
    </row>
    <row r="219" spans="1:65" s="14" customFormat="1" ht="11.25">
      <c r="B219" s="212"/>
      <c r="C219" s="213"/>
      <c r="D219" s="203" t="s">
        <v>142</v>
      </c>
      <c r="E219" s="214" t="s">
        <v>1</v>
      </c>
      <c r="F219" s="215" t="s">
        <v>140</v>
      </c>
      <c r="G219" s="213"/>
      <c r="H219" s="216">
        <v>4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142</v>
      </c>
      <c r="AU219" s="222" t="s">
        <v>91</v>
      </c>
      <c r="AV219" s="14" t="s">
        <v>91</v>
      </c>
      <c r="AW219" s="14" t="s">
        <v>35</v>
      </c>
      <c r="AX219" s="14" t="s">
        <v>81</v>
      </c>
      <c r="AY219" s="222" t="s">
        <v>134</v>
      </c>
    </row>
    <row r="220" spans="1:65" s="15" customFormat="1" ht="11.25">
      <c r="B220" s="223"/>
      <c r="C220" s="224"/>
      <c r="D220" s="203" t="s">
        <v>142</v>
      </c>
      <c r="E220" s="225" t="s">
        <v>1</v>
      </c>
      <c r="F220" s="226" t="s">
        <v>145</v>
      </c>
      <c r="G220" s="224"/>
      <c r="H220" s="227">
        <v>4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142</v>
      </c>
      <c r="AU220" s="233" t="s">
        <v>91</v>
      </c>
      <c r="AV220" s="15" t="s">
        <v>140</v>
      </c>
      <c r="AW220" s="15" t="s">
        <v>35</v>
      </c>
      <c r="AX220" s="15" t="s">
        <v>89</v>
      </c>
      <c r="AY220" s="233" t="s">
        <v>134</v>
      </c>
    </row>
    <row r="221" spans="1:65" s="2" customFormat="1" ht="16.5" customHeight="1">
      <c r="A221" s="34"/>
      <c r="B221" s="35"/>
      <c r="C221" s="234" t="s">
        <v>308</v>
      </c>
      <c r="D221" s="234" t="s">
        <v>237</v>
      </c>
      <c r="E221" s="235" t="s">
        <v>663</v>
      </c>
      <c r="F221" s="236" t="s">
        <v>664</v>
      </c>
      <c r="G221" s="237" t="s">
        <v>300</v>
      </c>
      <c r="H221" s="238">
        <v>4</v>
      </c>
      <c r="I221" s="239"/>
      <c r="J221" s="240">
        <f>ROUND(I221*H221,2)</f>
        <v>0</v>
      </c>
      <c r="K221" s="241"/>
      <c r="L221" s="242"/>
      <c r="M221" s="243" t="s">
        <v>1</v>
      </c>
      <c r="N221" s="244" t="s">
        <v>46</v>
      </c>
      <c r="O221" s="71"/>
      <c r="P221" s="197">
        <f>O221*H221</f>
        <v>0</v>
      </c>
      <c r="Q221" s="197">
        <v>3.8E-3</v>
      </c>
      <c r="R221" s="197">
        <f>Q221*H221</f>
        <v>1.52E-2</v>
      </c>
      <c r="S221" s="197">
        <v>0</v>
      </c>
      <c r="T221" s="19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184</v>
      </c>
      <c r="AT221" s="199" t="s">
        <v>237</v>
      </c>
      <c r="AU221" s="199" t="s">
        <v>91</v>
      </c>
      <c r="AY221" s="17" t="s">
        <v>134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7" t="s">
        <v>89</v>
      </c>
      <c r="BK221" s="200">
        <f>ROUND(I221*H221,2)</f>
        <v>0</v>
      </c>
      <c r="BL221" s="17" t="s">
        <v>140</v>
      </c>
      <c r="BM221" s="199" t="s">
        <v>665</v>
      </c>
    </row>
    <row r="222" spans="1:65" s="2" customFormat="1" ht="21.75" customHeight="1">
      <c r="A222" s="34"/>
      <c r="B222" s="35"/>
      <c r="C222" s="187" t="s">
        <v>316</v>
      </c>
      <c r="D222" s="187" t="s">
        <v>136</v>
      </c>
      <c r="E222" s="188" t="s">
        <v>666</v>
      </c>
      <c r="F222" s="189" t="s">
        <v>667</v>
      </c>
      <c r="G222" s="190" t="s">
        <v>300</v>
      </c>
      <c r="H222" s="191">
        <v>2</v>
      </c>
      <c r="I222" s="192"/>
      <c r="J222" s="193">
        <f>ROUND(I222*H222,2)</f>
        <v>0</v>
      </c>
      <c r="K222" s="194"/>
      <c r="L222" s="39"/>
      <c r="M222" s="195" t="s">
        <v>1</v>
      </c>
      <c r="N222" s="196" t="s">
        <v>46</v>
      </c>
      <c r="O222" s="71"/>
      <c r="P222" s="197">
        <f>O222*H222</f>
        <v>0</v>
      </c>
      <c r="Q222" s="197">
        <v>1.6299999999999999E-3</v>
      </c>
      <c r="R222" s="197">
        <f>Q222*H222</f>
        <v>3.2599999999999999E-3</v>
      </c>
      <c r="S222" s="197">
        <v>0</v>
      </c>
      <c r="T222" s="198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9" t="s">
        <v>140</v>
      </c>
      <c r="AT222" s="199" t="s">
        <v>136</v>
      </c>
      <c r="AU222" s="199" t="s">
        <v>91</v>
      </c>
      <c r="AY222" s="17" t="s">
        <v>134</v>
      </c>
      <c r="BE222" s="200">
        <f>IF(N222="základní",J222,0)</f>
        <v>0</v>
      </c>
      <c r="BF222" s="200">
        <f>IF(N222="snížená",J222,0)</f>
        <v>0</v>
      </c>
      <c r="BG222" s="200">
        <f>IF(N222="zákl. přenesená",J222,0)</f>
        <v>0</v>
      </c>
      <c r="BH222" s="200">
        <f>IF(N222="sníž. přenesená",J222,0)</f>
        <v>0</v>
      </c>
      <c r="BI222" s="200">
        <f>IF(N222="nulová",J222,0)</f>
        <v>0</v>
      </c>
      <c r="BJ222" s="17" t="s">
        <v>89</v>
      </c>
      <c r="BK222" s="200">
        <f>ROUND(I222*H222,2)</f>
        <v>0</v>
      </c>
      <c r="BL222" s="17" t="s">
        <v>140</v>
      </c>
      <c r="BM222" s="199" t="s">
        <v>668</v>
      </c>
    </row>
    <row r="223" spans="1:65" s="14" customFormat="1" ht="11.25">
      <c r="B223" s="212"/>
      <c r="C223" s="213"/>
      <c r="D223" s="203" t="s">
        <v>142</v>
      </c>
      <c r="E223" s="214" t="s">
        <v>1</v>
      </c>
      <c r="F223" s="215" t="s">
        <v>91</v>
      </c>
      <c r="G223" s="213"/>
      <c r="H223" s="216">
        <v>2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142</v>
      </c>
      <c r="AU223" s="222" t="s">
        <v>91</v>
      </c>
      <c r="AV223" s="14" t="s">
        <v>91</v>
      </c>
      <c r="AW223" s="14" t="s">
        <v>35</v>
      </c>
      <c r="AX223" s="14" t="s">
        <v>81</v>
      </c>
      <c r="AY223" s="222" t="s">
        <v>134</v>
      </c>
    </row>
    <row r="224" spans="1:65" s="15" customFormat="1" ht="11.25">
      <c r="B224" s="223"/>
      <c r="C224" s="224"/>
      <c r="D224" s="203" t="s">
        <v>142</v>
      </c>
      <c r="E224" s="225" t="s">
        <v>1</v>
      </c>
      <c r="F224" s="226" t="s">
        <v>145</v>
      </c>
      <c r="G224" s="224"/>
      <c r="H224" s="227">
        <v>2</v>
      </c>
      <c r="I224" s="228"/>
      <c r="J224" s="224"/>
      <c r="K224" s="224"/>
      <c r="L224" s="229"/>
      <c r="M224" s="230"/>
      <c r="N224" s="231"/>
      <c r="O224" s="231"/>
      <c r="P224" s="231"/>
      <c r="Q224" s="231"/>
      <c r="R224" s="231"/>
      <c r="S224" s="231"/>
      <c r="T224" s="232"/>
      <c r="AT224" s="233" t="s">
        <v>142</v>
      </c>
      <c r="AU224" s="233" t="s">
        <v>91</v>
      </c>
      <c r="AV224" s="15" t="s">
        <v>140</v>
      </c>
      <c r="AW224" s="15" t="s">
        <v>35</v>
      </c>
      <c r="AX224" s="15" t="s">
        <v>89</v>
      </c>
      <c r="AY224" s="233" t="s">
        <v>134</v>
      </c>
    </row>
    <row r="225" spans="1:65" s="2" customFormat="1" ht="24.2" customHeight="1">
      <c r="A225" s="34"/>
      <c r="B225" s="35"/>
      <c r="C225" s="187" t="s">
        <v>322</v>
      </c>
      <c r="D225" s="187" t="s">
        <v>136</v>
      </c>
      <c r="E225" s="188" t="s">
        <v>669</v>
      </c>
      <c r="F225" s="189" t="s">
        <v>670</v>
      </c>
      <c r="G225" s="190" t="s">
        <v>300</v>
      </c>
      <c r="H225" s="191">
        <v>6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46</v>
      </c>
      <c r="O225" s="71"/>
      <c r="P225" s="197">
        <f>O225*H225</f>
        <v>0</v>
      </c>
      <c r="Q225" s="197">
        <v>0</v>
      </c>
      <c r="R225" s="197">
        <f>Q225*H225</f>
        <v>0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140</v>
      </c>
      <c r="AT225" s="199" t="s">
        <v>136</v>
      </c>
      <c r="AU225" s="199" t="s">
        <v>91</v>
      </c>
      <c r="AY225" s="17" t="s">
        <v>134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89</v>
      </c>
      <c r="BK225" s="200">
        <f>ROUND(I225*H225,2)</f>
        <v>0</v>
      </c>
      <c r="BL225" s="17" t="s">
        <v>140</v>
      </c>
      <c r="BM225" s="199" t="s">
        <v>671</v>
      </c>
    </row>
    <row r="226" spans="1:65" s="14" customFormat="1" ht="11.25">
      <c r="B226" s="212"/>
      <c r="C226" s="213"/>
      <c r="D226" s="203" t="s">
        <v>142</v>
      </c>
      <c r="E226" s="214" t="s">
        <v>1</v>
      </c>
      <c r="F226" s="215" t="s">
        <v>156</v>
      </c>
      <c r="G226" s="213"/>
      <c r="H226" s="216">
        <v>6</v>
      </c>
      <c r="I226" s="217"/>
      <c r="J226" s="213"/>
      <c r="K226" s="213"/>
      <c r="L226" s="218"/>
      <c r="M226" s="219"/>
      <c r="N226" s="220"/>
      <c r="O226" s="220"/>
      <c r="P226" s="220"/>
      <c r="Q226" s="220"/>
      <c r="R226" s="220"/>
      <c r="S226" s="220"/>
      <c r="T226" s="221"/>
      <c r="AT226" s="222" t="s">
        <v>142</v>
      </c>
      <c r="AU226" s="222" t="s">
        <v>91</v>
      </c>
      <c r="AV226" s="14" t="s">
        <v>91</v>
      </c>
      <c r="AW226" s="14" t="s">
        <v>35</v>
      </c>
      <c r="AX226" s="14" t="s">
        <v>81</v>
      </c>
      <c r="AY226" s="222" t="s">
        <v>134</v>
      </c>
    </row>
    <row r="227" spans="1:65" s="15" customFormat="1" ht="11.25">
      <c r="B227" s="223"/>
      <c r="C227" s="224"/>
      <c r="D227" s="203" t="s">
        <v>142</v>
      </c>
      <c r="E227" s="225" t="s">
        <v>1</v>
      </c>
      <c r="F227" s="226" t="s">
        <v>145</v>
      </c>
      <c r="G227" s="224"/>
      <c r="H227" s="227">
        <v>6</v>
      </c>
      <c r="I227" s="228"/>
      <c r="J227" s="224"/>
      <c r="K227" s="224"/>
      <c r="L227" s="229"/>
      <c r="M227" s="230"/>
      <c r="N227" s="231"/>
      <c r="O227" s="231"/>
      <c r="P227" s="231"/>
      <c r="Q227" s="231"/>
      <c r="R227" s="231"/>
      <c r="S227" s="231"/>
      <c r="T227" s="232"/>
      <c r="AT227" s="233" t="s">
        <v>142</v>
      </c>
      <c r="AU227" s="233" t="s">
        <v>91</v>
      </c>
      <c r="AV227" s="15" t="s">
        <v>140</v>
      </c>
      <c r="AW227" s="15" t="s">
        <v>35</v>
      </c>
      <c r="AX227" s="15" t="s">
        <v>89</v>
      </c>
      <c r="AY227" s="233" t="s">
        <v>134</v>
      </c>
    </row>
    <row r="228" spans="1:65" s="2" customFormat="1" ht="24.2" customHeight="1">
      <c r="A228" s="34"/>
      <c r="B228" s="35"/>
      <c r="C228" s="234" t="s">
        <v>329</v>
      </c>
      <c r="D228" s="234" t="s">
        <v>237</v>
      </c>
      <c r="E228" s="235" t="s">
        <v>672</v>
      </c>
      <c r="F228" s="236" t="s">
        <v>673</v>
      </c>
      <c r="G228" s="237" t="s">
        <v>300</v>
      </c>
      <c r="H228" s="238">
        <v>6</v>
      </c>
      <c r="I228" s="239"/>
      <c r="J228" s="240">
        <f>ROUND(I228*H228,2)</f>
        <v>0</v>
      </c>
      <c r="K228" s="241"/>
      <c r="L228" s="242"/>
      <c r="M228" s="243" t="s">
        <v>1</v>
      </c>
      <c r="N228" s="244" t="s">
        <v>46</v>
      </c>
      <c r="O228" s="71"/>
      <c r="P228" s="197">
        <f>O228*H228</f>
        <v>0</v>
      </c>
      <c r="Q228" s="197">
        <v>6.0000000000000001E-3</v>
      </c>
      <c r="R228" s="197">
        <f>Q228*H228</f>
        <v>3.6000000000000004E-2</v>
      </c>
      <c r="S228" s="197">
        <v>0</v>
      </c>
      <c r="T228" s="198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184</v>
      </c>
      <c r="AT228" s="199" t="s">
        <v>237</v>
      </c>
      <c r="AU228" s="199" t="s">
        <v>91</v>
      </c>
      <c r="AY228" s="17" t="s">
        <v>134</v>
      </c>
      <c r="BE228" s="200">
        <f>IF(N228="základní",J228,0)</f>
        <v>0</v>
      </c>
      <c r="BF228" s="200">
        <f>IF(N228="snížená",J228,0)</f>
        <v>0</v>
      </c>
      <c r="BG228" s="200">
        <f>IF(N228="zákl. přenesená",J228,0)</f>
        <v>0</v>
      </c>
      <c r="BH228" s="200">
        <f>IF(N228="sníž. přenesená",J228,0)</f>
        <v>0</v>
      </c>
      <c r="BI228" s="200">
        <f>IF(N228="nulová",J228,0)</f>
        <v>0</v>
      </c>
      <c r="BJ228" s="17" t="s">
        <v>89</v>
      </c>
      <c r="BK228" s="200">
        <f>ROUND(I228*H228,2)</f>
        <v>0</v>
      </c>
      <c r="BL228" s="17" t="s">
        <v>140</v>
      </c>
      <c r="BM228" s="199" t="s">
        <v>674</v>
      </c>
    </row>
    <row r="229" spans="1:65" s="2" customFormat="1" ht="24.2" customHeight="1">
      <c r="A229" s="34"/>
      <c r="B229" s="35"/>
      <c r="C229" s="234" t="s">
        <v>333</v>
      </c>
      <c r="D229" s="234" t="s">
        <v>237</v>
      </c>
      <c r="E229" s="235" t="s">
        <v>675</v>
      </c>
      <c r="F229" s="236" t="s">
        <v>676</v>
      </c>
      <c r="G229" s="237" t="s">
        <v>300</v>
      </c>
      <c r="H229" s="238">
        <v>6</v>
      </c>
      <c r="I229" s="239"/>
      <c r="J229" s="240">
        <f>ROUND(I229*H229,2)</f>
        <v>0</v>
      </c>
      <c r="K229" s="241"/>
      <c r="L229" s="242"/>
      <c r="M229" s="243" t="s">
        <v>1</v>
      </c>
      <c r="N229" s="244" t="s">
        <v>46</v>
      </c>
      <c r="O229" s="71"/>
      <c r="P229" s="197">
        <f>O229*H229</f>
        <v>0</v>
      </c>
      <c r="Q229" s="197">
        <v>3.0000000000000001E-3</v>
      </c>
      <c r="R229" s="197">
        <f>Q229*H229</f>
        <v>1.8000000000000002E-2</v>
      </c>
      <c r="S229" s="197">
        <v>0</v>
      </c>
      <c r="T229" s="19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184</v>
      </c>
      <c r="AT229" s="199" t="s">
        <v>237</v>
      </c>
      <c r="AU229" s="199" t="s">
        <v>91</v>
      </c>
      <c r="AY229" s="17" t="s">
        <v>134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7" t="s">
        <v>89</v>
      </c>
      <c r="BK229" s="200">
        <f>ROUND(I229*H229,2)</f>
        <v>0</v>
      </c>
      <c r="BL229" s="17" t="s">
        <v>140</v>
      </c>
      <c r="BM229" s="199" t="s">
        <v>677</v>
      </c>
    </row>
    <row r="230" spans="1:65" s="2" customFormat="1" ht="24.2" customHeight="1">
      <c r="A230" s="34"/>
      <c r="B230" s="35"/>
      <c r="C230" s="187" t="s">
        <v>337</v>
      </c>
      <c r="D230" s="187" t="s">
        <v>136</v>
      </c>
      <c r="E230" s="188" t="s">
        <v>678</v>
      </c>
      <c r="F230" s="189" t="s">
        <v>679</v>
      </c>
      <c r="G230" s="190" t="s">
        <v>300</v>
      </c>
      <c r="H230" s="191">
        <v>6</v>
      </c>
      <c r="I230" s="192"/>
      <c r="J230" s="193">
        <f>ROUND(I230*H230,2)</f>
        <v>0</v>
      </c>
      <c r="K230" s="194"/>
      <c r="L230" s="39"/>
      <c r="M230" s="195" t="s">
        <v>1</v>
      </c>
      <c r="N230" s="196" t="s">
        <v>46</v>
      </c>
      <c r="O230" s="71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140</v>
      </c>
      <c r="AT230" s="199" t="s">
        <v>136</v>
      </c>
      <c r="AU230" s="199" t="s">
        <v>91</v>
      </c>
      <c r="AY230" s="17" t="s">
        <v>134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7" t="s">
        <v>89</v>
      </c>
      <c r="BK230" s="200">
        <f>ROUND(I230*H230,2)</f>
        <v>0</v>
      </c>
      <c r="BL230" s="17" t="s">
        <v>140</v>
      </c>
      <c r="BM230" s="199" t="s">
        <v>680</v>
      </c>
    </row>
    <row r="231" spans="1:65" s="14" customFormat="1" ht="11.25">
      <c r="B231" s="212"/>
      <c r="C231" s="213"/>
      <c r="D231" s="203" t="s">
        <v>142</v>
      </c>
      <c r="E231" s="214" t="s">
        <v>1</v>
      </c>
      <c r="F231" s="215" t="s">
        <v>156</v>
      </c>
      <c r="G231" s="213"/>
      <c r="H231" s="216">
        <v>6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142</v>
      </c>
      <c r="AU231" s="222" t="s">
        <v>91</v>
      </c>
      <c r="AV231" s="14" t="s">
        <v>91</v>
      </c>
      <c r="AW231" s="14" t="s">
        <v>35</v>
      </c>
      <c r="AX231" s="14" t="s">
        <v>81</v>
      </c>
      <c r="AY231" s="222" t="s">
        <v>134</v>
      </c>
    </row>
    <row r="232" spans="1:65" s="15" customFormat="1" ht="11.25">
      <c r="B232" s="223"/>
      <c r="C232" s="224"/>
      <c r="D232" s="203" t="s">
        <v>142</v>
      </c>
      <c r="E232" s="225" t="s">
        <v>1</v>
      </c>
      <c r="F232" s="226" t="s">
        <v>145</v>
      </c>
      <c r="G232" s="224"/>
      <c r="H232" s="227">
        <v>6</v>
      </c>
      <c r="I232" s="228"/>
      <c r="J232" s="224"/>
      <c r="K232" s="224"/>
      <c r="L232" s="229"/>
      <c r="M232" s="230"/>
      <c r="N232" s="231"/>
      <c r="O232" s="231"/>
      <c r="P232" s="231"/>
      <c r="Q232" s="231"/>
      <c r="R232" s="231"/>
      <c r="S232" s="231"/>
      <c r="T232" s="232"/>
      <c r="AT232" s="233" t="s">
        <v>142</v>
      </c>
      <c r="AU232" s="233" t="s">
        <v>91</v>
      </c>
      <c r="AV232" s="15" t="s">
        <v>140</v>
      </c>
      <c r="AW232" s="15" t="s">
        <v>35</v>
      </c>
      <c r="AX232" s="15" t="s">
        <v>89</v>
      </c>
      <c r="AY232" s="233" t="s">
        <v>134</v>
      </c>
    </row>
    <row r="233" spans="1:65" s="2" customFormat="1" ht="24.2" customHeight="1">
      <c r="A233" s="34"/>
      <c r="B233" s="35"/>
      <c r="C233" s="234" t="s">
        <v>343</v>
      </c>
      <c r="D233" s="234" t="s">
        <v>237</v>
      </c>
      <c r="E233" s="235" t="s">
        <v>681</v>
      </c>
      <c r="F233" s="236" t="s">
        <v>682</v>
      </c>
      <c r="G233" s="237" t="s">
        <v>300</v>
      </c>
      <c r="H233" s="238">
        <v>6</v>
      </c>
      <c r="I233" s="239"/>
      <c r="J233" s="240">
        <f>ROUND(I233*H233,2)</f>
        <v>0</v>
      </c>
      <c r="K233" s="241"/>
      <c r="L233" s="242"/>
      <c r="M233" s="243" t="s">
        <v>1</v>
      </c>
      <c r="N233" s="244" t="s">
        <v>46</v>
      </c>
      <c r="O233" s="71"/>
      <c r="P233" s="197">
        <f>O233*H233</f>
        <v>0</v>
      </c>
      <c r="Q233" s="197">
        <v>6.1000000000000004E-3</v>
      </c>
      <c r="R233" s="197">
        <f>Q233*H233</f>
        <v>3.6600000000000001E-2</v>
      </c>
      <c r="S233" s="197">
        <v>0</v>
      </c>
      <c r="T233" s="19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184</v>
      </c>
      <c r="AT233" s="199" t="s">
        <v>237</v>
      </c>
      <c r="AU233" s="199" t="s">
        <v>91</v>
      </c>
      <c r="AY233" s="17" t="s">
        <v>134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7" t="s">
        <v>89</v>
      </c>
      <c r="BK233" s="200">
        <f>ROUND(I233*H233,2)</f>
        <v>0</v>
      </c>
      <c r="BL233" s="17" t="s">
        <v>140</v>
      </c>
      <c r="BM233" s="199" t="s">
        <v>683</v>
      </c>
    </row>
    <row r="234" spans="1:65" s="2" customFormat="1" ht="21.75" customHeight="1">
      <c r="A234" s="34"/>
      <c r="B234" s="35"/>
      <c r="C234" s="187" t="s">
        <v>347</v>
      </c>
      <c r="D234" s="187" t="s">
        <v>136</v>
      </c>
      <c r="E234" s="188" t="s">
        <v>684</v>
      </c>
      <c r="F234" s="189" t="s">
        <v>685</v>
      </c>
      <c r="G234" s="190" t="s">
        <v>153</v>
      </c>
      <c r="H234" s="191">
        <v>100</v>
      </c>
      <c r="I234" s="192"/>
      <c r="J234" s="193">
        <f>ROUND(I234*H234,2)</f>
        <v>0</v>
      </c>
      <c r="K234" s="194"/>
      <c r="L234" s="39"/>
      <c r="M234" s="195" t="s">
        <v>1</v>
      </c>
      <c r="N234" s="196" t="s">
        <v>46</v>
      </c>
      <c r="O234" s="71"/>
      <c r="P234" s="197">
        <f>O234*H234</f>
        <v>0</v>
      </c>
      <c r="Q234" s="197">
        <v>0</v>
      </c>
      <c r="R234" s="197">
        <f>Q234*H234</f>
        <v>0</v>
      </c>
      <c r="S234" s="197">
        <v>0</v>
      </c>
      <c r="T234" s="198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9" t="s">
        <v>140</v>
      </c>
      <c r="AT234" s="199" t="s">
        <v>136</v>
      </c>
      <c r="AU234" s="199" t="s">
        <v>91</v>
      </c>
      <c r="AY234" s="17" t="s">
        <v>134</v>
      </c>
      <c r="BE234" s="200">
        <f>IF(N234="základní",J234,0)</f>
        <v>0</v>
      </c>
      <c r="BF234" s="200">
        <f>IF(N234="snížená",J234,0)</f>
        <v>0</v>
      </c>
      <c r="BG234" s="200">
        <f>IF(N234="zákl. přenesená",J234,0)</f>
        <v>0</v>
      </c>
      <c r="BH234" s="200">
        <f>IF(N234="sníž. přenesená",J234,0)</f>
        <v>0</v>
      </c>
      <c r="BI234" s="200">
        <f>IF(N234="nulová",J234,0)</f>
        <v>0</v>
      </c>
      <c r="BJ234" s="17" t="s">
        <v>89</v>
      </c>
      <c r="BK234" s="200">
        <f>ROUND(I234*H234,2)</f>
        <v>0</v>
      </c>
      <c r="BL234" s="17" t="s">
        <v>140</v>
      </c>
      <c r="BM234" s="199" t="s">
        <v>686</v>
      </c>
    </row>
    <row r="235" spans="1:65" s="14" customFormat="1" ht="11.25">
      <c r="B235" s="212"/>
      <c r="C235" s="213"/>
      <c r="D235" s="203" t="s">
        <v>142</v>
      </c>
      <c r="E235" s="214" t="s">
        <v>1</v>
      </c>
      <c r="F235" s="215" t="s">
        <v>630</v>
      </c>
      <c r="G235" s="213"/>
      <c r="H235" s="216">
        <v>100</v>
      </c>
      <c r="I235" s="217"/>
      <c r="J235" s="213"/>
      <c r="K235" s="213"/>
      <c r="L235" s="218"/>
      <c r="M235" s="219"/>
      <c r="N235" s="220"/>
      <c r="O235" s="220"/>
      <c r="P235" s="220"/>
      <c r="Q235" s="220"/>
      <c r="R235" s="220"/>
      <c r="S235" s="220"/>
      <c r="T235" s="221"/>
      <c r="AT235" s="222" t="s">
        <v>142</v>
      </c>
      <c r="AU235" s="222" t="s">
        <v>91</v>
      </c>
      <c r="AV235" s="14" t="s">
        <v>91</v>
      </c>
      <c r="AW235" s="14" t="s">
        <v>35</v>
      </c>
      <c r="AX235" s="14" t="s">
        <v>89</v>
      </c>
      <c r="AY235" s="222" t="s">
        <v>134</v>
      </c>
    </row>
    <row r="236" spans="1:65" s="2" customFormat="1" ht="24.2" customHeight="1">
      <c r="A236" s="34"/>
      <c r="B236" s="35"/>
      <c r="C236" s="187" t="s">
        <v>351</v>
      </c>
      <c r="D236" s="187" t="s">
        <v>136</v>
      </c>
      <c r="E236" s="188" t="s">
        <v>687</v>
      </c>
      <c r="F236" s="189" t="s">
        <v>688</v>
      </c>
      <c r="G236" s="190" t="s">
        <v>153</v>
      </c>
      <c r="H236" s="191">
        <v>100</v>
      </c>
      <c r="I236" s="192"/>
      <c r="J236" s="193">
        <f>ROUND(I236*H236,2)</f>
        <v>0</v>
      </c>
      <c r="K236" s="194"/>
      <c r="L236" s="39"/>
      <c r="M236" s="195" t="s">
        <v>1</v>
      </c>
      <c r="N236" s="196" t="s">
        <v>46</v>
      </c>
      <c r="O236" s="71"/>
      <c r="P236" s="197">
        <f>O236*H236</f>
        <v>0</v>
      </c>
      <c r="Q236" s="197">
        <v>0</v>
      </c>
      <c r="R236" s="197">
        <f>Q236*H236</f>
        <v>0</v>
      </c>
      <c r="S236" s="197">
        <v>0</v>
      </c>
      <c r="T236" s="19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140</v>
      </c>
      <c r="AT236" s="199" t="s">
        <v>136</v>
      </c>
      <c r="AU236" s="199" t="s">
        <v>91</v>
      </c>
      <c r="AY236" s="17" t="s">
        <v>134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7" t="s">
        <v>89</v>
      </c>
      <c r="BK236" s="200">
        <f>ROUND(I236*H236,2)</f>
        <v>0</v>
      </c>
      <c r="BL236" s="17" t="s">
        <v>140</v>
      </c>
      <c r="BM236" s="199" t="s">
        <v>689</v>
      </c>
    </row>
    <row r="237" spans="1:65" s="14" customFormat="1" ht="11.25">
      <c r="B237" s="212"/>
      <c r="C237" s="213"/>
      <c r="D237" s="203" t="s">
        <v>142</v>
      </c>
      <c r="E237" s="214" t="s">
        <v>1</v>
      </c>
      <c r="F237" s="215" t="s">
        <v>630</v>
      </c>
      <c r="G237" s="213"/>
      <c r="H237" s="216">
        <v>100</v>
      </c>
      <c r="I237" s="217"/>
      <c r="J237" s="213"/>
      <c r="K237" s="213"/>
      <c r="L237" s="218"/>
      <c r="M237" s="219"/>
      <c r="N237" s="220"/>
      <c r="O237" s="220"/>
      <c r="P237" s="220"/>
      <c r="Q237" s="220"/>
      <c r="R237" s="220"/>
      <c r="S237" s="220"/>
      <c r="T237" s="221"/>
      <c r="AT237" s="222" t="s">
        <v>142</v>
      </c>
      <c r="AU237" s="222" t="s">
        <v>91</v>
      </c>
      <c r="AV237" s="14" t="s">
        <v>91</v>
      </c>
      <c r="AW237" s="14" t="s">
        <v>35</v>
      </c>
      <c r="AX237" s="14" t="s">
        <v>81</v>
      </c>
      <c r="AY237" s="222" t="s">
        <v>134</v>
      </c>
    </row>
    <row r="238" spans="1:65" s="15" customFormat="1" ht="11.25">
      <c r="B238" s="223"/>
      <c r="C238" s="224"/>
      <c r="D238" s="203" t="s">
        <v>142</v>
      </c>
      <c r="E238" s="225" t="s">
        <v>1</v>
      </c>
      <c r="F238" s="226" t="s">
        <v>145</v>
      </c>
      <c r="G238" s="224"/>
      <c r="H238" s="227">
        <v>100</v>
      </c>
      <c r="I238" s="228"/>
      <c r="J238" s="224"/>
      <c r="K238" s="224"/>
      <c r="L238" s="229"/>
      <c r="M238" s="230"/>
      <c r="N238" s="231"/>
      <c r="O238" s="231"/>
      <c r="P238" s="231"/>
      <c r="Q238" s="231"/>
      <c r="R238" s="231"/>
      <c r="S238" s="231"/>
      <c r="T238" s="232"/>
      <c r="AT238" s="233" t="s">
        <v>142</v>
      </c>
      <c r="AU238" s="233" t="s">
        <v>91</v>
      </c>
      <c r="AV238" s="15" t="s">
        <v>140</v>
      </c>
      <c r="AW238" s="15" t="s">
        <v>35</v>
      </c>
      <c r="AX238" s="15" t="s">
        <v>89</v>
      </c>
      <c r="AY238" s="233" t="s">
        <v>134</v>
      </c>
    </row>
    <row r="239" spans="1:65" s="2" customFormat="1" ht="21.75" customHeight="1">
      <c r="A239" s="34"/>
      <c r="B239" s="35"/>
      <c r="C239" s="187" t="s">
        <v>355</v>
      </c>
      <c r="D239" s="187" t="s">
        <v>136</v>
      </c>
      <c r="E239" s="188" t="s">
        <v>690</v>
      </c>
      <c r="F239" s="189" t="s">
        <v>691</v>
      </c>
      <c r="G239" s="190" t="s">
        <v>153</v>
      </c>
      <c r="H239" s="191">
        <v>90</v>
      </c>
      <c r="I239" s="192"/>
      <c r="J239" s="193">
        <f>ROUND(I239*H239,2)</f>
        <v>0</v>
      </c>
      <c r="K239" s="194"/>
      <c r="L239" s="39"/>
      <c r="M239" s="195" t="s">
        <v>1</v>
      </c>
      <c r="N239" s="196" t="s">
        <v>46</v>
      </c>
      <c r="O239" s="71"/>
      <c r="P239" s="197">
        <f>O239*H239</f>
        <v>0</v>
      </c>
      <c r="Q239" s="197">
        <v>0</v>
      </c>
      <c r="R239" s="197">
        <f>Q239*H239</f>
        <v>0</v>
      </c>
      <c r="S239" s="197">
        <v>0</v>
      </c>
      <c r="T239" s="198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140</v>
      </c>
      <c r="AT239" s="199" t="s">
        <v>136</v>
      </c>
      <c r="AU239" s="199" t="s">
        <v>91</v>
      </c>
      <c r="AY239" s="17" t="s">
        <v>134</v>
      </c>
      <c r="BE239" s="200">
        <f>IF(N239="základní",J239,0)</f>
        <v>0</v>
      </c>
      <c r="BF239" s="200">
        <f>IF(N239="snížená",J239,0)</f>
        <v>0</v>
      </c>
      <c r="BG239" s="200">
        <f>IF(N239="zákl. přenesená",J239,0)</f>
        <v>0</v>
      </c>
      <c r="BH239" s="200">
        <f>IF(N239="sníž. přenesená",J239,0)</f>
        <v>0</v>
      </c>
      <c r="BI239" s="200">
        <f>IF(N239="nulová",J239,0)</f>
        <v>0</v>
      </c>
      <c r="BJ239" s="17" t="s">
        <v>89</v>
      </c>
      <c r="BK239" s="200">
        <f>ROUND(I239*H239,2)</f>
        <v>0</v>
      </c>
      <c r="BL239" s="17" t="s">
        <v>140</v>
      </c>
      <c r="BM239" s="199" t="s">
        <v>692</v>
      </c>
    </row>
    <row r="240" spans="1:65" s="14" customFormat="1" ht="11.25">
      <c r="B240" s="212"/>
      <c r="C240" s="213"/>
      <c r="D240" s="203" t="s">
        <v>142</v>
      </c>
      <c r="E240" s="214" t="s">
        <v>1</v>
      </c>
      <c r="F240" s="215" t="s">
        <v>637</v>
      </c>
      <c r="G240" s="213"/>
      <c r="H240" s="216">
        <v>90</v>
      </c>
      <c r="I240" s="217"/>
      <c r="J240" s="213"/>
      <c r="K240" s="213"/>
      <c r="L240" s="218"/>
      <c r="M240" s="219"/>
      <c r="N240" s="220"/>
      <c r="O240" s="220"/>
      <c r="P240" s="220"/>
      <c r="Q240" s="220"/>
      <c r="R240" s="220"/>
      <c r="S240" s="220"/>
      <c r="T240" s="221"/>
      <c r="AT240" s="222" t="s">
        <v>142</v>
      </c>
      <c r="AU240" s="222" t="s">
        <v>91</v>
      </c>
      <c r="AV240" s="14" t="s">
        <v>91</v>
      </c>
      <c r="AW240" s="14" t="s">
        <v>35</v>
      </c>
      <c r="AX240" s="14" t="s">
        <v>81</v>
      </c>
      <c r="AY240" s="222" t="s">
        <v>134</v>
      </c>
    </row>
    <row r="241" spans="1:65" s="15" customFormat="1" ht="11.25">
      <c r="B241" s="223"/>
      <c r="C241" s="224"/>
      <c r="D241" s="203" t="s">
        <v>142</v>
      </c>
      <c r="E241" s="225" t="s">
        <v>1</v>
      </c>
      <c r="F241" s="226" t="s">
        <v>145</v>
      </c>
      <c r="G241" s="224"/>
      <c r="H241" s="227">
        <v>90</v>
      </c>
      <c r="I241" s="228"/>
      <c r="J241" s="224"/>
      <c r="K241" s="224"/>
      <c r="L241" s="229"/>
      <c r="M241" s="230"/>
      <c r="N241" s="231"/>
      <c r="O241" s="231"/>
      <c r="P241" s="231"/>
      <c r="Q241" s="231"/>
      <c r="R241" s="231"/>
      <c r="S241" s="231"/>
      <c r="T241" s="232"/>
      <c r="AT241" s="233" t="s">
        <v>142</v>
      </c>
      <c r="AU241" s="233" t="s">
        <v>91</v>
      </c>
      <c r="AV241" s="15" t="s">
        <v>140</v>
      </c>
      <c r="AW241" s="15" t="s">
        <v>35</v>
      </c>
      <c r="AX241" s="15" t="s">
        <v>89</v>
      </c>
      <c r="AY241" s="233" t="s">
        <v>134</v>
      </c>
    </row>
    <row r="242" spans="1:65" s="2" customFormat="1" ht="24.2" customHeight="1">
      <c r="A242" s="34"/>
      <c r="B242" s="35"/>
      <c r="C242" s="187" t="s">
        <v>360</v>
      </c>
      <c r="D242" s="187" t="s">
        <v>136</v>
      </c>
      <c r="E242" s="188" t="s">
        <v>693</v>
      </c>
      <c r="F242" s="189" t="s">
        <v>694</v>
      </c>
      <c r="G242" s="190" t="s">
        <v>153</v>
      </c>
      <c r="H242" s="191">
        <v>90</v>
      </c>
      <c r="I242" s="192"/>
      <c r="J242" s="193">
        <f>ROUND(I242*H242,2)</f>
        <v>0</v>
      </c>
      <c r="K242" s="194"/>
      <c r="L242" s="39"/>
      <c r="M242" s="195" t="s">
        <v>1</v>
      </c>
      <c r="N242" s="196" t="s">
        <v>46</v>
      </c>
      <c r="O242" s="71"/>
      <c r="P242" s="197">
        <f>O242*H242</f>
        <v>0</v>
      </c>
      <c r="Q242" s="197">
        <v>0</v>
      </c>
      <c r="R242" s="197">
        <f>Q242*H242</f>
        <v>0</v>
      </c>
      <c r="S242" s="197">
        <v>0</v>
      </c>
      <c r="T242" s="198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140</v>
      </c>
      <c r="AT242" s="199" t="s">
        <v>136</v>
      </c>
      <c r="AU242" s="199" t="s">
        <v>91</v>
      </c>
      <c r="AY242" s="17" t="s">
        <v>134</v>
      </c>
      <c r="BE242" s="200">
        <f>IF(N242="základní",J242,0)</f>
        <v>0</v>
      </c>
      <c r="BF242" s="200">
        <f>IF(N242="snížená",J242,0)</f>
        <v>0</v>
      </c>
      <c r="BG242" s="200">
        <f>IF(N242="zákl. přenesená",J242,0)</f>
        <v>0</v>
      </c>
      <c r="BH242" s="200">
        <f>IF(N242="sníž. přenesená",J242,0)</f>
        <v>0</v>
      </c>
      <c r="BI242" s="200">
        <f>IF(N242="nulová",J242,0)</f>
        <v>0</v>
      </c>
      <c r="BJ242" s="17" t="s">
        <v>89</v>
      </c>
      <c r="BK242" s="200">
        <f>ROUND(I242*H242,2)</f>
        <v>0</v>
      </c>
      <c r="BL242" s="17" t="s">
        <v>140</v>
      </c>
      <c r="BM242" s="199" t="s">
        <v>695</v>
      </c>
    </row>
    <row r="243" spans="1:65" s="14" customFormat="1" ht="11.25">
      <c r="B243" s="212"/>
      <c r="C243" s="213"/>
      <c r="D243" s="203" t="s">
        <v>142</v>
      </c>
      <c r="E243" s="214" t="s">
        <v>1</v>
      </c>
      <c r="F243" s="215" t="s">
        <v>637</v>
      </c>
      <c r="G243" s="213"/>
      <c r="H243" s="216">
        <v>90</v>
      </c>
      <c r="I243" s="217"/>
      <c r="J243" s="213"/>
      <c r="K243" s="213"/>
      <c r="L243" s="218"/>
      <c r="M243" s="219"/>
      <c r="N243" s="220"/>
      <c r="O243" s="220"/>
      <c r="P243" s="220"/>
      <c r="Q243" s="220"/>
      <c r="R243" s="220"/>
      <c r="S243" s="220"/>
      <c r="T243" s="221"/>
      <c r="AT243" s="222" t="s">
        <v>142</v>
      </c>
      <c r="AU243" s="222" t="s">
        <v>91</v>
      </c>
      <c r="AV243" s="14" t="s">
        <v>91</v>
      </c>
      <c r="AW243" s="14" t="s">
        <v>35</v>
      </c>
      <c r="AX243" s="14" t="s">
        <v>81</v>
      </c>
      <c r="AY243" s="222" t="s">
        <v>134</v>
      </c>
    </row>
    <row r="244" spans="1:65" s="15" customFormat="1" ht="11.25">
      <c r="B244" s="223"/>
      <c r="C244" s="224"/>
      <c r="D244" s="203" t="s">
        <v>142</v>
      </c>
      <c r="E244" s="225" t="s">
        <v>1</v>
      </c>
      <c r="F244" s="226" t="s">
        <v>145</v>
      </c>
      <c r="G244" s="224"/>
      <c r="H244" s="227">
        <v>90</v>
      </c>
      <c r="I244" s="228"/>
      <c r="J244" s="224"/>
      <c r="K244" s="224"/>
      <c r="L244" s="229"/>
      <c r="M244" s="230"/>
      <c r="N244" s="231"/>
      <c r="O244" s="231"/>
      <c r="P244" s="231"/>
      <c r="Q244" s="231"/>
      <c r="R244" s="231"/>
      <c r="S244" s="231"/>
      <c r="T244" s="232"/>
      <c r="AT244" s="233" t="s">
        <v>142</v>
      </c>
      <c r="AU244" s="233" t="s">
        <v>91</v>
      </c>
      <c r="AV244" s="15" t="s">
        <v>140</v>
      </c>
      <c r="AW244" s="15" t="s">
        <v>35</v>
      </c>
      <c r="AX244" s="15" t="s">
        <v>89</v>
      </c>
      <c r="AY244" s="233" t="s">
        <v>134</v>
      </c>
    </row>
    <row r="245" spans="1:65" s="2" customFormat="1" ht="16.5" customHeight="1">
      <c r="A245" s="34"/>
      <c r="B245" s="35"/>
      <c r="C245" s="187" t="s">
        <v>365</v>
      </c>
      <c r="D245" s="187" t="s">
        <v>136</v>
      </c>
      <c r="E245" s="188" t="s">
        <v>696</v>
      </c>
      <c r="F245" s="189" t="s">
        <v>697</v>
      </c>
      <c r="G245" s="190" t="s">
        <v>300</v>
      </c>
      <c r="H245" s="191">
        <v>6</v>
      </c>
      <c r="I245" s="192"/>
      <c r="J245" s="193">
        <f>ROUND(I245*H245,2)</f>
        <v>0</v>
      </c>
      <c r="K245" s="194"/>
      <c r="L245" s="39"/>
      <c r="M245" s="195" t="s">
        <v>1</v>
      </c>
      <c r="N245" s="196" t="s">
        <v>46</v>
      </c>
      <c r="O245" s="71"/>
      <c r="P245" s="197">
        <f>O245*H245</f>
        <v>0</v>
      </c>
      <c r="Q245" s="197">
        <v>6.3829999999999998E-2</v>
      </c>
      <c r="R245" s="197">
        <f>Q245*H245</f>
        <v>0.38297999999999999</v>
      </c>
      <c r="S245" s="197">
        <v>0</v>
      </c>
      <c r="T245" s="19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140</v>
      </c>
      <c r="AT245" s="199" t="s">
        <v>136</v>
      </c>
      <c r="AU245" s="199" t="s">
        <v>91</v>
      </c>
      <c r="AY245" s="17" t="s">
        <v>134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7" t="s">
        <v>89</v>
      </c>
      <c r="BK245" s="200">
        <f>ROUND(I245*H245,2)</f>
        <v>0</v>
      </c>
      <c r="BL245" s="17" t="s">
        <v>140</v>
      </c>
      <c r="BM245" s="199" t="s">
        <v>698</v>
      </c>
    </row>
    <row r="246" spans="1:65" s="14" customFormat="1" ht="11.25">
      <c r="B246" s="212"/>
      <c r="C246" s="213"/>
      <c r="D246" s="203" t="s">
        <v>142</v>
      </c>
      <c r="E246" s="214" t="s">
        <v>1</v>
      </c>
      <c r="F246" s="215" t="s">
        <v>156</v>
      </c>
      <c r="G246" s="213"/>
      <c r="H246" s="216">
        <v>6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142</v>
      </c>
      <c r="AU246" s="222" t="s">
        <v>91</v>
      </c>
      <c r="AV246" s="14" t="s">
        <v>91</v>
      </c>
      <c r="AW246" s="14" t="s">
        <v>35</v>
      </c>
      <c r="AX246" s="14" t="s">
        <v>81</v>
      </c>
      <c r="AY246" s="222" t="s">
        <v>134</v>
      </c>
    </row>
    <row r="247" spans="1:65" s="15" customFormat="1" ht="11.25">
      <c r="B247" s="223"/>
      <c r="C247" s="224"/>
      <c r="D247" s="203" t="s">
        <v>142</v>
      </c>
      <c r="E247" s="225" t="s">
        <v>1</v>
      </c>
      <c r="F247" s="226" t="s">
        <v>145</v>
      </c>
      <c r="G247" s="224"/>
      <c r="H247" s="227">
        <v>6</v>
      </c>
      <c r="I247" s="228"/>
      <c r="J247" s="224"/>
      <c r="K247" s="224"/>
      <c r="L247" s="229"/>
      <c r="M247" s="230"/>
      <c r="N247" s="231"/>
      <c r="O247" s="231"/>
      <c r="P247" s="231"/>
      <c r="Q247" s="231"/>
      <c r="R247" s="231"/>
      <c r="S247" s="231"/>
      <c r="T247" s="232"/>
      <c r="AT247" s="233" t="s">
        <v>142</v>
      </c>
      <c r="AU247" s="233" t="s">
        <v>91</v>
      </c>
      <c r="AV247" s="15" t="s">
        <v>140</v>
      </c>
      <c r="AW247" s="15" t="s">
        <v>35</v>
      </c>
      <c r="AX247" s="15" t="s">
        <v>89</v>
      </c>
      <c r="AY247" s="233" t="s">
        <v>134</v>
      </c>
    </row>
    <row r="248" spans="1:65" s="2" customFormat="1" ht="16.5" customHeight="1">
      <c r="A248" s="34"/>
      <c r="B248" s="35"/>
      <c r="C248" s="234" t="s">
        <v>371</v>
      </c>
      <c r="D248" s="234" t="s">
        <v>237</v>
      </c>
      <c r="E248" s="235" t="s">
        <v>699</v>
      </c>
      <c r="F248" s="236" t="s">
        <v>700</v>
      </c>
      <c r="G248" s="237" t="s">
        <v>300</v>
      </c>
      <c r="H248" s="238">
        <v>6</v>
      </c>
      <c r="I248" s="239"/>
      <c r="J248" s="240">
        <f>ROUND(I248*H248,2)</f>
        <v>0</v>
      </c>
      <c r="K248" s="241"/>
      <c r="L248" s="242"/>
      <c r="M248" s="243" t="s">
        <v>1</v>
      </c>
      <c r="N248" s="244" t="s">
        <v>46</v>
      </c>
      <c r="O248" s="71"/>
      <c r="P248" s="197">
        <f>O248*H248</f>
        <v>0</v>
      </c>
      <c r="Q248" s="197">
        <v>7.3000000000000001E-3</v>
      </c>
      <c r="R248" s="197">
        <f>Q248*H248</f>
        <v>4.3799999999999999E-2</v>
      </c>
      <c r="S248" s="197">
        <v>0</v>
      </c>
      <c r="T248" s="19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184</v>
      </c>
      <c r="AT248" s="199" t="s">
        <v>237</v>
      </c>
      <c r="AU248" s="199" t="s">
        <v>91</v>
      </c>
      <c r="AY248" s="17" t="s">
        <v>134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7" t="s">
        <v>89</v>
      </c>
      <c r="BK248" s="200">
        <f>ROUND(I248*H248,2)</f>
        <v>0</v>
      </c>
      <c r="BL248" s="17" t="s">
        <v>140</v>
      </c>
      <c r="BM248" s="199" t="s">
        <v>701</v>
      </c>
    </row>
    <row r="249" spans="1:65" s="2" customFormat="1" ht="16.5" customHeight="1">
      <c r="A249" s="34"/>
      <c r="B249" s="35"/>
      <c r="C249" s="187" t="s">
        <v>378</v>
      </c>
      <c r="D249" s="187" t="s">
        <v>136</v>
      </c>
      <c r="E249" s="188" t="s">
        <v>702</v>
      </c>
      <c r="F249" s="189" t="s">
        <v>703</v>
      </c>
      <c r="G249" s="190" t="s">
        <v>153</v>
      </c>
      <c r="H249" s="191">
        <v>90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46</v>
      </c>
      <c r="O249" s="71"/>
      <c r="P249" s="197">
        <f>O249*H249</f>
        <v>0</v>
      </c>
      <c r="Q249" s="197">
        <v>1.9000000000000001E-4</v>
      </c>
      <c r="R249" s="197">
        <f>Q249*H249</f>
        <v>1.7100000000000001E-2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140</v>
      </c>
      <c r="AT249" s="199" t="s">
        <v>136</v>
      </c>
      <c r="AU249" s="199" t="s">
        <v>91</v>
      </c>
      <c r="AY249" s="17" t="s">
        <v>134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89</v>
      </c>
      <c r="BK249" s="200">
        <f>ROUND(I249*H249,2)</f>
        <v>0</v>
      </c>
      <c r="BL249" s="17" t="s">
        <v>140</v>
      </c>
      <c r="BM249" s="199" t="s">
        <v>704</v>
      </c>
    </row>
    <row r="250" spans="1:65" s="14" customFormat="1" ht="11.25">
      <c r="B250" s="212"/>
      <c r="C250" s="213"/>
      <c r="D250" s="203" t="s">
        <v>142</v>
      </c>
      <c r="E250" s="214" t="s">
        <v>1</v>
      </c>
      <c r="F250" s="215" t="s">
        <v>637</v>
      </c>
      <c r="G250" s="213"/>
      <c r="H250" s="216">
        <v>90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142</v>
      </c>
      <c r="AU250" s="222" t="s">
        <v>91</v>
      </c>
      <c r="AV250" s="14" t="s">
        <v>91</v>
      </c>
      <c r="AW250" s="14" t="s">
        <v>35</v>
      </c>
      <c r="AX250" s="14" t="s">
        <v>81</v>
      </c>
      <c r="AY250" s="222" t="s">
        <v>134</v>
      </c>
    </row>
    <row r="251" spans="1:65" s="15" customFormat="1" ht="11.25">
      <c r="B251" s="223"/>
      <c r="C251" s="224"/>
      <c r="D251" s="203" t="s">
        <v>142</v>
      </c>
      <c r="E251" s="225" t="s">
        <v>1</v>
      </c>
      <c r="F251" s="226" t="s">
        <v>145</v>
      </c>
      <c r="G251" s="224"/>
      <c r="H251" s="227">
        <v>90</v>
      </c>
      <c r="I251" s="228"/>
      <c r="J251" s="224"/>
      <c r="K251" s="224"/>
      <c r="L251" s="229"/>
      <c r="M251" s="230"/>
      <c r="N251" s="231"/>
      <c r="O251" s="231"/>
      <c r="P251" s="231"/>
      <c r="Q251" s="231"/>
      <c r="R251" s="231"/>
      <c r="S251" s="231"/>
      <c r="T251" s="232"/>
      <c r="AT251" s="233" t="s">
        <v>142</v>
      </c>
      <c r="AU251" s="233" t="s">
        <v>91</v>
      </c>
      <c r="AV251" s="15" t="s">
        <v>140</v>
      </c>
      <c r="AW251" s="15" t="s">
        <v>35</v>
      </c>
      <c r="AX251" s="15" t="s">
        <v>89</v>
      </c>
      <c r="AY251" s="233" t="s">
        <v>134</v>
      </c>
    </row>
    <row r="252" spans="1:65" s="2" customFormat="1" ht="21.75" customHeight="1">
      <c r="A252" s="34"/>
      <c r="B252" s="35"/>
      <c r="C252" s="187" t="s">
        <v>383</v>
      </c>
      <c r="D252" s="187" t="s">
        <v>136</v>
      </c>
      <c r="E252" s="188" t="s">
        <v>705</v>
      </c>
      <c r="F252" s="189" t="s">
        <v>706</v>
      </c>
      <c r="G252" s="190" t="s">
        <v>153</v>
      </c>
      <c r="H252" s="191">
        <v>90</v>
      </c>
      <c r="I252" s="192"/>
      <c r="J252" s="193">
        <f>ROUND(I252*H252,2)</f>
        <v>0</v>
      </c>
      <c r="K252" s="194"/>
      <c r="L252" s="39"/>
      <c r="M252" s="195" t="s">
        <v>1</v>
      </c>
      <c r="N252" s="196" t="s">
        <v>46</v>
      </c>
      <c r="O252" s="71"/>
      <c r="P252" s="197">
        <f>O252*H252</f>
        <v>0</v>
      </c>
      <c r="Q252" s="197">
        <v>6.9999999999999994E-5</v>
      </c>
      <c r="R252" s="197">
        <f>Q252*H252</f>
        <v>6.2999999999999992E-3</v>
      </c>
      <c r="S252" s="197">
        <v>0</v>
      </c>
      <c r="T252" s="19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140</v>
      </c>
      <c r="AT252" s="199" t="s">
        <v>136</v>
      </c>
      <c r="AU252" s="199" t="s">
        <v>91</v>
      </c>
      <c r="AY252" s="17" t="s">
        <v>134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7" t="s">
        <v>89</v>
      </c>
      <c r="BK252" s="200">
        <f>ROUND(I252*H252,2)</f>
        <v>0</v>
      </c>
      <c r="BL252" s="17" t="s">
        <v>140</v>
      </c>
      <c r="BM252" s="199" t="s">
        <v>707</v>
      </c>
    </row>
    <row r="253" spans="1:65" s="14" customFormat="1" ht="11.25">
      <c r="B253" s="212"/>
      <c r="C253" s="213"/>
      <c r="D253" s="203" t="s">
        <v>142</v>
      </c>
      <c r="E253" s="214" t="s">
        <v>1</v>
      </c>
      <c r="F253" s="215" t="s">
        <v>637</v>
      </c>
      <c r="G253" s="213"/>
      <c r="H253" s="216">
        <v>90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142</v>
      </c>
      <c r="AU253" s="222" t="s">
        <v>91</v>
      </c>
      <c r="AV253" s="14" t="s">
        <v>91</v>
      </c>
      <c r="AW253" s="14" t="s">
        <v>35</v>
      </c>
      <c r="AX253" s="14" t="s">
        <v>81</v>
      </c>
      <c r="AY253" s="222" t="s">
        <v>134</v>
      </c>
    </row>
    <row r="254" spans="1:65" s="15" customFormat="1" ht="11.25">
      <c r="B254" s="223"/>
      <c r="C254" s="224"/>
      <c r="D254" s="203" t="s">
        <v>142</v>
      </c>
      <c r="E254" s="225" t="s">
        <v>1</v>
      </c>
      <c r="F254" s="226" t="s">
        <v>145</v>
      </c>
      <c r="G254" s="224"/>
      <c r="H254" s="227">
        <v>90</v>
      </c>
      <c r="I254" s="228"/>
      <c r="J254" s="224"/>
      <c r="K254" s="224"/>
      <c r="L254" s="229"/>
      <c r="M254" s="230"/>
      <c r="N254" s="231"/>
      <c r="O254" s="231"/>
      <c r="P254" s="231"/>
      <c r="Q254" s="231"/>
      <c r="R254" s="231"/>
      <c r="S254" s="231"/>
      <c r="T254" s="232"/>
      <c r="AT254" s="233" t="s">
        <v>142</v>
      </c>
      <c r="AU254" s="233" t="s">
        <v>91</v>
      </c>
      <c r="AV254" s="15" t="s">
        <v>140</v>
      </c>
      <c r="AW254" s="15" t="s">
        <v>35</v>
      </c>
      <c r="AX254" s="15" t="s">
        <v>89</v>
      </c>
      <c r="AY254" s="233" t="s">
        <v>134</v>
      </c>
    </row>
    <row r="255" spans="1:65" s="12" customFormat="1" ht="22.9" customHeight="1">
      <c r="B255" s="171"/>
      <c r="C255" s="172"/>
      <c r="D255" s="173" t="s">
        <v>80</v>
      </c>
      <c r="E255" s="185" t="s">
        <v>519</v>
      </c>
      <c r="F255" s="185" t="s">
        <v>520</v>
      </c>
      <c r="G255" s="172"/>
      <c r="H255" s="172"/>
      <c r="I255" s="175"/>
      <c r="J255" s="186">
        <f>BK255</f>
        <v>0</v>
      </c>
      <c r="K255" s="172"/>
      <c r="L255" s="177"/>
      <c r="M255" s="178"/>
      <c r="N255" s="179"/>
      <c r="O255" s="179"/>
      <c r="P255" s="180">
        <f>P256</f>
        <v>0</v>
      </c>
      <c r="Q255" s="179"/>
      <c r="R255" s="180">
        <f>R256</f>
        <v>0</v>
      </c>
      <c r="S255" s="179"/>
      <c r="T255" s="181">
        <f>T256</f>
        <v>0</v>
      </c>
      <c r="AR255" s="182" t="s">
        <v>89</v>
      </c>
      <c r="AT255" s="183" t="s">
        <v>80</v>
      </c>
      <c r="AU255" s="183" t="s">
        <v>89</v>
      </c>
      <c r="AY255" s="182" t="s">
        <v>134</v>
      </c>
      <c r="BK255" s="184">
        <f>BK256</f>
        <v>0</v>
      </c>
    </row>
    <row r="256" spans="1:65" s="2" customFormat="1" ht="24.2" customHeight="1">
      <c r="A256" s="34"/>
      <c r="B256" s="35"/>
      <c r="C256" s="187" t="s">
        <v>387</v>
      </c>
      <c r="D256" s="187" t="s">
        <v>136</v>
      </c>
      <c r="E256" s="188" t="s">
        <v>708</v>
      </c>
      <c r="F256" s="189" t="s">
        <v>709</v>
      </c>
      <c r="G256" s="190" t="s">
        <v>206</v>
      </c>
      <c r="H256" s="191">
        <v>84.215000000000003</v>
      </c>
      <c r="I256" s="192"/>
      <c r="J256" s="193">
        <f>ROUND(I256*H256,2)</f>
        <v>0</v>
      </c>
      <c r="K256" s="194"/>
      <c r="L256" s="39"/>
      <c r="M256" s="248" t="s">
        <v>1</v>
      </c>
      <c r="N256" s="249" t="s">
        <v>46</v>
      </c>
      <c r="O256" s="250"/>
      <c r="P256" s="251">
        <f>O256*H256</f>
        <v>0</v>
      </c>
      <c r="Q256" s="251">
        <v>0</v>
      </c>
      <c r="R256" s="251">
        <f>Q256*H256</f>
        <v>0</v>
      </c>
      <c r="S256" s="251">
        <v>0</v>
      </c>
      <c r="T256" s="252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9" t="s">
        <v>140</v>
      </c>
      <c r="AT256" s="199" t="s">
        <v>136</v>
      </c>
      <c r="AU256" s="199" t="s">
        <v>91</v>
      </c>
      <c r="AY256" s="17" t="s">
        <v>134</v>
      </c>
      <c r="BE256" s="200">
        <f>IF(N256="základní",J256,0)</f>
        <v>0</v>
      </c>
      <c r="BF256" s="200">
        <f>IF(N256="snížená",J256,0)</f>
        <v>0</v>
      </c>
      <c r="BG256" s="200">
        <f>IF(N256="zákl. přenesená",J256,0)</f>
        <v>0</v>
      </c>
      <c r="BH256" s="200">
        <f>IF(N256="sníž. přenesená",J256,0)</f>
        <v>0</v>
      </c>
      <c r="BI256" s="200">
        <f>IF(N256="nulová",J256,0)</f>
        <v>0</v>
      </c>
      <c r="BJ256" s="17" t="s">
        <v>89</v>
      </c>
      <c r="BK256" s="200">
        <f>ROUND(I256*H256,2)</f>
        <v>0</v>
      </c>
      <c r="BL256" s="17" t="s">
        <v>140</v>
      </c>
      <c r="BM256" s="199" t="s">
        <v>710</v>
      </c>
    </row>
    <row r="257" spans="1:31" s="2" customFormat="1" ht="6.95" customHeight="1">
      <c r="A257" s="34"/>
      <c r="B257" s="54"/>
      <c r="C257" s="55"/>
      <c r="D257" s="55"/>
      <c r="E257" s="55"/>
      <c r="F257" s="55"/>
      <c r="G257" s="55"/>
      <c r="H257" s="55"/>
      <c r="I257" s="55"/>
      <c r="J257" s="55"/>
      <c r="K257" s="55"/>
      <c r="L257" s="39"/>
      <c r="M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</row>
  </sheetData>
  <sheetProtection password="CC35" sheet="1" objects="1" scenarios="1" formatColumns="0" formatRows="0" autoFilter="0"/>
  <autoFilter ref="C120:K256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137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7" t="s">
        <v>97</v>
      </c>
    </row>
    <row r="3" spans="1:46" s="1" customFormat="1" ht="6.95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91</v>
      </c>
    </row>
    <row r="4" spans="1:46" s="1" customFormat="1" ht="24.95" customHeight="1">
      <c r="B4" s="20"/>
      <c r="D4" s="110" t="s">
        <v>98</v>
      </c>
      <c r="L4" s="20"/>
      <c r="M4" s="111" t="s">
        <v>10</v>
      </c>
      <c r="AT4" s="17" t="s">
        <v>4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295" t="str">
        <f>'Rekapitulace stavby'!K6</f>
        <v>Úpravy a prodloužení místní komunikace Malšovice</v>
      </c>
      <c r="F7" s="296"/>
      <c r="G7" s="296"/>
      <c r="H7" s="296"/>
      <c r="L7" s="20"/>
    </row>
    <row r="8" spans="1:46" s="2" customFormat="1" ht="12" customHeight="1">
      <c r="A8" s="34"/>
      <c r="B8" s="39"/>
      <c r="C8" s="34"/>
      <c r="D8" s="112" t="s">
        <v>99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297" t="s">
        <v>711</v>
      </c>
      <c r="F9" s="298"/>
      <c r="G9" s="298"/>
      <c r="H9" s="298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 ht="11.25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18. 2. 2025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9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tr">
        <f>IF('Rekapitulace stavby'!AN10="","",'Rekapitulace stavby'!AN10)</f>
        <v>00261548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tr">
        <f>IF('Rekapitulace stavby'!E11="","",'Rekapitulace stavby'!E11)</f>
        <v>Obec Malšovice</v>
      </c>
      <c r="F15" s="34"/>
      <c r="G15" s="34"/>
      <c r="H15" s="34"/>
      <c r="I15" s="112" t="s">
        <v>28</v>
      </c>
      <c r="J15" s="113" t="str">
        <f>IF('Rekapitulace stavby'!AN11="","",'Rekapitulace stavby'!AN11)</f>
        <v>CZ00261548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5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30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299" t="str">
        <f>'Rekapitulace stavby'!E14</f>
        <v>Vyplň údaj</v>
      </c>
      <c r="F18" s="300"/>
      <c r="G18" s="300"/>
      <c r="H18" s="300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5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32</v>
      </c>
      <c r="E20" s="34"/>
      <c r="F20" s="34"/>
      <c r="G20" s="34"/>
      <c r="H20" s="34"/>
      <c r="I20" s="112" t="s">
        <v>25</v>
      </c>
      <c r="J20" s="113" t="str">
        <f>IF('Rekapitulace stavby'!AN16="","",'Rekapitulace stavby'!AN16)</f>
        <v>73842346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tr">
        <f>IF('Rekapitulace stavby'!E17="","",'Rekapitulace stavby'!E17)</f>
        <v>Ing. Martina Hřebřinová</v>
      </c>
      <c r="F21" s="34"/>
      <c r="G21" s="34"/>
      <c r="H21" s="34"/>
      <c r="I21" s="112" t="s">
        <v>28</v>
      </c>
      <c r="J21" s="113" t="str">
        <f>IF('Rekapitulace stavby'!AN17="","",'Rekapitulace stavby'!AN17)</f>
        <v/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5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36</v>
      </c>
      <c r="E23" s="34"/>
      <c r="F23" s="34"/>
      <c r="G23" s="34"/>
      <c r="H23" s="34"/>
      <c r="I23" s="112" t="s">
        <v>25</v>
      </c>
      <c r="J23" s="113" t="s">
        <v>37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38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5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39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1" t="s">
        <v>1</v>
      </c>
      <c r="F27" s="301"/>
      <c r="G27" s="301"/>
      <c r="H27" s="301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5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5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35" customHeight="1">
      <c r="A30" s="34"/>
      <c r="B30" s="39"/>
      <c r="C30" s="34"/>
      <c r="D30" s="119" t="s">
        <v>41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5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5" customHeight="1">
      <c r="A32" s="34"/>
      <c r="B32" s="39"/>
      <c r="C32" s="34"/>
      <c r="D32" s="34"/>
      <c r="E32" s="34"/>
      <c r="F32" s="121" t="s">
        <v>43</v>
      </c>
      <c r="G32" s="34"/>
      <c r="H32" s="34"/>
      <c r="I32" s="121" t="s">
        <v>42</v>
      </c>
      <c r="J32" s="121" t="s">
        <v>44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5" customHeight="1">
      <c r="A33" s="34"/>
      <c r="B33" s="39"/>
      <c r="C33" s="34"/>
      <c r="D33" s="122" t="s">
        <v>45</v>
      </c>
      <c r="E33" s="112" t="s">
        <v>46</v>
      </c>
      <c r="F33" s="123">
        <f>ROUND((SUM(BE122:BE136)),  2)</f>
        <v>0</v>
      </c>
      <c r="G33" s="34"/>
      <c r="H33" s="34"/>
      <c r="I33" s="124">
        <v>0.21</v>
      </c>
      <c r="J33" s="123">
        <f>ROUND(((SUM(BE122:BE136))*I33),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5" customHeight="1">
      <c r="A34" s="34"/>
      <c r="B34" s="39"/>
      <c r="C34" s="34"/>
      <c r="D34" s="34"/>
      <c r="E34" s="112" t="s">
        <v>47</v>
      </c>
      <c r="F34" s="123">
        <f>ROUND((SUM(BF122:BF136)),  2)</f>
        <v>0</v>
      </c>
      <c r="G34" s="34"/>
      <c r="H34" s="34"/>
      <c r="I34" s="124">
        <v>0.15</v>
      </c>
      <c r="J34" s="123">
        <f>ROUND(((SUM(BF122:BF136))*I34),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5" hidden="1" customHeight="1">
      <c r="A35" s="34"/>
      <c r="B35" s="39"/>
      <c r="C35" s="34"/>
      <c r="D35" s="34"/>
      <c r="E35" s="112" t="s">
        <v>48</v>
      </c>
      <c r="F35" s="123">
        <f>ROUND((SUM(BG122:BG136)),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5" hidden="1" customHeight="1">
      <c r="A36" s="34"/>
      <c r="B36" s="39"/>
      <c r="C36" s="34"/>
      <c r="D36" s="34"/>
      <c r="E36" s="112" t="s">
        <v>49</v>
      </c>
      <c r="F36" s="123">
        <f>ROUND((SUM(BH122:BH136)),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5" hidden="1" customHeight="1">
      <c r="A37" s="34"/>
      <c r="B37" s="39"/>
      <c r="C37" s="34"/>
      <c r="D37" s="34"/>
      <c r="E37" s="112" t="s">
        <v>50</v>
      </c>
      <c r="F37" s="123">
        <f>ROUND((SUM(BI122:BI136)),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5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35" customHeight="1">
      <c r="A39" s="34"/>
      <c r="B39" s="39"/>
      <c r="C39" s="125"/>
      <c r="D39" s="126" t="s">
        <v>51</v>
      </c>
      <c r="E39" s="127"/>
      <c r="F39" s="127"/>
      <c r="G39" s="128" t="s">
        <v>52</v>
      </c>
      <c r="H39" s="129" t="s">
        <v>53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5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5" customHeight="1">
      <c r="B41" s="20"/>
      <c r="L41" s="20"/>
    </row>
    <row r="42" spans="1:31" s="1" customFormat="1" ht="14.45" customHeight="1">
      <c r="B42" s="20"/>
      <c r="L42" s="20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51"/>
      <c r="D50" s="132" t="s">
        <v>54</v>
      </c>
      <c r="E50" s="133"/>
      <c r="F50" s="133"/>
      <c r="G50" s="132" t="s">
        <v>55</v>
      </c>
      <c r="H50" s="133"/>
      <c r="I50" s="133"/>
      <c r="J50" s="133"/>
      <c r="K50" s="133"/>
      <c r="L50" s="51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34"/>
      <c r="B61" s="39"/>
      <c r="C61" s="34"/>
      <c r="D61" s="134" t="s">
        <v>56</v>
      </c>
      <c r="E61" s="135"/>
      <c r="F61" s="136" t="s">
        <v>57</v>
      </c>
      <c r="G61" s="134" t="s">
        <v>56</v>
      </c>
      <c r="H61" s="135"/>
      <c r="I61" s="135"/>
      <c r="J61" s="137" t="s">
        <v>57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34"/>
      <c r="B65" s="39"/>
      <c r="C65" s="34"/>
      <c r="D65" s="132" t="s">
        <v>58</v>
      </c>
      <c r="E65" s="138"/>
      <c r="F65" s="138"/>
      <c r="G65" s="132" t="s">
        <v>59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34"/>
      <c r="B76" s="39"/>
      <c r="C76" s="34"/>
      <c r="D76" s="134" t="s">
        <v>56</v>
      </c>
      <c r="E76" s="135"/>
      <c r="F76" s="136" t="s">
        <v>57</v>
      </c>
      <c r="G76" s="134" t="s">
        <v>56</v>
      </c>
      <c r="H76" s="135"/>
      <c r="I76" s="135"/>
      <c r="J76" s="137" t="s">
        <v>57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5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5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5" customHeight="1">
      <c r="A82" s="34"/>
      <c r="B82" s="35"/>
      <c r="C82" s="23" t="s">
        <v>101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5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302" t="str">
        <f>E7</f>
        <v>Úpravy a prodloužení místní komunikace Malšovice</v>
      </c>
      <c r="F85" s="303"/>
      <c r="G85" s="303"/>
      <c r="H85" s="303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99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73" t="str">
        <f>E9</f>
        <v>03 - Vedlejší rozpočtové náklady</v>
      </c>
      <c r="F87" s="304"/>
      <c r="G87" s="304"/>
      <c r="H87" s="304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5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 xml:space="preserve"> </v>
      </c>
      <c r="G89" s="36"/>
      <c r="H89" s="36"/>
      <c r="I89" s="29" t="s">
        <v>22</v>
      </c>
      <c r="J89" s="66" t="str">
        <f>IF(J12="","",J12)</f>
        <v>18. 2. 2025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5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25.7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32</v>
      </c>
      <c r="J91" s="32" t="str">
        <f>E21</f>
        <v>Ing. Martina Hřebřinová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2" customHeight="1">
      <c r="A92" s="34"/>
      <c r="B92" s="35"/>
      <c r="C92" s="29" t="s">
        <v>30</v>
      </c>
      <c r="D92" s="36"/>
      <c r="E92" s="36"/>
      <c r="F92" s="27" t="str">
        <f>IF(E18="","",E18)</f>
        <v>Vyplň údaj</v>
      </c>
      <c r="G92" s="36"/>
      <c r="H92" s="36"/>
      <c r="I92" s="29" t="s">
        <v>36</v>
      </c>
      <c r="J92" s="32" t="str">
        <f>E24</f>
        <v>Josef Beran-STAVO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102</v>
      </c>
      <c r="D94" s="144"/>
      <c r="E94" s="144"/>
      <c r="F94" s="144"/>
      <c r="G94" s="144"/>
      <c r="H94" s="144"/>
      <c r="I94" s="144"/>
      <c r="J94" s="145" t="s">
        <v>103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9" customHeight="1">
      <c r="A96" s="34"/>
      <c r="B96" s="35"/>
      <c r="C96" s="146" t="s">
        <v>104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105</v>
      </c>
    </row>
    <row r="97" spans="1:31" s="9" customFormat="1" ht="24.95" customHeight="1">
      <c r="B97" s="147"/>
      <c r="C97" s="148"/>
      <c r="D97" s="149" t="s">
        <v>712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899999999999999" customHeight="1">
      <c r="B98" s="153"/>
      <c r="C98" s="154"/>
      <c r="D98" s="155" t="s">
        <v>713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899999999999999" customHeight="1">
      <c r="B99" s="153"/>
      <c r="C99" s="154"/>
      <c r="D99" s="155" t="s">
        <v>714</v>
      </c>
      <c r="E99" s="156"/>
      <c r="F99" s="156"/>
      <c r="G99" s="156"/>
      <c r="H99" s="156"/>
      <c r="I99" s="156"/>
      <c r="J99" s="157">
        <f>J128</f>
        <v>0</v>
      </c>
      <c r="K99" s="154"/>
      <c r="L99" s="158"/>
    </row>
    <row r="100" spans="1:31" s="10" customFormat="1" ht="19.899999999999999" customHeight="1">
      <c r="B100" s="153"/>
      <c r="C100" s="154"/>
      <c r="D100" s="155" t="s">
        <v>715</v>
      </c>
      <c r="E100" s="156"/>
      <c r="F100" s="156"/>
      <c r="G100" s="156"/>
      <c r="H100" s="156"/>
      <c r="I100" s="156"/>
      <c r="J100" s="157">
        <f>J130</f>
        <v>0</v>
      </c>
      <c r="K100" s="154"/>
      <c r="L100" s="158"/>
    </row>
    <row r="101" spans="1:31" s="10" customFormat="1" ht="19.899999999999999" customHeight="1">
      <c r="B101" s="153"/>
      <c r="C101" s="154"/>
      <c r="D101" s="155" t="s">
        <v>716</v>
      </c>
      <c r="E101" s="156"/>
      <c r="F101" s="156"/>
      <c r="G101" s="156"/>
      <c r="H101" s="156"/>
      <c r="I101" s="156"/>
      <c r="J101" s="157">
        <f>J133</f>
        <v>0</v>
      </c>
      <c r="K101" s="154"/>
      <c r="L101" s="158"/>
    </row>
    <row r="102" spans="1:31" s="10" customFormat="1" ht="19.899999999999999" customHeight="1">
      <c r="B102" s="153"/>
      <c r="C102" s="154"/>
      <c r="D102" s="155" t="s">
        <v>717</v>
      </c>
      <c r="E102" s="156"/>
      <c r="F102" s="156"/>
      <c r="G102" s="156"/>
      <c r="H102" s="156"/>
      <c r="I102" s="156"/>
      <c r="J102" s="157">
        <f>J135</f>
        <v>0</v>
      </c>
      <c r="K102" s="154"/>
      <c r="L102" s="158"/>
    </row>
    <row r="103" spans="1:31" s="2" customFormat="1" ht="21.75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5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5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5" customHeight="1">
      <c r="A109" s="34"/>
      <c r="B109" s="35"/>
      <c r="C109" s="23" t="s">
        <v>119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5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302" t="str">
        <f>E7</f>
        <v>Úpravy a prodloužení místní komunikace Malšovice</v>
      </c>
      <c r="F112" s="303"/>
      <c r="G112" s="303"/>
      <c r="H112" s="303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99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73" t="str">
        <f>E9</f>
        <v>03 - Vedlejší rozpočtové náklady</v>
      </c>
      <c r="F114" s="304"/>
      <c r="G114" s="304"/>
      <c r="H114" s="304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5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 xml:space="preserve"> </v>
      </c>
      <c r="G116" s="36"/>
      <c r="H116" s="36"/>
      <c r="I116" s="29" t="s">
        <v>22</v>
      </c>
      <c r="J116" s="66" t="str">
        <f>IF(J12="","",J12)</f>
        <v>18. 2. 2025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5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25.7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32</v>
      </c>
      <c r="J118" s="32" t="str">
        <f>E21</f>
        <v>Ing. Martina Hřebřinová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2" customHeight="1">
      <c r="A119" s="34"/>
      <c r="B119" s="35"/>
      <c r="C119" s="29" t="s">
        <v>30</v>
      </c>
      <c r="D119" s="36"/>
      <c r="E119" s="36"/>
      <c r="F119" s="27" t="str">
        <f>IF(E18="","",E18)</f>
        <v>Vyplň údaj</v>
      </c>
      <c r="G119" s="36"/>
      <c r="H119" s="36"/>
      <c r="I119" s="29" t="s">
        <v>36</v>
      </c>
      <c r="J119" s="32" t="str">
        <f>E24</f>
        <v>Josef Beran-STAVO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120</v>
      </c>
      <c r="D121" s="162" t="s">
        <v>66</v>
      </c>
      <c r="E121" s="162" t="s">
        <v>62</v>
      </c>
      <c r="F121" s="162" t="s">
        <v>63</v>
      </c>
      <c r="G121" s="162" t="s">
        <v>121</v>
      </c>
      <c r="H121" s="162" t="s">
        <v>122</v>
      </c>
      <c r="I121" s="162" t="s">
        <v>123</v>
      </c>
      <c r="J121" s="163" t="s">
        <v>103</v>
      </c>
      <c r="K121" s="164" t="s">
        <v>124</v>
      </c>
      <c r="L121" s="165"/>
      <c r="M121" s="75" t="s">
        <v>1</v>
      </c>
      <c r="N121" s="76" t="s">
        <v>45</v>
      </c>
      <c r="O121" s="76" t="s">
        <v>125</v>
      </c>
      <c r="P121" s="76" t="s">
        <v>126</v>
      </c>
      <c r="Q121" s="76" t="s">
        <v>127</v>
      </c>
      <c r="R121" s="76" t="s">
        <v>128</v>
      </c>
      <c r="S121" s="76" t="s">
        <v>129</v>
      </c>
      <c r="T121" s="77" t="s">
        <v>130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9" customHeight="1">
      <c r="A122" s="34"/>
      <c r="B122" s="35"/>
      <c r="C122" s="82" t="s">
        <v>131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</f>
        <v>0</v>
      </c>
      <c r="Q122" s="79"/>
      <c r="R122" s="168">
        <f>R123</f>
        <v>0</v>
      </c>
      <c r="S122" s="79"/>
      <c r="T122" s="169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80</v>
      </c>
      <c r="AU122" s="17" t="s">
        <v>105</v>
      </c>
      <c r="BK122" s="170">
        <f>BK123</f>
        <v>0</v>
      </c>
    </row>
    <row r="123" spans="1:65" s="12" customFormat="1" ht="25.9" customHeight="1">
      <c r="B123" s="171"/>
      <c r="C123" s="172"/>
      <c r="D123" s="173" t="s">
        <v>80</v>
      </c>
      <c r="E123" s="174" t="s">
        <v>718</v>
      </c>
      <c r="F123" s="174" t="s">
        <v>96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P124+P128+P130+P133+P135</f>
        <v>0</v>
      </c>
      <c r="Q123" s="179"/>
      <c r="R123" s="180">
        <f>R124+R128+R130+R133+R135</f>
        <v>0</v>
      </c>
      <c r="S123" s="179"/>
      <c r="T123" s="181">
        <f>T124+T128+T130+T133+T135</f>
        <v>0</v>
      </c>
      <c r="AR123" s="182" t="s">
        <v>166</v>
      </c>
      <c r="AT123" s="183" t="s">
        <v>80</v>
      </c>
      <c r="AU123" s="183" t="s">
        <v>81</v>
      </c>
      <c r="AY123" s="182" t="s">
        <v>134</v>
      </c>
      <c r="BK123" s="184">
        <f>BK124+BK128+BK130+BK133+BK135</f>
        <v>0</v>
      </c>
    </row>
    <row r="124" spans="1:65" s="12" customFormat="1" ht="22.9" customHeight="1">
      <c r="B124" s="171"/>
      <c r="C124" s="172"/>
      <c r="D124" s="173" t="s">
        <v>80</v>
      </c>
      <c r="E124" s="185" t="s">
        <v>719</v>
      </c>
      <c r="F124" s="185" t="s">
        <v>720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SUM(P125:P127)</f>
        <v>0</v>
      </c>
      <c r="Q124" s="179"/>
      <c r="R124" s="180">
        <f>SUM(R125:R127)</f>
        <v>0</v>
      </c>
      <c r="S124" s="179"/>
      <c r="T124" s="181">
        <f>SUM(T125:T127)</f>
        <v>0</v>
      </c>
      <c r="AR124" s="182" t="s">
        <v>166</v>
      </c>
      <c r="AT124" s="183" t="s">
        <v>80</v>
      </c>
      <c r="AU124" s="183" t="s">
        <v>89</v>
      </c>
      <c r="AY124" s="182" t="s">
        <v>134</v>
      </c>
      <c r="BK124" s="184">
        <f>SUM(BK125:BK127)</f>
        <v>0</v>
      </c>
    </row>
    <row r="125" spans="1:65" s="2" customFormat="1" ht="24.2" customHeight="1">
      <c r="A125" s="34"/>
      <c r="B125" s="35"/>
      <c r="C125" s="187" t="s">
        <v>89</v>
      </c>
      <c r="D125" s="187" t="s">
        <v>136</v>
      </c>
      <c r="E125" s="188" t="s">
        <v>721</v>
      </c>
      <c r="F125" s="189" t="s">
        <v>722</v>
      </c>
      <c r="G125" s="190" t="s">
        <v>723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46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724</v>
      </c>
      <c r="AT125" s="199" t="s">
        <v>136</v>
      </c>
      <c r="AU125" s="199" t="s">
        <v>91</v>
      </c>
      <c r="AY125" s="17" t="s">
        <v>134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89</v>
      </c>
      <c r="BK125" s="200">
        <f>ROUND(I125*H125,2)</f>
        <v>0</v>
      </c>
      <c r="BL125" s="17" t="s">
        <v>724</v>
      </c>
      <c r="BM125" s="199" t="s">
        <v>725</v>
      </c>
    </row>
    <row r="126" spans="1:65" s="2" customFormat="1" ht="24.2" customHeight="1">
      <c r="A126" s="34"/>
      <c r="B126" s="35"/>
      <c r="C126" s="187" t="s">
        <v>91</v>
      </c>
      <c r="D126" s="187" t="s">
        <v>136</v>
      </c>
      <c r="E126" s="188" t="s">
        <v>726</v>
      </c>
      <c r="F126" s="189" t="s">
        <v>727</v>
      </c>
      <c r="G126" s="190" t="s">
        <v>723</v>
      </c>
      <c r="H126" s="191">
        <v>1</v>
      </c>
      <c r="I126" s="192"/>
      <c r="J126" s="193">
        <f>ROUND(I126*H126,2)</f>
        <v>0</v>
      </c>
      <c r="K126" s="194"/>
      <c r="L126" s="39"/>
      <c r="M126" s="195" t="s">
        <v>1</v>
      </c>
      <c r="N126" s="196" t="s">
        <v>46</v>
      </c>
      <c r="O126" s="71"/>
      <c r="P126" s="197">
        <f>O126*H126</f>
        <v>0</v>
      </c>
      <c r="Q126" s="197">
        <v>0</v>
      </c>
      <c r="R126" s="197">
        <f>Q126*H126</f>
        <v>0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724</v>
      </c>
      <c r="AT126" s="199" t="s">
        <v>136</v>
      </c>
      <c r="AU126" s="199" t="s">
        <v>91</v>
      </c>
      <c r="AY126" s="17" t="s">
        <v>134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89</v>
      </c>
      <c r="BK126" s="200">
        <f>ROUND(I126*H126,2)</f>
        <v>0</v>
      </c>
      <c r="BL126" s="17" t="s">
        <v>724</v>
      </c>
      <c r="BM126" s="199" t="s">
        <v>728</v>
      </c>
    </row>
    <row r="127" spans="1:65" s="2" customFormat="1" ht="16.5" customHeight="1">
      <c r="A127" s="34"/>
      <c r="B127" s="35"/>
      <c r="C127" s="187" t="s">
        <v>150</v>
      </c>
      <c r="D127" s="187" t="s">
        <v>136</v>
      </c>
      <c r="E127" s="188" t="s">
        <v>729</v>
      </c>
      <c r="F127" s="189" t="s">
        <v>730</v>
      </c>
      <c r="G127" s="190" t="s">
        <v>723</v>
      </c>
      <c r="H127" s="191">
        <v>1</v>
      </c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46</v>
      </c>
      <c r="O127" s="71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724</v>
      </c>
      <c r="AT127" s="199" t="s">
        <v>136</v>
      </c>
      <c r="AU127" s="199" t="s">
        <v>91</v>
      </c>
      <c r="AY127" s="17" t="s">
        <v>134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89</v>
      </c>
      <c r="BK127" s="200">
        <f>ROUND(I127*H127,2)</f>
        <v>0</v>
      </c>
      <c r="BL127" s="17" t="s">
        <v>724</v>
      </c>
      <c r="BM127" s="199" t="s">
        <v>731</v>
      </c>
    </row>
    <row r="128" spans="1:65" s="12" customFormat="1" ht="22.9" customHeight="1">
      <c r="B128" s="171"/>
      <c r="C128" s="172"/>
      <c r="D128" s="173" t="s">
        <v>80</v>
      </c>
      <c r="E128" s="185" t="s">
        <v>732</v>
      </c>
      <c r="F128" s="185" t="s">
        <v>733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AR128" s="182" t="s">
        <v>166</v>
      </c>
      <c r="AT128" s="183" t="s">
        <v>80</v>
      </c>
      <c r="AU128" s="183" t="s">
        <v>89</v>
      </c>
      <c r="AY128" s="182" t="s">
        <v>134</v>
      </c>
      <c r="BK128" s="184">
        <f>BK129</f>
        <v>0</v>
      </c>
    </row>
    <row r="129" spans="1:65" s="2" customFormat="1" ht="16.5" customHeight="1">
      <c r="A129" s="34"/>
      <c r="B129" s="35"/>
      <c r="C129" s="187" t="s">
        <v>140</v>
      </c>
      <c r="D129" s="187" t="s">
        <v>136</v>
      </c>
      <c r="E129" s="188" t="s">
        <v>734</v>
      </c>
      <c r="F129" s="189" t="s">
        <v>735</v>
      </c>
      <c r="G129" s="190" t="s">
        <v>736</v>
      </c>
      <c r="H129" s="253"/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46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724</v>
      </c>
      <c r="AT129" s="199" t="s">
        <v>136</v>
      </c>
      <c r="AU129" s="199" t="s">
        <v>91</v>
      </c>
      <c r="AY129" s="17" t="s">
        <v>134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89</v>
      </c>
      <c r="BK129" s="200">
        <f>ROUND(I129*H129,2)</f>
        <v>0</v>
      </c>
      <c r="BL129" s="17" t="s">
        <v>724</v>
      </c>
      <c r="BM129" s="199" t="s">
        <v>737</v>
      </c>
    </row>
    <row r="130" spans="1:65" s="12" customFormat="1" ht="22.9" customHeight="1">
      <c r="B130" s="171"/>
      <c r="C130" s="172"/>
      <c r="D130" s="173" t="s">
        <v>80</v>
      </c>
      <c r="E130" s="185" t="s">
        <v>738</v>
      </c>
      <c r="F130" s="185" t="s">
        <v>739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SUM(P131:P132)</f>
        <v>0</v>
      </c>
      <c r="Q130" s="179"/>
      <c r="R130" s="180">
        <f>SUM(R131:R132)</f>
        <v>0</v>
      </c>
      <c r="S130" s="179"/>
      <c r="T130" s="181">
        <f>SUM(T131:T132)</f>
        <v>0</v>
      </c>
      <c r="AR130" s="182" t="s">
        <v>166</v>
      </c>
      <c r="AT130" s="183" t="s">
        <v>80</v>
      </c>
      <c r="AU130" s="183" t="s">
        <v>89</v>
      </c>
      <c r="AY130" s="182" t="s">
        <v>134</v>
      </c>
      <c r="BK130" s="184">
        <f>SUM(BK131:BK132)</f>
        <v>0</v>
      </c>
    </row>
    <row r="131" spans="1:65" s="2" customFormat="1" ht="16.5" customHeight="1">
      <c r="A131" s="34"/>
      <c r="B131" s="35"/>
      <c r="C131" s="187" t="s">
        <v>166</v>
      </c>
      <c r="D131" s="187" t="s">
        <v>136</v>
      </c>
      <c r="E131" s="188" t="s">
        <v>740</v>
      </c>
      <c r="F131" s="189" t="s">
        <v>741</v>
      </c>
      <c r="G131" s="190" t="s">
        <v>723</v>
      </c>
      <c r="H131" s="191">
        <v>2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46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724</v>
      </c>
      <c r="AT131" s="199" t="s">
        <v>136</v>
      </c>
      <c r="AU131" s="199" t="s">
        <v>91</v>
      </c>
      <c r="AY131" s="17" t="s">
        <v>134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89</v>
      </c>
      <c r="BK131" s="200">
        <f>ROUND(I131*H131,2)</f>
        <v>0</v>
      </c>
      <c r="BL131" s="17" t="s">
        <v>724</v>
      </c>
      <c r="BM131" s="199" t="s">
        <v>742</v>
      </c>
    </row>
    <row r="132" spans="1:65" s="2" customFormat="1" ht="24.2" customHeight="1">
      <c r="A132" s="34"/>
      <c r="B132" s="35"/>
      <c r="C132" s="187" t="s">
        <v>156</v>
      </c>
      <c r="D132" s="187" t="s">
        <v>136</v>
      </c>
      <c r="E132" s="188" t="s">
        <v>743</v>
      </c>
      <c r="F132" s="189" t="s">
        <v>744</v>
      </c>
      <c r="G132" s="190" t="s">
        <v>745</v>
      </c>
      <c r="H132" s="191">
        <v>1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46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724</v>
      </c>
      <c r="AT132" s="199" t="s">
        <v>136</v>
      </c>
      <c r="AU132" s="199" t="s">
        <v>91</v>
      </c>
      <c r="AY132" s="17" t="s">
        <v>134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89</v>
      </c>
      <c r="BK132" s="200">
        <f>ROUND(I132*H132,2)</f>
        <v>0</v>
      </c>
      <c r="BL132" s="17" t="s">
        <v>724</v>
      </c>
      <c r="BM132" s="199" t="s">
        <v>746</v>
      </c>
    </row>
    <row r="133" spans="1:65" s="12" customFormat="1" ht="22.9" customHeight="1">
      <c r="B133" s="171"/>
      <c r="C133" s="172"/>
      <c r="D133" s="173" t="s">
        <v>80</v>
      </c>
      <c r="E133" s="185" t="s">
        <v>747</v>
      </c>
      <c r="F133" s="185" t="s">
        <v>748</v>
      </c>
      <c r="G133" s="172"/>
      <c r="H133" s="172"/>
      <c r="I133" s="175"/>
      <c r="J133" s="186">
        <f>BK133</f>
        <v>0</v>
      </c>
      <c r="K133" s="172"/>
      <c r="L133" s="177"/>
      <c r="M133" s="178"/>
      <c r="N133" s="179"/>
      <c r="O133" s="179"/>
      <c r="P133" s="180">
        <f>P134</f>
        <v>0</v>
      </c>
      <c r="Q133" s="179"/>
      <c r="R133" s="180">
        <f>R134</f>
        <v>0</v>
      </c>
      <c r="S133" s="179"/>
      <c r="T133" s="181">
        <f>T134</f>
        <v>0</v>
      </c>
      <c r="AR133" s="182" t="s">
        <v>166</v>
      </c>
      <c r="AT133" s="183" t="s">
        <v>80</v>
      </c>
      <c r="AU133" s="183" t="s">
        <v>89</v>
      </c>
      <c r="AY133" s="182" t="s">
        <v>134</v>
      </c>
      <c r="BK133" s="184">
        <f>BK134</f>
        <v>0</v>
      </c>
    </row>
    <row r="134" spans="1:65" s="2" customFormat="1" ht="16.5" customHeight="1">
      <c r="A134" s="34"/>
      <c r="B134" s="35"/>
      <c r="C134" s="187" t="s">
        <v>178</v>
      </c>
      <c r="D134" s="187" t="s">
        <v>136</v>
      </c>
      <c r="E134" s="188" t="s">
        <v>749</v>
      </c>
      <c r="F134" s="189" t="s">
        <v>748</v>
      </c>
      <c r="G134" s="190" t="s">
        <v>736</v>
      </c>
      <c r="H134" s="253"/>
      <c r="I134" s="192"/>
      <c r="J134" s="193">
        <f>ROUND(I134*H134,2)</f>
        <v>0</v>
      </c>
      <c r="K134" s="194"/>
      <c r="L134" s="39"/>
      <c r="M134" s="195" t="s">
        <v>1</v>
      </c>
      <c r="N134" s="196" t="s">
        <v>46</v>
      </c>
      <c r="O134" s="71"/>
      <c r="P134" s="197">
        <f>O134*H134</f>
        <v>0</v>
      </c>
      <c r="Q134" s="197">
        <v>0</v>
      </c>
      <c r="R134" s="197">
        <f>Q134*H134</f>
        <v>0</v>
      </c>
      <c r="S134" s="197">
        <v>0</v>
      </c>
      <c r="T134" s="19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724</v>
      </c>
      <c r="AT134" s="199" t="s">
        <v>136</v>
      </c>
      <c r="AU134" s="199" t="s">
        <v>91</v>
      </c>
      <c r="AY134" s="17" t="s">
        <v>134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89</v>
      </c>
      <c r="BK134" s="200">
        <f>ROUND(I134*H134,2)</f>
        <v>0</v>
      </c>
      <c r="BL134" s="17" t="s">
        <v>724</v>
      </c>
      <c r="BM134" s="199" t="s">
        <v>750</v>
      </c>
    </row>
    <row r="135" spans="1:65" s="12" customFormat="1" ht="22.9" customHeight="1">
      <c r="B135" s="171"/>
      <c r="C135" s="172"/>
      <c r="D135" s="173" t="s">
        <v>80</v>
      </c>
      <c r="E135" s="185" t="s">
        <v>751</v>
      </c>
      <c r="F135" s="185" t="s">
        <v>752</v>
      </c>
      <c r="G135" s="172"/>
      <c r="H135" s="172"/>
      <c r="I135" s="175"/>
      <c r="J135" s="186">
        <f>BK135</f>
        <v>0</v>
      </c>
      <c r="K135" s="172"/>
      <c r="L135" s="177"/>
      <c r="M135" s="178"/>
      <c r="N135" s="179"/>
      <c r="O135" s="179"/>
      <c r="P135" s="180">
        <f>P136</f>
        <v>0</v>
      </c>
      <c r="Q135" s="179"/>
      <c r="R135" s="180">
        <f>R136</f>
        <v>0</v>
      </c>
      <c r="S135" s="179"/>
      <c r="T135" s="181">
        <f>T136</f>
        <v>0</v>
      </c>
      <c r="AR135" s="182" t="s">
        <v>166</v>
      </c>
      <c r="AT135" s="183" t="s">
        <v>80</v>
      </c>
      <c r="AU135" s="183" t="s">
        <v>89</v>
      </c>
      <c r="AY135" s="182" t="s">
        <v>134</v>
      </c>
      <c r="BK135" s="184">
        <f>BK136</f>
        <v>0</v>
      </c>
    </row>
    <row r="136" spans="1:65" s="2" customFormat="1" ht="16.5" customHeight="1">
      <c r="A136" s="34"/>
      <c r="B136" s="35"/>
      <c r="C136" s="187" t="s">
        <v>184</v>
      </c>
      <c r="D136" s="187" t="s">
        <v>136</v>
      </c>
      <c r="E136" s="188" t="s">
        <v>753</v>
      </c>
      <c r="F136" s="189" t="s">
        <v>754</v>
      </c>
      <c r="G136" s="190" t="s">
        <v>736</v>
      </c>
      <c r="H136" s="253"/>
      <c r="I136" s="192"/>
      <c r="J136" s="193">
        <f>ROUND(I136*H136,2)</f>
        <v>0</v>
      </c>
      <c r="K136" s="194"/>
      <c r="L136" s="39"/>
      <c r="M136" s="248" t="s">
        <v>1</v>
      </c>
      <c r="N136" s="249" t="s">
        <v>46</v>
      </c>
      <c r="O136" s="250"/>
      <c r="P136" s="251">
        <f>O136*H136</f>
        <v>0</v>
      </c>
      <c r="Q136" s="251">
        <v>0</v>
      </c>
      <c r="R136" s="251">
        <f>Q136*H136</f>
        <v>0</v>
      </c>
      <c r="S136" s="251">
        <v>0</v>
      </c>
      <c r="T136" s="252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724</v>
      </c>
      <c r="AT136" s="199" t="s">
        <v>136</v>
      </c>
      <c r="AU136" s="199" t="s">
        <v>91</v>
      </c>
      <c r="AY136" s="17" t="s">
        <v>134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89</v>
      </c>
      <c r="BK136" s="200">
        <f>ROUND(I136*H136,2)</f>
        <v>0</v>
      </c>
      <c r="BL136" s="17" t="s">
        <v>724</v>
      </c>
      <c r="BM136" s="199" t="s">
        <v>755</v>
      </c>
    </row>
    <row r="137" spans="1:65" s="2" customFormat="1" ht="6.95" customHeight="1">
      <c r="A137" s="34"/>
      <c r="B137" s="54"/>
      <c r="C137" s="55"/>
      <c r="D137" s="55"/>
      <c r="E137" s="55"/>
      <c r="F137" s="55"/>
      <c r="G137" s="55"/>
      <c r="H137" s="55"/>
      <c r="I137" s="55"/>
      <c r="J137" s="55"/>
      <c r="K137" s="55"/>
      <c r="L137" s="39"/>
      <c r="M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</sheetData>
  <sheetProtection password="CC35" sheet="1" objects="1" scenarios="1" formatColumns="0" formatRows="0" autoFilter="0"/>
  <autoFilter ref="C121:K136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0078740157483" right="0.39370078740157483" top="0.39370078740157483" bottom="0.39370078740157483" header="0" footer="0"/>
  <pageSetup paperSize="9" scale="88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8</vt:i4>
      </vt:variant>
    </vt:vector>
  </HeadingPairs>
  <TitlesOfParts>
    <vt:vector size="12" baseType="lpstr">
      <vt:lpstr>Rekapitulace stavby</vt:lpstr>
      <vt:lpstr>01 - Úpravy a prodloužení...</vt:lpstr>
      <vt:lpstr>02 - Přeložka vodovodního...</vt:lpstr>
      <vt:lpstr>03 - Vedlejší rozpočtové ...</vt:lpstr>
      <vt:lpstr>'01 - Úpravy a prodloužení...'!Názvy_tisku</vt:lpstr>
      <vt:lpstr>'02 - Přeložka vodovodního...'!Názvy_tisku</vt:lpstr>
      <vt:lpstr>'03 - Vedlejší rozpočtové ...'!Názvy_tisku</vt:lpstr>
      <vt:lpstr>'Rekapitulace stavby'!Názvy_tisku</vt:lpstr>
      <vt:lpstr>'01 - Úpravy a prodloužení...'!Oblast_tisku</vt:lpstr>
      <vt:lpstr>'02 - Přeložka vodovodního...'!Oblast_tisku</vt:lpstr>
      <vt:lpstr>'03 - Vedlejší rozpočtové ...'!Oblast_tisku</vt:lpstr>
      <vt:lpstr>'Rekapitulace stavby'!Oblast_tisku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LAPTOP-H4KURVOL\StavoBeran</dc:creator>
  <cp:lastModifiedBy>StavoBeran</cp:lastModifiedBy>
  <cp:lastPrinted>2025-02-24T12:01:01Z</cp:lastPrinted>
  <dcterms:created xsi:type="dcterms:W3CDTF">2025-02-24T11:59:35Z</dcterms:created>
  <dcterms:modified xsi:type="dcterms:W3CDTF">2025-02-24T12:01:05Z</dcterms:modified>
</cp:coreProperties>
</file>