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FS19\Data\Priprava\Akce\Lahodny\Rok 2021\148_21_Beskyd Fryčovice_Stavební úpravy objektu na zpracování zeleniny\Nabídka\Úprava r.1\"/>
    </mc:Choice>
  </mc:AlternateContent>
  <xr:revisionPtr revIDLastSave="0" documentId="13_ncr:1_{3C50FDDF-AD44-49C6-9C7D-CE22C0AB7F4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Krycí List" sheetId="1" r:id="rId1"/>
    <sheet name="Rekapitulace" sheetId="3" r:id="rId2"/>
    <sheet name="Zakázka" sheetId="4" r:id="rId3"/>
  </sheets>
  <definedNames>
    <definedName name="__7DC147B2_4614_48B7_8F22_6CC284377C82_FIGURE__">#REF!</definedName>
    <definedName name="__7DC147B2_4614_48B7_8F22_6CC284377C82_ITEM__">Zakázka!$A$11:$Q$13</definedName>
    <definedName name="__7DC147B2_4614_48B7_8F22_6CC284377C82_ITEM_GROUP1__">Zakázka!$A$6:$Q$575</definedName>
    <definedName name="__7DC147B2_4614_48B7_8F22_6CC284377C82_ITEM_GROUP1_RECAP__">Rekapitulace!$A$6:$F$10</definedName>
    <definedName name="__7DC147B2_4614_48B7_8F22_6CC284377C82_ITEM_GROUP2__">Zakázka!$A$7:$Q$574</definedName>
    <definedName name="__7DC147B2_4614_48B7_8F22_6CC284377C82_ITEM_GROUP2_RECAP__">Rekapitulace!$A$7:$F$10</definedName>
    <definedName name="__7DC147B2_4614_48B7_8F22_6CC284377C82_ITEM_GROUP3__X">Zakázka!$A$8:$Q$289</definedName>
    <definedName name="__7DC147B2_4614_48B7_8F22_6CC284377C82_ITEM_GROUP3_RECAP__">Rekapitulace!$A$8:$F$10</definedName>
    <definedName name="__7DC147B2_4614_48B7_8F22_6CC284377C82_ITEM_GROUP4__X">Zakázka!$A$9:$Q$29</definedName>
    <definedName name="__7DC147B2_4614_48B7_8F22_6CC284377C82_ITEM_GROUP4_RECAP__">Rekapitulace!$A$9:$F$10</definedName>
    <definedName name="__7DC147B2_4614_48B7_8F22_6CC284377C82_ITEM_GROUP5__X">Zakázka!$A$10:$Q$29</definedName>
    <definedName name="__7DC147B2_4614_48B7_8F22_6CC284377C82_ITEM_GROUP5_RECAP__">Rekapitulace!$A$10:$F$10</definedName>
    <definedName name="__7DC147B2_4614_48B7_8F22_6CC284377C82_QBILL__">Zakázka!$F$12:$H$12</definedName>
    <definedName name="__7DC147B2_4614_48B7_8F22_6CC284377C82_QBILLFIG__">#REF!</definedName>
    <definedName name="__7DC147B2_4614_48B7_8F22_6CC284377C82_QINDEX__">Zakázka!#REF!</definedName>
    <definedName name="_xlnm._FilterDatabase" localSheetId="2" hidden="1">Zakázka!$I$1:$I$576</definedName>
    <definedName name="GROUP_ID">Zakázka!$B$6:$B$576</definedName>
    <definedName name="ITEM_PRICES">Zakázka!$J$6:$J$576</definedName>
    <definedName name="_xlnm.Print_Titles" localSheetId="1">Rekapitulace!$4:$5</definedName>
    <definedName name="_xlnm.Print_Titles" localSheetId="2">Zakázka!$4:$5</definedName>
    <definedName name="_xlnm.Print_Area" localSheetId="0">'Krycí List'!$C$1:$H$51</definedName>
    <definedName name="_xlnm.Print_Area" localSheetId="1">Rekapitulace!$B$1:$C$113</definedName>
    <definedName name="_xlnm.Print_Area" localSheetId="2">Zakázka!$C$1:$Q$573</definedName>
    <definedName name="VAT_RATES">Zakázka!$O$6:$O$576</definedName>
  </definedNames>
  <calcPr calcId="181029"/>
</workbook>
</file>

<file path=xl/calcChain.xml><?xml version="1.0" encoding="utf-8"?>
<calcChain xmlns="http://schemas.openxmlformats.org/spreadsheetml/2006/main">
  <c r="F45" i="1" l="1"/>
  <c r="H26" i="1"/>
  <c r="A3" i="1" a="1"/>
  <c r="A3" i="1" s="1"/>
  <c r="L8" i="1"/>
  <c r="L9" i="1"/>
  <c r="L10" i="1"/>
  <c r="L11" i="1"/>
  <c r="F27" i="1"/>
  <c r="F28" i="1"/>
  <c r="J11" i="4"/>
  <c r="L11" i="4"/>
  <c r="N11" i="4"/>
  <c r="J14" i="4"/>
  <c r="P14" i="4" s="1"/>
  <c r="L14" i="4"/>
  <c r="N14" i="4"/>
  <c r="J17" i="4"/>
  <c r="P17" i="4" s="1"/>
  <c r="L17" i="4"/>
  <c r="N17" i="4"/>
  <c r="J20" i="4"/>
  <c r="P20" i="4" s="1"/>
  <c r="Q20" i="4" s="1"/>
  <c r="L20" i="4"/>
  <c r="N20" i="4"/>
  <c r="J23" i="4"/>
  <c r="J10" i="4" s="1"/>
  <c r="C10" i="3" s="1"/>
  <c r="L23" i="4"/>
  <c r="N23" i="4"/>
  <c r="J26" i="4"/>
  <c r="P26" i="4"/>
  <c r="Q26" i="4" s="1"/>
  <c r="L26" i="4"/>
  <c r="N26" i="4"/>
  <c r="J32" i="4"/>
  <c r="P32" i="4" s="1"/>
  <c r="L32" i="4"/>
  <c r="L31" i="4" s="1"/>
  <c r="N32" i="4"/>
  <c r="J35" i="4"/>
  <c r="L35" i="4"/>
  <c r="N35" i="4"/>
  <c r="J38" i="4"/>
  <c r="L38" i="4"/>
  <c r="N38" i="4"/>
  <c r="J44" i="4"/>
  <c r="J43" i="4" s="1"/>
  <c r="C14" i="3" s="1"/>
  <c r="L44" i="4"/>
  <c r="L43" i="4" s="1"/>
  <c r="D14" i="3" s="1"/>
  <c r="N44" i="4"/>
  <c r="N43" i="4" s="1"/>
  <c r="J49" i="4"/>
  <c r="P49" i="4" s="1"/>
  <c r="Q49" i="4" s="1"/>
  <c r="L49" i="4"/>
  <c r="N49" i="4"/>
  <c r="J55" i="4"/>
  <c r="L55" i="4"/>
  <c r="N55" i="4"/>
  <c r="J63" i="4"/>
  <c r="L63" i="4"/>
  <c r="N63" i="4"/>
  <c r="J72" i="4"/>
  <c r="P72" i="4" s="1"/>
  <c r="Q72" i="4" s="1"/>
  <c r="L72" i="4"/>
  <c r="L71" i="4" s="1"/>
  <c r="N72" i="4"/>
  <c r="J76" i="4"/>
  <c r="P76" i="4" s="1"/>
  <c r="L76" i="4"/>
  <c r="N76" i="4"/>
  <c r="J82" i="4"/>
  <c r="P82" i="4" s="1"/>
  <c r="Q82" i="4" s="1"/>
  <c r="L82" i="4"/>
  <c r="N82" i="4"/>
  <c r="J89" i="4"/>
  <c r="P89" i="4" s="1"/>
  <c r="P88" i="4" s="1"/>
  <c r="E19" i="3" s="1"/>
  <c r="L89" i="4"/>
  <c r="L88" i="4" s="1"/>
  <c r="D19" i="3" s="1"/>
  <c r="N89" i="4"/>
  <c r="N88" i="4" s="1"/>
  <c r="J92" i="4"/>
  <c r="P92" i="4" s="1"/>
  <c r="L92" i="4"/>
  <c r="N92" i="4"/>
  <c r="J95" i="4"/>
  <c r="P95" i="4" s="1"/>
  <c r="L95" i="4"/>
  <c r="N95" i="4"/>
  <c r="J98" i="4"/>
  <c r="L98" i="4"/>
  <c r="N98" i="4"/>
  <c r="J101" i="4"/>
  <c r="L101" i="4"/>
  <c r="N101" i="4"/>
  <c r="J104" i="4"/>
  <c r="P104" i="4" s="1"/>
  <c r="L104" i="4"/>
  <c r="N104" i="4"/>
  <c r="J107" i="4"/>
  <c r="P107" i="4" s="1"/>
  <c r="Q107" i="4" s="1"/>
  <c r="L107" i="4"/>
  <c r="N107" i="4"/>
  <c r="J110" i="4"/>
  <c r="P110" i="4" s="1"/>
  <c r="Q110" i="4" s="1"/>
  <c r="L110" i="4"/>
  <c r="N110" i="4"/>
  <c r="L115" i="4"/>
  <c r="D22" i="3" s="1"/>
  <c r="J116" i="4"/>
  <c r="J115" i="4" s="1"/>
  <c r="C22" i="3" s="1"/>
  <c r="L116" i="4"/>
  <c r="N116" i="4"/>
  <c r="N115" i="4" s="1"/>
  <c r="J121" i="4"/>
  <c r="P121" i="4" s="1"/>
  <c r="L121" i="4"/>
  <c r="N121" i="4"/>
  <c r="J122" i="4"/>
  <c r="P122" i="4" s="1"/>
  <c r="Q122" i="4" s="1"/>
  <c r="L122" i="4"/>
  <c r="N122" i="4"/>
  <c r="J129" i="4"/>
  <c r="L129" i="4"/>
  <c r="N129" i="4"/>
  <c r="P129" i="4"/>
  <c r="Q129" i="4" s="1"/>
  <c r="J132" i="4"/>
  <c r="P132" i="4" s="1"/>
  <c r="L132" i="4"/>
  <c r="N132" i="4"/>
  <c r="J136" i="4"/>
  <c r="P136" i="4" s="1"/>
  <c r="Q136" i="4" s="1"/>
  <c r="L136" i="4"/>
  <c r="N136" i="4"/>
  <c r="J137" i="4"/>
  <c r="L137" i="4"/>
  <c r="N137" i="4"/>
  <c r="J144" i="4"/>
  <c r="P144" i="4" s="1"/>
  <c r="Q144" i="4" s="1"/>
  <c r="L144" i="4"/>
  <c r="N144" i="4"/>
  <c r="J148" i="4"/>
  <c r="P148" i="4" s="1"/>
  <c r="Q148" i="4" s="1"/>
  <c r="L148" i="4"/>
  <c r="N148" i="4"/>
  <c r="J149" i="4"/>
  <c r="P149" i="4" s="1"/>
  <c r="Q149" i="4" s="1"/>
  <c r="L149" i="4"/>
  <c r="N149" i="4"/>
  <c r="J150" i="4"/>
  <c r="P150" i="4" s="1"/>
  <c r="Q150" i="4" s="1"/>
  <c r="L150" i="4"/>
  <c r="N150" i="4"/>
  <c r="J151" i="4"/>
  <c r="L151" i="4"/>
  <c r="N151" i="4"/>
  <c r="J154" i="4"/>
  <c r="P154" i="4" s="1"/>
  <c r="Q154" i="4" s="1"/>
  <c r="L154" i="4"/>
  <c r="N154" i="4"/>
  <c r="J155" i="4"/>
  <c r="L155" i="4"/>
  <c r="N155" i="4"/>
  <c r="J158" i="4"/>
  <c r="P158" i="4" s="1"/>
  <c r="Q158" i="4" s="1"/>
  <c r="L158" i="4"/>
  <c r="N158" i="4"/>
  <c r="J159" i="4"/>
  <c r="L159" i="4"/>
  <c r="N159" i="4"/>
  <c r="J166" i="4"/>
  <c r="P166" i="4" s="1"/>
  <c r="Q166" i="4" s="1"/>
  <c r="L166" i="4"/>
  <c r="N166" i="4"/>
  <c r="J167" i="4"/>
  <c r="P167" i="4" s="1"/>
  <c r="L167" i="4"/>
  <c r="N167" i="4"/>
  <c r="J168" i="4"/>
  <c r="P168" i="4" s="1"/>
  <c r="L168" i="4"/>
  <c r="N168" i="4"/>
  <c r="J169" i="4"/>
  <c r="L169" i="4"/>
  <c r="N169" i="4"/>
  <c r="J170" i="4"/>
  <c r="L170" i="4"/>
  <c r="N170" i="4"/>
  <c r="J174" i="4"/>
  <c r="P174" i="4" s="1"/>
  <c r="L174" i="4"/>
  <c r="N174" i="4"/>
  <c r="J177" i="4"/>
  <c r="L177" i="4"/>
  <c r="N177" i="4"/>
  <c r="J180" i="4"/>
  <c r="P180" i="4" s="1"/>
  <c r="Q180" i="4" s="1"/>
  <c r="L180" i="4"/>
  <c r="N180" i="4"/>
  <c r="J183" i="4"/>
  <c r="P183" i="4" s="1"/>
  <c r="Q183" i="4" s="1"/>
  <c r="L183" i="4"/>
  <c r="N183" i="4"/>
  <c r="J186" i="4"/>
  <c r="L186" i="4"/>
  <c r="N186" i="4"/>
  <c r="J189" i="4"/>
  <c r="P189" i="4" s="1"/>
  <c r="Q189" i="4" s="1"/>
  <c r="L189" i="4"/>
  <c r="N189" i="4"/>
  <c r="J190" i="4"/>
  <c r="P190" i="4" s="1"/>
  <c r="L190" i="4"/>
  <c r="N190" i="4"/>
  <c r="J195" i="4"/>
  <c r="J194" i="4" s="1"/>
  <c r="C28" i="3" s="1"/>
  <c r="L195" i="4"/>
  <c r="L194" i="4" s="1"/>
  <c r="D28" i="3" s="1"/>
  <c r="N195" i="4"/>
  <c r="N194" i="4" s="1"/>
  <c r="J199" i="4"/>
  <c r="P199" i="4" s="1"/>
  <c r="Q199" i="4" s="1"/>
  <c r="L199" i="4"/>
  <c r="N199" i="4"/>
  <c r="J200" i="4"/>
  <c r="P200" i="4"/>
  <c r="L200" i="4"/>
  <c r="N200" i="4"/>
  <c r="J203" i="4"/>
  <c r="P203" i="4" s="1"/>
  <c r="Q203" i="4" s="1"/>
  <c r="L203" i="4"/>
  <c r="N203" i="4"/>
  <c r="J206" i="4"/>
  <c r="L206" i="4"/>
  <c r="N206" i="4"/>
  <c r="J209" i="4"/>
  <c r="L209" i="4"/>
  <c r="N209" i="4"/>
  <c r="J213" i="4"/>
  <c r="P213" i="4" s="1"/>
  <c r="L213" i="4"/>
  <c r="N213" i="4"/>
  <c r="J216" i="4"/>
  <c r="L216" i="4"/>
  <c r="N216" i="4"/>
  <c r="J223" i="4"/>
  <c r="P223" i="4" s="1"/>
  <c r="Q223" i="4" s="1"/>
  <c r="L223" i="4"/>
  <c r="N223" i="4"/>
  <c r="J238" i="4"/>
  <c r="L238" i="4"/>
  <c r="N238" i="4"/>
  <c r="J243" i="4"/>
  <c r="P243" i="4" s="1"/>
  <c r="Q243" i="4" s="1"/>
  <c r="L243" i="4"/>
  <c r="N243" i="4"/>
  <c r="J244" i="4"/>
  <c r="L244" i="4"/>
  <c r="N244" i="4"/>
  <c r="J249" i="4"/>
  <c r="P249" i="4" s="1"/>
  <c r="Q249" i="4" s="1"/>
  <c r="L249" i="4"/>
  <c r="N249" i="4"/>
  <c r="J253" i="4"/>
  <c r="P253" i="4" s="1"/>
  <c r="Q253" i="4" s="1"/>
  <c r="L253" i="4"/>
  <c r="N253" i="4"/>
  <c r="J254" i="4"/>
  <c r="P254" i="4" s="1"/>
  <c r="L254" i="4"/>
  <c r="N254" i="4"/>
  <c r="J258" i="4"/>
  <c r="P258" i="4" s="1"/>
  <c r="L258" i="4"/>
  <c r="N258" i="4"/>
  <c r="J259" i="4"/>
  <c r="P259" i="4" s="1"/>
  <c r="L259" i="4"/>
  <c r="N259" i="4"/>
  <c r="J260" i="4"/>
  <c r="L260" i="4"/>
  <c r="N260" i="4"/>
  <c r="J261" i="4"/>
  <c r="P261" i="4" s="1"/>
  <c r="Q261" i="4" s="1"/>
  <c r="L261" i="4"/>
  <c r="N261" i="4"/>
  <c r="J262" i="4"/>
  <c r="L262" i="4"/>
  <c r="N262" i="4"/>
  <c r="J263" i="4"/>
  <c r="P263" i="4" s="1"/>
  <c r="Q263" i="4" s="1"/>
  <c r="L263" i="4"/>
  <c r="N263" i="4"/>
  <c r="J264" i="4"/>
  <c r="P264" i="4" s="1"/>
  <c r="L264" i="4"/>
  <c r="N264" i="4"/>
  <c r="J265" i="4"/>
  <c r="P265" i="4" s="1"/>
  <c r="Q265" i="4" s="1"/>
  <c r="L265" i="4"/>
  <c r="N265" i="4"/>
  <c r="J269" i="4"/>
  <c r="P269" i="4" s="1"/>
  <c r="L269" i="4"/>
  <c r="N269" i="4"/>
  <c r="J273" i="4"/>
  <c r="P273" i="4" s="1"/>
  <c r="L273" i="4"/>
  <c r="N273" i="4"/>
  <c r="J276" i="4"/>
  <c r="P276" i="4" s="1"/>
  <c r="Q276" i="4" s="1"/>
  <c r="L276" i="4"/>
  <c r="N276" i="4"/>
  <c r="J279" i="4"/>
  <c r="P279" i="4" s="1"/>
  <c r="L279" i="4"/>
  <c r="N279" i="4"/>
  <c r="J280" i="4"/>
  <c r="L280" i="4"/>
  <c r="N280" i="4"/>
  <c r="J286" i="4"/>
  <c r="P286" i="4" s="1"/>
  <c r="L286" i="4"/>
  <c r="N286" i="4"/>
  <c r="J287" i="4"/>
  <c r="P287" i="4" s="1"/>
  <c r="L287" i="4"/>
  <c r="N287" i="4"/>
  <c r="J288" i="4"/>
  <c r="L288" i="4"/>
  <c r="N288" i="4"/>
  <c r="J293" i="4"/>
  <c r="L293" i="4"/>
  <c r="L292" i="4" s="1"/>
  <c r="D41" i="3" s="1"/>
  <c r="N293" i="4"/>
  <c r="N292" i="4" s="1"/>
  <c r="N291" i="4" s="1"/>
  <c r="J296" i="4"/>
  <c r="L296" i="4"/>
  <c r="L295" i="4" s="1"/>
  <c r="N296" i="4"/>
  <c r="N295" i="4" s="1"/>
  <c r="J300" i="4"/>
  <c r="L300" i="4"/>
  <c r="N300" i="4"/>
  <c r="J303" i="4"/>
  <c r="P303" i="4" s="1"/>
  <c r="L303" i="4"/>
  <c r="N303" i="4"/>
  <c r="J304" i="4"/>
  <c r="P304" i="4" s="1"/>
  <c r="Q304" i="4" s="1"/>
  <c r="L304" i="4"/>
  <c r="N304" i="4"/>
  <c r="J308" i="4"/>
  <c r="J307" i="4" s="1"/>
  <c r="L308" i="4"/>
  <c r="N308" i="4"/>
  <c r="J309" i="4"/>
  <c r="P309" i="4" s="1"/>
  <c r="L309" i="4"/>
  <c r="N309" i="4"/>
  <c r="J310" i="4"/>
  <c r="L310" i="4"/>
  <c r="N310" i="4"/>
  <c r="J314" i="4"/>
  <c r="L314" i="4"/>
  <c r="N314" i="4"/>
  <c r="J315" i="4"/>
  <c r="P315" i="4" s="1"/>
  <c r="L315" i="4"/>
  <c r="N315" i="4"/>
  <c r="J316" i="4"/>
  <c r="P316" i="4" s="1"/>
  <c r="Q316" i="4" s="1"/>
  <c r="L316" i="4"/>
  <c r="L313" i="4" s="1"/>
  <c r="N316" i="4"/>
  <c r="J317" i="4"/>
  <c r="P317" i="4" s="1"/>
  <c r="Q317" i="4" s="1"/>
  <c r="L317" i="4"/>
  <c r="N317" i="4"/>
  <c r="J318" i="4"/>
  <c r="L318" i="4"/>
  <c r="N318" i="4"/>
  <c r="J319" i="4"/>
  <c r="P319" i="4" s="1"/>
  <c r="Q319" i="4" s="1"/>
  <c r="L319" i="4"/>
  <c r="N319" i="4"/>
  <c r="J322" i="4"/>
  <c r="C50" i="3" s="1"/>
  <c r="J323" i="4"/>
  <c r="P323" i="4" s="1"/>
  <c r="P322" i="4" s="1"/>
  <c r="E50" i="3" s="1"/>
  <c r="L323" i="4"/>
  <c r="L322" i="4" s="1"/>
  <c r="D50" i="3" s="1"/>
  <c r="N323" i="4"/>
  <c r="N322" i="4" s="1"/>
  <c r="J326" i="4"/>
  <c r="L326" i="4"/>
  <c r="N326" i="4"/>
  <c r="J327" i="4"/>
  <c r="P327" i="4" s="1"/>
  <c r="L327" i="4"/>
  <c r="N327" i="4"/>
  <c r="J330" i="4"/>
  <c r="P330" i="4" s="1"/>
  <c r="P329" i="4" s="1"/>
  <c r="E52" i="3" s="1"/>
  <c r="L330" i="4"/>
  <c r="L329" i="4" s="1"/>
  <c r="N330" i="4"/>
  <c r="N329" i="4" s="1"/>
  <c r="N333" i="4"/>
  <c r="N332" i="4" s="1"/>
  <c r="J334" i="4"/>
  <c r="L334" i="4"/>
  <c r="L333" i="4" s="1"/>
  <c r="N334" i="4"/>
  <c r="P334" i="4"/>
  <c r="P333" i="4" s="1"/>
  <c r="J338" i="4"/>
  <c r="L338" i="4"/>
  <c r="N338" i="4"/>
  <c r="J339" i="4"/>
  <c r="P339" i="4" s="1"/>
  <c r="L339" i="4"/>
  <c r="N339" i="4"/>
  <c r="J340" i="4"/>
  <c r="L340" i="4"/>
  <c r="N340" i="4"/>
  <c r="J345" i="4"/>
  <c r="J344" i="4" s="1"/>
  <c r="L345" i="4"/>
  <c r="N345" i="4"/>
  <c r="J346" i="4"/>
  <c r="P346" i="4" s="1"/>
  <c r="L346" i="4"/>
  <c r="N346" i="4"/>
  <c r="J347" i="4"/>
  <c r="P347" i="4" s="1"/>
  <c r="Q347" i="4" s="1"/>
  <c r="L347" i="4"/>
  <c r="N347" i="4"/>
  <c r="J348" i="4"/>
  <c r="P348" i="4" s="1"/>
  <c r="Q348" i="4" s="1"/>
  <c r="L348" i="4"/>
  <c r="N348" i="4"/>
  <c r="J349" i="4"/>
  <c r="P349" i="4" s="1"/>
  <c r="Q349" i="4" s="1"/>
  <c r="L349" i="4"/>
  <c r="N349" i="4"/>
  <c r="J352" i="4"/>
  <c r="L352" i="4"/>
  <c r="N352" i="4"/>
  <c r="J353" i="4"/>
  <c r="P353" i="4" s="1"/>
  <c r="L353" i="4"/>
  <c r="N353" i="4"/>
  <c r="J354" i="4"/>
  <c r="L354" i="4"/>
  <c r="N354" i="4"/>
  <c r="J355" i="4"/>
  <c r="P355" i="4" s="1"/>
  <c r="Q355" i="4" s="1"/>
  <c r="L355" i="4"/>
  <c r="N355" i="4"/>
  <c r="J357" i="4"/>
  <c r="C61" i="3" s="1"/>
  <c r="J358" i="4"/>
  <c r="L358" i="4"/>
  <c r="L357" i="4" s="1"/>
  <c r="D61" i="3" s="1"/>
  <c r="N358" i="4"/>
  <c r="J359" i="4"/>
  <c r="P359" i="4"/>
  <c r="Q359" i="4" s="1"/>
  <c r="L359" i="4"/>
  <c r="N359" i="4"/>
  <c r="N357" i="4"/>
  <c r="J362" i="4"/>
  <c r="P362" i="4"/>
  <c r="L362" i="4"/>
  <c r="N362" i="4"/>
  <c r="J363" i="4"/>
  <c r="J361" i="4" s="1"/>
  <c r="C62" i="3" s="1"/>
  <c r="L363" i="4"/>
  <c r="N363" i="4"/>
  <c r="J366" i="4"/>
  <c r="L366" i="4"/>
  <c r="N366" i="4"/>
  <c r="J367" i="4"/>
  <c r="P367" i="4" s="1"/>
  <c r="L367" i="4"/>
  <c r="N367" i="4"/>
  <c r="J368" i="4"/>
  <c r="L368" i="4"/>
  <c r="N368" i="4"/>
  <c r="J369" i="4"/>
  <c r="L369" i="4"/>
  <c r="N369" i="4"/>
  <c r="J372" i="4"/>
  <c r="J371" i="4" s="1"/>
  <c r="C64" i="3" s="1"/>
  <c r="L372" i="4"/>
  <c r="L371" i="4"/>
  <c r="D64" i="3" s="1"/>
  <c r="N372" i="4"/>
  <c r="N371" i="4" s="1"/>
  <c r="J375" i="4"/>
  <c r="L375" i="4"/>
  <c r="N375" i="4"/>
  <c r="J376" i="4"/>
  <c r="P376" i="4" s="1"/>
  <c r="L376" i="4"/>
  <c r="N376" i="4"/>
  <c r="J377" i="4"/>
  <c r="P377" i="4" s="1"/>
  <c r="Q377" i="4" s="1"/>
  <c r="L377" i="4"/>
  <c r="N377" i="4"/>
  <c r="J381" i="4"/>
  <c r="P381" i="4" s="1"/>
  <c r="L381" i="4"/>
  <c r="N381" i="4"/>
  <c r="J382" i="4"/>
  <c r="P382" i="4" s="1"/>
  <c r="Q382" i="4" s="1"/>
  <c r="L382" i="4"/>
  <c r="N382" i="4"/>
  <c r="J383" i="4"/>
  <c r="P383" i="4" s="1"/>
  <c r="Q383" i="4" s="1"/>
  <c r="L383" i="4"/>
  <c r="N383" i="4"/>
  <c r="J384" i="4"/>
  <c r="L384" i="4"/>
  <c r="N384" i="4"/>
  <c r="J388" i="4"/>
  <c r="P388" i="4"/>
  <c r="Q388" i="4" s="1"/>
  <c r="L388" i="4"/>
  <c r="N388" i="4"/>
  <c r="J389" i="4"/>
  <c r="P389" i="4" s="1"/>
  <c r="Q389" i="4" s="1"/>
  <c r="L389" i="4"/>
  <c r="N389" i="4"/>
  <c r="J393" i="4"/>
  <c r="L393" i="4"/>
  <c r="N393" i="4"/>
  <c r="N392" i="4" s="1"/>
  <c r="N391" i="4" s="1"/>
  <c r="J394" i="4"/>
  <c r="L394" i="4"/>
  <c r="N394" i="4"/>
  <c r="J395" i="4"/>
  <c r="P395" i="4" s="1"/>
  <c r="Q395" i="4" s="1"/>
  <c r="L395" i="4"/>
  <c r="N395" i="4"/>
  <c r="J396" i="4"/>
  <c r="P396" i="4"/>
  <c r="L396" i="4"/>
  <c r="N396" i="4"/>
  <c r="J397" i="4"/>
  <c r="P397" i="4" s="1"/>
  <c r="L397" i="4"/>
  <c r="N397" i="4"/>
  <c r="J401" i="4"/>
  <c r="P401" i="4" s="1"/>
  <c r="L401" i="4"/>
  <c r="N401" i="4"/>
  <c r="J402" i="4"/>
  <c r="L402" i="4"/>
  <c r="N402" i="4"/>
  <c r="J406" i="4"/>
  <c r="L406" i="4"/>
  <c r="L405" i="4" s="1"/>
  <c r="N406" i="4"/>
  <c r="N405" i="4" s="1"/>
  <c r="N404" i="4" s="1"/>
  <c r="J410" i="4"/>
  <c r="J409" i="4" s="1"/>
  <c r="C77" i="3" s="1"/>
  <c r="L410" i="4"/>
  <c r="L409" i="4" s="1"/>
  <c r="D77" i="3" s="1"/>
  <c r="N410" i="4"/>
  <c r="N409" i="4" s="1"/>
  <c r="N408" i="4" s="1"/>
  <c r="J414" i="4"/>
  <c r="P414" i="4" s="1"/>
  <c r="P413" i="4" s="1"/>
  <c r="P412" i="4" s="1"/>
  <c r="E78" i="3" s="1"/>
  <c r="L414" i="4"/>
  <c r="L413" i="4" s="1"/>
  <c r="N414" i="4"/>
  <c r="N413" i="4" s="1"/>
  <c r="N412" i="4" s="1"/>
  <c r="J418" i="4"/>
  <c r="P418" i="4" s="1"/>
  <c r="L418" i="4"/>
  <c r="N418" i="4"/>
  <c r="N417" i="4" s="1"/>
  <c r="J419" i="4"/>
  <c r="P419" i="4" s="1"/>
  <c r="Q419" i="4" s="1"/>
  <c r="L419" i="4"/>
  <c r="N419" i="4"/>
  <c r="J420" i="4"/>
  <c r="P420" i="4" s="1"/>
  <c r="L420" i="4"/>
  <c r="N420" i="4"/>
  <c r="J423" i="4"/>
  <c r="P423" i="4" s="1"/>
  <c r="L423" i="4"/>
  <c r="N423" i="4"/>
  <c r="J424" i="4"/>
  <c r="P424" i="4" s="1"/>
  <c r="L424" i="4"/>
  <c r="N424" i="4"/>
  <c r="J425" i="4"/>
  <c r="L425" i="4"/>
  <c r="N425" i="4"/>
  <c r="J428" i="4"/>
  <c r="J427" i="4" s="1"/>
  <c r="C83" i="3" s="1"/>
  <c r="L428" i="4"/>
  <c r="L427" i="4" s="1"/>
  <c r="D83" i="3" s="1"/>
  <c r="N428" i="4"/>
  <c r="J429" i="4"/>
  <c r="P429" i="4" s="1"/>
  <c r="L429" i="4"/>
  <c r="N429" i="4"/>
  <c r="J432" i="4"/>
  <c r="P432" i="4" s="1"/>
  <c r="Q432" i="4" s="1"/>
  <c r="L432" i="4"/>
  <c r="L431" i="4"/>
  <c r="D84" i="3" s="1"/>
  <c r="N432" i="4"/>
  <c r="J433" i="4"/>
  <c r="P433" i="4" s="1"/>
  <c r="Q433" i="4" s="1"/>
  <c r="L433" i="4"/>
  <c r="N433" i="4"/>
  <c r="J436" i="4"/>
  <c r="Q436" i="4" s="1"/>
  <c r="L436" i="4"/>
  <c r="N436" i="4"/>
  <c r="P436" i="4"/>
  <c r="J437" i="4"/>
  <c r="P437" i="4" s="1"/>
  <c r="L437" i="4"/>
  <c r="L435" i="4" s="1"/>
  <c r="D85" i="3" s="1"/>
  <c r="N437" i="4"/>
  <c r="J438" i="4"/>
  <c r="P438" i="4" s="1"/>
  <c r="L438" i="4"/>
  <c r="N438" i="4"/>
  <c r="J441" i="4"/>
  <c r="P441" i="4" s="1"/>
  <c r="P440" i="4" s="1"/>
  <c r="E86" i="3" s="1"/>
  <c r="L441" i="4"/>
  <c r="L440" i="4" s="1"/>
  <c r="D86" i="3" s="1"/>
  <c r="N441" i="4"/>
  <c r="N440" i="4" s="1"/>
  <c r="J444" i="4"/>
  <c r="P444" i="4" s="1"/>
  <c r="L444" i="4"/>
  <c r="N444" i="4"/>
  <c r="J445" i="4"/>
  <c r="P445" i="4" s="1"/>
  <c r="L445" i="4"/>
  <c r="N445" i="4"/>
  <c r="J448" i="4"/>
  <c r="J447" i="4" s="1"/>
  <c r="C88" i="3" s="1"/>
  <c r="L448" i="4"/>
  <c r="L447" i="4" s="1"/>
  <c r="D88" i="3" s="1"/>
  <c r="N448" i="4"/>
  <c r="N447" i="4" s="1"/>
  <c r="J451" i="4"/>
  <c r="J450" i="4" s="1"/>
  <c r="C89" i="3" s="1"/>
  <c r="L451" i="4"/>
  <c r="L450" i="4" s="1"/>
  <c r="D89" i="3" s="1"/>
  <c r="N451" i="4"/>
  <c r="N450" i="4" s="1"/>
  <c r="J454" i="4"/>
  <c r="P454" i="4" s="1"/>
  <c r="Q454" i="4" s="1"/>
  <c r="L454" i="4"/>
  <c r="L453" i="4" s="1"/>
  <c r="D90" i="3" s="1"/>
  <c r="N454" i="4"/>
  <c r="J455" i="4"/>
  <c r="L455" i="4"/>
  <c r="N455" i="4"/>
  <c r="N453" i="4" s="1"/>
  <c r="J458" i="4"/>
  <c r="L458" i="4"/>
  <c r="N458" i="4"/>
  <c r="J459" i="4"/>
  <c r="L459" i="4"/>
  <c r="N459" i="4"/>
  <c r="J460" i="4"/>
  <c r="P460" i="4" s="1"/>
  <c r="Q460" i="4" s="1"/>
  <c r="L460" i="4"/>
  <c r="N460" i="4"/>
  <c r="J461" i="4"/>
  <c r="P461" i="4" s="1"/>
  <c r="L461" i="4"/>
  <c r="N461" i="4"/>
  <c r="J464" i="4"/>
  <c r="P464" i="4" s="1"/>
  <c r="L464" i="4"/>
  <c r="L463" i="4" s="1"/>
  <c r="D92" i="3" s="1"/>
  <c r="N464" i="4"/>
  <c r="N463" i="4" s="1"/>
  <c r="J467" i="4"/>
  <c r="J466" i="4" s="1"/>
  <c r="C93" i="3" s="1"/>
  <c r="L467" i="4"/>
  <c r="L466" i="4" s="1"/>
  <c r="D93" i="3" s="1"/>
  <c r="N467" i="4"/>
  <c r="N466" i="4" s="1"/>
  <c r="J470" i="4"/>
  <c r="P470" i="4" s="1"/>
  <c r="Q470" i="4" s="1"/>
  <c r="L470" i="4"/>
  <c r="N470" i="4"/>
  <c r="J471" i="4"/>
  <c r="P471" i="4" s="1"/>
  <c r="Q471" i="4" s="1"/>
  <c r="L471" i="4"/>
  <c r="N471" i="4"/>
  <c r="J472" i="4"/>
  <c r="L472" i="4"/>
  <c r="N472" i="4"/>
  <c r="J475" i="4"/>
  <c r="P475" i="4" s="1"/>
  <c r="P474" i="4" s="1"/>
  <c r="E95" i="3" s="1"/>
  <c r="L475" i="4"/>
  <c r="L474" i="4" s="1"/>
  <c r="D95" i="3" s="1"/>
  <c r="N475" i="4"/>
  <c r="N474" i="4" s="1"/>
  <c r="J478" i="4"/>
  <c r="J477" i="4" s="1"/>
  <c r="C96" i="3" s="1"/>
  <c r="L478" i="4"/>
  <c r="L477" i="4" s="1"/>
  <c r="D96" i="3" s="1"/>
  <c r="N478" i="4"/>
  <c r="N477" i="4" s="1"/>
  <c r="J481" i="4"/>
  <c r="P481" i="4" s="1"/>
  <c r="P480" i="4" s="1"/>
  <c r="E97" i="3" s="1"/>
  <c r="L481" i="4"/>
  <c r="L480" i="4" s="1"/>
  <c r="D97" i="3" s="1"/>
  <c r="N481" i="4"/>
  <c r="N480" i="4" s="1"/>
  <c r="J484" i="4"/>
  <c r="P484" i="4" s="1"/>
  <c r="P483" i="4" s="1"/>
  <c r="E98" i="3" s="1"/>
  <c r="L484" i="4"/>
  <c r="L483" i="4" s="1"/>
  <c r="D98" i="3" s="1"/>
  <c r="N484" i="4"/>
  <c r="N483" i="4" s="1"/>
  <c r="J487" i="4"/>
  <c r="J486" i="4" s="1"/>
  <c r="C99" i="3" s="1"/>
  <c r="L487" i="4"/>
  <c r="L486" i="4" s="1"/>
  <c r="D99" i="3" s="1"/>
  <c r="N487" i="4"/>
  <c r="N486" i="4" s="1"/>
  <c r="J490" i="4"/>
  <c r="P490" i="4" s="1"/>
  <c r="P489" i="4" s="1"/>
  <c r="E100" i="3" s="1"/>
  <c r="L490" i="4"/>
  <c r="L489" i="4" s="1"/>
  <c r="D100" i="3" s="1"/>
  <c r="N490" i="4"/>
  <c r="N489" i="4" s="1"/>
  <c r="J495" i="4"/>
  <c r="J494" i="4" s="1"/>
  <c r="C103" i="3" s="1"/>
  <c r="L495" i="4"/>
  <c r="L494" i="4" s="1"/>
  <c r="N495" i="4"/>
  <c r="N494" i="4" s="1"/>
  <c r="N493" i="4" s="1"/>
  <c r="J508" i="4"/>
  <c r="P508" i="4" s="1"/>
  <c r="Q508" i="4" s="1"/>
  <c r="L508" i="4"/>
  <c r="N508" i="4"/>
  <c r="J513" i="4"/>
  <c r="L513" i="4"/>
  <c r="N513" i="4"/>
  <c r="J518" i="4"/>
  <c r="P518" i="4" s="1"/>
  <c r="L518" i="4"/>
  <c r="L507" i="4" s="1"/>
  <c r="D105" i="3" s="1"/>
  <c r="N518" i="4"/>
  <c r="J524" i="4"/>
  <c r="L524" i="4"/>
  <c r="L523" i="4" s="1"/>
  <c r="N524" i="4"/>
  <c r="N523" i="4" s="1"/>
  <c r="N522" i="4" s="1"/>
  <c r="J527" i="4"/>
  <c r="P527" i="4" s="1"/>
  <c r="L527" i="4"/>
  <c r="N527" i="4"/>
  <c r="J533" i="4"/>
  <c r="L533" i="4"/>
  <c r="N533" i="4"/>
  <c r="J541" i="4"/>
  <c r="L541" i="4"/>
  <c r="N541" i="4"/>
  <c r="J556" i="4"/>
  <c r="L556" i="4"/>
  <c r="N556" i="4"/>
  <c r="J568" i="4"/>
  <c r="P568" i="4" s="1"/>
  <c r="L568" i="4"/>
  <c r="N568" i="4"/>
  <c r="J569" i="4"/>
  <c r="L569" i="4"/>
  <c r="N569" i="4"/>
  <c r="J570" i="4"/>
  <c r="L570" i="4"/>
  <c r="N570" i="4"/>
  <c r="J573" i="4"/>
  <c r="L573" i="4"/>
  <c r="N573" i="4"/>
  <c r="E79" i="3"/>
  <c r="P458" i="4"/>
  <c r="Q458" i="4" s="1"/>
  <c r="J405" i="4"/>
  <c r="C75" i="3" s="1"/>
  <c r="P406" i="4"/>
  <c r="P170" i="4"/>
  <c r="Q170" i="4" s="1"/>
  <c r="L365" i="4"/>
  <c r="D63" i="3" s="1"/>
  <c r="J337" i="4"/>
  <c r="C56" i="3" s="1"/>
  <c r="P338" i="4"/>
  <c r="P354" i="4"/>
  <c r="P310" i="4"/>
  <c r="Q310" i="4" s="1"/>
  <c r="P186" i="4"/>
  <c r="Q186" i="4" s="1"/>
  <c r="P11" i="4"/>
  <c r="Q11" i="4" s="1"/>
  <c r="Q438" i="4"/>
  <c r="Q362" i="4"/>
  <c r="P435" i="4"/>
  <c r="E85" i="3" s="1"/>
  <c r="Q437" i="4"/>
  <c r="P345" i="4"/>
  <c r="Q315" i="4"/>
  <c r="Q269" i="4"/>
  <c r="P155" i="4"/>
  <c r="Q155" i="4" s="1"/>
  <c r="P38" i="4"/>
  <c r="Q38" i="4" s="1"/>
  <c r="Q418" i="4"/>
  <c r="L392" i="4"/>
  <c r="L391" i="4" s="1"/>
  <c r="D70" i="3" s="1"/>
  <c r="P358" i="4"/>
  <c r="Q339" i="4"/>
  <c r="P260" i="4"/>
  <c r="Q260" i="4" s="1"/>
  <c r="P244" i="4"/>
  <c r="Q244" i="4" s="1"/>
  <c r="J387" i="4"/>
  <c r="C69" i="3" s="1"/>
  <c r="Q381" i="4"/>
  <c r="P368" i="4"/>
  <c r="P318" i="4"/>
  <c r="P101" i="4"/>
  <c r="Q101" i="4" s="1"/>
  <c r="J295" i="4"/>
  <c r="P296" i="4"/>
  <c r="P295" i="4" s="1"/>
  <c r="E42" i="3" s="1"/>
  <c r="J292" i="4"/>
  <c r="C41" i="3" s="1"/>
  <c r="P293" i="4"/>
  <c r="Q293" i="4" s="1"/>
  <c r="Q292" i="4" s="1"/>
  <c r="F41" i="3" s="1"/>
  <c r="P159" i="4"/>
  <c r="Q159" i="4" s="1"/>
  <c r="P169" i="4"/>
  <c r="Q169" i="4" s="1"/>
  <c r="J120" i="4"/>
  <c r="C23" i="3" s="1"/>
  <c r="Q92" i="4"/>
  <c r="L299" i="4"/>
  <c r="D44" i="3" s="1"/>
  <c r="Q254" i="4"/>
  <c r="Q132" i="4"/>
  <c r="Q121" i="4"/>
  <c r="P116" i="4"/>
  <c r="P115" i="4" s="1"/>
  <c r="E22" i="3" s="1"/>
  <c r="P98" i="4"/>
  <c r="Q98" i="4" s="1"/>
  <c r="Q367" i="4"/>
  <c r="Q327" i="4"/>
  <c r="P262" i="4"/>
  <c r="Q262" i="4" s="1"/>
  <c r="P209" i="4"/>
  <c r="L198" i="4"/>
  <c r="D30" i="3" s="1"/>
  <c r="Q190" i="4"/>
  <c r="N10" i="4"/>
  <c r="N9" i="4" s="1"/>
  <c r="A4" i="1" a="1"/>
  <c r="A4" i="1" s="1"/>
  <c r="J386" i="4"/>
  <c r="C68" i="3" s="1"/>
  <c r="Q358" i="4"/>
  <c r="Q345" i="4"/>
  <c r="Q318" i="4"/>
  <c r="D71" i="3"/>
  <c r="D48" i="3" l="1"/>
  <c r="L312" i="4"/>
  <c r="D47" i="3" s="1"/>
  <c r="C46" i="3"/>
  <c r="J306" i="4"/>
  <c r="C45" i="3" s="1"/>
  <c r="D12" i="3"/>
  <c r="L30" i="4"/>
  <c r="D11" i="3" s="1"/>
  <c r="D75" i="3"/>
  <c r="L404" i="4"/>
  <c r="D74" i="3" s="1"/>
  <c r="J285" i="4"/>
  <c r="L344" i="4"/>
  <c r="D59" i="3" s="1"/>
  <c r="N252" i="4"/>
  <c r="N251" i="4" s="1"/>
  <c r="L222" i="4"/>
  <c r="L197" i="4"/>
  <c r="D29" i="3" s="1"/>
  <c r="Q76" i="4"/>
  <c r="J71" i="4"/>
  <c r="J440" i="4"/>
  <c r="C86" i="3" s="1"/>
  <c r="L457" i="4"/>
  <c r="D91" i="3" s="1"/>
  <c r="L400" i="4"/>
  <c r="L268" i="4"/>
  <c r="L128" i="4"/>
  <c r="D24" i="3" s="1"/>
  <c r="Q259" i="4"/>
  <c r="L298" i="4"/>
  <c r="D43" i="3" s="1"/>
  <c r="P372" i="4"/>
  <c r="N173" i="4"/>
  <c r="N172" i="4" s="1"/>
  <c r="N128" i="4"/>
  <c r="N120" i="4"/>
  <c r="P478" i="4"/>
  <c r="P477" i="4" s="1"/>
  <c r="E96" i="3" s="1"/>
  <c r="J493" i="4"/>
  <c r="C102" i="3" s="1"/>
  <c r="N443" i="4"/>
  <c r="L325" i="4"/>
  <c r="D51" i="3" s="1"/>
  <c r="J408" i="4"/>
  <c r="C76" i="3" s="1"/>
  <c r="P308" i="4"/>
  <c r="Q308" i="4" s="1"/>
  <c r="P495" i="4"/>
  <c r="P494" i="4" s="1"/>
  <c r="E103" i="3" s="1"/>
  <c r="N469" i="4"/>
  <c r="N431" i="4"/>
  <c r="N422" i="4"/>
  <c r="L380" i="4"/>
  <c r="P340" i="4"/>
  <c r="Q340" i="4" s="1"/>
  <c r="Q200" i="4"/>
  <c r="Q366" i="4"/>
  <c r="N165" i="4"/>
  <c r="N114" i="4" s="1"/>
  <c r="L120" i="4"/>
  <c r="D23" i="3" s="1"/>
  <c r="L91" i="4"/>
  <c r="D20" i="3" s="1"/>
  <c r="L10" i="4"/>
  <c r="D10" i="3" s="1"/>
  <c r="J336" i="4"/>
  <c r="C55" i="3" s="1"/>
  <c r="J404" i="4"/>
  <c r="C74" i="3" s="1"/>
  <c r="N380" i="4"/>
  <c r="N379" i="4" s="1"/>
  <c r="P366" i="4"/>
  <c r="L361" i="4"/>
  <c r="D62" i="3" s="1"/>
  <c r="N337" i="4"/>
  <c r="N336" i="4" s="1"/>
  <c r="J222" i="4"/>
  <c r="N198" i="4"/>
  <c r="J128" i="4"/>
  <c r="P428" i="4"/>
  <c r="N427" i="4"/>
  <c r="J365" i="4"/>
  <c r="C63" i="3" s="1"/>
  <c r="N307" i="4"/>
  <c r="N306" i="4" s="1"/>
  <c r="Q104" i="4"/>
  <c r="J507" i="4"/>
  <c r="C105" i="3" s="1"/>
  <c r="P23" i="4"/>
  <c r="Q23" i="4" s="1"/>
  <c r="Q120" i="4"/>
  <c r="F23" i="3" s="1"/>
  <c r="P493" i="4"/>
  <c r="E102" i="3" s="1"/>
  <c r="J31" i="4"/>
  <c r="J299" i="4"/>
  <c r="C44" i="3" s="1"/>
  <c r="J417" i="4"/>
  <c r="C81" i="3" s="1"/>
  <c r="Q32" i="4"/>
  <c r="J453" i="4"/>
  <c r="C90" i="3" s="1"/>
  <c r="J431" i="4"/>
  <c r="C84" i="3" s="1"/>
  <c r="Q213" i="4"/>
  <c r="Q338" i="4"/>
  <c r="J9" i="4"/>
  <c r="C9" i="3" s="1"/>
  <c r="J506" i="4"/>
  <c r="C104" i="3" s="1"/>
  <c r="Q441" i="4"/>
  <c r="Q440" i="4" s="1"/>
  <c r="F86" i="3" s="1"/>
  <c r="P337" i="4"/>
  <c r="E56" i="3" s="1"/>
  <c r="P427" i="4"/>
  <c r="E83" i="3" s="1"/>
  <c r="J474" i="4"/>
  <c r="C95" i="3" s="1"/>
  <c r="J380" i="4"/>
  <c r="C67" i="3" s="1"/>
  <c r="J91" i="4"/>
  <c r="C20" i="3" s="1"/>
  <c r="P375" i="4"/>
  <c r="P374" i="4" s="1"/>
  <c r="E65" i="3" s="1"/>
  <c r="J489" i="4"/>
  <c r="C100" i="3" s="1"/>
  <c r="J523" i="4"/>
  <c r="P352" i="4"/>
  <c r="P351" i="4" s="1"/>
  <c r="E60" i="3" s="1"/>
  <c r="P238" i="4"/>
  <c r="P222" i="4" s="1"/>
  <c r="Q167" i="4"/>
  <c r="J48" i="4"/>
  <c r="C15" i="3" s="1"/>
  <c r="J379" i="4"/>
  <c r="C66" i="3" s="1"/>
  <c r="J252" i="4"/>
  <c r="J268" i="4"/>
  <c r="C36" i="3" s="1"/>
  <c r="P314" i="4"/>
  <c r="Q314" i="4" s="1"/>
  <c r="P206" i="4"/>
  <c r="Q206" i="4" s="1"/>
  <c r="P306" i="4"/>
  <c r="E45" i="3" s="1"/>
  <c r="Q309" i="4"/>
  <c r="P307" i="4"/>
  <c r="E46" i="3" s="1"/>
  <c r="Q174" i="4"/>
  <c r="C24" i="3"/>
  <c r="Q14" i="4"/>
  <c r="L87" i="4"/>
  <c r="D18" i="3" s="1"/>
  <c r="L522" i="4"/>
  <c r="D106" i="3" s="1"/>
  <c r="D107" i="3"/>
  <c r="N71" i="4"/>
  <c r="N70" i="4" s="1"/>
  <c r="Q296" i="4"/>
  <c r="Q295" i="4" s="1"/>
  <c r="F42" i="3" s="1"/>
  <c r="Q568" i="4"/>
  <c r="Q428" i="4"/>
  <c r="A7" i="1"/>
  <c r="A13" i="1" s="1"/>
  <c r="P177" i="4"/>
  <c r="P173" i="4" s="1"/>
  <c r="J313" i="4"/>
  <c r="C48" i="3" s="1"/>
  <c r="P569" i="4"/>
  <c r="Q569" i="4" s="1"/>
  <c r="N532" i="4"/>
  <c r="N531" i="4" s="1"/>
  <c r="P455" i="4"/>
  <c r="Q455" i="4" s="1"/>
  <c r="Q453" i="4" s="1"/>
  <c r="F90" i="3" s="1"/>
  <c r="P448" i="4"/>
  <c r="P447" i="4" s="1"/>
  <c r="E88" i="3" s="1"/>
  <c r="N435" i="4"/>
  <c r="Q429" i="4"/>
  <c r="L337" i="4"/>
  <c r="N268" i="4"/>
  <c r="N267" i="4" s="1"/>
  <c r="P55" i="4"/>
  <c r="Q55" i="4" s="1"/>
  <c r="P44" i="4"/>
  <c r="Q116" i="4"/>
  <c r="Q115" i="4" s="1"/>
  <c r="P300" i="4"/>
  <c r="Q300" i="4" s="1"/>
  <c r="P195" i="4"/>
  <c r="P194" i="4" s="1"/>
  <c r="E28" i="3" s="1"/>
  <c r="P344" i="4"/>
  <c r="E59" i="3" s="1"/>
  <c r="C113" i="3"/>
  <c r="Q307" i="4"/>
  <c r="Q287" i="4"/>
  <c r="N567" i="4"/>
  <c r="N566" i="4" s="1"/>
  <c r="Q518" i="4"/>
  <c r="J463" i="4"/>
  <c r="C92" i="3" s="1"/>
  <c r="Q420" i="4"/>
  <c r="Q417" i="4" s="1"/>
  <c r="F81" i="3" s="1"/>
  <c r="L417" i="4"/>
  <c r="D81" i="3" s="1"/>
  <c r="N400" i="4"/>
  <c r="N399" i="4" s="1"/>
  <c r="L387" i="4"/>
  <c r="N361" i="4"/>
  <c r="N351" i="4"/>
  <c r="N313" i="4"/>
  <c r="N312" i="4" s="1"/>
  <c r="N285" i="4"/>
  <c r="N284" i="4" s="1"/>
  <c r="N197" i="4"/>
  <c r="L165" i="4"/>
  <c r="D25" i="3" s="1"/>
  <c r="P71" i="4"/>
  <c r="E17" i="3" s="1"/>
  <c r="J374" i="4"/>
  <c r="C65" i="3" s="1"/>
  <c r="A6" i="1"/>
  <c r="L567" i="4"/>
  <c r="Q495" i="4"/>
  <c r="Q481" i="4"/>
  <c r="Q480" i="4" s="1"/>
  <c r="F97" i="3" s="1"/>
  <c r="N457" i="4"/>
  <c r="J443" i="4"/>
  <c r="C87" i="3" s="1"/>
  <c r="N365" i="4"/>
  <c r="L351" i="4"/>
  <c r="D60" i="3" s="1"/>
  <c r="N344" i="4"/>
  <c r="L285" i="4"/>
  <c r="P137" i="4"/>
  <c r="Q137" i="4" s="1"/>
  <c r="L343" i="4"/>
  <c r="D58" i="3" s="1"/>
  <c r="P357" i="4"/>
  <c r="E61" i="3" s="1"/>
  <c r="Q397" i="4"/>
  <c r="J567" i="4"/>
  <c r="L532" i="4"/>
  <c r="P453" i="4"/>
  <c r="E90" i="3" s="1"/>
  <c r="L443" i="4"/>
  <c r="D87" i="3" s="1"/>
  <c r="J392" i="4"/>
  <c r="C71" i="3" s="1"/>
  <c r="J351" i="4"/>
  <c r="C60" i="3" s="1"/>
  <c r="N299" i="4"/>
  <c r="N298" i="4" s="1"/>
  <c r="N290" i="4" s="1"/>
  <c r="L173" i="4"/>
  <c r="D27" i="3" s="1"/>
  <c r="N48" i="4"/>
  <c r="N42" i="4" s="1"/>
  <c r="P70" i="4"/>
  <c r="E16" i="3" s="1"/>
  <c r="J173" i="4"/>
  <c r="Q387" i="4"/>
  <c r="F69" i="3" s="1"/>
  <c r="P467" i="4"/>
  <c r="P466" i="4" s="1"/>
  <c r="E93" i="3" s="1"/>
  <c r="Q354" i="4"/>
  <c r="P487" i="4"/>
  <c r="Q487" i="4" s="1"/>
  <c r="Q486" i="4" s="1"/>
  <c r="F99" i="3" s="1"/>
  <c r="L469" i="4"/>
  <c r="D94" i="3" s="1"/>
  <c r="P393" i="4"/>
  <c r="Q393" i="4" s="1"/>
  <c r="N387" i="4"/>
  <c r="N386" i="4" s="1"/>
  <c r="L374" i="4"/>
  <c r="D65" i="3" s="1"/>
  <c r="Q334" i="4"/>
  <c r="Q333" i="4" s="1"/>
  <c r="L307" i="4"/>
  <c r="P280" i="4"/>
  <c r="Q280" i="4" s="1"/>
  <c r="N222" i="4"/>
  <c r="N221" i="4" s="1"/>
  <c r="L48" i="4"/>
  <c r="P10" i="4"/>
  <c r="E10" i="3" s="1"/>
  <c r="Q435" i="4"/>
  <c r="F85" i="3" s="1"/>
  <c r="P363" i="4"/>
  <c r="N91" i="4"/>
  <c r="N87" i="4" s="1"/>
  <c r="N31" i="4"/>
  <c r="N30" i="4" s="1"/>
  <c r="Q357" i="4"/>
  <c r="F61" i="3" s="1"/>
  <c r="P91" i="4"/>
  <c r="E20" i="3" s="1"/>
  <c r="Q490" i="4"/>
  <c r="Q489" i="4" s="1"/>
  <c r="F100" i="3" s="1"/>
  <c r="Q478" i="4"/>
  <c r="Q477" i="4" s="1"/>
  <c r="F96" i="3" s="1"/>
  <c r="J165" i="4"/>
  <c r="C25" i="3" s="1"/>
  <c r="P165" i="4"/>
  <c r="E25" i="3" s="1"/>
  <c r="Q401" i="4"/>
  <c r="L408" i="4"/>
  <c r="D76" i="3" s="1"/>
  <c r="P573" i="4"/>
  <c r="Q573" i="4" s="1"/>
  <c r="N507" i="4"/>
  <c r="N506" i="4" s="1"/>
  <c r="Q431" i="4"/>
  <c r="F84" i="3" s="1"/>
  <c r="L422" i="4"/>
  <c r="D82" i="3" s="1"/>
  <c r="J413" i="4"/>
  <c r="P387" i="4"/>
  <c r="N374" i="4"/>
  <c r="N325" i="4"/>
  <c r="N321" i="4" s="1"/>
  <c r="Q168" i="4"/>
  <c r="Q165" i="4" s="1"/>
  <c r="F25" i="3" s="1"/>
  <c r="Q209" i="4"/>
  <c r="C42" i="3"/>
  <c r="J291" i="4"/>
  <c r="Q71" i="4"/>
  <c r="E32" i="3"/>
  <c r="P221" i="4"/>
  <c r="E31" i="3" s="1"/>
  <c r="Q291" i="4"/>
  <c r="F22" i="3"/>
  <c r="P87" i="4"/>
  <c r="E18" i="3" s="1"/>
  <c r="C59" i="3"/>
  <c r="J343" i="4"/>
  <c r="F46" i="3"/>
  <c r="Q306" i="4"/>
  <c r="F45" i="3" s="1"/>
  <c r="D52" i="3"/>
  <c r="L321" i="4"/>
  <c r="D49" i="3" s="1"/>
  <c r="Q368" i="4"/>
  <c r="Q386" i="4"/>
  <c r="F68" i="3" s="1"/>
  <c r="A8" i="1"/>
  <c r="A5" i="1" a="1"/>
  <c r="A5" i="1" s="1"/>
  <c r="A9" i="1" s="1"/>
  <c r="N492" i="4"/>
  <c r="D79" i="3"/>
  <c r="L412" i="4"/>
  <c r="D78" i="3" s="1"/>
  <c r="P384" i="4"/>
  <c r="Q384" i="4" s="1"/>
  <c r="Q380" i="4" s="1"/>
  <c r="N343" i="4"/>
  <c r="D17" i="3"/>
  <c r="L70" i="4"/>
  <c r="P292" i="4"/>
  <c r="P299" i="4"/>
  <c r="D103" i="3"/>
  <c r="L493" i="4"/>
  <c r="P425" i="4"/>
  <c r="P422" i="4" s="1"/>
  <c r="E82" i="3" s="1"/>
  <c r="Q396" i="4"/>
  <c r="P326" i="4"/>
  <c r="P325" i="4" s="1"/>
  <c r="J325" i="4"/>
  <c r="P443" i="4"/>
  <c r="E87" i="3" s="1"/>
  <c r="Q444" i="4"/>
  <c r="P380" i="4"/>
  <c r="P313" i="4"/>
  <c r="P151" i="4"/>
  <c r="P128" i="4" s="1"/>
  <c r="E24" i="3" s="1"/>
  <c r="P252" i="4"/>
  <c r="Q475" i="4"/>
  <c r="Q474" i="4" s="1"/>
  <c r="F95" i="3" s="1"/>
  <c r="C111" i="3"/>
  <c r="J566" i="4"/>
  <c r="C110" i="3" s="1"/>
  <c r="F54" i="3"/>
  <c r="Q332" i="4"/>
  <c r="F53" i="3" s="1"/>
  <c r="P216" i="4"/>
  <c r="P198" i="4" s="1"/>
  <c r="P570" i="4"/>
  <c r="E69" i="3"/>
  <c r="P386" i="4"/>
  <c r="E68" i="3" s="1"/>
  <c r="L284" i="4"/>
  <c r="D37" i="3" s="1"/>
  <c r="D38" i="3"/>
  <c r="J198" i="4"/>
  <c r="Q286" i="4"/>
  <c r="L506" i="4"/>
  <c r="D104" i="3" s="1"/>
  <c r="P405" i="4"/>
  <c r="Q406" i="4"/>
  <c r="Q405" i="4" s="1"/>
  <c r="P402" i="4"/>
  <c r="P400" i="4" s="1"/>
  <c r="J400" i="4"/>
  <c r="D56" i="3"/>
  <c r="L336" i="4"/>
  <c r="D55" i="3" s="1"/>
  <c r="D42" i="3"/>
  <c r="L291" i="4"/>
  <c r="L172" i="4"/>
  <c r="D26" i="3" s="1"/>
  <c r="Q89" i="4"/>
  <c r="Q88" i="4" s="1"/>
  <c r="P556" i="4"/>
  <c r="Q556" i="4"/>
  <c r="C107" i="3"/>
  <c r="J522" i="4"/>
  <c r="P486" i="4"/>
  <c r="E99" i="3" s="1"/>
  <c r="P463" i="4"/>
  <c r="E92" i="3" s="1"/>
  <c r="Q464" i="4"/>
  <c r="Q463" i="4" s="1"/>
  <c r="F92" i="3" s="1"/>
  <c r="Q445" i="4"/>
  <c r="P417" i="4"/>
  <c r="D54" i="3"/>
  <c r="L332" i="4"/>
  <c r="D53" i="3" s="1"/>
  <c r="P288" i="4"/>
  <c r="P285" i="4" s="1"/>
  <c r="L252" i="4"/>
  <c r="P120" i="4"/>
  <c r="P35" i="4"/>
  <c r="P31" i="4" s="1"/>
  <c r="P431" i="4"/>
  <c r="E84" i="3" s="1"/>
  <c r="D69" i="3"/>
  <c r="L386" i="4"/>
  <c r="D68" i="3" s="1"/>
  <c r="P369" i="4"/>
  <c r="P365" i="4" s="1"/>
  <c r="E63" i="3" s="1"/>
  <c r="E54" i="3"/>
  <c r="P332" i="4"/>
  <c r="E53" i="3" s="1"/>
  <c r="P541" i="4"/>
  <c r="Q541" i="4" s="1"/>
  <c r="P533" i="4"/>
  <c r="J532" i="4"/>
  <c r="J480" i="4"/>
  <c r="C97" i="3" s="1"/>
  <c r="P472" i="4"/>
  <c r="P469" i="4" s="1"/>
  <c r="E94" i="3" s="1"/>
  <c r="P451" i="4"/>
  <c r="Q424" i="4"/>
  <c r="J422" i="4"/>
  <c r="Q353" i="4"/>
  <c r="J88" i="4"/>
  <c r="P524" i="4"/>
  <c r="Q461" i="4"/>
  <c r="Q423" i="4"/>
  <c r="Q414" i="4"/>
  <c r="Q413" i="4" s="1"/>
  <c r="J333" i="4"/>
  <c r="J329" i="4"/>
  <c r="C52" i="3" s="1"/>
  <c r="Q303" i="4"/>
  <c r="Q299" i="4" s="1"/>
  <c r="P513" i="4"/>
  <c r="Q513" i="4" s="1"/>
  <c r="J483" i="4"/>
  <c r="C98" i="3" s="1"/>
  <c r="J469" i="4"/>
  <c r="C94" i="3" s="1"/>
  <c r="P459" i="4"/>
  <c r="P457" i="4" s="1"/>
  <c r="E91" i="3" s="1"/>
  <c r="Q330" i="4"/>
  <c r="Q329" i="4" s="1"/>
  <c r="F52" i="3" s="1"/>
  <c r="Q279" i="4"/>
  <c r="P63" i="4"/>
  <c r="Q63" i="4" s="1"/>
  <c r="Q48" i="4" s="1"/>
  <c r="F15" i="3" s="1"/>
  <c r="Q17" i="4"/>
  <c r="Q10" i="4" s="1"/>
  <c r="J457" i="4"/>
  <c r="C91" i="3" s="1"/>
  <c r="J435" i="4"/>
  <c r="C85" i="3" s="1"/>
  <c r="P410" i="4"/>
  <c r="P394" i="4"/>
  <c r="Q394" i="4" s="1"/>
  <c r="Q346" i="4"/>
  <c r="Q344" i="4" s="1"/>
  <c r="Q323" i="4"/>
  <c r="Q322" i="4" s="1"/>
  <c r="Q273" i="4"/>
  <c r="Q527" i="4"/>
  <c r="Q376" i="4"/>
  <c r="Q264" i="4"/>
  <c r="Q258" i="4"/>
  <c r="Q95" i="4"/>
  <c r="Q91" i="4" s="1"/>
  <c r="F20" i="3" s="1"/>
  <c r="Q484" i="4"/>
  <c r="Q483" i="4" s="1"/>
  <c r="F98" i="3" s="1"/>
  <c r="C115" i="3"/>
  <c r="E26" i="1"/>
  <c r="N8" i="4" l="1"/>
  <c r="Q352" i="4"/>
  <c r="Q351" i="4" s="1"/>
  <c r="F60" i="3" s="1"/>
  <c r="N416" i="4"/>
  <c r="N342" i="4" s="1"/>
  <c r="N7" i="4" s="1"/>
  <c r="N6" i="4" s="1"/>
  <c r="J42" i="4"/>
  <c r="C13" i="3" s="1"/>
  <c r="L9" i="4"/>
  <c r="D9" i="3" s="1"/>
  <c r="C79" i="3"/>
  <c r="J412" i="4"/>
  <c r="C78" i="3" s="1"/>
  <c r="P9" i="4"/>
  <c r="E9" i="3" s="1"/>
  <c r="P336" i="4"/>
  <c r="E55" i="3" s="1"/>
  <c r="P268" i="4"/>
  <c r="J312" i="4"/>
  <c r="C47" i="3" s="1"/>
  <c r="D36" i="3"/>
  <c r="L267" i="4"/>
  <c r="D35" i="3" s="1"/>
  <c r="L221" i="4"/>
  <c r="D31" i="3" s="1"/>
  <c r="D32" i="3"/>
  <c r="D15" i="3"/>
  <c r="L42" i="4"/>
  <c r="D13" i="3" s="1"/>
  <c r="D73" i="3"/>
  <c r="L399" i="4"/>
  <c r="D72" i="3" s="1"/>
  <c r="J114" i="4"/>
  <c r="C21" i="3" s="1"/>
  <c r="Q375" i="4"/>
  <c r="C32" i="3"/>
  <c r="J221" i="4"/>
  <c r="C31" i="3" s="1"/>
  <c r="Q372" i="4"/>
  <c r="Q371" i="4" s="1"/>
  <c r="F64" i="3" s="1"/>
  <c r="P371" i="4"/>
  <c r="E64" i="3" s="1"/>
  <c r="J267" i="4"/>
  <c r="C35" i="3" s="1"/>
  <c r="D67" i="3"/>
  <c r="L379" i="4"/>
  <c r="D66" i="3" s="1"/>
  <c r="C17" i="3"/>
  <c r="J70" i="4"/>
  <c r="C16" i="3" s="1"/>
  <c r="J391" i="4"/>
  <c r="C70" i="3" s="1"/>
  <c r="Q374" i="4"/>
  <c r="F65" i="3" s="1"/>
  <c r="D46" i="3"/>
  <c r="L306" i="4"/>
  <c r="D45" i="3" s="1"/>
  <c r="L114" i="4"/>
  <c r="D21" i="3" s="1"/>
  <c r="P567" i="4"/>
  <c r="J298" i="4"/>
  <c r="C43" i="3" s="1"/>
  <c r="Q336" i="4"/>
  <c r="F55" i="3" s="1"/>
  <c r="C12" i="3"/>
  <c r="J30" i="4"/>
  <c r="C11" i="3" s="1"/>
  <c r="L416" i="4"/>
  <c r="D80" i="3" s="1"/>
  <c r="J284" i="4"/>
  <c r="C37" i="3" s="1"/>
  <c r="C38" i="3"/>
  <c r="Q313" i="4"/>
  <c r="F48" i="3" s="1"/>
  <c r="Q312" i="4"/>
  <c r="F47" i="3" s="1"/>
  <c r="Q448" i="4"/>
  <c r="Q447" i="4" s="1"/>
  <c r="F88" i="3" s="1"/>
  <c r="J251" i="4"/>
  <c r="C33" i="3" s="1"/>
  <c r="C34" i="3"/>
  <c r="Q238" i="4"/>
  <c r="A10" i="1"/>
  <c r="Q427" i="4"/>
  <c r="F83" i="3" s="1"/>
  <c r="Q369" i="4"/>
  <c r="Q337" i="4"/>
  <c r="F56" i="3" s="1"/>
  <c r="P172" i="4"/>
  <c r="E26" i="3" s="1"/>
  <c r="E27" i="3"/>
  <c r="P361" i="4"/>
  <c r="E62" i="3" s="1"/>
  <c r="Q363" i="4"/>
  <c r="Q361" i="4" s="1"/>
  <c r="F62" i="3" s="1"/>
  <c r="L566" i="4"/>
  <c r="D110" i="3" s="1"/>
  <c r="D111" i="3"/>
  <c r="Q195" i="4"/>
  <c r="Q194" i="4" s="1"/>
  <c r="F28" i="3" s="1"/>
  <c r="Q422" i="4"/>
  <c r="F82" i="3" s="1"/>
  <c r="Q288" i="4"/>
  <c r="Q285" i="4" s="1"/>
  <c r="Q570" i="4"/>
  <c r="Q567" i="4" s="1"/>
  <c r="F111" i="3" s="1"/>
  <c r="L531" i="4"/>
  <c r="D108" i="3" s="1"/>
  <c r="D109" i="3"/>
  <c r="Q467" i="4"/>
  <c r="Q466" i="4" s="1"/>
  <c r="F93" i="3" s="1"/>
  <c r="Q177" i="4"/>
  <c r="Q392" i="4"/>
  <c r="F71" i="3" s="1"/>
  <c r="Q507" i="4"/>
  <c r="F105" i="3" s="1"/>
  <c r="Q326" i="4"/>
  <c r="Q325" i="4" s="1"/>
  <c r="F51" i="3" s="1"/>
  <c r="P48" i="4"/>
  <c r="P532" i="4"/>
  <c r="Q425" i="4"/>
  <c r="P43" i="4"/>
  <c r="E14" i="3" s="1"/>
  <c r="Q44" i="4"/>
  <c r="Q43" i="4" s="1"/>
  <c r="F14" i="3" s="1"/>
  <c r="J172" i="4"/>
  <c r="C26" i="3" s="1"/>
  <c r="C27" i="3"/>
  <c r="Q494" i="4"/>
  <c r="F103" i="3" s="1"/>
  <c r="P284" i="4"/>
  <c r="E37" i="3" s="1"/>
  <c r="E38" i="3"/>
  <c r="E30" i="3"/>
  <c r="P197" i="4"/>
  <c r="E29" i="3" s="1"/>
  <c r="F44" i="3"/>
  <c r="Q298" i="4"/>
  <c r="F43" i="3" s="1"/>
  <c r="F59" i="3"/>
  <c r="E73" i="3"/>
  <c r="P399" i="4"/>
  <c r="E72" i="3" s="1"/>
  <c r="J87" i="4"/>
  <c r="C19" i="3"/>
  <c r="E109" i="3"/>
  <c r="P531" i="4"/>
  <c r="E108" i="3" s="1"/>
  <c r="F75" i="3"/>
  <c r="Q404" i="4"/>
  <c r="F74" i="3" s="1"/>
  <c r="E41" i="3"/>
  <c r="P291" i="4"/>
  <c r="F17" i="3"/>
  <c r="Q70" i="4"/>
  <c r="F16" i="3" s="1"/>
  <c r="Q268" i="4"/>
  <c r="Q35" i="4"/>
  <c r="Q31" i="4" s="1"/>
  <c r="E75" i="3"/>
  <c r="P404" i="4"/>
  <c r="E74" i="3" s="1"/>
  <c r="Q472" i="4"/>
  <c r="Q469" i="4" s="1"/>
  <c r="F94" i="3" s="1"/>
  <c r="P507" i="4"/>
  <c r="E48" i="3"/>
  <c r="P312" i="4"/>
  <c r="E47" i="3" s="1"/>
  <c r="D16" i="3"/>
  <c r="Q365" i="4"/>
  <c r="F63" i="3" s="1"/>
  <c r="Q391" i="4"/>
  <c r="F70" i="3" s="1"/>
  <c r="J416" i="4"/>
  <c r="C80" i="3" s="1"/>
  <c r="C82" i="3"/>
  <c r="E67" i="3"/>
  <c r="P379" i="4"/>
  <c r="E66" i="3" s="1"/>
  <c r="L342" i="4"/>
  <c r="D57" i="3" s="1"/>
  <c r="F79" i="3"/>
  <c r="Q412" i="4"/>
  <c r="F78" i="3" s="1"/>
  <c r="P450" i="4"/>
  <c r="E89" i="3" s="1"/>
  <c r="Q451" i="4"/>
  <c r="Q450" i="4" s="1"/>
  <c r="F89" i="3" s="1"/>
  <c r="Q9" i="4"/>
  <c r="F10" i="3"/>
  <c r="C106" i="3"/>
  <c r="C58" i="3"/>
  <c r="F50" i="3"/>
  <c r="Q321" i="4"/>
  <c r="F49" i="3" s="1"/>
  <c r="P30" i="4"/>
  <c r="E12" i="3"/>
  <c r="J332" i="4"/>
  <c r="C53" i="3" s="1"/>
  <c r="C54" i="3"/>
  <c r="E23" i="3"/>
  <c r="P114" i="4"/>
  <c r="E21" i="3" s="1"/>
  <c r="E81" i="3"/>
  <c r="P416" i="4"/>
  <c r="E80" i="3" s="1"/>
  <c r="C73" i="3"/>
  <c r="J399" i="4"/>
  <c r="C72" i="3" s="1"/>
  <c r="E111" i="3"/>
  <c r="P566" i="4"/>
  <c r="E110" i="3" s="1"/>
  <c r="P392" i="4"/>
  <c r="Q459" i="4"/>
  <c r="Q457" i="4" s="1"/>
  <c r="F91" i="3" s="1"/>
  <c r="F40" i="3"/>
  <c r="C40" i="3"/>
  <c r="A12" i="1"/>
  <c r="A15" i="1"/>
  <c r="D102" i="3"/>
  <c r="L492" i="4"/>
  <c r="D101" i="3" s="1"/>
  <c r="F67" i="3"/>
  <c r="Q379" i="4"/>
  <c r="F66" i="3" s="1"/>
  <c r="Q252" i="4"/>
  <c r="P409" i="4"/>
  <c r="Q410" i="4"/>
  <c r="Q409" i="4" s="1"/>
  <c r="P267" i="4"/>
  <c r="E35" i="3" s="1"/>
  <c r="E36" i="3"/>
  <c r="F19" i="3"/>
  <c r="Q87" i="4"/>
  <c r="F18" i="3" s="1"/>
  <c r="Q402" i="4"/>
  <c r="Q400" i="4" s="1"/>
  <c r="Q216" i="4"/>
  <c r="Q198" i="4" s="1"/>
  <c r="E34" i="3"/>
  <c r="P251" i="4"/>
  <c r="E33" i="3" s="1"/>
  <c r="A14" i="1"/>
  <c r="A11" i="1"/>
  <c r="P343" i="4"/>
  <c r="E15" i="3"/>
  <c r="P42" i="4"/>
  <c r="E13" i="3" s="1"/>
  <c r="Q443" i="4"/>
  <c r="F87" i="3" s="1"/>
  <c r="Q533" i="4"/>
  <c r="Q532" i="4" s="1"/>
  <c r="C51" i="3"/>
  <c r="J321" i="4"/>
  <c r="C49" i="3" s="1"/>
  <c r="D34" i="3"/>
  <c r="L251" i="4"/>
  <c r="D33" i="3" s="1"/>
  <c r="C30" i="3"/>
  <c r="J197" i="4"/>
  <c r="C29" i="3" s="1"/>
  <c r="P523" i="4"/>
  <c r="Q524" i="4"/>
  <c r="Q523" i="4" s="1"/>
  <c r="C109" i="3"/>
  <c r="J531" i="4"/>
  <c r="C108" i="3" s="1"/>
  <c r="D40" i="3"/>
  <c r="L290" i="4"/>
  <c r="D39" i="3" s="1"/>
  <c r="Q151" i="4"/>
  <c r="Q128" i="4" s="1"/>
  <c r="E51" i="3"/>
  <c r="P321" i="4"/>
  <c r="E49" i="3" s="1"/>
  <c r="E44" i="3"/>
  <c r="P298" i="4"/>
  <c r="E43" i="3" s="1"/>
  <c r="B115" i="3"/>
  <c r="C116" i="3"/>
  <c r="B116" i="3"/>
  <c r="Q566" i="4" l="1"/>
  <c r="F110" i="3" s="1"/>
  <c r="Q506" i="4"/>
  <c r="Q493" i="4"/>
  <c r="F102" i="3" s="1"/>
  <c r="Q416" i="4"/>
  <c r="F80" i="3" s="1"/>
  <c r="Q222" i="4"/>
  <c r="F32" i="3" s="1"/>
  <c r="Q173" i="4"/>
  <c r="F27" i="3" s="1"/>
  <c r="Q172" i="4"/>
  <c r="F26" i="3" s="1"/>
  <c r="Q42" i="4"/>
  <c r="F13" i="3" s="1"/>
  <c r="C114" i="3"/>
  <c r="C117" i="3" s="1"/>
  <c r="Q197" i="4"/>
  <c r="F29" i="3" s="1"/>
  <c r="F30" i="3"/>
  <c r="Q290" i="4"/>
  <c r="F39" i="3" s="1"/>
  <c r="E11" i="3"/>
  <c r="P8" i="4"/>
  <c r="F9" i="3"/>
  <c r="C18" i="3"/>
  <c r="J8" i="4"/>
  <c r="F73" i="3"/>
  <c r="Q399" i="4"/>
  <c r="F72" i="3" s="1"/>
  <c r="P290" i="4"/>
  <c r="E39" i="3" s="1"/>
  <c r="E40" i="3"/>
  <c r="A16" i="1"/>
  <c r="E71" i="3"/>
  <c r="P391" i="4"/>
  <c r="E70" i="3" s="1"/>
  <c r="J342" i="4"/>
  <c r="C57" i="3" s="1"/>
  <c r="E105" i="3"/>
  <c r="P506" i="4"/>
  <c r="E107" i="3"/>
  <c r="P522" i="4"/>
  <c r="E106" i="3" s="1"/>
  <c r="F109" i="3"/>
  <c r="Q531" i="4"/>
  <c r="F108" i="3" s="1"/>
  <c r="F77" i="3"/>
  <c r="Q408" i="4"/>
  <c r="F76" i="3" s="1"/>
  <c r="Q343" i="4"/>
  <c r="F104" i="3"/>
  <c r="E77" i="3"/>
  <c r="P408" i="4"/>
  <c r="E76" i="3" s="1"/>
  <c r="J290" i="4"/>
  <c r="C39" i="3" s="1"/>
  <c r="J492" i="4"/>
  <c r="C101" i="3" s="1"/>
  <c r="L8" i="4"/>
  <c r="F12" i="3"/>
  <c r="Q30" i="4"/>
  <c r="F11" i="3" s="1"/>
  <c r="E58" i="3"/>
  <c r="F107" i="3"/>
  <c r="Q522" i="4"/>
  <c r="F106" i="3" s="1"/>
  <c r="F24" i="3"/>
  <c r="Q114" i="4"/>
  <c r="F21" i="3" s="1"/>
  <c r="Q251" i="4"/>
  <c r="F33" i="3" s="1"/>
  <c r="F34" i="3"/>
  <c r="Q284" i="4"/>
  <c r="F37" i="3" s="1"/>
  <c r="F38" i="3"/>
  <c r="F36" i="3"/>
  <c r="Q267" i="4"/>
  <c r="F35" i="3" s="1"/>
  <c r="E27" i="1"/>
  <c r="Q221" i="4" l="1"/>
  <c r="F31" i="3" s="1"/>
  <c r="E28" i="1"/>
  <c r="E8" i="3"/>
  <c r="P342" i="4"/>
  <c r="E57" i="3" s="1"/>
  <c r="Q492" i="4"/>
  <c r="F101" i="3" s="1"/>
  <c r="E104" i="3"/>
  <c r="P492" i="4"/>
  <c r="E101" i="3" s="1"/>
  <c r="Q342" i="4"/>
  <c r="F57" i="3" s="1"/>
  <c r="F58" i="3"/>
  <c r="L7" i="4"/>
  <c r="D8" i="3"/>
  <c r="J7" i="4"/>
  <c r="C8" i="3"/>
  <c r="Q8" i="4" l="1"/>
  <c r="F8" i="3" s="1"/>
  <c r="J6" i="4"/>
  <c r="C6" i="3" s="1"/>
  <c r="C7" i="3"/>
  <c r="D7" i="3"/>
  <c r="L6" i="4"/>
  <c r="D6" i="3" s="1"/>
  <c r="P7" i="4"/>
  <c r="Q7" i="4" l="1"/>
  <c r="Q6" i="4" s="1"/>
  <c r="F6" i="3" s="1"/>
  <c r="E7" i="3"/>
  <c r="P6" i="4"/>
  <c r="E6" i="3" s="1"/>
  <c r="F7" i="3" l="1"/>
</calcChain>
</file>

<file path=xl/sharedStrings.xml><?xml version="1.0" encoding="utf-8"?>
<sst xmlns="http://schemas.openxmlformats.org/spreadsheetml/2006/main" count="1549" uniqueCount="756">
  <si>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</si>
  <si>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</si>
  <si>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</si>
  <si>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</si>
  <si>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</si>
  <si>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</si>
  <si>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</si>
  <si>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</si>
  <si>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</si>
  <si>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Cena</t>
  </si>
  <si>
    <t>Jedn. hmotn.</t>
  </si>
  <si>
    <t>Hmotnost</t>
  </si>
  <si>
    <t>Jedn. suť</t>
  </si>
  <si>
    <t>Suť</t>
  </si>
  <si>
    <t>Sazba DPH</t>
  </si>
  <si>
    <t>Cena s DPH</t>
  </si>
  <si>
    <t>Výkaz výměr:</t>
  </si>
  <si>
    <t>Jedn. Cena</t>
  </si>
  <si>
    <t>Beskyd Fryčovice, a.s.</t>
  </si>
  <si>
    <t>čp. 606</t>
  </si>
  <si>
    <t>73945  Fryčovice</t>
  </si>
  <si>
    <t>CENOVÁ NABÍDKA</t>
  </si>
  <si>
    <t>ZAKÁZKA</t>
  </si>
  <si>
    <t>Set Column width to</t>
  </si>
  <si>
    <t>Číslo:</t>
  </si>
  <si>
    <t>Zakázka:</t>
  </si>
  <si>
    <t>148_21_Beskyd Fryčovice_Stavební úpravy objektu na zpracování zeleniny</t>
  </si>
  <si>
    <t>Komentář:</t>
  </si>
  <si>
    <t>FIRMY</t>
  </si>
  <si>
    <t>---:</t>
  </si>
  <si>
    <t>---</t>
  </si>
  <si>
    <t>REALIZAČNÍ TÝM</t>
  </si>
  <si>
    <t>ROZPOČET</t>
  </si>
  <si>
    <t>Celkem (bez DPH):</t>
  </si>
  <si>
    <t>Kč</t>
  </si>
  <si>
    <t>DPH:</t>
  </si>
  <si>
    <t>Celkem včetně DPH:</t>
  </si>
  <si>
    <t>Kód 003</t>
  </si>
  <si>
    <t>Kód 003: Výstavba, rekonstrukce a stavební investice do zpracovatelského provozu, včetně nezbytných manipulač</t>
  </si>
  <si>
    <t>Kód 003/SO 01</t>
  </si>
  <si>
    <t>SO 01: Stavební úpravy objektu na zpracování zeleniny</t>
  </si>
  <si>
    <t>Kód 003/SO 01/01</t>
  </si>
  <si>
    <t>01: Architektonicko-stavební řešení</t>
  </si>
  <si>
    <t>Kód 003/SO 01/01/001</t>
  </si>
  <si>
    <t>001: Zemní práce</t>
  </si>
  <si>
    <t>Kód 003/SO 01/01/001/0016</t>
  </si>
  <si>
    <t>0016: Přemístění výkopku</t>
  </si>
  <si>
    <t>Kód 003/SO 01/01/002</t>
  </si>
  <si>
    <t>002: Základy</t>
  </si>
  <si>
    <t>Kód 003/SO 01/01/002/0027</t>
  </si>
  <si>
    <t>0027: Základy</t>
  </si>
  <si>
    <t>Kód 003/SO 01/01/003</t>
  </si>
  <si>
    <t>003: Svislé konstrukce</t>
  </si>
  <si>
    <t>Kód 003/SO 01/01/003/0031</t>
  </si>
  <si>
    <t>0031: Zdi pozemních staveb</t>
  </si>
  <si>
    <t>Kód 003/SO 01/01/003/0034</t>
  </si>
  <si>
    <t>0034: Stěny a příčky</t>
  </si>
  <si>
    <t>Kód 003/SO 01/01/004</t>
  </si>
  <si>
    <t>004: Vodorovné konstrukce</t>
  </si>
  <si>
    <t>Kód 003/SO 01/01/004/0044</t>
  </si>
  <si>
    <t>0044: Zastřešení</t>
  </si>
  <si>
    <t>Kód 003/SO 01/01/006</t>
  </si>
  <si>
    <t>006: Úpravy povrchu</t>
  </si>
  <si>
    <t>Kód 003/SO 01/01/006/0061</t>
  </si>
  <si>
    <t>0061: Úprava povrchů vnitřní</t>
  </si>
  <si>
    <t>Kód 003/SO 01/01/006/0063</t>
  </si>
  <si>
    <t>0063: Podlahy a podlahové konstrukce</t>
  </si>
  <si>
    <t>Kód 003/SO 01/01/009</t>
  </si>
  <si>
    <t>009: Ostatní konstrukce a práce</t>
  </si>
  <si>
    <t>Kód 003/SO 01/01/009/0091</t>
  </si>
  <si>
    <t>0091: Doplňující konstrukce a práce pozemních komunikací, letišť a ploch</t>
  </si>
  <si>
    <t>Kód 003/SO 01/01/009/0094</t>
  </si>
  <si>
    <t>0094: Lešení a stavební výtahy</t>
  </si>
  <si>
    <t>Kód 003/SO 01/01/009/0096</t>
  </si>
  <si>
    <t>0096: Bourání konstrukcí</t>
  </si>
  <si>
    <t>Kód 003/SO 01/01/009/0097</t>
  </si>
  <si>
    <t>0097: Prorážení otvorů a ostatní bourací práce</t>
  </si>
  <si>
    <t>Kód 003/SO 01/01/099</t>
  </si>
  <si>
    <t>099: Přesun hmot HSV</t>
  </si>
  <si>
    <t>Kód 003/SO 01/01/099/0997</t>
  </si>
  <si>
    <t>0997: Doprava suti a vybouraných hmot</t>
  </si>
  <si>
    <t>Kód 003/SO 01/01/099/0998</t>
  </si>
  <si>
    <t>0998: Přesun hmot</t>
  </si>
  <si>
    <t>Kód 003/SO 01/01/711</t>
  </si>
  <si>
    <t>711: Izolace proti vodě a vlhkosti</t>
  </si>
  <si>
    <t>Kód 003/SO 01/01/711/711.</t>
  </si>
  <si>
    <t>711.: Izolace proti vodě a vlhkosti</t>
  </si>
  <si>
    <t>Kód 003/SO 01/01/764</t>
  </si>
  <si>
    <t>764: Konstrukce klempířské</t>
  </si>
  <si>
    <t>Kód 003/SO 01/01/764/764.</t>
  </si>
  <si>
    <t>764.: Konstrukce klempířské</t>
  </si>
  <si>
    <t>Kód 003/SO 01/01/767</t>
  </si>
  <si>
    <t>767: Konstrukce zámečnické</t>
  </si>
  <si>
    <t>Kód 003/SO 01/01/767/767.</t>
  </si>
  <si>
    <t>767.: Konstrukce zámečnické</t>
  </si>
  <si>
    <t>Kód 003/SO 01/01/777</t>
  </si>
  <si>
    <t>777: Podlahy lité</t>
  </si>
  <si>
    <t>Kód 003/SO 01/01/777/777.</t>
  </si>
  <si>
    <t>777.: Podlahy lité</t>
  </si>
  <si>
    <t>Kód 003/SO 01/01/NUS</t>
  </si>
  <si>
    <t>NUS: Náklady spojené s umístěním stavby</t>
  </si>
  <si>
    <t>Kód 003/SO 01/01/NUS/NUS..</t>
  </si>
  <si>
    <t>NUS..: Náklady spojené s umístěním stavby</t>
  </si>
  <si>
    <t>Kód 003/SO 01/02</t>
  </si>
  <si>
    <t>02: Zdravotechnika + VZT</t>
  </si>
  <si>
    <t>Kód 003/SO 01/02/009</t>
  </si>
  <si>
    <t>Kód 003/SO 01/02/009/0094</t>
  </si>
  <si>
    <t>Kód 003/SO 01/02/009/0097</t>
  </si>
  <si>
    <t>Kód 003/SO 01/02/099</t>
  </si>
  <si>
    <t>Kód 003/SO 01/02/099/0997</t>
  </si>
  <si>
    <t>Kód 003/SO 01/02/721</t>
  </si>
  <si>
    <t>721: Vnitřní kanalizace</t>
  </si>
  <si>
    <t>Kód 003/SO 01/02/721/7211</t>
  </si>
  <si>
    <t>7211: Kanalizace - potrubí</t>
  </si>
  <si>
    <t>Kód 003/SO 01/02/722</t>
  </si>
  <si>
    <t>722: Vnitřní vodovod</t>
  </si>
  <si>
    <t>Kód 003/SO 01/02/722/7221</t>
  </si>
  <si>
    <t>7221: Vodovod - potrubí</t>
  </si>
  <si>
    <t>Kód 003/SO 01/02/725</t>
  </si>
  <si>
    <t>725: Zařizovací předměty</t>
  </si>
  <si>
    <t>Kód 003/SO 01/02/725/7253</t>
  </si>
  <si>
    <t>7253: Zařízení kuchyní</t>
  </si>
  <si>
    <t>Kód 003/SO 01/02/725/7258</t>
  </si>
  <si>
    <t>7258: Zařizovací armatury</t>
  </si>
  <si>
    <t>Kód 003/SO 01/02/725/7259</t>
  </si>
  <si>
    <t>7259: Ostatní zařízení</t>
  </si>
  <si>
    <t>Kód 003/SO 01/02/733</t>
  </si>
  <si>
    <t>733: Ústřední vytápění - rozvodné potrubí</t>
  </si>
  <si>
    <t>Kód 003/SO 01/02/733/7331</t>
  </si>
  <si>
    <t>7331: Ústřední vytápění - rozvodné potrubí - ocelové</t>
  </si>
  <si>
    <t>Kód 003/SO 01/02/751</t>
  </si>
  <si>
    <t>751: Vzduchotechnika</t>
  </si>
  <si>
    <t>Kód 003/SO 01/02/751/7515</t>
  </si>
  <si>
    <t>7515: Vzduchotechnika - potrubí</t>
  </si>
  <si>
    <t>Kód 003/SO 01/03</t>
  </si>
  <si>
    <t>03: Elektroinstalace</t>
  </si>
  <si>
    <t>Kód 003/SO 01/03/01_EL_002</t>
  </si>
  <si>
    <t>01_EL_002: Elektromontáže dle 21-M</t>
  </si>
  <si>
    <t>Kód 003/SO 01/03/01_EL_002/01_EL_021</t>
  </si>
  <si>
    <t>01_EL_021: 210 01 Trubková vedení, instalační krabice a svorkovnice</t>
  </si>
  <si>
    <t>Kód 003/SO 01/03/01_EL_002/01_EL_022</t>
  </si>
  <si>
    <t>01_EL_022: 210 02 Ocelové konstrukce pro vnitřní rozvod a přístroje</t>
  </si>
  <si>
    <t>Kód 003/SO 01/03/01_EL_002/01_EL_023</t>
  </si>
  <si>
    <t>01_EL_023: 210 08 Vodiče, šňůry a kabely měděné</t>
  </si>
  <si>
    <t>Kód 003/SO 01/03/01_EL_002/01_EL_024</t>
  </si>
  <si>
    <t>01_EL_024: 210 10 Ukončení a propojení vodičů, kabelů a šňůr, podpěrky a průchodky, soubory pro kabely</t>
  </si>
  <si>
    <t>Kód 003/SO 01/03/01_EL_002/01_EL_025</t>
  </si>
  <si>
    <t>01_EL_025: 210 11 Spínací, spouštěcí a regulační ústrojí, zásuvky, vidlice, odpojovače</t>
  </si>
  <si>
    <t>Kód 003/SO 01/03/01_EL_002/01_EL_026</t>
  </si>
  <si>
    <t>01_EL_026: 210 19 Rozváděče, rozvodné skříně, desky a svorkovnice</t>
  </si>
  <si>
    <t>Kód 003/SO 01/03/01_EL_002/01_EL_027</t>
  </si>
  <si>
    <t>01_EL_027: 210 20 Svítidla a osvětlovací zařízení, předměty a elektrická zařízení</t>
  </si>
  <si>
    <t>Kód 003/SO 01/03/01_EL_003</t>
  </si>
  <si>
    <t>01_EL_003: Revize vyhrazených technických zařízení dle 58-M</t>
  </si>
  <si>
    <t>Kód 003/SO 01/03/01_EL_003/01_EL_028</t>
  </si>
  <si>
    <t>01_EL_028: Revize vyhrazených technických zařízení dle 58-M</t>
  </si>
  <si>
    <t>Kód 003/SO 01/03/01_EL_004</t>
  </si>
  <si>
    <t>01_EL_004: Globální zůčtovací sazby</t>
  </si>
  <si>
    <t>Kód 003/SO 01/03/01_EL_004/01_EL_029</t>
  </si>
  <si>
    <t>01_EL_029: Globální zůčtovací sazby</t>
  </si>
  <si>
    <t>Kód 003/SO 01/03/01_EL_005</t>
  </si>
  <si>
    <t>01_EL_005: Hodinové zůčtovací stavby</t>
  </si>
  <si>
    <t>Kód 003/SO 01/03/01_EL_005/01_EL_030</t>
  </si>
  <si>
    <t>01_EL_030: Hodinové zůčtovací stavby</t>
  </si>
  <si>
    <t>Kód 003/SO 01/03/01_EL_006</t>
  </si>
  <si>
    <t>01_EL_006: Vedlejší rozpočtové náklady</t>
  </si>
  <si>
    <t>Kód 003/SO 01/03/01_EL_006/01_EL_031</t>
  </si>
  <si>
    <t>01_EL_031: Vedlejší rozpočtové náklady</t>
  </si>
  <si>
    <t>Kód 003/SO 01/03/01_EL_007</t>
  </si>
  <si>
    <t>01_EL_007: Lešení dle 800-3</t>
  </si>
  <si>
    <t>Kód 003/SO 01/03/01_EL_007/01_EL_032</t>
  </si>
  <si>
    <t>01_EL_032: 941 95-50 Lešení lehké pomocné</t>
  </si>
  <si>
    <t>Kód 003/SO 01/03/01_EL_008</t>
  </si>
  <si>
    <t>01_EL_008: Bourání a podchycování konstrukcí dle 801-3</t>
  </si>
  <si>
    <t>Kód 003/SO 01/03/01_EL_008/01_EL_033</t>
  </si>
  <si>
    <t>01_EL_033: 978 05 Odsekání a odebrání obkladů</t>
  </si>
  <si>
    <t>Kód 003/SO 01/03/01_EL_009</t>
  </si>
  <si>
    <t>01_EL_009: Opravy a údržba dle 801-4</t>
  </si>
  <si>
    <t>Kód 003/SO 01/03/01_EL_009/01_EL_034</t>
  </si>
  <si>
    <t>01_EL_034: 952 90 Čištění budov</t>
  </si>
  <si>
    <t>Kód 003/SO 01/03/01_EL_01_MAT</t>
  </si>
  <si>
    <t>01_EL_01_MAT: Materiál pro elektromontáže dle 21-M</t>
  </si>
  <si>
    <t>Kód 003/SO 01/03/01_EL_01_MAT/01_EL_001</t>
  </si>
  <si>
    <t>01_EL_001: 210 01 Trubková vedení, instalační krabice a svorkovnice elektroinstalační trubky ohebné</t>
  </si>
  <si>
    <t>Kód 003/SO 01/03/01_EL_01_MAT/01_EL_002</t>
  </si>
  <si>
    <t>01_EL_002: elektroinstalační trubky tuhé PVC/PC/ABS A1-F 320N/750N/1250N</t>
  </si>
  <si>
    <t>Kód 003/SO 01/03/01_EL_01_MAT/01_EL_003</t>
  </si>
  <si>
    <t>01_EL_003: lišty vkládací s víkem hranaté/oblé/rohové/podlahové/neoddělitelným víkem PVC A1-F IP40 (IK06/IK07)</t>
  </si>
  <si>
    <t>Kód 003/SO 01/03/01_EL_01_MAT/01_EL_004</t>
  </si>
  <si>
    <t>01_EL_004: lišty vkládací hranaté s víkem HF A1-F IP40 (IK06) bezhalogenové</t>
  </si>
  <si>
    <t>Kód 003/SO 01/03/01_EL_01_MAT/01_EL_005</t>
  </si>
  <si>
    <t xml:space="preserve">01_EL_005: krabice rozvodné s víčkem/svorkovnicí  A1-D IP54 (IP65/IP66) IK06 uzavřené </t>
  </si>
  <si>
    <t>Kód 003/SO 01/03/01_EL_01_MAT/01_EL_006</t>
  </si>
  <si>
    <t>01_EL_006: příslušenství pro úložný materiál, nosné systémy, chráničky a kabelová vedení  a vodiče</t>
  </si>
  <si>
    <t>Kód 003/SO 01/03/01_EL_01_MAT/01_EL_007</t>
  </si>
  <si>
    <t>01_EL_007: 210 02 Ocelové konstrukce pro vnitřní rozvod a přístroje žlaby kabelové drátěné Zn</t>
  </si>
  <si>
    <t>Kód 003/SO 01/03/01_EL_01_MAT/01_EL_008</t>
  </si>
  <si>
    <t>01_EL_008: protipožární přepážky/předěly/ucpávky</t>
  </si>
  <si>
    <t>Kód 003/SO 01/03/01_EL_01_MAT/01_EL_009</t>
  </si>
  <si>
    <t>01_EL_009: výstražné/označovací tabulky</t>
  </si>
  <si>
    <t>Kód 003/SO 01/03/01_EL_01_MAT/01_EL_010</t>
  </si>
  <si>
    <t>01_EL_010: 210 08 Vodiče, šňůry a kabely měděné vodiče instalační CY/CYA/CYY</t>
  </si>
  <si>
    <t>Kód 003/SO 01/03/01_EL_01_MAT/01_EL_011</t>
  </si>
  <si>
    <t>01_EL_011: kabely instalační CYKY/CYKYLo/NYM/1-CYKY</t>
  </si>
  <si>
    <t>Kód 003/SO 01/03/01_EL_01_MAT/01_EL_012</t>
  </si>
  <si>
    <t>01_EL_012: 210 10 Ukončení a propojení vodičů, kabelů a šňůr, příslušenství kabelová vedení a vodiče</t>
  </si>
  <si>
    <t>Kód 003/SO 01/03/01_EL_01_MAT/01_EL_013</t>
  </si>
  <si>
    <t>01_EL_013: příslušenství pro rozvaděče a přístroje</t>
  </si>
  <si>
    <t>Kód 003/SO 01/03/01_EL_01_MAT/01_EL_014</t>
  </si>
  <si>
    <t>01_EL_014: 210 11 Spínací, spouštěcí a regulační ústrojí, zásuvky, spínače/přepínače/vypínače/ovladače</t>
  </si>
  <si>
    <t>Kód 003/SO 01/03/01_EL_01_MAT/01_EL_015</t>
  </si>
  <si>
    <t>01_EL_015: zásuvky na povrch pro prostory normální/do vlhka/na hořlavé povrchy šroubové IP44/IP54</t>
  </si>
  <si>
    <t>Kód 003/SO 01/03/01_EL_01_MAT/01_EL_016</t>
  </si>
  <si>
    <t>01_EL_016: zásuvky/přívodky průmyslové  CEE 230V/400V/500V  šroubové/bezšroubové</t>
  </si>
  <si>
    <t>Kód 003/SO 01/03/01_EL_01_MAT/01_EL_017</t>
  </si>
  <si>
    <t xml:space="preserve">01_EL_017: zásuvkové skříně 400/230V zásuvky CEE/PCE/prázdné s/bez RCD/24V </t>
  </si>
  <si>
    <t>Kód 003/SO 01/03/01_EL_01_MAT/01_EL_018</t>
  </si>
  <si>
    <t xml:space="preserve">01_EL_018: 210 19 Rozváděče, rozvodné skříně,svorkovnice rozvaděče </t>
  </si>
  <si>
    <t>Kód 003/SO 01/03/01_EL_01_MAT/01_EL_019</t>
  </si>
  <si>
    <t xml:space="preserve">01_EL_019: 210 20 Svítidla a osvětlovací zařízení, předměty a elektrická zařízení svítidlo LED </t>
  </si>
  <si>
    <t>Kód 003/SO 01/03/01_EL_01_MAT/01_EL_020</t>
  </si>
  <si>
    <t>01_EL_020: svítidla  modul pro zářivky/LED kryt venkovní/do mokra včetně zdrojů IP65 tř.II</t>
  </si>
  <si>
    <t>Kód 003/SO 01/04</t>
  </si>
  <si>
    <t>04: Technologie chlazení</t>
  </si>
  <si>
    <t>Kód 003/SO 01/04/Chl_01</t>
  </si>
  <si>
    <t>Chl_01: Chladicí jednotka pro 4 chlazené místnosti</t>
  </si>
  <si>
    <t>Kód 003/SO 01/04/Chl_01/Chl_001</t>
  </si>
  <si>
    <t>Chl_001: Chladicí jednotka pro 4 chlazené místnosti</t>
  </si>
  <si>
    <t>Kód 003/SO 01/04/Chl_02</t>
  </si>
  <si>
    <t>Chl_02: Výparníky a příslušenství</t>
  </si>
  <si>
    <t>Kód 003/SO 01/04/Chl_02/Chl_002</t>
  </si>
  <si>
    <t>Chl_002: Výparníky a příslušenství</t>
  </si>
  <si>
    <t>Kód 003/SO 01/04/Chl_03</t>
  </si>
  <si>
    <t>Chl_03: Rozvaděče</t>
  </si>
  <si>
    <t>Kód 003/SO 01/04/Chl_03/Chl_003</t>
  </si>
  <si>
    <t>Chl_003: Rozvaděče</t>
  </si>
  <si>
    <t>Kód 003/SO 01/04/Chl_04</t>
  </si>
  <si>
    <t>Chl_04: Výroba ledové vody akumulačním zůsobem</t>
  </si>
  <si>
    <t>Kód 003/SO 01/04/Chl_04/Chl_004</t>
  </si>
  <si>
    <t>Chl_004: Výroba ledové vody akumulačním zůsobem</t>
  </si>
  <si>
    <t>Kód 003/SO 01/04/Chl_05</t>
  </si>
  <si>
    <t>Chl_05: Montážní materiál, montáž</t>
  </si>
  <si>
    <t>Kód 003/SO 01/04/Chl_05/Chl_005</t>
  </si>
  <si>
    <t>Chl_005: Montážní materiál, montáž</t>
  </si>
  <si>
    <t xml:space="preserve"> </t>
  </si>
  <si>
    <t>Stavba</t>
  </si>
  <si>
    <t>Objekt</t>
  </si>
  <si>
    <t>Podobjekt</t>
  </si>
  <si>
    <t>Oddíl</t>
  </si>
  <si>
    <t>Pododdíl</t>
  </si>
  <si>
    <t>SP</t>
  </si>
  <si>
    <t>122211101</t>
  </si>
  <si>
    <t>Odkopávky a prokopávky v hornině třídy těžitelnosti I, skupiny 3 ručně</t>
  </si>
  <si>
    <t>m3</t>
  </si>
  <si>
    <t>(1,50+0,80+1,50)*0,80*0,70;bourání podkladů pod kondenzační jednotku</t>
  </si>
  <si>
    <t>113107122</t>
  </si>
  <si>
    <t>Odstranění podkladu z kameniva drceného tl přes 100 do 200 mm ručně</t>
  </si>
  <si>
    <t>m2</t>
  </si>
  <si>
    <t>(1,50+0,80+1,50)*0,80;bourání podkladů pod kondenzační jednotku</t>
  </si>
  <si>
    <t>162751117</t>
  </si>
  <si>
    <t>Vodorovné přemístění přes 9 000 do 10000 m výkopku/sypaniny z horniny třídy těžitelnosti I skupiny 1 až 3</t>
  </si>
  <si>
    <t>2,128;odkopávka zeminy</t>
  </si>
  <si>
    <t>162751119</t>
  </si>
  <si>
    <t>Příplatek k vodorovnému přemístění výkopku/sypaniny z horniny třídy těžitelnosti I skupiny 1 až 3 ZKD 1000 m přes 10000 m</t>
  </si>
  <si>
    <t>2,128*9</t>
  </si>
  <si>
    <t>171201221</t>
  </si>
  <si>
    <t>Poplatek za uložení na skládce (skládkovné) zeminy a kamení kód odpadu 17 05 04</t>
  </si>
  <si>
    <t>t</t>
  </si>
  <si>
    <t>2,128*1,80;odkopávka zeminy</t>
  </si>
  <si>
    <t>181912111</t>
  </si>
  <si>
    <t>Úprava pláně v hornině třídy těžitelnosti I skupiny 3 bez zhutnění ručně</t>
  </si>
  <si>
    <t>310,831;plocha stávající lahůdkárny</t>
  </si>
  <si>
    <t>275313711</t>
  </si>
  <si>
    <t>Základové patky z betonu tř. C 20/25</t>
  </si>
  <si>
    <t>(1,50+0,80+1,50)*0,80*0,80;odkopávka zeminy</t>
  </si>
  <si>
    <t>275351121</t>
  </si>
  <si>
    <t>Zřízení bednění základových patek</t>
  </si>
  <si>
    <t>(1,50+0,80+1,50+0,80)*0,30;bednění patky</t>
  </si>
  <si>
    <t>275351122</t>
  </si>
  <si>
    <t>Odstranění bednění základových patek</t>
  </si>
  <si>
    <t>310239211</t>
  </si>
  <si>
    <t>Zazdívka otvorů pl přes 1 do 4 m2 ve zdivu nadzákladovém cihlami pálenými na MVC</t>
  </si>
  <si>
    <t>Zazdívka otvoru;1,20*2,00*0,40</t>
  </si>
  <si>
    <t>342151112_04</t>
  </si>
  <si>
    <t>Montáž opláštění stěn ze sendvičových panelů šroubovaných budov v do 12 m_vnitřní opláštění IPN 60 mm</t>
  </si>
  <si>
    <t>Montáž opláštění stěn m.č.102;33,00*6,480+0,870*(2,40+2,4+2,40)</t>
  </si>
  <si>
    <t>Montáž opláštění stěn m.č.103_nově;80,840*5,10+2,810*5,10+2,920*5,10+1*(2,40+2,50+2,50+1,430+2,250+2,250+1,90+2,10+2,10+2,300+2,300+2,300)</t>
  </si>
  <si>
    <t>Zapravení stěn mezi m.č. 102 a 103;1,50*(2,60+2,50+2,50)</t>
  </si>
  <si>
    <t>Zapravení dveří kolem m.č.101;1,00*(2,615+2,520+2,520)</t>
  </si>
  <si>
    <t>H</t>
  </si>
  <si>
    <t>342_SEND_04_MAT</t>
  </si>
  <si>
    <t xml:space="preserve">panel sendvičový stěnový FOOD SAFE,  izolace PIR, viditelné kotvení, tl 60 mm - stěna PIR tl. 60 mm s atestem pro potravinářský provoz </t>
  </si>
  <si>
    <t>=</t>
  </si>
  <si>
    <t>706,996*0,07</t>
  </si>
  <si>
    <t>342151PC06</t>
  </si>
  <si>
    <t>Tmelení sendvičových panelů - stěny</t>
  </si>
  <si>
    <t>444151_01</t>
  </si>
  <si>
    <t>Montáž podhledů ze sendvičových panelů IPN</t>
  </si>
  <si>
    <t>Podhled v m.č.105;101,723</t>
  </si>
  <si>
    <t>Podhled ve stáv. lahůdkách m.č. 103;310,771</t>
  </si>
  <si>
    <t>444_SEND_01_MAT</t>
  </si>
  <si>
    <t xml:space="preserve">panel sendvičový stěnový FOOD SAFE,  izolace PIR, viditelné kotvení, tl 100mm - podhled PIR tl. 100 mm s atestem pro potravinářský provoz </t>
  </si>
  <si>
    <t>412,494*0,07</t>
  </si>
  <si>
    <t>Tmelení sendvičových panelů - podhledy</t>
  </si>
  <si>
    <t>612325225</t>
  </si>
  <si>
    <t>Vápenocementová štuková omítka malých ploch přes 1 do 4 m2 na stěnách</t>
  </si>
  <si>
    <t>kus</t>
  </si>
  <si>
    <t>631311235</t>
  </si>
  <si>
    <t>Mazanina tl přes 120 do 240 mm z betonu prostého se zvýšenými nároky na prostředí tř. C 30/37</t>
  </si>
  <si>
    <t>310,831*0,20;plocha stávající lahůdkárny</t>
  </si>
  <si>
    <t>631319013</t>
  </si>
  <si>
    <t>Příplatek k mazanině tl přes 120 do 240 mm za přehlazení povrchu</t>
  </si>
  <si>
    <t>631319203</t>
  </si>
  <si>
    <t>Příplatek k mazaninám za přidání ocelových vláken (drátkobeton) pro objemové vyztužení 25 kg/m3</t>
  </si>
  <si>
    <t>634112117</t>
  </si>
  <si>
    <t>Obvodová dilatace podlahovým páskem z pěnového PE mezi stěnou a mazaninou nebo potěrem v 200 mm</t>
  </si>
  <si>
    <t>m</t>
  </si>
  <si>
    <t>Obvodová dilatace PE páskem;80,840</t>
  </si>
  <si>
    <t>634911114</t>
  </si>
  <si>
    <t>Řezání dilatačních spár š 5 mm hl přes 50 do 80 mm v čerstvé betonové mazanině</t>
  </si>
  <si>
    <t>29,670*2+5*10,50;plocha stávající lahůdkárny</t>
  </si>
  <si>
    <t>634661111</t>
  </si>
  <si>
    <t>Výplň dilatačních spar šířky do 5 mm v mazaninách silikonovým tmelem</t>
  </si>
  <si>
    <t>635111215</t>
  </si>
  <si>
    <t>Násyp pod podlahy ze štěrkopísku se zhutněním</t>
  </si>
  <si>
    <t>310,831*0,10;plocha stávající lahůdkárny</t>
  </si>
  <si>
    <t>919735112</t>
  </si>
  <si>
    <t>Řezání stávajícího živičného krytu hl přes 50 do 100 mm</t>
  </si>
  <si>
    <t>Základ pod kondenzační jednotky;(1,50+0,80+1,50)*0,80</t>
  </si>
  <si>
    <t>945412111</t>
  </si>
  <si>
    <t>Teleskopická hydraulická montážní plošina výška zdvihu do 8 m</t>
  </si>
  <si>
    <t>den</t>
  </si>
  <si>
    <t>949101112</t>
  </si>
  <si>
    <t>Lešení pomocné pro objekty pozemních staveb s lešeňovou podlahou v přes 1,9 do 3,5 m zatížení do 150 kg/m2</t>
  </si>
  <si>
    <t>Plocha stávající m.č. 104;101,508</t>
  </si>
  <si>
    <t>Plocha bourané příčky; 12*6</t>
  </si>
  <si>
    <t>Plocha lahůdkárny;310,256</t>
  </si>
  <si>
    <t>965049112</t>
  </si>
  <si>
    <t>Příplatek k bourání betonových mazanin za bourání mazanin se svařovanou sítí tl přes 100 mm</t>
  </si>
  <si>
    <t>965042241</t>
  </si>
  <si>
    <t>Bourání podkladů pod dlažby nebo mazanin betonových nebo z litého asfaltu tl přes 100 mm pl přes 4 m2</t>
  </si>
  <si>
    <t>(1,50+0,80+1,50)*0,80*0,10;bourání podkladů pod kondenzační jednotku</t>
  </si>
  <si>
    <t>96807_PC_02</t>
  </si>
  <si>
    <t>Demontáž chladírenských vrat 2,60 x 2,50 mm</t>
  </si>
  <si>
    <t>ks</t>
  </si>
  <si>
    <t>966072111</t>
  </si>
  <si>
    <t>Demontáž opláštění stěn ocelových kcí ze sendvičových panelů budov v do 6 m</t>
  </si>
  <si>
    <t>Demontáž opláštění stěn v m.č.104;42,280*3,50</t>
  </si>
  <si>
    <t>Demontáž opláštění mezi m.č. 102 a 103;3,50*3,50</t>
  </si>
  <si>
    <t>Demontáž příčky mezi m.č. 101 a 102;13,520*4,08</t>
  </si>
  <si>
    <t>Demontáž stěny mezi skladem 2 a chodbou;2,50*0,50*2</t>
  </si>
  <si>
    <t>Demontáž opláštění stěn v m.č. 107,108,109;(20,481+6,950+6,580+4,300+12,00)*3,10</t>
  </si>
  <si>
    <t>966073_PC_01</t>
  </si>
  <si>
    <t>Demontáž opláštění podhledů sendvičových panelů šroubovaných budov v do 6 m</t>
  </si>
  <si>
    <t>Demontáž opláštění podhledů m.č.104;101,292</t>
  </si>
  <si>
    <t>Demontáž podhledů v m.č.107,108,109;143,825</t>
  </si>
  <si>
    <t>96807_PC_04</t>
  </si>
  <si>
    <t>Demontáž chladírenských vrat 1,60 x 2,30mm</t>
  </si>
  <si>
    <t>96807_PC_05</t>
  </si>
  <si>
    <t>Demontáž provozních dveří  1,20 x 2,00mm</t>
  </si>
  <si>
    <t>96807_PC_03</t>
  </si>
  <si>
    <t>Demontáž chladírenských vrat 1,70 x 2,30mm</t>
  </si>
  <si>
    <t>965082923</t>
  </si>
  <si>
    <t>Odstranění násypů pod podlahami tl do 100 mm pl přes 2 m2</t>
  </si>
  <si>
    <t>96807_PC_06</t>
  </si>
  <si>
    <t>Demontáž plechových dveří se zárubní   1000x1970 mm</t>
  </si>
  <si>
    <t>968072456</t>
  </si>
  <si>
    <t>Vybourání kovových dveřních zárubní pl přes 2 m2</t>
  </si>
  <si>
    <t>Vybourání vrat z m.č. 105;2,40*2,50</t>
  </si>
  <si>
    <t>96807_PC_07</t>
  </si>
  <si>
    <t>Demontáž plechových dveří se zárubní   1430x2250 mm</t>
  </si>
  <si>
    <t>962032231</t>
  </si>
  <si>
    <t>Bourání zdiva z cihel pálených nebo vápenopískových na MV nebo MVC přes 1 m3</t>
  </si>
  <si>
    <t>příčka mezi stávající 105 a 106;10,450*5,20*0,350</t>
  </si>
  <si>
    <t>Zdivo mezi m.č. 108 a 110;6,848*0,300*3,50</t>
  </si>
  <si>
    <t>Vybourání zdiva mezi m.č. 110 a výrobou;2,40*2,380*0,300</t>
  </si>
  <si>
    <t>977151123</t>
  </si>
  <si>
    <t>Jádrové vrty diamantovými korunkami do stavebních materiálů D přes 130 do 150 mm</t>
  </si>
  <si>
    <t>977151118</t>
  </si>
  <si>
    <t>Jádrové vrty diamantovými korunkami do stavebních materiálů D přes 90 do 100 mm</t>
  </si>
  <si>
    <t>977151114</t>
  </si>
  <si>
    <t>Jádrové vrty diamantovými korunkami do stavebních materiálů D přes 50 do 60 mm</t>
  </si>
  <si>
    <t>977312114</t>
  </si>
  <si>
    <t>Řezání stávajících betonových mazanin vyztužených hl do 200 mm</t>
  </si>
  <si>
    <t>997013631</t>
  </si>
  <si>
    <t>Poplatek za uložení na skládce (skládkovné) stavebního odpadu směsného kód odpadu 17 09 04</t>
  </si>
  <si>
    <t>Směský;255,650-139,237-50,261-44,398</t>
  </si>
  <si>
    <t>997013602</t>
  </si>
  <si>
    <t>Poplatek za uložení na skládce (skládkovné) stavebního odpadu železobetonového kód odpadu 17 01 01</t>
  </si>
  <si>
    <t>137,434+1,803</t>
  </si>
  <si>
    <t>997013655</t>
  </si>
  <si>
    <t>44,398</t>
  </si>
  <si>
    <t>997013603</t>
  </si>
  <si>
    <t>Poplatek za uložení na skládce (skládkovné) stavebního odpadu cihelného kód odpadu 17 01 02</t>
  </si>
  <si>
    <t>50,261</t>
  </si>
  <si>
    <t>997013509</t>
  </si>
  <si>
    <t>Příplatek k odvozu suti a vybouraných hmot na skládku ZKD 1 km přes 1 km</t>
  </si>
  <si>
    <t>255,518*18</t>
  </si>
  <si>
    <t>997013111</t>
  </si>
  <si>
    <t>Vnitrostaveništní doprava suti a vybouraných hmot pro budovy v do 6 m s použitím mechanizace</t>
  </si>
  <si>
    <t>997013501</t>
  </si>
  <si>
    <t>Odvoz suti a vybouraných hmot na skládku nebo meziskládku do 1 km se složením</t>
  </si>
  <si>
    <t>255,518</t>
  </si>
  <si>
    <t>998018001</t>
  </si>
  <si>
    <t>Přesun hmot ruční pro budovy v do 6 m</t>
  </si>
  <si>
    <t>998711101</t>
  </si>
  <si>
    <t>Přesun hmot tonážní pro izolace proti vodě, vlhkosti a plynům v objektech v do 6 m</t>
  </si>
  <si>
    <t>711491171</t>
  </si>
  <si>
    <t>Provedení doplňků izolace proti vodě na vodorovné ploše z textilií vrstva podkladní</t>
  </si>
  <si>
    <t>711472051</t>
  </si>
  <si>
    <t>Provedení svislé izolace proti tlakové vodě termoplasty lepenou fólií PVC</t>
  </si>
  <si>
    <t>80,840*0,20;plocha stávající lahůdkárny</t>
  </si>
  <si>
    <t>711471051</t>
  </si>
  <si>
    <t>Provedení vodorovné izolace proti tlakové vodě termoplasty lepenou fólií PVC</t>
  </si>
  <si>
    <t>69311068</t>
  </si>
  <si>
    <t>geotextilie netkaná separační, ochranná, filtrační, drenážní PP 300g/m2</t>
  </si>
  <si>
    <t>vodorovná;310,831*1,10</t>
  </si>
  <si>
    <t>svislá;16,168*1,10</t>
  </si>
  <si>
    <t>711491271</t>
  </si>
  <si>
    <t>Provedení doplňků izolace proti vodě na ploše svislé z textilií vrstva podkladní</t>
  </si>
  <si>
    <t>28322004</t>
  </si>
  <si>
    <t>fólie hydroizolační pro spodní stavbu mPVC tl 1,5mm</t>
  </si>
  <si>
    <t>764-PC_02</t>
  </si>
  <si>
    <t>D+M Vnitřní KLP Food Safe zakládací U rohové krycí pásky otvory</t>
  </si>
  <si>
    <t>m.č. 104-zakládací lišty;29,711</t>
  </si>
  <si>
    <t>m.č. 104-Krycí lišty na vyvěšení;14,00*2</t>
  </si>
  <si>
    <t>M.č.104-Lemování otvorů;(3,250+2,40+2,40)*3</t>
  </si>
  <si>
    <t>m.č.104-Lemování spoje sendvičů;6,50*2</t>
  </si>
  <si>
    <t>m.č.104-Lemování stěny ke stropům;29,785</t>
  </si>
  <si>
    <t>otvor mezi m.č.102 a 103;(2,60+2,50+2,50)*3</t>
  </si>
  <si>
    <t>Vyvěšení panelů mezi m.č. 101 a 102;13,70*2+6,50*2</t>
  </si>
  <si>
    <t>Otvor mezi 101 a chodbou;(2,615+2,520+2,520)*3</t>
  </si>
  <si>
    <t>Prostor stávající lahůdkárny_zakládací lišty;91,980</t>
  </si>
  <si>
    <t>Prostor stávající lahůdkárny_spoj stěna strop;91,980</t>
  </si>
  <si>
    <t>Prostor stávající lahůdkárny_zakrytí t profilů;6*10,450</t>
  </si>
  <si>
    <t>Prostor stávající lahůdkárny_lemování veškerých otvorů;(2,400+2,500+2,500)*2+(1,430+2,250+2,250)*2+(1,90+2,10+2,10)*2+(2,40+2,380+2,380)*2</t>
  </si>
  <si>
    <t>Lemování svislých koutů;6,0*6,640+10*5</t>
  </si>
  <si>
    <t>764-PC_07</t>
  </si>
  <si>
    <t>D+M Vyvěšení podhledu T profil + závěsy + pomocné L profily apod.</t>
  </si>
  <si>
    <t>podhled mezi m.č. 101 a 102;13,740*2</t>
  </si>
  <si>
    <t>podhled mezi m.č. 103 a 104;13,740*2</t>
  </si>
  <si>
    <t>Podhled ve stáv. lahůdkách m.č. 103;10,450*5</t>
  </si>
  <si>
    <t>998764101</t>
  </si>
  <si>
    <t>Přesun hmot tonážní pro konstrukce klempířské v objektech v do 6 m</t>
  </si>
  <si>
    <t>764-PC_04</t>
  </si>
  <si>
    <t>Vyřezání otvoru v sendvičovém panelu</t>
  </si>
  <si>
    <t>m.č. 104;2,40+2,40+2,40</t>
  </si>
  <si>
    <t>m.č. 103_nové lahůdky;2,40+2,40+2,50+1,430+2,250+2,250+1,90+2,10+2,10+2,30+2,30+2,30</t>
  </si>
  <si>
    <t>Vyřezání revizních otvorů;7*(0,7*4)+25</t>
  </si>
  <si>
    <t>764-PC_08</t>
  </si>
  <si>
    <t>D+M Oplechování veškerých prostupů spojených s dílem nerezovým plechem</t>
  </si>
  <si>
    <t>767_D25</t>
  </si>
  <si>
    <t>D+M  Chladírenské posuvné dveře 2400x2400 mm, křídlo tl. 80 mm, Výplň PUR</t>
  </si>
  <si>
    <t>767996803</t>
  </si>
  <si>
    <t>Demontáž atypických zámečnických konstrukcí rozebráním hm jednotlivých dílů přes 100 do 250 kg</t>
  </si>
  <si>
    <t>kg</t>
  </si>
  <si>
    <t>Demontáž jeřábové dráhy_sloupy HEA 200;43*5,20*4</t>
  </si>
  <si>
    <t>vodorovná dráha HEA 200;10,450*2*43</t>
  </si>
  <si>
    <t>767996_PC08</t>
  </si>
  <si>
    <t>Demontáž jeřábu na rozpětí 5,670 m, nosnost 1t</t>
  </si>
  <si>
    <t>767_D26</t>
  </si>
  <si>
    <t>D+M  Revizního otvoru do sendvičového panelu 700x700 mm</t>
  </si>
  <si>
    <t>998767101</t>
  </si>
  <si>
    <t>Přesun hmot tonážní pro zámečnické konstrukce v objektech v do 6 m</t>
  </si>
  <si>
    <t>767_D25b</t>
  </si>
  <si>
    <t>D+M  Chladírenské posuvné dveře 2300x2300 mm, křídlo tl. 80 mm, Výplň PUR</t>
  </si>
  <si>
    <t>767_D25a</t>
  </si>
  <si>
    <t>D+M  Chladírenské posuvné dveře 2615x2520 mm, křídlo tl. 80 mm, Výplň PUR</t>
  </si>
  <si>
    <t>767_D25c</t>
  </si>
  <si>
    <t>D+M  Chladírenské posuvné dveře 1430x2250 mm, křídlo tl. 80 mm, Výplň PUR</t>
  </si>
  <si>
    <t>767_D25d</t>
  </si>
  <si>
    <t>D+M  Chladírenské posuvné dveře 2400x2500 mm, křídlo tl. 80 mm, Výplň PUR</t>
  </si>
  <si>
    <t>767_D27</t>
  </si>
  <si>
    <t>D+M  Ocelové konstrukce pro vynešení výparníků pro chlazení</t>
  </si>
  <si>
    <t>777141PC4</t>
  </si>
  <si>
    <t>D+M systémový fabion do nerezové lišty UCRETE RG</t>
  </si>
  <si>
    <t>Stěrka ve stávající lahůdkárně;91,890</t>
  </si>
  <si>
    <t>Soklík v m.č.104 nové;30,271</t>
  </si>
  <si>
    <t>777141PC3</t>
  </si>
  <si>
    <t>D+M UCRETE DP 10 tl. 6 mm</t>
  </si>
  <si>
    <t>Stěrka ve stávající lahůdkárně;310,2560</t>
  </si>
  <si>
    <t>777111141</t>
  </si>
  <si>
    <t>Otryskání podkladu před provedením lité podlahy</t>
  </si>
  <si>
    <t>998777102</t>
  </si>
  <si>
    <t>Přesun hmot tonážní pro podlahy lité v objektech v přes 6 do 12 m</t>
  </si>
  <si>
    <t>777111111</t>
  </si>
  <si>
    <t>Vysátí podkladu před provedením lité podlahy</t>
  </si>
  <si>
    <t>ON</t>
  </si>
  <si>
    <t>065002000_SO01a</t>
  </si>
  <si>
    <t>Mimostaveništní doprava materiálů</t>
  </si>
  <si>
    <t>030001000_SO01a</t>
  </si>
  <si>
    <t>Zařízení staveniště</t>
  </si>
  <si>
    <t>013254000_SO01a</t>
  </si>
  <si>
    <t>Dokumentace skutečného provedení stavby</t>
  </si>
  <si>
    <t>977151115</t>
  </si>
  <si>
    <t>Jádrové vrty diamantovými korunkami do stavebních materiálů D přes 60 do 70 mm</t>
  </si>
  <si>
    <t>1,054*18</t>
  </si>
  <si>
    <t>SUB</t>
  </si>
  <si>
    <t>X465</t>
  </si>
  <si>
    <t>Demontáž a zaslepení podlahových vpustí</t>
  </si>
  <si>
    <t>721173723</t>
  </si>
  <si>
    <t>Potrubí kanalizační z PE připojovací DN 50</t>
  </si>
  <si>
    <t>X461</t>
  </si>
  <si>
    <t>Podomítková zápachová uzávěrka kondenzátní např.: HL138</t>
  </si>
  <si>
    <t>722190901</t>
  </si>
  <si>
    <t>Uzavření nebo otevření vodovodního potrubí při opravách</t>
  </si>
  <si>
    <t>722130236</t>
  </si>
  <si>
    <t>Potrubí vodovodní ocelové závitové pozinkované svařované běžné DN 50</t>
  </si>
  <si>
    <t>X464</t>
  </si>
  <si>
    <t>Demontáž vodoměru domovní do Q3-6m3/h</t>
  </si>
  <si>
    <t>722170801</t>
  </si>
  <si>
    <t>Demontáž rozvodů vody z plastů D do 25</t>
  </si>
  <si>
    <t>723120804</t>
  </si>
  <si>
    <t>Demontáž potrubí ocelové závitové svařované DN do 25</t>
  </si>
  <si>
    <t>722130803</t>
  </si>
  <si>
    <t>Demontáž potrubí ocelové závitové DN přes 40 do 50</t>
  </si>
  <si>
    <t>725310821</t>
  </si>
  <si>
    <t>Demontáž dřez jednoduchý na ocelové konzole bez výtokových armatur</t>
  </si>
  <si>
    <t>soubor</t>
  </si>
  <si>
    <t>725810812</t>
  </si>
  <si>
    <t>Demontáž ventilů výtokových stojánkových</t>
  </si>
  <si>
    <t>X462</t>
  </si>
  <si>
    <t>Zaslepení odpadů do d50 PVC</t>
  </si>
  <si>
    <t>725991811</t>
  </si>
  <si>
    <t>Demontáž konzol jednoduchých pro potrubí</t>
  </si>
  <si>
    <t>733110806</t>
  </si>
  <si>
    <t>Demontáž potrubí ocelového závitového DN přes 15 do 32</t>
  </si>
  <si>
    <t>751510861</t>
  </si>
  <si>
    <t>Demontáž vzduchotechnického potrubí plechového čtyřhranného s přírubou do suti průřezu přes 0,03 do 0,13 m2</t>
  </si>
  <si>
    <t>751571822</t>
  </si>
  <si>
    <t>Demontáž uchycení potrubí čtyřhranného pomocí závěsu kotveného do betonu</t>
  </si>
  <si>
    <t>X463</t>
  </si>
  <si>
    <t>Demontáž chlazení - výparník vč. kondenzační jednotky a propojovacího potrubí</t>
  </si>
  <si>
    <t>MP</t>
  </si>
  <si>
    <t>01_ELP_036</t>
  </si>
  <si>
    <t>Trubky elektroinstalační ohebné/tuhé z PVC/kovové uložené pevně/volně/pod omítkou s nasunutím do krabic</t>
  </si>
  <si>
    <t>hod</t>
  </si>
  <si>
    <t>01_ELP_037</t>
  </si>
  <si>
    <t>Lišty a kanály elektroinstalační z PH protahovací/vkládací/bez víčka vč. spojek/ohybů/rohů bez krabic uložené pevně</t>
  </si>
  <si>
    <t>01_ELP_038</t>
  </si>
  <si>
    <t>Krabice odbočné a protahovací a rozvodky s řadovými svorkami z lisovaného izolantu bezvývodkové s/bez zapojení vodičů</t>
  </si>
  <si>
    <t>01_ELP_039</t>
  </si>
  <si>
    <t>Odvíčkování nebo zavíčkování krabic na závit/šroub</t>
  </si>
  <si>
    <t>01_ELP_040</t>
  </si>
  <si>
    <t>Příchytky distanční plastové/kovové/řadové a stahovací pásky</t>
  </si>
  <si>
    <t>01_ELP_041</t>
  </si>
  <si>
    <t>Kabelový žlab drátěný Zn/NIX nástěnný/závěsný včetně kolen/T kusů/prodlužovacích dílů/spojek a nosného systému</t>
  </si>
  <si>
    <t>01_ELP_042</t>
  </si>
  <si>
    <t>Ocelové nosné konstrukce Fe vyráběné pro přístroje a elektrická zařízení se základním nátěrem</t>
  </si>
  <si>
    <t>01_ELP_043</t>
  </si>
  <si>
    <t>Protipožární přepážky/předěly/ucpávky</t>
  </si>
  <si>
    <t>01_ELP_044</t>
  </si>
  <si>
    <t>Výstražné a označovací tabulky pro rozvodny a elektrická zařízení</t>
  </si>
  <si>
    <t>01_ELP_045</t>
  </si>
  <si>
    <t>Vodič izolovaný 1kV uložený pod omítkou/v trubkách/v lištách/pevně/volně</t>
  </si>
  <si>
    <t>01_ELP_046</t>
  </si>
  <si>
    <t>Kabel izolovaný 1kV o počtu a průřezu žil uložený pod omítkou/v trubkách/v lištách/pevně/volně</t>
  </si>
  <si>
    <t>01_ELP_047</t>
  </si>
  <si>
    <t>Ukončení vodičů izolovaných na svorkovnici s otevřením/uzavřením krytu s označením a zapojením v rozvaděči/na přístroji</t>
  </si>
  <si>
    <t>01_ELP_048</t>
  </si>
  <si>
    <t xml:space="preserve">Ukončení vodičů/kabelů do 1kV koncovkou/vývodkou/přírubou </t>
  </si>
  <si>
    <t>01_ELP_049</t>
  </si>
  <si>
    <t>Spínače/vypínače/ovladače na povrch pro prostory normální/vlhké/na hořlavé povrchy včetně zapojení vodičů</t>
  </si>
  <si>
    <t>01_ELP_050</t>
  </si>
  <si>
    <t>Zásuvky na povrch pro prostory pro prostory normální/vlhké/na hořlavé povrchy jednoduché/dvojité včetně zapojení vodičů a/nebo průběžného připojení</t>
  </si>
  <si>
    <t>01_ELP_051</t>
  </si>
  <si>
    <t>Zásuvky/přívodky průmyslové spojovací/vestavné/na povrch CEE 230V/400V/500V pro prostory vlhké/venkovní/mokré včetně zapojení vodičů</t>
  </si>
  <si>
    <t>01_ELP_052</t>
  </si>
  <si>
    <t>Zásuvkové skříně/boxy v konfiguraci 400/230V CEE/PCE zásuvky jištěné s/bez RCD/24V na povrch/na sloupek/volně pro prostory vlhké/venkovní/mokré včetně zapojení vodičů</t>
  </si>
  <si>
    <t>01_ELP_053</t>
  </si>
  <si>
    <t>Rozvaděče skříňové/panelové/dělitelné/nedělitelné bez zapojení vodičů RSCH</t>
  </si>
  <si>
    <t>01_ELP_054</t>
  </si>
  <si>
    <t>Svítidla LED bodové/plošné/liniové/reflektor kryt/mřížka pro prostory normální/do vlhka/na hořlavé povrchy na povrch/závěsné včetně zapojení vodičů</t>
  </si>
  <si>
    <t>01_ELP_055</t>
  </si>
  <si>
    <t>Svítidla LED nouzové/evakuační/nouzový modul/ostatní pro prostory normální/do vlhka/na hořlavé povrchy na povrch/závěsné včetně zdrojů a zapojení</t>
  </si>
  <si>
    <t>01_ELP_056</t>
  </si>
  <si>
    <t>Spolupráce pro elektrické zařízení technologické 400V s popisem názvu/technických parametrů/účelu/funkce uvedené v TD včetně zapojení vodičů</t>
  </si>
  <si>
    <t>01_ELP_057</t>
  </si>
  <si>
    <t>Celková prohlídka a vyhotovení revizní zprávy</t>
  </si>
  <si>
    <t>01_ELP_058</t>
  </si>
  <si>
    <t xml:space="preserve">Rozvodná zařízení/přípojkové skříně/rozpojovací a jistiíc skříně/rozváděče/rozvodny nn kontrola stavu </t>
  </si>
  <si>
    <t>01_ELP_059</t>
  </si>
  <si>
    <t>Elektrická instalace kontrola stavu včetně instalačních/ovládacích/jistících prvků bez spotřebičů v normálním/nebezpečném prostoru</t>
  </si>
  <si>
    <t>01_ELP_060</t>
  </si>
  <si>
    <t>Měření při revizích U/I/P/A/cos fi/Riso/Rp/Ra/Zs/RCD/SPD v přípojové skříni/rozváděči/na spotřebičích včetně příplatků</t>
  </si>
  <si>
    <t>01_ELP_061</t>
  </si>
  <si>
    <t>zajištění přívodu elektrické energie a ostatních médií včetně míst odběru mimo hranici montážní zóny</t>
  </si>
  <si>
    <t>01_ELP_062</t>
  </si>
  <si>
    <t>přidružené výkony, osvětlení pracoviště, skladů a přístupových ploch, zapůjčení materiálu na pomocné lešení</t>
  </si>
  <si>
    <t>01_ELP_063</t>
  </si>
  <si>
    <t>demontáže</t>
  </si>
  <si>
    <t>01_ELP_064</t>
  </si>
  <si>
    <t>práce nezměřitelné a související s provedením prací ve skladech se zvýšeným stropem</t>
  </si>
  <si>
    <t>01_ELP_065</t>
  </si>
  <si>
    <t>mimo ceníkové položky (vč. příplatků a montáží zvláštního charakteru)</t>
  </si>
  <si>
    <t>01_ELP_066</t>
  </si>
  <si>
    <t>komplexní zkouška smontovaného zařízení a zaučení obsluhy</t>
  </si>
  <si>
    <t>01_ELP_067</t>
  </si>
  <si>
    <t>inženýrská činnost, technický dozor investora</t>
  </si>
  <si>
    <t>01_ELP_068</t>
  </si>
  <si>
    <t>prořez délkového materiálu při zpracování, podružný a režijní materiál pro montáže, recyklace elektrozařízení</t>
  </si>
  <si>
    <t>%</t>
  </si>
  <si>
    <t>01_ELP_069</t>
  </si>
  <si>
    <t>mimostaveništní doprava a přesun strojů a zařízení a nosného materiálu</t>
  </si>
  <si>
    <t>V místnostech/na schodištích/v šachtě s následnou demontáži libovolné výšky/plochy</t>
  </si>
  <si>
    <t>01_ELP_070</t>
  </si>
  <si>
    <t xml:space="preserve">Obklady/stěny libovolné plochy z obkladaček vnitřních/vnějších/umělého kamene </t>
  </si>
  <si>
    <t>01_ELP_071</t>
  </si>
  <si>
    <t>Zakrývání technických zařízení proti znečištění při současné/následné stavební činnosti/elektromontážích</t>
  </si>
  <si>
    <t>01_ELP_001</t>
  </si>
  <si>
    <t>kolena/spojky/vývodky/příchytky/rozpěrky/těsnící kroužky/uzavírací zátky</t>
  </si>
  <si>
    <t>set</t>
  </si>
  <si>
    <t>01_ELP_002</t>
  </si>
  <si>
    <t>DN13</t>
  </si>
  <si>
    <t>bm</t>
  </si>
  <si>
    <t>01_ELP_003</t>
  </si>
  <si>
    <t>DN16</t>
  </si>
  <si>
    <t>01_ELP_004</t>
  </si>
  <si>
    <t>01_ELP_005</t>
  </si>
  <si>
    <t>01_ELP_006</t>
  </si>
  <si>
    <t>DN20</t>
  </si>
  <si>
    <t>01_ELP_007</t>
  </si>
  <si>
    <t>kryty koncové/spojovací/ohybové/odbočné rohy vnější/vnitřní rozpěrky/přepážky/příčky/stínící kanály/přístrojové nosiče/podložky/instalační krabice</t>
  </si>
  <si>
    <t>01_ELP_008</t>
  </si>
  <si>
    <t>24x22mm</t>
  </si>
  <si>
    <t>01_ELP_009</t>
  </si>
  <si>
    <t>01_ELP_010</t>
  </si>
  <si>
    <t>20x20mm</t>
  </si>
  <si>
    <t>01_ELP_011</t>
  </si>
  <si>
    <t>svorkovnice (dělené, bezšroubové, vícepolové), průchodky</t>
  </si>
  <si>
    <t>01_ELP_012</t>
  </si>
  <si>
    <t>003.CS.K</t>
  </si>
  <si>
    <t>01_ELP_013</t>
  </si>
  <si>
    <t>005.CS.K</t>
  </si>
  <si>
    <t>01_ELP_014</t>
  </si>
  <si>
    <t xml:space="preserve">stahovací pásky s příchytkymi SPM100  SPP 9 SPP19x19/SPPN19x19 SP100/SP140/SP160/SP180/SP200/SP250/SP280/SP360/SP380/SP430 </t>
  </si>
  <si>
    <t>bal</t>
  </si>
  <si>
    <t>01_ELP_015</t>
  </si>
  <si>
    <t>spojky, výstuže,držáky/třmeny/výstuhy/stojiny/závěsy/nosné profily/příchytky/závitové tyče/šrouby/matice/podložky/svorky/kotvy/hmoždinky</t>
  </si>
  <si>
    <t>01_ELP_016</t>
  </si>
  <si>
    <t>50x100mm</t>
  </si>
  <si>
    <t>01_ELP_017</t>
  </si>
  <si>
    <t>tmely a nástřiky</t>
  </si>
  <si>
    <t>01_ELP_018</t>
  </si>
  <si>
    <t>samolepící</t>
  </si>
  <si>
    <t>01_ELP_019</t>
  </si>
  <si>
    <t>6mm2</t>
  </si>
  <si>
    <t>01_ELP_020</t>
  </si>
  <si>
    <t>16mm2</t>
  </si>
  <si>
    <t>01_ELP_021</t>
  </si>
  <si>
    <t>3x1,5mm2</t>
  </si>
  <si>
    <t>01_ELP_022</t>
  </si>
  <si>
    <t>3x2,5mm2</t>
  </si>
  <si>
    <t>01_ELP_023</t>
  </si>
  <si>
    <t>5x2,5mm2</t>
  </si>
  <si>
    <t>01_ELP_024</t>
  </si>
  <si>
    <t>5x6mm2</t>
  </si>
  <si>
    <t>01_ELP_025</t>
  </si>
  <si>
    <t>izolační trubice</t>
  </si>
  <si>
    <t>01_ELP_026</t>
  </si>
  <si>
    <t>vývodky/průchodky/ucpávky/matice</t>
  </si>
  <si>
    <t>01_ELP_027</t>
  </si>
  <si>
    <t>řazení 1  IP44 sestava/pro hořlavé podklady</t>
  </si>
  <si>
    <t>01_ELP_028</t>
  </si>
  <si>
    <t>řazení 6  IP44 sestava/pro hořlavé podklady</t>
  </si>
  <si>
    <t>01_ELP_029</t>
  </si>
  <si>
    <t>řazení 7  IP44 sestava/pro hořlavé podklady</t>
  </si>
  <si>
    <t>01_ELP_030</t>
  </si>
  <si>
    <t>řazení 2P+PE  IP44 sestava/pro hořlavé podklady</t>
  </si>
  <si>
    <t>01_ELP_031</t>
  </si>
  <si>
    <t>řazení 3P+N+PE / 3P+PE 16A  IP44 sestava/nástěnná zásuvka</t>
  </si>
  <si>
    <t>01_ELP_032</t>
  </si>
  <si>
    <t>řazení 1x CEE32/5P 1x CEE16/5P 2x PCE16/2P+PE 1x 25C/3 1x 16C/3 2x 16B/1</t>
  </si>
  <si>
    <t>01_ELP_033</t>
  </si>
  <si>
    <t>RSCH podružný rozváděč sklady a technologie chlazení</t>
  </si>
  <si>
    <t>kpl</t>
  </si>
  <si>
    <t>01_ELP_034</t>
  </si>
  <si>
    <t>PL3500L1N4 IP65 tř.I jednozdrojové LED KO přisazené PMMA L1600mm</t>
  </si>
  <si>
    <t>01_ELP_035</t>
  </si>
  <si>
    <t>HELIOS SP HWED IP65 tř.II jednozdrojové polykarbonát 1/2/3hod Ni-Cd při výpadku</t>
  </si>
  <si>
    <t>Chl_001</t>
  </si>
  <si>
    <t xml:space="preserve">Paralelní kondenzační chladicí jednotka jednotka TM-58-SD2 </t>
  </si>
  <si>
    <t>Počet kompresorů: 1 + 1 s regulací výkonu</t>
  </si>
  <si>
    <t>- Chladicí výkon 49 kW; při te = 0°C; ta = 32°C; R449A</t>
  </si>
  <si>
    <t>- Plynulá regulace výkonu 10-100%</t>
  </si>
  <si>
    <t>- Příkon 20 kW, maximální provozní proud 48,1 A, 400 V</t>
  </si>
  <si>
    <t>- S regulací otáček ventilátorů kondenzátoru</t>
  </si>
  <si>
    <t>- Montovaný sběrač, filtrdehydrátor a průhledítko, kryt proti povětrnosti</t>
  </si>
  <si>
    <t>- Rozměry cca DxHxV 1800x1100x1200 mm</t>
  </si>
  <si>
    <t>- Rozvaděč montovaný</t>
  </si>
  <si>
    <t>Chl_002</t>
  </si>
  <si>
    <t>Výparníky pro místnosti Ab (mytí zeleniny) a Ae</t>
  </si>
  <si>
    <t>Ventilátorový podstropní výparník s dvosměrným výfukem vzduchu</t>
  </si>
  <si>
    <t>Chladicí výkon min. Qo = 10,8 kW / dT = 10 K, R449A</t>
  </si>
  <si>
    <t>Snížené otáčky ventilátorů</t>
  </si>
  <si>
    <t>Chl_003</t>
  </si>
  <si>
    <t>Výparníky pro místnosti Ab, B</t>
  </si>
  <si>
    <t>Chladicí výkon min. Qo = 7,6 kW / dT = 10 K, R449A</t>
  </si>
  <si>
    <t>Chl_004</t>
  </si>
  <si>
    <t>Automatika pro výparníky</t>
  </si>
  <si>
    <t>Pro každý výparník: kulové uzavírací ventily, filtrdehydrátor, solenoid, průhledítko, termostatický expanzní ventil</t>
  </si>
  <si>
    <t>Chl_005</t>
  </si>
  <si>
    <t>Elektrorozvaděč pro napájení a řízení výparníků</t>
  </si>
  <si>
    <t>Elektro rozvaděč pro řízení a napájení až 3 výparníků bez elektrického odtávání</t>
  </si>
  <si>
    <t>Chl_006</t>
  </si>
  <si>
    <t>Elektro rozvaděč pro řízení a napájení 1 výparníku bez elektrického odtávání</t>
  </si>
  <si>
    <t>Chl_007</t>
  </si>
  <si>
    <t>Průtokový chladič kapalin</t>
  </si>
  <si>
    <t>Rozměry cca: 1380x710 mm, výška 840mm, hmotnost 210kg, hlučnost max Lp=51dB(A)/10m</t>
  </si>
  <si>
    <t>- Připojení ochlazené kapaliny G 6/4" (vnější závit)</t>
  </si>
  <si>
    <t>- Chladicí výkon 6 kW pro výstupní teplotu nemrznoucí směsi PEG 35% -2/+2°C při teplotě okolí +32°C</t>
  </si>
  <si>
    <t>- Náplň chladiva R449A,  HP bezpečnostní presostat s automatickým resetem, plynulé řízení otáček ventilátorů kondenzátoru, ochranu proti zamrznutí (hlídání průtoku a vypařovacího tlaku)</t>
  </si>
  <si>
    <t>- Hlavní el. vypínač, dálkový start jednotky ON/OFF, dálkovou signalizaci stavu jednotky (porucha/OK)</t>
  </si>
  <si>
    <t>- Stupeň elektrického krytí  jednotky IP43 (vhodné i pro venkovní umístění)</t>
  </si>
  <si>
    <t>Chl_008</t>
  </si>
  <si>
    <t>Hydromodul výroby ledové vody</t>
  </si>
  <si>
    <t>Výkon: 2m3 pitné vody z +15°C na +5°C. Možnost nastavit a dosáhnout teplotu ledové vody +2°C.</t>
  </si>
  <si>
    <t>Vybavení:</t>
  </si>
  <si>
    <t>- Zabudovaný oddělovací deskový nerezový výměník HX s regulátorem max. průtoku, cirkulace chlazené vody externím čerpadlem</t>
  </si>
  <si>
    <t>- Nerezový rám s izolavanou vyrovnávací nádrží pro nemrznoucí směs PEG</t>
  </si>
  <si>
    <t>- Cirkulace nemrznoucí směsi zabudovaným primárním a sekundárním čerpadlem</t>
  </si>
  <si>
    <t>- Připojení chlazené vody G1" (externí závit)</t>
  </si>
  <si>
    <t>- Připojení zdroje chladu G6/4" (externí závit)</t>
  </si>
  <si>
    <t>- Cirkulační čerpadlo vychlazování ledové vody v oddělovacím výměníku</t>
  </si>
  <si>
    <t>- Čerpadlo pro napouštění mycí vany vodou z 2m3 zásobníku ledové vody</t>
  </si>
  <si>
    <t>- Ovládání výroby ledové vody externím signálem ON/OFF</t>
  </si>
  <si>
    <t>- Elektrické napájení 400V/50Hz</t>
  </si>
  <si>
    <t>- Maximální proud 25A (včetně průtokového chladiče)</t>
  </si>
  <si>
    <t>- Hmotnost cca 200kg (bez náplně PEG)</t>
  </si>
  <si>
    <t>Chl_009</t>
  </si>
  <si>
    <t>Nádrž na ledovou vodu</t>
  </si>
  <si>
    <t>Hranatá plastová izolovaná nádrž na pitnou vodu, beztlaká</t>
  </si>
  <si>
    <t>Objem 2m3, rozměry cca: 1250 x 1260 x 1700(v) mm</t>
  </si>
  <si>
    <t>Další vybavení:</t>
  </si>
  <si>
    <t>- vstupy a výstupy pro napojení cirkulace, přívodu a odvodu vody, výpustný kohout</t>
  </si>
  <si>
    <t>- poklop 700 x 500 mm pro uzavření revizního otvoru do nádrže</t>
  </si>
  <si>
    <t>- stavoznak</t>
  </si>
  <si>
    <t>- izolace PUR 30 mm nebo obdobná</t>
  </si>
  <si>
    <t>Chl_010</t>
  </si>
  <si>
    <t>Chladivo R449A (Opteon XP40)</t>
  </si>
  <si>
    <t>Chl_011</t>
  </si>
  <si>
    <t>Teplonosná látka Termofrost P</t>
  </si>
  <si>
    <t>l</t>
  </si>
  <si>
    <t>Chl_012</t>
  </si>
  <si>
    <t>Montážní materiál pro chlazení 4 výrobních místností a výrobu ledové vody</t>
  </si>
  <si>
    <t>sada</t>
  </si>
  <si>
    <t>Propojovací potrubí (Cu, PP, příp. jiné), kaučuková chladírenská izolace potrubí dle projektové dokumentace, kabely, kabelové žlaby, kotevní materiál, pájka, spojovací materiál, olej, drobný montážní materiál</t>
  </si>
  <si>
    <t>Chl_013</t>
  </si>
  <si>
    <t>Doprava, montáž, uvedení do provozu</t>
  </si>
  <si>
    <t>Beskyd Fryčovice a.s.</t>
  </si>
  <si>
    <t>Zhotovitel:</t>
  </si>
  <si>
    <t>Dle výběrového řízení</t>
  </si>
  <si>
    <t>Objednatel:</t>
  </si>
  <si>
    <t>Datum:</t>
  </si>
  <si>
    <t>Jméno, příjmení oprávněné osoby za zájemce</t>
  </si>
  <si>
    <t>funkce oprávněné osoby za zájemce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</si>
</sst>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#,##0_);[Red]\-\ #,##0_);&quot;–&quot;??;_(@_)"/>
    <numFmt numFmtId="165" formatCode="_(#,##0.00_);[Red]\-\ #,##0.00_);&quot;–&quot;??;_(@_)"/>
    <numFmt numFmtId="166" formatCode="_(#,##0.000_);[Red]\-\ #,##0.000_);&quot;–&quot;??;_(@_)"/>
  </numFmts>
  <fonts count="43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sz val="10"/>
      <color rgb="FF9C6500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70C0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6"/>
      <color rgb="FFFF0000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C0000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b/>
      <i/>
      <sz val="7"/>
      <color rgb="FF000000"/>
      <name val="Arial"/>
      <family val="2"/>
      <charset val="238"/>
    </font>
    <font>
      <sz val="7"/>
      <color rgb="FF008000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1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DB303B"/>
      </bottom>
      <diagonal/>
    </border>
    <border>
      <left/>
      <right/>
      <top/>
      <bottom style="medium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dotted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" applyNumberFormat="0" applyFill="0" applyAlignment="0" applyProtection="0"/>
    <xf numFmtId="0" fontId="4" fillId="20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1" fillId="22" borderId="6" applyNumberFormat="0" applyFont="0" applyAlignment="0" applyProtection="0"/>
    <xf numFmtId="0" fontId="10" fillId="0" borderId="7" applyNumberFormat="0" applyFill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8" applyNumberFormat="0" applyAlignment="0" applyProtection="0"/>
    <xf numFmtId="0" fontId="15" fillId="26" borderId="8" applyNumberFormat="0" applyAlignment="0" applyProtection="0"/>
    <xf numFmtId="0" fontId="16" fillId="26" borderId="9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68">
    <xf numFmtId="0" fontId="0" fillId="0" borderId="0" xfId="0"/>
    <xf numFmtId="0" fontId="18" fillId="0" borderId="0" xfId="0" applyFont="1"/>
    <xf numFmtId="0" fontId="19" fillId="0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19" fillId="0" borderId="0" xfId="0" applyFont="1" applyBorder="1"/>
    <xf numFmtId="0" fontId="19" fillId="33" borderId="0" xfId="0" applyFont="1" applyFill="1"/>
    <xf numFmtId="0" fontId="25" fillId="0" borderId="0" xfId="0" applyFont="1"/>
    <xf numFmtId="0" fontId="23" fillId="0" borderId="0" xfId="0" applyFont="1" applyFill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shrinkToFit="1"/>
    </xf>
    <xf numFmtId="0" fontId="0" fillId="0" borderId="11" xfId="0" applyBorder="1"/>
    <xf numFmtId="0" fontId="19" fillId="0" borderId="11" xfId="0" applyFont="1" applyBorder="1"/>
    <xf numFmtId="0" fontId="29" fillId="0" borderId="0" xfId="0" applyFont="1" applyAlignment="1">
      <alignment horizontal="center"/>
    </xf>
    <xf numFmtId="0" fontId="30" fillId="0" borderId="0" xfId="0" applyFont="1"/>
    <xf numFmtId="0" fontId="31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32" fillId="0" borderId="0" xfId="0" applyFont="1"/>
    <xf numFmtId="0" fontId="32" fillId="34" borderId="0" xfId="0" applyFont="1" applyFill="1" applyAlignment="1">
      <alignment horizontal="center"/>
    </xf>
    <xf numFmtId="0" fontId="22" fillId="34" borderId="0" xfId="0" applyFont="1" applyFill="1" applyAlignment="1">
      <alignment horizontal="center"/>
    </xf>
    <xf numFmtId="0" fontId="21" fillId="0" borderId="0" xfId="0" applyFont="1" applyAlignment="1">
      <alignment horizontal="right" vertical="top"/>
    </xf>
    <xf numFmtId="0" fontId="0" fillId="0" borderId="0" xfId="0" applyAlignment="1">
      <alignment vertical="top" wrapText="1"/>
    </xf>
    <xf numFmtId="0" fontId="33" fillId="0" borderId="0" xfId="0" applyFont="1"/>
    <xf numFmtId="0" fontId="30" fillId="0" borderId="10" xfId="0" applyFont="1" applyBorder="1"/>
    <xf numFmtId="0" fontId="18" fillId="0" borderId="0" xfId="0" applyFont="1" applyAlignment="1">
      <alignment vertical="top"/>
    </xf>
    <xf numFmtId="0" fontId="26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164" fontId="21" fillId="0" borderId="0" xfId="0" applyNumberFormat="1" applyFont="1" applyAlignment="1">
      <alignment vertical="top"/>
    </xf>
    <xf numFmtId="0" fontId="34" fillId="0" borderId="0" xfId="0" applyFont="1"/>
    <xf numFmtId="0" fontId="33" fillId="34" borderId="0" xfId="0" applyFont="1" applyFill="1" applyAlignment="1">
      <alignment horizontal="center"/>
    </xf>
    <xf numFmtId="0" fontId="30" fillId="0" borderId="11" xfId="0" applyFont="1" applyBorder="1"/>
    <xf numFmtId="49" fontId="19" fillId="0" borderId="0" xfId="0" applyNumberFormat="1" applyFont="1"/>
    <xf numFmtId="49" fontId="19" fillId="0" borderId="10" xfId="0" applyNumberFormat="1" applyFont="1" applyBorder="1"/>
    <xf numFmtId="49" fontId="19" fillId="0" borderId="0" xfId="0" applyNumberFormat="1" applyFont="1" applyAlignment="1">
      <alignment horizontal="left" vertical="top"/>
    </xf>
    <xf numFmtId="164" fontId="19" fillId="0" borderId="0" xfId="0" applyNumberFormat="1" applyFont="1"/>
    <xf numFmtId="164" fontId="19" fillId="0" borderId="0" xfId="0" applyNumberFormat="1" applyFont="1" applyAlignment="1">
      <alignment horizontal="right" vertical="top"/>
    </xf>
    <xf numFmtId="164" fontId="19" fillId="0" borderId="10" xfId="0" applyNumberFormat="1" applyFont="1" applyBorder="1"/>
    <xf numFmtId="166" fontId="19" fillId="0" borderId="0" xfId="0" applyNumberFormat="1" applyFont="1"/>
    <xf numFmtId="166" fontId="24" fillId="0" borderId="0" xfId="0" applyNumberFormat="1" applyFont="1"/>
    <xf numFmtId="166" fontId="19" fillId="0" borderId="0" xfId="0" applyNumberFormat="1" applyFont="1" applyAlignment="1">
      <alignment horizontal="right" vertical="top"/>
    </xf>
    <xf numFmtId="166" fontId="19" fillId="0" borderId="10" xfId="0" applyNumberFormat="1" applyFont="1" applyBorder="1"/>
    <xf numFmtId="164" fontId="24" fillId="0" borderId="0" xfId="0" applyNumberFormat="1" applyFont="1"/>
    <xf numFmtId="49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166" fontId="20" fillId="0" borderId="10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left" vertical="top"/>
    </xf>
    <xf numFmtId="164" fontId="21" fillId="0" borderId="0" xfId="0" applyNumberFormat="1" applyFont="1" applyAlignment="1">
      <alignment horizontal="right" vertical="top"/>
    </xf>
    <xf numFmtId="166" fontId="21" fillId="0" borderId="0" xfId="0" applyNumberFormat="1" applyFont="1"/>
    <xf numFmtId="164" fontId="21" fillId="0" borderId="0" xfId="0" applyNumberFormat="1" applyFont="1"/>
    <xf numFmtId="166" fontId="18" fillId="0" borderId="0" xfId="0" applyNumberFormat="1" applyFont="1"/>
    <xf numFmtId="164" fontId="18" fillId="0" borderId="0" xfId="0" applyNumberFormat="1" applyFont="1"/>
    <xf numFmtId="166" fontId="18" fillId="0" borderId="10" xfId="0" applyNumberFormat="1" applyFont="1" applyBorder="1"/>
    <xf numFmtId="164" fontId="18" fillId="0" borderId="10" xfId="0" applyNumberFormat="1" applyFont="1" applyBorder="1"/>
    <xf numFmtId="0" fontId="35" fillId="0" borderId="0" xfId="0" applyFont="1" applyAlignment="1">
      <alignment horizontal="right" vertical="top"/>
    </xf>
    <xf numFmtId="49" fontId="35" fillId="0" borderId="0" xfId="0" applyNumberFormat="1" applyFont="1" applyAlignment="1">
      <alignment horizontal="left" vertical="top" wrapText="1"/>
    </xf>
    <xf numFmtId="164" fontId="35" fillId="0" borderId="0" xfId="0" applyNumberFormat="1" applyFont="1" applyAlignment="1">
      <alignment horizontal="right" vertical="top"/>
    </xf>
    <xf numFmtId="166" fontId="35" fillId="0" borderId="0" xfId="0" applyNumberFormat="1" applyFont="1" applyAlignment="1">
      <alignment horizontal="right" vertical="top"/>
    </xf>
    <xf numFmtId="0" fontId="36" fillId="0" borderId="0" xfId="0" applyFont="1" applyAlignment="1">
      <alignment horizontal="right" vertical="top"/>
    </xf>
    <xf numFmtId="49" fontId="36" fillId="0" borderId="0" xfId="0" applyNumberFormat="1" applyFont="1" applyAlignment="1">
      <alignment horizontal="left" vertical="top" wrapText="1" indent="1"/>
    </xf>
    <xf numFmtId="164" fontId="36" fillId="0" borderId="0" xfId="0" applyNumberFormat="1" applyFont="1" applyAlignment="1">
      <alignment horizontal="right" vertical="top"/>
    </xf>
    <xf numFmtId="166" fontId="36" fillId="0" borderId="0" xfId="0" applyNumberFormat="1" applyFont="1" applyAlignment="1">
      <alignment horizontal="right" vertical="top"/>
    </xf>
    <xf numFmtId="0" fontId="20" fillId="0" borderId="0" xfId="0" applyFont="1" applyAlignment="1">
      <alignment horizontal="right" vertical="top"/>
    </xf>
    <xf numFmtId="49" fontId="20" fillId="0" borderId="0" xfId="0" applyNumberFormat="1" applyFont="1" applyAlignment="1">
      <alignment horizontal="left" vertical="top" wrapText="1" indent="2"/>
    </xf>
    <xf numFmtId="164" fontId="20" fillId="0" borderId="0" xfId="0" applyNumberFormat="1" applyFont="1" applyAlignment="1">
      <alignment horizontal="right" vertical="top"/>
    </xf>
    <xf numFmtId="166" fontId="20" fillId="0" borderId="0" xfId="0" applyNumberFormat="1" applyFont="1" applyAlignment="1">
      <alignment horizontal="right" vertical="top"/>
    </xf>
    <xf numFmtId="0" fontId="37" fillId="0" borderId="0" xfId="0" applyFont="1" applyAlignment="1">
      <alignment horizontal="right" vertical="top"/>
    </xf>
    <xf numFmtId="49" fontId="37" fillId="0" borderId="0" xfId="0" applyNumberFormat="1" applyFont="1" applyAlignment="1">
      <alignment horizontal="left" vertical="top" wrapText="1" indent="3"/>
    </xf>
    <xf numFmtId="164" fontId="37" fillId="0" borderId="0" xfId="0" applyNumberFormat="1" applyFont="1" applyAlignment="1">
      <alignment horizontal="right" vertical="top"/>
    </xf>
    <xf numFmtId="166" fontId="37" fillId="0" borderId="0" xfId="0" applyNumberFormat="1" applyFont="1" applyAlignment="1">
      <alignment horizontal="right" vertical="top"/>
    </xf>
    <xf numFmtId="0" fontId="38" fillId="0" borderId="0" xfId="0" applyFont="1" applyAlignment="1">
      <alignment horizontal="right" vertical="top"/>
    </xf>
    <xf numFmtId="49" fontId="38" fillId="0" borderId="0" xfId="0" applyNumberFormat="1" applyFont="1" applyAlignment="1">
      <alignment horizontal="left" vertical="top" wrapText="1" indent="4"/>
    </xf>
    <xf numFmtId="164" fontId="38" fillId="0" borderId="0" xfId="0" applyNumberFormat="1" applyFont="1" applyAlignment="1">
      <alignment horizontal="right" vertical="top"/>
    </xf>
    <xf numFmtId="166" fontId="38" fillId="0" borderId="0" xfId="0" applyNumberFormat="1" applyFont="1" applyAlignment="1">
      <alignment horizontal="right" vertical="top"/>
    </xf>
    <xf numFmtId="1" fontId="19" fillId="0" borderId="0" xfId="0" applyNumberFormat="1" applyFont="1"/>
    <xf numFmtId="1" fontId="22" fillId="0" borderId="0" xfId="0" applyNumberFormat="1" applyFont="1"/>
    <xf numFmtId="1" fontId="19" fillId="0" borderId="0" xfId="0" applyNumberFormat="1" applyFont="1" applyAlignment="1">
      <alignment horizontal="right" vertical="top"/>
    </xf>
    <xf numFmtId="1" fontId="23" fillId="0" borderId="0" xfId="0" applyNumberFormat="1" applyFont="1" applyAlignment="1">
      <alignment horizontal="right" vertical="top"/>
    </xf>
    <xf numFmtId="49" fontId="24" fillId="0" borderId="0" xfId="0" applyNumberFormat="1" applyFont="1"/>
    <xf numFmtId="49" fontId="19" fillId="0" borderId="0" xfId="0" applyNumberFormat="1" applyFont="1" applyAlignment="1">
      <alignment horizontal="center" vertical="top"/>
    </xf>
    <xf numFmtId="49" fontId="24" fillId="0" borderId="0" xfId="0" applyNumberFormat="1" applyFont="1" applyAlignment="1">
      <alignment horizontal="left" vertical="top"/>
    </xf>
    <xf numFmtId="166" fontId="22" fillId="0" borderId="0" xfId="0" applyNumberFormat="1" applyFont="1" applyAlignment="1">
      <alignment horizontal="right" vertical="top"/>
    </xf>
    <xf numFmtId="165" fontId="19" fillId="0" borderId="0" xfId="0" applyNumberFormat="1" applyFont="1"/>
    <xf numFmtId="165" fontId="19" fillId="0" borderId="0" xfId="0" applyNumberFormat="1" applyFont="1" applyAlignment="1">
      <alignment horizontal="right" vertical="top"/>
    </xf>
    <xf numFmtId="1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/>
    </xf>
    <xf numFmtId="1" fontId="35" fillId="0" borderId="0" xfId="0" applyNumberFormat="1" applyFont="1" applyAlignment="1">
      <alignment horizontal="right" vertical="top"/>
    </xf>
    <xf numFmtId="1" fontId="35" fillId="0" borderId="0" xfId="0" applyNumberFormat="1" applyFont="1"/>
    <xf numFmtId="49" fontId="35" fillId="0" borderId="0" xfId="0" applyNumberFormat="1" applyFont="1"/>
    <xf numFmtId="166" fontId="35" fillId="0" borderId="0" xfId="0" applyNumberFormat="1" applyFont="1"/>
    <xf numFmtId="165" fontId="35" fillId="0" borderId="0" xfId="0" applyNumberFormat="1" applyFont="1"/>
    <xf numFmtId="164" fontId="35" fillId="0" borderId="0" xfId="0" applyNumberFormat="1" applyFont="1"/>
    <xf numFmtId="1" fontId="36" fillId="0" borderId="0" xfId="0" applyNumberFormat="1" applyFont="1" applyAlignment="1">
      <alignment horizontal="right" vertical="top"/>
    </xf>
    <xf numFmtId="1" fontId="36" fillId="0" borderId="0" xfId="0" applyNumberFormat="1" applyFont="1"/>
    <xf numFmtId="49" fontId="36" fillId="0" borderId="0" xfId="0" applyNumberFormat="1" applyFont="1"/>
    <xf numFmtId="49" fontId="36" fillId="0" borderId="0" xfId="0" applyNumberFormat="1" applyFont="1" applyAlignment="1">
      <alignment horizontal="left" vertical="top" wrapText="1"/>
    </xf>
    <xf numFmtId="166" fontId="36" fillId="0" borderId="0" xfId="0" applyNumberFormat="1" applyFont="1"/>
    <xf numFmtId="165" fontId="36" fillId="0" borderId="0" xfId="0" applyNumberFormat="1" applyFont="1"/>
    <xf numFmtId="164" fontId="36" fillId="0" borderId="0" xfId="0" applyNumberFormat="1" applyFont="1"/>
    <xf numFmtId="1" fontId="20" fillId="0" borderId="0" xfId="0" applyNumberFormat="1" applyFont="1" applyAlignment="1">
      <alignment horizontal="right" vertical="top"/>
    </xf>
    <xf numFmtId="1" fontId="20" fillId="0" borderId="0" xfId="0" applyNumberFormat="1" applyFont="1"/>
    <xf numFmtId="49" fontId="20" fillId="0" borderId="0" xfId="0" applyNumberFormat="1" applyFont="1"/>
    <xf numFmtId="49" fontId="20" fillId="0" borderId="0" xfId="0" applyNumberFormat="1" applyFont="1" applyAlignment="1">
      <alignment horizontal="left" vertical="top" wrapText="1"/>
    </xf>
    <xf numFmtId="166" fontId="20" fillId="0" borderId="0" xfId="0" applyNumberFormat="1" applyFont="1"/>
    <xf numFmtId="165" fontId="20" fillId="0" borderId="0" xfId="0" applyNumberFormat="1" applyFont="1"/>
    <xf numFmtId="164" fontId="20" fillId="0" borderId="0" xfId="0" applyNumberFormat="1" applyFont="1"/>
    <xf numFmtId="1" fontId="37" fillId="0" borderId="0" xfId="0" applyNumberFormat="1" applyFont="1" applyAlignment="1">
      <alignment horizontal="right" vertical="top"/>
    </xf>
    <xf numFmtId="1" fontId="37" fillId="0" borderId="0" xfId="0" applyNumberFormat="1" applyFont="1"/>
    <xf numFmtId="49" fontId="37" fillId="0" borderId="0" xfId="0" applyNumberFormat="1" applyFont="1"/>
    <xf numFmtId="49" fontId="37" fillId="0" borderId="0" xfId="0" applyNumberFormat="1" applyFont="1" applyAlignment="1">
      <alignment horizontal="left" vertical="top" wrapText="1"/>
    </xf>
    <xf numFmtId="166" fontId="37" fillId="0" borderId="0" xfId="0" applyNumberFormat="1" applyFont="1"/>
    <xf numFmtId="165" fontId="37" fillId="0" borderId="0" xfId="0" applyNumberFormat="1" applyFont="1"/>
    <xf numFmtId="164" fontId="37" fillId="0" borderId="0" xfId="0" applyNumberFormat="1" applyFont="1"/>
    <xf numFmtId="1" fontId="38" fillId="0" borderId="0" xfId="0" applyNumberFormat="1" applyFont="1" applyAlignment="1">
      <alignment horizontal="right" vertical="top"/>
    </xf>
    <xf numFmtId="1" fontId="38" fillId="0" borderId="0" xfId="0" applyNumberFormat="1" applyFont="1"/>
    <xf numFmtId="49" fontId="38" fillId="0" borderId="0" xfId="0" applyNumberFormat="1" applyFont="1"/>
    <xf numFmtId="49" fontId="38" fillId="0" borderId="0" xfId="0" applyNumberFormat="1" applyFont="1" applyAlignment="1">
      <alignment horizontal="left" vertical="top" wrapText="1"/>
    </xf>
    <xf numFmtId="166" fontId="38" fillId="0" borderId="0" xfId="0" applyNumberFormat="1" applyFont="1"/>
    <xf numFmtId="165" fontId="38" fillId="0" borderId="0" xfId="0" applyNumberFormat="1" applyFont="1"/>
    <xf numFmtId="164" fontId="38" fillId="0" borderId="0" xfId="0" applyNumberFormat="1" applyFont="1"/>
    <xf numFmtId="1" fontId="25" fillId="0" borderId="0" xfId="0" applyNumberFormat="1" applyFont="1" applyAlignment="1">
      <alignment horizontal="right" vertical="top"/>
    </xf>
    <xf numFmtId="1" fontId="25" fillId="0" borderId="12" xfId="0" applyNumberFormat="1" applyFont="1" applyBorder="1" applyAlignment="1">
      <alignment horizontal="center" vertical="top"/>
    </xf>
    <xf numFmtId="49" fontId="25" fillId="0" borderId="13" xfId="0" applyNumberFormat="1" applyFont="1" applyBorder="1" applyAlignment="1">
      <alignment horizontal="center" vertical="top"/>
    </xf>
    <xf numFmtId="49" fontId="25" fillId="0" borderId="13" xfId="0" applyNumberFormat="1" applyFont="1" applyBorder="1" applyAlignment="1">
      <alignment horizontal="right" vertical="top"/>
    </xf>
    <xf numFmtId="49" fontId="25" fillId="0" borderId="13" xfId="0" applyNumberFormat="1" applyFont="1" applyBorder="1" applyAlignment="1">
      <alignment horizontal="left" vertical="top" wrapText="1"/>
    </xf>
    <xf numFmtId="166" fontId="25" fillId="0" borderId="13" xfId="0" applyNumberFormat="1" applyFont="1" applyBorder="1" applyAlignment="1">
      <alignment horizontal="right" vertical="top"/>
    </xf>
    <xf numFmtId="164" fontId="25" fillId="0" borderId="13" xfId="0" applyNumberFormat="1" applyFont="1" applyBorder="1" applyAlignment="1">
      <alignment horizontal="right" vertical="top"/>
    </xf>
    <xf numFmtId="0" fontId="39" fillId="0" borderId="0" xfId="0" applyFont="1"/>
    <xf numFmtId="1" fontId="39" fillId="0" borderId="0" xfId="0" applyNumberFormat="1" applyFont="1" applyAlignment="1">
      <alignment horizontal="right" vertical="top"/>
    </xf>
    <xf numFmtId="49" fontId="39" fillId="0" borderId="0" xfId="0" applyNumberFormat="1" applyFont="1" applyAlignment="1">
      <alignment horizontal="center" vertical="top"/>
    </xf>
    <xf numFmtId="49" fontId="39" fillId="0" borderId="0" xfId="0" applyNumberFormat="1" applyFont="1" applyAlignment="1">
      <alignment horizontal="left" vertical="top" wrapText="1"/>
    </xf>
    <xf numFmtId="166" fontId="39" fillId="0" borderId="0" xfId="0" applyNumberFormat="1" applyFont="1" applyAlignment="1">
      <alignment horizontal="right" vertical="top"/>
    </xf>
    <xf numFmtId="165" fontId="39" fillId="0" borderId="0" xfId="0" applyNumberFormat="1" applyFont="1" applyAlignment="1">
      <alignment horizontal="right" vertical="top"/>
    </xf>
    <xf numFmtId="164" fontId="39" fillId="0" borderId="0" xfId="0" applyNumberFormat="1" applyFont="1" applyAlignment="1">
      <alignment horizontal="right" vertical="top"/>
    </xf>
    <xf numFmtId="49" fontId="39" fillId="0" borderId="0" xfId="0" applyNumberFormat="1" applyFont="1" applyAlignment="1">
      <alignment horizontal="right" vertical="top"/>
    </xf>
    <xf numFmtId="0" fontId="2" fillId="0" borderId="0" xfId="0" applyFont="1"/>
    <xf numFmtId="0" fontId="4" fillId="0" borderId="0" xfId="0" applyFont="1" applyAlignment="1">
      <alignment horizontal="right" vertical="top"/>
    </xf>
    <xf numFmtId="164" fontId="2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49" fontId="2" fillId="0" borderId="10" xfId="0" applyNumberFormat="1" applyFont="1" applyBorder="1" applyAlignment="1">
      <alignment horizontal="left" vertical="top"/>
    </xf>
    <xf numFmtId="164" fontId="2" fillId="0" borderId="10" xfId="0" applyNumberFormat="1" applyFont="1" applyBorder="1" applyAlignment="1">
      <alignment horizontal="right" vertical="top"/>
    </xf>
    <xf numFmtId="0" fontId="3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40" fillId="0" borderId="0" xfId="0" applyFont="1" applyAlignment="1">
      <alignment horizontal="center" vertical="center" shrinkToFit="1"/>
    </xf>
    <xf numFmtId="0" fontId="41" fillId="0" borderId="0" xfId="0" applyFont="1" applyAlignment="1">
      <alignment shrinkToFit="1"/>
    </xf>
    <xf numFmtId="0" fontId="31" fillId="0" borderId="0" xfId="0" applyFont="1" applyAlignment="1">
      <alignment horizontal="center" vertical="top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Alignment="1">
      <alignment vertical="top"/>
    </xf>
    <xf numFmtId="0" fontId="0" fillId="0" borderId="0" xfId="0" applyAlignment="1">
      <alignment vertical="top"/>
    </xf>
    <xf numFmtId="0" fontId="18" fillId="35" borderId="0" xfId="0" applyFont="1" applyFill="1" applyAlignment="1" applyProtection="1">
      <alignment vertical="top" wrapText="1"/>
      <protection locked="0"/>
    </xf>
    <xf numFmtId="0" fontId="0" fillId="35" borderId="0" xfId="0" applyFill="1" applyAlignment="1" applyProtection="1">
      <alignment vertical="top" wrapText="1"/>
      <protection locked="0"/>
    </xf>
    <xf numFmtId="0" fontId="18" fillId="35" borderId="0" xfId="0" applyFont="1" applyFill="1" applyAlignment="1" applyProtection="1">
      <alignment vertical="top"/>
      <protection locked="0"/>
    </xf>
    <xf numFmtId="0" fontId="0" fillId="35" borderId="0" xfId="0" applyFill="1" applyAlignment="1" applyProtection="1">
      <alignment vertical="top"/>
      <protection locked="0"/>
    </xf>
    <xf numFmtId="14" fontId="18" fillId="35" borderId="0" xfId="0" applyNumberFormat="1" applyFont="1" applyFill="1" applyProtection="1">
      <protection locked="0"/>
    </xf>
    <xf numFmtId="0" fontId="42" fillId="35" borderId="14" xfId="0" applyFont="1" applyFill="1" applyBorder="1" applyAlignment="1" applyProtection="1">
      <alignment horizontal="center"/>
      <protection locked="0"/>
    </xf>
    <xf numFmtId="0" fontId="42" fillId="35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165" fontId="25" fillId="35" borderId="13" xfId="0" applyNumberFormat="1" applyFont="1" applyFill="1" applyBorder="1" applyAlignment="1" applyProtection="1">
      <alignment horizontal="right" vertical="top"/>
      <protection locked="0"/>
    </xf>
  </cellXfs>
  <cellStyles count="42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40 % – Zvýraznění1" xfId="7" xr:uid="{00000000-0005-0000-0000-000006000000}"/>
    <cellStyle name="40 % – Zvýraznění2" xfId="8" xr:uid="{00000000-0005-0000-0000-000007000000}"/>
    <cellStyle name="40 % – Zvýraznění3" xfId="9" xr:uid="{00000000-0005-0000-0000-000008000000}"/>
    <cellStyle name="40 % – Zvýraznění4" xfId="10" xr:uid="{00000000-0005-0000-0000-000009000000}"/>
    <cellStyle name="40 % – Zvýraznění5" xfId="11" xr:uid="{00000000-0005-0000-0000-00000A000000}"/>
    <cellStyle name="40 % – Zvýraznění6" xfId="12" xr:uid="{00000000-0005-0000-0000-00000B000000}"/>
    <cellStyle name="60 % – Zvýraznění1" xfId="13" xr:uid="{00000000-0005-0000-0000-00000C000000}"/>
    <cellStyle name="60 % – Zvýraznění2" xfId="14" xr:uid="{00000000-0005-0000-0000-00000D000000}"/>
    <cellStyle name="60 % – Zvýraznění3" xfId="15" xr:uid="{00000000-0005-0000-0000-00000E000000}"/>
    <cellStyle name="60 % – Zvýraznění4" xfId="16" xr:uid="{00000000-0005-0000-0000-00000F000000}"/>
    <cellStyle name="60 % – Zvýraznění5" xfId="17" xr:uid="{00000000-0005-0000-0000-000010000000}"/>
    <cellStyle name="60 % – Zvýraznění6" xfId="18" xr:uid="{00000000-0005-0000-0000-000011000000}"/>
    <cellStyle name="Celkem" xfId="19" xr:uid="{00000000-0005-0000-0000-000012000000}"/>
    <cellStyle name="Kontrolní buňka" xfId="20" xr:uid="{00000000-0005-0000-0000-000013000000}"/>
    <cellStyle name="Nadpis 1" xfId="21" xr:uid="{00000000-0005-0000-0000-000014000000}"/>
    <cellStyle name="Nadpis 2" xfId="22" xr:uid="{00000000-0005-0000-0000-000015000000}"/>
    <cellStyle name="Nadpis 3" xfId="23" xr:uid="{00000000-0005-0000-0000-000016000000}"/>
    <cellStyle name="Nadpis 4" xfId="24" xr:uid="{00000000-0005-0000-0000-000017000000}"/>
    <cellStyle name="Název" xfId="25" xr:uid="{00000000-0005-0000-0000-000018000000}"/>
    <cellStyle name="Neutrální" xfId="26" xr:uid="{00000000-0005-0000-0000-000019000000}"/>
    <cellStyle name="Normální" xfId="0" builtinId="0"/>
    <cellStyle name="Poznámka" xfId="27" xr:uid="{00000000-0005-0000-0000-00001B000000}"/>
    <cellStyle name="Propojená buňka" xfId="28" xr:uid="{00000000-0005-0000-0000-00001C000000}"/>
    <cellStyle name="Správně" xfId="29" xr:uid="{00000000-0005-0000-0000-00001D000000}"/>
    <cellStyle name="Špatně" xfId="30" xr:uid="{00000000-0005-0000-0000-00001E000000}"/>
    <cellStyle name="Text upozornění" xfId="31" xr:uid="{00000000-0005-0000-0000-00001F000000}"/>
    <cellStyle name="Vstup" xfId="32" xr:uid="{00000000-0005-0000-0000-000020000000}"/>
    <cellStyle name="Výpočet" xfId="33" xr:uid="{00000000-0005-0000-0000-000021000000}"/>
    <cellStyle name="Výstup" xfId="34" xr:uid="{00000000-0005-0000-0000-000022000000}"/>
    <cellStyle name="Vysvětlující text" xfId="35" xr:uid="{00000000-0005-0000-0000-000023000000}"/>
    <cellStyle name="Zvýraznění 1" xfId="36" xr:uid="{00000000-0005-0000-0000-000024000000}"/>
    <cellStyle name="Zvýraznění 2" xfId="37" xr:uid="{00000000-0005-0000-0000-000025000000}"/>
    <cellStyle name="Zvýraznění 3" xfId="38" xr:uid="{00000000-0005-0000-0000-000026000000}"/>
    <cellStyle name="Zvýraznění 4" xfId="39" xr:uid="{00000000-0005-0000-0000-000027000000}"/>
    <cellStyle name="Zvýraznění 5" xfId="40" xr:uid="{00000000-0005-0000-0000-000028000000}"/>
    <cellStyle name="Zvýraznění 6" xfId="41" xr:uid="{00000000-0005-0000-0000-000029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0</xdr:row>
      <xdr:rowOff>66675</xdr:rowOff>
    </xdr:from>
    <xdr:to>
      <xdr:col>7</xdr:col>
      <xdr:colOff>962025</xdr:colOff>
      <xdr:row>3</xdr:row>
      <xdr:rowOff>95250</xdr:rowOff>
    </xdr:to>
    <xdr:pic>
      <xdr:nvPicPr>
        <xdr:cNvPr id="1027" name="&lt;#ecLogo&gt;">
          <a:extLst>
            <a:ext uri="{FF2B5EF4-FFF2-40B4-BE49-F238E27FC236}">
              <a16:creationId xmlns:a16="http://schemas.microsoft.com/office/drawing/2014/main" id="{5200AF3C-06FB-410D-A9CE-A40FE7B97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66675"/>
          <a:ext cx="1704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45"/>
  <sheetViews>
    <sheetView showGridLines="0" tabSelected="1" view="pageBreakPreview" topLeftCell="B1" zoomScaleNormal="100" zoomScaleSheetLayoutView="100" workbookViewId="0">
      <selection activeCell="F43" sqref="F43:H43"/>
    </sheetView>
  </sheetViews>
  <sheetFormatPr defaultRowHeight="8.25" x14ac:dyDescent="0.15"/>
  <cols>
    <col min="1" max="1" width="9.140625" style="3" hidden="1" customWidth="1"/>
    <col min="2" max="2" width="4.7109375" style="3" customWidth="1"/>
    <col min="3" max="8" width="14.7109375" style="3" customWidth="1"/>
    <col min="9" max="9" width="9.140625" style="3" customWidth="1"/>
    <col min="10" max="11" width="9.140625" style="3"/>
    <col min="12" max="12" width="56" style="3" hidden="1" customWidth="1"/>
    <col min="13" max="16384" width="9.140625" style="3"/>
  </cols>
  <sheetData>
    <row r="1" spans="1:12" ht="11.25" x14ac:dyDescent="0.2">
      <c r="A1" s="8"/>
      <c r="B1" s="8"/>
      <c r="C1" s="16" t="s">
        <v>18</v>
      </c>
    </row>
    <row r="2" spans="1:12" ht="11.25" x14ac:dyDescent="0.2">
      <c r="A2" s="11">
        <v>0</v>
      </c>
      <c r="C2" s="16" t="s">
        <v>19</v>
      </c>
    </row>
    <row r="3" spans="1:12" ht="11.25" customHeight="1" x14ac:dyDescent="0.2">
      <c r="A3" s="11">
        <f t="array" ref="A3">INDEX(VAT_RATES,MATCH(0,COUNTIF($A$1:A2,VAT_RATES),0))</f>
        <v>21</v>
      </c>
      <c r="C3" s="16" t="s">
        <v>20</v>
      </c>
      <c r="D3" s="152" t="s">
        <v>21</v>
      </c>
      <c r="E3" s="153"/>
      <c r="F3" s="153"/>
      <c r="G3" s="153"/>
    </row>
    <row r="4" spans="1:12" ht="11.25" customHeight="1" x14ac:dyDescent="0.2">
      <c r="A4" s="11" t="e">
        <f t="array" ref="A4">INDEX(VAT_RATES,MATCH(0,COUNTIF($A$1:A3,VAT_RATES),0))</f>
        <v>#N/A</v>
      </c>
      <c r="C4" s="17"/>
      <c r="D4" s="153"/>
      <c r="E4" s="153"/>
      <c r="F4" s="153"/>
      <c r="G4" s="153"/>
    </row>
    <row r="5" spans="1:12" ht="12.75" x14ac:dyDescent="0.2">
      <c r="A5" s="11" t="e">
        <f t="array" ref="A5">INDEX(VAT_RATES,MATCH(0,COUNTIF($A$1:A4,VAT_RATES),0))</f>
        <v>#N/A</v>
      </c>
      <c r="C5" s="18"/>
      <c r="D5" s="19"/>
      <c r="E5" s="19"/>
      <c r="F5" s="19"/>
      <c r="G5" s="19"/>
      <c r="H5" s="19"/>
      <c r="L5" s="20"/>
    </row>
    <row r="6" spans="1:12" ht="12.75" customHeight="1" x14ac:dyDescent="0.15">
      <c r="A6" s="11">
        <f>SUMIF(GROUP_ID,"",ITEM_PRICES)</f>
        <v>0</v>
      </c>
      <c r="C6" s="21"/>
      <c r="D6" s="21"/>
      <c r="E6" s="21"/>
      <c r="F6" s="21"/>
      <c r="G6" s="21"/>
      <c r="H6" s="21"/>
      <c r="K6" s="7"/>
      <c r="L6" s="7"/>
    </row>
    <row r="7" spans="1:12" s="14" customFormat="1" ht="15.2" customHeight="1" x14ac:dyDescent="0.2">
      <c r="A7" s="14">
        <f>IF(ISNUMBER($A$3),SUMIF(VAT_RATES,$A$3,ITEM_PRICES),0)</f>
        <v>0</v>
      </c>
      <c r="C7" s="22"/>
      <c r="D7" s="23"/>
      <c r="E7" s="154" t="s">
        <v>22</v>
      </c>
      <c r="F7" s="154"/>
      <c r="G7" s="23"/>
      <c r="H7" s="23"/>
      <c r="I7" s="15"/>
      <c r="J7" s="24"/>
      <c r="K7" s="24"/>
      <c r="L7" s="25" t="s">
        <v>23</v>
      </c>
    </row>
    <row r="8" spans="1:12" x14ac:dyDescent="0.15">
      <c r="A8" s="11">
        <f>IF(ISNUMBER($A$4),SUMIF(VAT_RATES,$A$4,ITEM_PRICES),0)</f>
        <v>0</v>
      </c>
      <c r="C8" s="21"/>
      <c r="D8" s="21"/>
      <c r="E8" s="21"/>
      <c r="F8" s="21"/>
      <c r="G8" s="21"/>
      <c r="H8" s="21"/>
      <c r="K8" s="7"/>
      <c r="L8" s="26">
        <f ca="1">CELL("width",E8)+CELL("width",F8)+CELL("width",G8)+CELL("width",H8)</f>
        <v>56</v>
      </c>
    </row>
    <row r="9" spans="1:12" customFormat="1" ht="12.75" x14ac:dyDescent="0.2">
      <c r="A9">
        <f>IF(ISNUMBER($A$5),SUMIF(VAT_RATES,$A$5,ITEM_PRICES),0)</f>
        <v>0</v>
      </c>
      <c r="C9" s="1"/>
      <c r="D9" s="27" t="s">
        <v>24</v>
      </c>
      <c r="E9" s="159"/>
      <c r="F9" s="160"/>
      <c r="G9" s="160"/>
      <c r="H9" s="160"/>
      <c r="J9" s="29"/>
      <c r="K9" s="29"/>
      <c r="L9" s="28">
        <f>E9</f>
        <v>0</v>
      </c>
    </row>
    <row r="10" spans="1:12" customFormat="1" ht="25.5" x14ac:dyDescent="0.2">
      <c r="A10" t="str">
        <f>IF($A7=0,"","DPH " &amp; $A3 &amp; " % ze základny: " &amp; TEXT($A7,"# ##0"))</f>
        <v/>
      </c>
      <c r="C10" s="1"/>
      <c r="D10" s="27" t="s">
        <v>25</v>
      </c>
      <c r="E10" s="156" t="s">
        <v>26</v>
      </c>
      <c r="F10" s="156"/>
      <c r="G10" s="156"/>
      <c r="H10" s="156"/>
      <c r="J10" s="29"/>
      <c r="K10" s="29"/>
      <c r="L10" s="28" t="str">
        <f>E10</f>
        <v>148_21_Beskyd Fryčovice_Stavební úpravy objektu na zpracování zeleniny</v>
      </c>
    </row>
    <row r="11" spans="1:12" customFormat="1" ht="12.75" x14ac:dyDescent="0.2">
      <c r="A11" t="str">
        <f>IF($A8=0,"","DPH " &amp; $A4 &amp; " % ze základny: " &amp; TEXT($A8,"# ##0"))</f>
        <v/>
      </c>
      <c r="C11" s="1"/>
      <c r="D11" s="27" t="s">
        <v>27</v>
      </c>
      <c r="E11" s="155"/>
      <c r="F11" s="156"/>
      <c r="G11" s="156"/>
      <c r="H11" s="156"/>
      <c r="J11" s="29"/>
      <c r="K11" s="29"/>
      <c r="L11" s="28">
        <f>E11</f>
        <v>0</v>
      </c>
    </row>
    <row r="12" spans="1:12" x14ac:dyDescent="0.15">
      <c r="A12" s="11" t="str">
        <f>IF($A9=0,"","DPH " &amp; $A5 &amp; " % ze základny: " &amp; TEXT($A9,"# ##0"))</f>
        <v/>
      </c>
      <c r="C12" s="30"/>
      <c r="D12" s="30"/>
      <c r="E12" s="30"/>
      <c r="F12" s="30"/>
      <c r="G12" s="30"/>
      <c r="H12" s="30"/>
      <c r="J12" s="7"/>
      <c r="K12" s="7"/>
    </row>
    <row r="13" spans="1:12" x14ac:dyDescent="0.15">
      <c r="A13" s="11" t="str">
        <f>IF($A7=0,"",$A7*$A3/100)</f>
        <v/>
      </c>
      <c r="C13" s="21"/>
      <c r="D13" s="21"/>
      <c r="E13" s="21"/>
      <c r="F13" s="21"/>
      <c r="G13" s="21"/>
      <c r="H13" s="21"/>
      <c r="J13" s="7"/>
      <c r="K13" s="7"/>
    </row>
    <row r="14" spans="1:12" s="15" customFormat="1" ht="15.75" x14ac:dyDescent="0.25">
      <c r="A14" s="15" t="str">
        <f>IF($A8=0,"",$A8*$A4/100)</f>
        <v/>
      </c>
      <c r="C14" s="14"/>
      <c r="D14" s="14"/>
      <c r="E14" s="150" t="s">
        <v>28</v>
      </c>
      <c r="F14" s="151"/>
      <c r="G14" s="14"/>
      <c r="H14" s="14"/>
      <c r="J14" s="24"/>
      <c r="K14" s="24"/>
    </row>
    <row r="15" spans="1:12" ht="12.75" x14ac:dyDescent="0.15">
      <c r="A15" s="11" t="str">
        <f>IF($A9=0,"",$A9*$A5/100)</f>
        <v/>
      </c>
      <c r="C15" s="21"/>
      <c r="D15" s="27" t="s">
        <v>752</v>
      </c>
      <c r="E15" s="157" t="s">
        <v>749</v>
      </c>
      <c r="F15" s="158"/>
      <c r="G15" s="158"/>
      <c r="H15" s="158"/>
      <c r="J15" s="7"/>
      <c r="K15" s="7"/>
    </row>
    <row r="16" spans="1:12" customFormat="1" ht="12.75" x14ac:dyDescent="0.2">
      <c r="A16">
        <f>SUM(A13:A15)</f>
        <v>0</v>
      </c>
      <c r="C16" s="1"/>
      <c r="D16" s="27" t="s">
        <v>750</v>
      </c>
      <c r="E16" s="161" t="s">
        <v>751</v>
      </c>
      <c r="F16" s="162"/>
      <c r="G16" s="162"/>
      <c r="H16" s="162"/>
      <c r="J16" s="29"/>
      <c r="K16" s="29"/>
    </row>
    <row r="17" spans="1:12" x14ac:dyDescent="0.15">
      <c r="A17" s="7"/>
      <c r="B17" s="7"/>
      <c r="C17" s="30"/>
      <c r="D17" s="30"/>
      <c r="E17" s="30"/>
      <c r="F17" s="30"/>
      <c r="G17" s="30"/>
      <c r="H17" s="30"/>
      <c r="J17" s="7"/>
      <c r="K17" s="7"/>
    </row>
    <row r="18" spans="1:12" x14ac:dyDescent="0.15">
      <c r="C18" s="21"/>
      <c r="D18" s="21"/>
      <c r="E18" s="21"/>
      <c r="F18" s="21"/>
      <c r="G18" s="21"/>
      <c r="H18" s="21"/>
      <c r="J18" s="7"/>
      <c r="K18" s="7"/>
    </row>
    <row r="19" spans="1:12" s="15" customFormat="1" ht="15.75" x14ac:dyDescent="0.25">
      <c r="C19" s="14"/>
      <c r="D19" s="32"/>
      <c r="E19" s="150" t="s">
        <v>31</v>
      </c>
      <c r="F19" s="151"/>
      <c r="G19" s="14"/>
      <c r="H19" s="14"/>
      <c r="J19" s="24"/>
      <c r="K19" s="24"/>
    </row>
    <row r="20" spans="1:12" x14ac:dyDescent="0.15">
      <c r="C20" s="21"/>
      <c r="D20" s="21"/>
      <c r="E20" s="21"/>
      <c r="F20" s="21"/>
      <c r="G20" s="21"/>
      <c r="H20" s="21"/>
      <c r="J20" s="7"/>
      <c r="K20" s="7"/>
    </row>
    <row r="21" spans="1:12" customFormat="1" ht="12.75" x14ac:dyDescent="0.2">
      <c r="C21" s="1"/>
      <c r="D21" s="27" t="s">
        <v>29</v>
      </c>
      <c r="E21" s="31" t="s">
        <v>30</v>
      </c>
      <c r="F21" s="31"/>
      <c r="G21" s="31"/>
      <c r="H21" s="31"/>
      <c r="J21" s="29"/>
      <c r="K21" s="29"/>
    </row>
    <row r="22" spans="1:12" x14ac:dyDescent="0.15">
      <c r="C22" s="30"/>
      <c r="D22" s="30"/>
      <c r="E22" s="30"/>
      <c r="F22" s="30"/>
      <c r="G22" s="30"/>
      <c r="H22" s="30"/>
      <c r="J22" s="7"/>
      <c r="K22" s="7"/>
    </row>
    <row r="23" spans="1:12" x14ac:dyDescent="0.15">
      <c r="C23" s="21"/>
      <c r="D23" s="33"/>
      <c r="E23" s="21"/>
      <c r="F23" s="21"/>
      <c r="G23" s="21"/>
      <c r="H23" s="21"/>
      <c r="J23" s="7"/>
      <c r="K23" s="7"/>
    </row>
    <row r="24" spans="1:12" s="15" customFormat="1" ht="15.75" x14ac:dyDescent="0.25">
      <c r="C24" s="14"/>
      <c r="D24" s="32"/>
      <c r="E24" s="150" t="s">
        <v>32</v>
      </c>
      <c r="F24" s="151"/>
      <c r="G24" s="14"/>
      <c r="H24" s="14"/>
      <c r="J24" s="24"/>
      <c r="K24" s="24"/>
    </row>
    <row r="25" spans="1:12" x14ac:dyDescent="0.15">
      <c r="C25" s="21"/>
      <c r="D25" s="33"/>
      <c r="E25" s="21"/>
      <c r="F25" s="21"/>
      <c r="G25" s="21"/>
      <c r="H25" s="21"/>
      <c r="J25" s="7"/>
      <c r="K25" s="7"/>
    </row>
    <row r="26" spans="1:12" customFormat="1" ht="12.75" x14ac:dyDescent="0.2">
      <c r="C26" s="1"/>
      <c r="D26" s="27" t="s">
        <v>33</v>
      </c>
      <c r="E26" s="34">
        <f ca="1">INDIRECT("A6")</f>
        <v>0</v>
      </c>
      <c r="F26" s="6" t="s">
        <v>34</v>
      </c>
      <c r="G26" s="6" t="s">
        <v>753</v>
      </c>
      <c r="H26" s="163">
        <f ca="1">TODAY()</f>
        <v>44477</v>
      </c>
      <c r="I26" s="35"/>
      <c r="J26" s="29"/>
      <c r="K26" s="29"/>
      <c r="L26" s="29"/>
    </row>
    <row r="27" spans="1:12" customFormat="1" ht="12.75" x14ac:dyDescent="0.2">
      <c r="C27" s="141"/>
      <c r="D27" s="142" t="s">
        <v>35</v>
      </c>
      <c r="E27" s="143">
        <f ca="1">INDIRECT("A16")</f>
        <v>0</v>
      </c>
      <c r="F27" s="141" t="str">
        <f>F26</f>
        <v>Kč</v>
      </c>
      <c r="G27" s="1"/>
      <c r="H27" s="1"/>
      <c r="I27" s="35"/>
      <c r="J27" s="29"/>
      <c r="K27" s="29"/>
      <c r="L27" s="36"/>
    </row>
    <row r="28" spans="1:12" customFormat="1" ht="12.75" x14ac:dyDescent="0.2">
      <c r="C28" s="141"/>
      <c r="D28" s="142" t="s">
        <v>36</v>
      </c>
      <c r="E28" s="143">
        <f ca="1">E26+E27</f>
        <v>0</v>
      </c>
      <c r="F28" s="141" t="str">
        <f>F26</f>
        <v>Kč</v>
      </c>
      <c r="G28" s="1"/>
      <c r="H28" s="1"/>
      <c r="I28" s="35"/>
      <c r="J28" s="29"/>
      <c r="K28" s="29"/>
      <c r="L28" s="29"/>
    </row>
    <row r="29" spans="1:12" x14ac:dyDescent="0.15">
      <c r="C29" s="37"/>
      <c r="D29" s="37"/>
      <c r="E29" s="37"/>
      <c r="F29" s="37"/>
      <c r="G29" s="37"/>
      <c r="H29" s="37"/>
    </row>
    <row r="30" spans="1:12" x14ac:dyDescent="0.15">
      <c r="C30" s="13"/>
      <c r="D30" s="2"/>
      <c r="E30" s="2"/>
      <c r="F30" s="2"/>
      <c r="G30" s="2"/>
      <c r="H30" s="2"/>
    </row>
    <row r="31" spans="1:12" x14ac:dyDescent="0.15">
      <c r="C31" s="13"/>
      <c r="D31" s="2"/>
      <c r="E31" s="2"/>
      <c r="F31" s="2"/>
      <c r="G31" s="2"/>
      <c r="H31" s="2"/>
    </row>
    <row r="32" spans="1:12" x14ac:dyDescent="0.15">
      <c r="C32" s="13"/>
      <c r="D32" s="2"/>
      <c r="E32" s="2"/>
      <c r="F32" s="2"/>
      <c r="G32" s="2"/>
      <c r="H32" s="2"/>
    </row>
    <row r="33" spans="3:8" x14ac:dyDescent="0.15">
      <c r="C33" s="13"/>
      <c r="D33" s="2"/>
      <c r="E33" s="2"/>
      <c r="F33" s="2"/>
      <c r="G33" s="2"/>
      <c r="H33" s="2"/>
    </row>
    <row r="34" spans="3:8" x14ac:dyDescent="0.15">
      <c r="C34" s="8"/>
    </row>
    <row r="35" spans="3:8" x14ac:dyDescent="0.15">
      <c r="C35" s="8"/>
    </row>
    <row r="36" spans="3:8" x14ac:dyDescent="0.15">
      <c r="C36" s="8"/>
    </row>
    <row r="37" spans="3:8" x14ac:dyDescent="0.15">
      <c r="C37" s="8"/>
    </row>
    <row r="38" spans="3:8" x14ac:dyDescent="0.15">
      <c r="C38" s="8"/>
    </row>
    <row r="39" spans="3:8" x14ac:dyDescent="0.15">
      <c r="C39" s="8"/>
    </row>
    <row r="40" spans="3:8" x14ac:dyDescent="0.15">
      <c r="C40" s="8"/>
    </row>
    <row r="41" spans="3:8" x14ac:dyDescent="0.15">
      <c r="C41" s="8"/>
    </row>
    <row r="42" spans="3:8" x14ac:dyDescent="0.15">
      <c r="C42" s="8"/>
    </row>
    <row r="43" spans="3:8" ht="12.75" x14ac:dyDescent="0.2">
      <c r="C43" s="8"/>
      <c r="F43" s="164" t="s">
        <v>754</v>
      </c>
      <c r="G43" s="164"/>
      <c r="H43" s="164"/>
    </row>
    <row r="44" spans="3:8" ht="12.75" x14ac:dyDescent="0.2">
      <c r="C44" s="8"/>
      <c r="F44" s="165" t="s">
        <v>755</v>
      </c>
      <c r="G44" s="165"/>
      <c r="H44" s="165"/>
    </row>
    <row r="45" spans="3:8" ht="12.75" x14ac:dyDescent="0.2">
      <c r="F45" s="166" t="str">
        <f>E16</f>
        <v>Dle výběrového řízení</v>
      </c>
      <c r="G45" s="166"/>
      <c r="H45" s="166"/>
    </row>
  </sheetData>
  <sheetProtection algorithmName="SHA-512" hashValue="PK36xbXUIDlacKGmVyohRKtBpi2N/LP06XbOflmEjXazxXk5UvwexsHaNXc5alPmI4RC9gxKdvG+LAQtJwq7Cg==" saltValue="Pd6wixvQhslrlPouW2zKIw==" spinCount="100000" sheet="1" objects="1" scenarios="1"/>
  <mergeCells count="13">
    <mergeCell ref="F43:H43"/>
    <mergeCell ref="F44:H44"/>
    <mergeCell ref="F45:H45"/>
    <mergeCell ref="E19:F19"/>
    <mergeCell ref="E24:F24"/>
    <mergeCell ref="D3:G4"/>
    <mergeCell ref="E7:F7"/>
    <mergeCell ref="E9:H9"/>
    <mergeCell ref="E10:H10"/>
    <mergeCell ref="E11:H11"/>
    <mergeCell ref="E14:F14"/>
    <mergeCell ref="E16:H16"/>
    <mergeCell ref="E15:H15"/>
  </mergeCells>
  <pageMargins left="0.70866141732283472" right="0.70866141732283472" top="0.78740157480314965" bottom="0.78740157480314965" header="0.31496062992125984" footer="0.31496062992125984"/>
  <pageSetup paperSize="9" pageOrder="overThenDown" orientation="portrait" r:id="rId1"/>
  <headerFooter>
    <oddFooter>&amp;L&amp;8Vytvořeno systémem euroCALC4&amp;C&amp;P/&amp;N&amp;R&amp;8&amp;[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H119"/>
  <sheetViews>
    <sheetView view="pageBreakPreview" zoomScaleNormal="100" zoomScaleSheetLayoutView="100" workbookViewId="0">
      <pane ySplit="4" topLeftCell="A5" activePane="bottomLeft" state="frozen"/>
      <selection pane="bottomLeft" activeCell="B3" sqref="B3"/>
    </sheetView>
  </sheetViews>
  <sheetFormatPr defaultRowHeight="8.25" outlineLevelRow="4" x14ac:dyDescent="0.15"/>
  <cols>
    <col min="1" max="1" width="34.7109375" style="3" hidden="1" customWidth="1"/>
    <col min="2" max="2" width="80.7109375" style="3" customWidth="1"/>
    <col min="3" max="3" width="15.7109375" style="3" customWidth="1"/>
    <col min="4" max="6" width="15.7109375" style="3" hidden="1" customWidth="1"/>
    <col min="7" max="7" width="41.7109375" style="3" customWidth="1"/>
    <col min="8" max="16384" width="9.140625" style="3"/>
  </cols>
  <sheetData>
    <row r="1" spans="1:8" ht="15.75" x14ac:dyDescent="0.15">
      <c r="B1" s="154" t="s">
        <v>26</v>
      </c>
      <c r="C1" s="154"/>
    </row>
    <row r="2" spans="1:8" ht="15.75" x14ac:dyDescent="0.15">
      <c r="B2" s="22" t="s">
        <v>244</v>
      </c>
      <c r="C2" s="41"/>
      <c r="D2" s="44"/>
      <c r="E2" s="41"/>
      <c r="F2" s="41"/>
    </row>
    <row r="3" spans="1:8" ht="7.5" customHeight="1" x14ac:dyDescent="0.15">
      <c r="A3" s="7"/>
      <c r="B3" s="38"/>
      <c r="C3" s="41"/>
      <c r="D3" s="45"/>
      <c r="E3" s="48"/>
      <c r="F3" s="48"/>
      <c r="G3" s="9"/>
    </row>
    <row r="4" spans="1:8" ht="11.25" x14ac:dyDescent="0.2">
      <c r="A4" s="5"/>
      <c r="B4" s="49" t="s">
        <v>3</v>
      </c>
      <c r="C4" s="50" t="s">
        <v>9</v>
      </c>
      <c r="D4" s="51" t="s">
        <v>11</v>
      </c>
      <c r="E4" s="50" t="s">
        <v>2</v>
      </c>
      <c r="F4" s="50" t="s">
        <v>15</v>
      </c>
      <c r="G4" s="7"/>
      <c r="H4" s="9"/>
    </row>
    <row r="5" spans="1:8" ht="7.5" customHeight="1" x14ac:dyDescent="0.15">
      <c r="B5" s="38"/>
      <c r="C5" s="41"/>
      <c r="D5" s="44"/>
      <c r="E5" s="41"/>
      <c r="F5" s="41"/>
      <c r="G5" s="9"/>
    </row>
    <row r="6" spans="1:8" ht="24" x14ac:dyDescent="0.15">
      <c r="A6" s="60" t="s">
        <v>37</v>
      </c>
      <c r="B6" s="61" t="s">
        <v>38</v>
      </c>
      <c r="C6" s="62">
        <f>VLOOKUP($A6,Zakázka!$A:$Q,10,FALSE)</f>
        <v>0</v>
      </c>
      <c r="D6" s="63">
        <f>VLOOKUP($A6,Zakázka!$A:$Q,12,FALSE)</f>
        <v>257.609483388</v>
      </c>
      <c r="E6" s="62">
        <f>VLOOKUP($A6,Zakázka!$A:$Q,16,FALSE)</f>
        <v>0</v>
      </c>
      <c r="F6" s="62">
        <f>VLOOKUP($A6,Zakázka!$A:$Q,17,FALSE)</f>
        <v>0</v>
      </c>
      <c r="G6" s="7"/>
      <c r="H6" s="9"/>
    </row>
    <row r="7" spans="1:8" ht="12" outlineLevel="1" x14ac:dyDescent="0.15">
      <c r="A7" s="64" t="s">
        <v>39</v>
      </c>
      <c r="B7" s="65" t="s">
        <v>40</v>
      </c>
      <c r="C7" s="66">
        <f>VLOOKUP($A7,Zakázka!$A:$Q,10,FALSE)</f>
        <v>0</v>
      </c>
      <c r="D7" s="67">
        <f>VLOOKUP($A7,Zakázka!$A:$Q,12,FALSE)</f>
        <v>257.609483388</v>
      </c>
      <c r="E7" s="66">
        <f>VLOOKUP($A7,Zakázka!$A:$Q,16,FALSE)</f>
        <v>0</v>
      </c>
      <c r="F7" s="66">
        <f>VLOOKUP($A7,Zakázka!$A:$Q,17,FALSE)</f>
        <v>0</v>
      </c>
      <c r="G7" s="7"/>
      <c r="H7" s="9"/>
    </row>
    <row r="8" spans="1:8" ht="11.25" outlineLevel="2" collapsed="1" x14ac:dyDescent="0.15">
      <c r="A8" s="68" t="s">
        <v>41</v>
      </c>
      <c r="B8" s="69" t="s">
        <v>42</v>
      </c>
      <c r="C8" s="70">
        <f>VLOOKUP($A8,Zakázka!$A:$Q,10,FALSE)</f>
        <v>0</v>
      </c>
      <c r="D8" s="71">
        <f>VLOOKUP($A8,Zakázka!$A:$Q,12,FALSE)</f>
        <v>257.47780138799999</v>
      </c>
      <c r="E8" s="70">
        <f>VLOOKUP($A8,Zakázka!$A:$Q,16,FALSE)</f>
        <v>0</v>
      </c>
      <c r="F8" s="70">
        <f>VLOOKUP($A8,Zakázka!$A:$Q,17,FALSE)</f>
        <v>0</v>
      </c>
      <c r="G8" s="7"/>
      <c r="H8" s="9"/>
    </row>
    <row r="9" spans="1:8" ht="10.5" hidden="1" outlineLevel="3" x14ac:dyDescent="0.15">
      <c r="A9" s="72" t="s">
        <v>43</v>
      </c>
      <c r="B9" s="73" t="s">
        <v>44</v>
      </c>
      <c r="C9" s="74">
        <f>VLOOKUP($A9,Zakázka!$A:$Q,10,FALSE)</f>
        <v>0</v>
      </c>
      <c r="D9" s="75">
        <f>VLOOKUP($A9,Zakázka!$A:$Q,12,FALSE)</f>
        <v>0</v>
      </c>
      <c r="E9" s="74">
        <f>VLOOKUP($A9,Zakázka!$A:$Q,16,FALSE)</f>
        <v>0</v>
      </c>
      <c r="F9" s="74">
        <f>VLOOKUP($A9,Zakázka!$A:$Q,17,FALSE)</f>
        <v>0</v>
      </c>
      <c r="G9" s="7"/>
      <c r="H9" s="9"/>
    </row>
    <row r="10" spans="1:8" ht="9" hidden="1" outlineLevel="4" x14ac:dyDescent="0.15">
      <c r="A10" s="76" t="s">
        <v>45</v>
      </c>
      <c r="B10" s="77" t="s">
        <v>46</v>
      </c>
      <c r="C10" s="78">
        <f>VLOOKUP($A10,Zakázka!$A:$Q,10,FALSE)</f>
        <v>0</v>
      </c>
      <c r="D10" s="79">
        <f>VLOOKUP($A10,Zakázka!$A:$Q,12,FALSE)</f>
        <v>0</v>
      </c>
      <c r="E10" s="78">
        <f>VLOOKUP($A10,Zakázka!$A:$Q,16,FALSE)</f>
        <v>0</v>
      </c>
      <c r="F10" s="78">
        <f>VLOOKUP($A10,Zakázka!$A:$Q,17,FALSE)</f>
        <v>0</v>
      </c>
      <c r="G10" s="7"/>
      <c r="H10" s="9"/>
    </row>
    <row r="11" spans="1:8" ht="10.5" hidden="1" outlineLevel="3" x14ac:dyDescent="0.15">
      <c r="A11" s="72" t="s">
        <v>47</v>
      </c>
      <c r="B11" s="73" t="s">
        <v>48</v>
      </c>
      <c r="C11" s="74">
        <f>VLOOKUP($A11,Zakázka!$A:$Q,10,FALSE)</f>
        <v>0</v>
      </c>
      <c r="D11" s="75">
        <f>VLOOKUP($A11,Zakázka!$A:$Q,12,FALSE)</f>
        <v>5.9700444800000012</v>
      </c>
      <c r="E11" s="74">
        <f>VLOOKUP($A11,Zakázka!$A:$Q,16,FALSE)</f>
        <v>0</v>
      </c>
      <c r="F11" s="74">
        <f>VLOOKUP($A11,Zakázka!$A:$Q,17,FALSE)</f>
        <v>0</v>
      </c>
      <c r="G11" s="7"/>
      <c r="H11" s="9"/>
    </row>
    <row r="12" spans="1:8" ht="9" hidden="1" outlineLevel="4" x14ac:dyDescent="0.15">
      <c r="A12" s="76" t="s">
        <v>49</v>
      </c>
      <c r="B12" s="77" t="s">
        <v>50</v>
      </c>
      <c r="C12" s="78">
        <f>VLOOKUP($A12,Zakázka!$A:$Q,10,FALSE)</f>
        <v>0</v>
      </c>
      <c r="D12" s="79">
        <f>VLOOKUP($A12,Zakázka!$A:$Q,12,FALSE)</f>
        <v>5.9700444800000012</v>
      </c>
      <c r="E12" s="78">
        <f>VLOOKUP($A12,Zakázka!$A:$Q,16,FALSE)</f>
        <v>0</v>
      </c>
      <c r="F12" s="78">
        <f>VLOOKUP($A12,Zakázka!$A:$Q,17,FALSE)</f>
        <v>0</v>
      </c>
      <c r="G12" s="7"/>
      <c r="H12" s="9"/>
    </row>
    <row r="13" spans="1:8" ht="10.5" hidden="1" outlineLevel="3" x14ac:dyDescent="0.15">
      <c r="A13" s="72" t="s">
        <v>51</v>
      </c>
      <c r="B13" s="73" t="s">
        <v>52</v>
      </c>
      <c r="C13" s="74">
        <f>VLOOKUP($A13,Zakázka!$A:$Q,10,FALSE)</f>
        <v>0</v>
      </c>
      <c r="D13" s="75">
        <f>VLOOKUP($A13,Zakázka!$A:$Q,12,FALSE)</f>
        <v>10.955877212000001</v>
      </c>
      <c r="E13" s="74">
        <f>VLOOKUP($A13,Zakázka!$A:$Q,16,FALSE)</f>
        <v>0</v>
      </c>
      <c r="F13" s="74">
        <f>VLOOKUP($A13,Zakázka!$A:$Q,17,FALSE)</f>
        <v>0</v>
      </c>
      <c r="G13" s="7"/>
      <c r="H13" s="9"/>
    </row>
    <row r="14" spans="1:8" ht="9" hidden="1" outlineLevel="4" x14ac:dyDescent="0.15">
      <c r="A14" s="76" t="s">
        <v>53</v>
      </c>
      <c r="B14" s="77" t="s">
        <v>54</v>
      </c>
      <c r="C14" s="78">
        <f>VLOOKUP($A14,Zakázka!$A:$Q,10,FALSE)</f>
        <v>0</v>
      </c>
      <c r="D14" s="79">
        <f>VLOOKUP($A14,Zakázka!$A:$Q,12,FALSE)</f>
        <v>1.8023999999999998</v>
      </c>
      <c r="E14" s="78">
        <f>VLOOKUP($A14,Zakázka!$A:$Q,16,FALSE)</f>
        <v>0</v>
      </c>
      <c r="F14" s="78">
        <f>VLOOKUP($A14,Zakázka!$A:$Q,17,FALSE)</f>
        <v>0</v>
      </c>
      <c r="G14" s="7"/>
      <c r="H14" s="9"/>
    </row>
    <row r="15" spans="1:8" ht="9" hidden="1" outlineLevel="4" x14ac:dyDescent="0.15">
      <c r="A15" s="76" t="s">
        <v>55</v>
      </c>
      <c r="B15" s="77" t="s">
        <v>56</v>
      </c>
      <c r="C15" s="78">
        <f>VLOOKUP($A15,Zakázka!$A:$Q,10,FALSE)</f>
        <v>0</v>
      </c>
      <c r="D15" s="79">
        <f>VLOOKUP($A15,Zakázka!$A:$Q,12,FALSE)</f>
        <v>9.1534772120000003</v>
      </c>
      <c r="E15" s="78">
        <f>VLOOKUP($A15,Zakázka!$A:$Q,16,FALSE)</f>
        <v>0</v>
      </c>
      <c r="F15" s="78">
        <f>VLOOKUP($A15,Zakázka!$A:$Q,17,FALSE)</f>
        <v>0</v>
      </c>
      <c r="G15" s="7"/>
      <c r="H15" s="9"/>
    </row>
    <row r="16" spans="1:8" ht="10.5" hidden="1" outlineLevel="3" x14ac:dyDescent="0.15">
      <c r="A16" s="72" t="s">
        <v>57</v>
      </c>
      <c r="B16" s="73" t="s">
        <v>58</v>
      </c>
      <c r="C16" s="74">
        <f>VLOOKUP($A16,Zakázka!$A:$Q,10,FALSE)</f>
        <v>0</v>
      </c>
      <c r="D16" s="75">
        <f>VLOOKUP($A16,Zakázka!$A:$Q,12,FALSE)</f>
        <v>5.340559818</v>
      </c>
      <c r="E16" s="74">
        <f>VLOOKUP($A16,Zakázka!$A:$Q,16,FALSE)</f>
        <v>0</v>
      </c>
      <c r="F16" s="74">
        <f>VLOOKUP($A16,Zakázka!$A:$Q,17,FALSE)</f>
        <v>0</v>
      </c>
      <c r="G16" s="7"/>
      <c r="H16" s="9"/>
    </row>
    <row r="17" spans="1:8" ht="9" hidden="1" outlineLevel="4" x14ac:dyDescent="0.15">
      <c r="A17" s="76" t="s">
        <v>59</v>
      </c>
      <c r="B17" s="77" t="s">
        <v>60</v>
      </c>
      <c r="C17" s="78">
        <f>VLOOKUP($A17,Zakázka!$A:$Q,10,FALSE)</f>
        <v>0</v>
      </c>
      <c r="D17" s="79">
        <f>VLOOKUP($A17,Zakázka!$A:$Q,12,FALSE)</f>
        <v>5.340559818</v>
      </c>
      <c r="E17" s="78">
        <f>VLOOKUP($A17,Zakázka!$A:$Q,16,FALSE)</f>
        <v>0</v>
      </c>
      <c r="F17" s="78">
        <f>VLOOKUP($A17,Zakázka!$A:$Q,17,FALSE)</f>
        <v>0</v>
      </c>
      <c r="G17" s="7"/>
      <c r="H17" s="9"/>
    </row>
    <row r="18" spans="1:8" ht="10.5" hidden="1" outlineLevel="3" x14ac:dyDescent="0.15">
      <c r="A18" s="72" t="s">
        <v>61</v>
      </c>
      <c r="B18" s="73" t="s">
        <v>62</v>
      </c>
      <c r="C18" s="74">
        <f>VLOOKUP($A18,Zakázka!$A:$Q,10,FALSE)</f>
        <v>0</v>
      </c>
      <c r="D18" s="75">
        <f>VLOOKUP($A18,Zakázka!$A:$Q,12,FALSE)</f>
        <v>215.79513374800001</v>
      </c>
      <c r="E18" s="74">
        <f>VLOOKUP($A18,Zakázka!$A:$Q,16,FALSE)</f>
        <v>0</v>
      </c>
      <c r="F18" s="74">
        <f>VLOOKUP($A18,Zakázka!$A:$Q,17,FALSE)</f>
        <v>0</v>
      </c>
      <c r="G18" s="7"/>
      <c r="H18" s="9"/>
    </row>
    <row r="19" spans="1:8" ht="9" hidden="1" outlineLevel="4" x14ac:dyDescent="0.15">
      <c r="A19" s="76" t="s">
        <v>63</v>
      </c>
      <c r="B19" s="77" t="s">
        <v>64</v>
      </c>
      <c r="C19" s="78">
        <f>VLOOKUP($A19,Zakázka!$A:$Q,10,FALSE)</f>
        <v>0</v>
      </c>
      <c r="D19" s="79">
        <f>VLOOKUP($A19,Zakázka!$A:$Q,12,FALSE)</f>
        <v>0.1575</v>
      </c>
      <c r="E19" s="78">
        <f>VLOOKUP($A19,Zakázka!$A:$Q,16,FALSE)</f>
        <v>0</v>
      </c>
      <c r="F19" s="78">
        <f>VLOOKUP($A19,Zakázka!$A:$Q,17,FALSE)</f>
        <v>0</v>
      </c>
      <c r="G19" s="7"/>
      <c r="H19" s="9"/>
    </row>
    <row r="20" spans="1:8" ht="9" hidden="1" outlineLevel="4" x14ac:dyDescent="0.15">
      <c r="A20" s="76" t="s">
        <v>65</v>
      </c>
      <c r="B20" s="77" t="s">
        <v>66</v>
      </c>
      <c r="C20" s="78">
        <f>VLOOKUP($A20,Zakázka!$A:$Q,10,FALSE)</f>
        <v>0</v>
      </c>
      <c r="D20" s="79">
        <f>VLOOKUP($A20,Zakázka!$A:$Q,12,FALSE)</f>
        <v>215.63763374799998</v>
      </c>
      <c r="E20" s="78">
        <f>VLOOKUP($A20,Zakázka!$A:$Q,16,FALSE)</f>
        <v>0</v>
      </c>
      <c r="F20" s="78">
        <f>VLOOKUP($A20,Zakázka!$A:$Q,17,FALSE)</f>
        <v>0</v>
      </c>
      <c r="G20" s="7"/>
      <c r="H20" s="9"/>
    </row>
    <row r="21" spans="1:8" ht="10.5" hidden="1" outlineLevel="3" x14ac:dyDescent="0.15">
      <c r="A21" s="72" t="s">
        <v>67</v>
      </c>
      <c r="B21" s="73" t="s">
        <v>68</v>
      </c>
      <c r="C21" s="74">
        <f>VLOOKUP($A21,Zakázka!$A:$Q,10,FALSE)</f>
        <v>0</v>
      </c>
      <c r="D21" s="75">
        <f>VLOOKUP($A21,Zakázka!$A:$Q,12,FALSE)</f>
        <v>0.11215143999999999</v>
      </c>
      <c r="E21" s="74">
        <f>VLOOKUP($A21,Zakázka!$A:$Q,16,FALSE)</f>
        <v>0</v>
      </c>
      <c r="F21" s="74">
        <f>VLOOKUP($A21,Zakázka!$A:$Q,17,FALSE)</f>
        <v>0</v>
      </c>
      <c r="G21" s="7"/>
      <c r="H21" s="9"/>
    </row>
    <row r="22" spans="1:8" ht="9" hidden="1" outlineLevel="4" x14ac:dyDescent="0.15">
      <c r="A22" s="76" t="s">
        <v>69</v>
      </c>
      <c r="B22" s="77" t="s">
        <v>70</v>
      </c>
      <c r="C22" s="78">
        <f>VLOOKUP($A22,Zakázka!$A:$Q,10,FALSE)</f>
        <v>0</v>
      </c>
      <c r="D22" s="79">
        <f>VLOOKUP($A22,Zakázka!$A:$Q,12,FALSE)</f>
        <v>0</v>
      </c>
      <c r="E22" s="78">
        <f>VLOOKUP($A22,Zakázka!$A:$Q,16,FALSE)</f>
        <v>0</v>
      </c>
      <c r="F22" s="78">
        <f>VLOOKUP($A22,Zakázka!$A:$Q,17,FALSE)</f>
        <v>0</v>
      </c>
      <c r="G22" s="7"/>
      <c r="H22" s="9"/>
    </row>
    <row r="23" spans="1:8" ht="9" hidden="1" outlineLevel="4" x14ac:dyDescent="0.15">
      <c r="A23" s="76" t="s">
        <v>71</v>
      </c>
      <c r="B23" s="77" t="s">
        <v>72</v>
      </c>
      <c r="C23" s="78">
        <f>VLOOKUP($A23,Zakázka!$A:$Q,10,FALSE)</f>
        <v>0</v>
      </c>
      <c r="D23" s="79">
        <f>VLOOKUP($A23,Zakázka!$A:$Q,12,FALSE)</f>
        <v>0.10159043999999999</v>
      </c>
      <c r="E23" s="78">
        <f>VLOOKUP($A23,Zakázka!$A:$Q,16,FALSE)</f>
        <v>0</v>
      </c>
      <c r="F23" s="78">
        <f>VLOOKUP($A23,Zakázka!$A:$Q,17,FALSE)</f>
        <v>0</v>
      </c>
      <c r="G23" s="7"/>
      <c r="H23" s="9"/>
    </row>
    <row r="24" spans="1:8" ht="9" hidden="1" outlineLevel="4" x14ac:dyDescent="0.15">
      <c r="A24" s="76" t="s">
        <v>73</v>
      </c>
      <c r="B24" s="77" t="s">
        <v>74</v>
      </c>
      <c r="C24" s="78">
        <f>VLOOKUP($A24,Zakázka!$A:$Q,10,FALSE)</f>
        <v>0</v>
      </c>
      <c r="D24" s="79">
        <f>VLOOKUP($A24,Zakázka!$A:$Q,12,FALSE)</f>
        <v>0</v>
      </c>
      <c r="E24" s="78">
        <f>VLOOKUP($A24,Zakázka!$A:$Q,16,FALSE)</f>
        <v>0</v>
      </c>
      <c r="F24" s="78">
        <f>VLOOKUP($A24,Zakázka!$A:$Q,17,FALSE)</f>
        <v>0</v>
      </c>
      <c r="G24" s="7"/>
      <c r="H24" s="9"/>
    </row>
    <row r="25" spans="1:8" ht="9" hidden="1" outlineLevel="4" x14ac:dyDescent="0.15">
      <c r="A25" s="76" t="s">
        <v>75</v>
      </c>
      <c r="B25" s="77" t="s">
        <v>76</v>
      </c>
      <c r="C25" s="78">
        <f>VLOOKUP($A25,Zakázka!$A:$Q,10,FALSE)</f>
        <v>0</v>
      </c>
      <c r="D25" s="79">
        <f>VLOOKUP($A25,Zakázka!$A:$Q,12,FALSE)</f>
        <v>1.0560999999999999E-2</v>
      </c>
      <c r="E25" s="78">
        <f>VLOOKUP($A25,Zakázka!$A:$Q,16,FALSE)</f>
        <v>0</v>
      </c>
      <c r="F25" s="78">
        <f>VLOOKUP($A25,Zakázka!$A:$Q,17,FALSE)</f>
        <v>0</v>
      </c>
      <c r="G25" s="7"/>
      <c r="H25" s="9"/>
    </row>
    <row r="26" spans="1:8" ht="10.5" hidden="1" outlineLevel="3" x14ac:dyDescent="0.15">
      <c r="A26" s="72" t="s">
        <v>77</v>
      </c>
      <c r="B26" s="73" t="s">
        <v>78</v>
      </c>
      <c r="C26" s="74">
        <f>VLOOKUP($A26,Zakázka!$A:$Q,10,FALSE)</f>
        <v>0</v>
      </c>
      <c r="D26" s="75">
        <f>VLOOKUP($A26,Zakázka!$A:$Q,12,FALSE)</f>
        <v>0</v>
      </c>
      <c r="E26" s="74">
        <f>VLOOKUP($A26,Zakázka!$A:$Q,16,FALSE)</f>
        <v>0</v>
      </c>
      <c r="F26" s="74">
        <f>VLOOKUP($A26,Zakázka!$A:$Q,17,FALSE)</f>
        <v>0</v>
      </c>
      <c r="G26" s="7"/>
      <c r="H26" s="9"/>
    </row>
    <row r="27" spans="1:8" ht="9" hidden="1" outlineLevel="4" x14ac:dyDescent="0.15">
      <c r="A27" s="76" t="s">
        <v>79</v>
      </c>
      <c r="B27" s="77" t="s">
        <v>80</v>
      </c>
      <c r="C27" s="78">
        <f>VLOOKUP($A27,Zakázka!$A:$Q,10,FALSE)</f>
        <v>0</v>
      </c>
      <c r="D27" s="79">
        <f>VLOOKUP($A27,Zakázka!$A:$Q,12,FALSE)</f>
        <v>0</v>
      </c>
      <c r="E27" s="78">
        <f>VLOOKUP($A27,Zakázka!$A:$Q,16,FALSE)</f>
        <v>0</v>
      </c>
      <c r="F27" s="78">
        <f>VLOOKUP($A27,Zakázka!$A:$Q,17,FALSE)</f>
        <v>0</v>
      </c>
      <c r="G27" s="7"/>
      <c r="H27" s="9"/>
    </row>
    <row r="28" spans="1:8" ht="9" hidden="1" outlineLevel="4" x14ac:dyDescent="0.15">
      <c r="A28" s="76" t="s">
        <v>81</v>
      </c>
      <c r="B28" s="77" t="s">
        <v>82</v>
      </c>
      <c r="C28" s="78">
        <f>VLOOKUP($A28,Zakázka!$A:$Q,10,FALSE)</f>
        <v>0</v>
      </c>
      <c r="D28" s="79">
        <f>VLOOKUP($A28,Zakázka!$A:$Q,12,FALSE)</f>
        <v>0</v>
      </c>
      <c r="E28" s="78">
        <f>VLOOKUP($A28,Zakázka!$A:$Q,16,FALSE)</f>
        <v>0</v>
      </c>
      <c r="F28" s="78">
        <f>VLOOKUP($A28,Zakázka!$A:$Q,17,FALSE)</f>
        <v>0</v>
      </c>
      <c r="G28" s="7"/>
      <c r="H28" s="9"/>
    </row>
    <row r="29" spans="1:8" ht="10.5" hidden="1" outlineLevel="3" x14ac:dyDescent="0.15">
      <c r="A29" s="72" t="s">
        <v>83</v>
      </c>
      <c r="B29" s="73" t="s">
        <v>84</v>
      </c>
      <c r="C29" s="74">
        <f>VLOOKUP($A29,Zakázka!$A:$Q,10,FALSE)</f>
        <v>0</v>
      </c>
      <c r="D29" s="75">
        <f>VLOOKUP($A29,Zakázka!$A:$Q,12,FALSE)</f>
        <v>0.87341069000000005</v>
      </c>
      <c r="E29" s="74">
        <f>VLOOKUP($A29,Zakázka!$A:$Q,16,FALSE)</f>
        <v>0</v>
      </c>
      <c r="F29" s="74">
        <f>VLOOKUP($A29,Zakázka!$A:$Q,17,FALSE)</f>
        <v>0</v>
      </c>
      <c r="G29" s="7"/>
      <c r="H29" s="9"/>
    </row>
    <row r="30" spans="1:8" ht="9" hidden="1" outlineLevel="4" x14ac:dyDescent="0.15">
      <c r="A30" s="76" t="s">
        <v>85</v>
      </c>
      <c r="B30" s="77" t="s">
        <v>86</v>
      </c>
      <c r="C30" s="78">
        <f>VLOOKUP($A30,Zakázka!$A:$Q,10,FALSE)</f>
        <v>0</v>
      </c>
      <c r="D30" s="79">
        <f>VLOOKUP($A30,Zakázka!$A:$Q,12,FALSE)</f>
        <v>0.87341069000000005</v>
      </c>
      <c r="E30" s="78">
        <f>VLOOKUP($A30,Zakázka!$A:$Q,16,FALSE)</f>
        <v>0</v>
      </c>
      <c r="F30" s="78">
        <f>VLOOKUP($A30,Zakázka!$A:$Q,17,FALSE)</f>
        <v>0</v>
      </c>
      <c r="G30" s="7"/>
      <c r="H30" s="9"/>
    </row>
    <row r="31" spans="1:8" ht="10.5" hidden="1" outlineLevel="3" x14ac:dyDescent="0.15">
      <c r="A31" s="72" t="s">
        <v>87</v>
      </c>
      <c r="B31" s="73" t="s">
        <v>88</v>
      </c>
      <c r="C31" s="74">
        <f>VLOOKUP($A31,Zakázka!$A:$Q,10,FALSE)</f>
        <v>0</v>
      </c>
      <c r="D31" s="75">
        <f>VLOOKUP($A31,Zakázka!$A:$Q,12,FALSE)</f>
        <v>1.867615</v>
      </c>
      <c r="E31" s="74">
        <f>VLOOKUP($A31,Zakázka!$A:$Q,16,FALSE)</f>
        <v>0</v>
      </c>
      <c r="F31" s="74">
        <f>VLOOKUP($A31,Zakázka!$A:$Q,17,FALSE)</f>
        <v>0</v>
      </c>
      <c r="G31" s="7"/>
      <c r="H31" s="9"/>
    </row>
    <row r="32" spans="1:8" ht="9" hidden="1" outlineLevel="4" x14ac:dyDescent="0.15">
      <c r="A32" s="76" t="s">
        <v>89</v>
      </c>
      <c r="B32" s="77" t="s">
        <v>90</v>
      </c>
      <c r="C32" s="78">
        <f>VLOOKUP($A32,Zakázka!$A:$Q,10,FALSE)</f>
        <v>0</v>
      </c>
      <c r="D32" s="79">
        <f>VLOOKUP($A32,Zakázka!$A:$Q,12,FALSE)</f>
        <v>1.867615</v>
      </c>
      <c r="E32" s="78">
        <f>VLOOKUP($A32,Zakázka!$A:$Q,16,FALSE)</f>
        <v>0</v>
      </c>
      <c r="F32" s="78">
        <f>VLOOKUP($A32,Zakázka!$A:$Q,17,FALSE)</f>
        <v>0</v>
      </c>
      <c r="G32" s="7"/>
      <c r="H32" s="9"/>
    </row>
    <row r="33" spans="1:8" ht="10.5" hidden="1" outlineLevel="3" x14ac:dyDescent="0.15">
      <c r="A33" s="72" t="s">
        <v>91</v>
      </c>
      <c r="B33" s="73" t="s">
        <v>92</v>
      </c>
      <c r="C33" s="74">
        <f>VLOOKUP($A33,Zakázka!$A:$Q,10,FALSE)</f>
        <v>0</v>
      </c>
      <c r="D33" s="75">
        <f>VLOOKUP($A33,Zakázka!$A:$Q,12,FALSE)</f>
        <v>1.4089999999999998</v>
      </c>
      <c r="E33" s="74">
        <f>VLOOKUP($A33,Zakázka!$A:$Q,16,FALSE)</f>
        <v>0</v>
      </c>
      <c r="F33" s="74">
        <f>VLOOKUP($A33,Zakázka!$A:$Q,17,FALSE)</f>
        <v>0</v>
      </c>
      <c r="G33" s="7"/>
      <c r="H33" s="9"/>
    </row>
    <row r="34" spans="1:8" ht="9" hidden="1" outlineLevel="4" x14ac:dyDescent="0.15">
      <c r="A34" s="76" t="s">
        <v>93</v>
      </c>
      <c r="B34" s="77" t="s">
        <v>94</v>
      </c>
      <c r="C34" s="78">
        <f>VLOOKUP($A34,Zakázka!$A:$Q,10,FALSE)</f>
        <v>0</v>
      </c>
      <c r="D34" s="79">
        <f>VLOOKUP($A34,Zakázka!$A:$Q,12,FALSE)</f>
        <v>1.4089999999999998</v>
      </c>
      <c r="E34" s="78">
        <f>VLOOKUP($A34,Zakázka!$A:$Q,16,FALSE)</f>
        <v>0</v>
      </c>
      <c r="F34" s="78">
        <f>VLOOKUP($A34,Zakázka!$A:$Q,17,FALSE)</f>
        <v>0</v>
      </c>
      <c r="G34" s="7"/>
      <c r="H34" s="9"/>
    </row>
    <row r="35" spans="1:8" ht="10.5" hidden="1" outlineLevel="3" x14ac:dyDescent="0.15">
      <c r="A35" s="72" t="s">
        <v>95</v>
      </c>
      <c r="B35" s="73" t="s">
        <v>96</v>
      </c>
      <c r="C35" s="74">
        <f>VLOOKUP($A35,Zakázka!$A:$Q,10,FALSE)</f>
        <v>0</v>
      </c>
      <c r="D35" s="75">
        <f>VLOOKUP($A35,Zakázka!$A:$Q,12,FALSE)</f>
        <v>15.154008999999999</v>
      </c>
      <c r="E35" s="74">
        <f>VLOOKUP($A35,Zakázka!$A:$Q,16,FALSE)</f>
        <v>0</v>
      </c>
      <c r="F35" s="74">
        <f>VLOOKUP($A35,Zakázka!$A:$Q,17,FALSE)</f>
        <v>0</v>
      </c>
      <c r="G35" s="7"/>
      <c r="H35" s="9"/>
    </row>
    <row r="36" spans="1:8" ht="9" hidden="1" outlineLevel="4" x14ac:dyDescent="0.15">
      <c r="A36" s="76" t="s">
        <v>97</v>
      </c>
      <c r="B36" s="77" t="s">
        <v>98</v>
      </c>
      <c r="C36" s="78">
        <f>VLOOKUP($A36,Zakázka!$A:$Q,10,FALSE)</f>
        <v>0</v>
      </c>
      <c r="D36" s="79">
        <f>VLOOKUP($A36,Zakázka!$A:$Q,12,FALSE)</f>
        <v>15.154008999999999</v>
      </c>
      <c r="E36" s="78">
        <f>VLOOKUP($A36,Zakázka!$A:$Q,16,FALSE)</f>
        <v>0</v>
      </c>
      <c r="F36" s="78">
        <f>VLOOKUP($A36,Zakázka!$A:$Q,17,FALSE)</f>
        <v>0</v>
      </c>
      <c r="G36" s="7"/>
      <c r="H36" s="9"/>
    </row>
    <row r="37" spans="1:8" ht="10.5" hidden="1" outlineLevel="3" x14ac:dyDescent="0.15">
      <c r="A37" s="72" t="s">
        <v>99</v>
      </c>
      <c r="B37" s="73" t="s">
        <v>100</v>
      </c>
      <c r="C37" s="74">
        <f>VLOOKUP($A37,Zakázka!$A:$Q,10,FALSE)</f>
        <v>0</v>
      </c>
      <c r="D37" s="75">
        <f>VLOOKUP($A37,Zakázka!$A:$Q,12,FALSE)</f>
        <v>0</v>
      </c>
      <c r="E37" s="74">
        <f>VLOOKUP($A37,Zakázka!$A:$Q,16,FALSE)</f>
        <v>0</v>
      </c>
      <c r="F37" s="74">
        <f>VLOOKUP($A37,Zakázka!$A:$Q,17,FALSE)</f>
        <v>0</v>
      </c>
      <c r="G37" s="7"/>
      <c r="H37" s="9"/>
    </row>
    <row r="38" spans="1:8" ht="9" hidden="1" outlineLevel="4" x14ac:dyDescent="0.15">
      <c r="A38" s="76" t="s">
        <v>101</v>
      </c>
      <c r="B38" s="77" t="s">
        <v>102</v>
      </c>
      <c r="C38" s="78">
        <f>VLOOKUP($A38,Zakázka!$A:$Q,10,FALSE)</f>
        <v>0</v>
      </c>
      <c r="D38" s="79">
        <f>VLOOKUP($A38,Zakázka!$A:$Q,12,FALSE)</f>
        <v>0</v>
      </c>
      <c r="E38" s="78">
        <f>VLOOKUP($A38,Zakázka!$A:$Q,16,FALSE)</f>
        <v>0</v>
      </c>
      <c r="F38" s="78">
        <f>VLOOKUP($A38,Zakázka!$A:$Q,17,FALSE)</f>
        <v>0</v>
      </c>
      <c r="G38" s="7"/>
      <c r="H38" s="9"/>
    </row>
    <row r="39" spans="1:8" ht="11.25" outlineLevel="2" collapsed="1" x14ac:dyDescent="0.15">
      <c r="A39" s="68" t="s">
        <v>103</v>
      </c>
      <c r="B39" s="69" t="s">
        <v>104</v>
      </c>
      <c r="C39" s="70">
        <f>VLOOKUP($A39,Zakázka!$A:$Q,10,FALSE)</f>
        <v>0</v>
      </c>
      <c r="D39" s="71">
        <f>VLOOKUP($A39,Zakázka!$A:$Q,12,FALSE)</f>
        <v>0.13168199999999999</v>
      </c>
      <c r="E39" s="70">
        <f>VLOOKUP($A39,Zakázka!$A:$Q,16,FALSE)</f>
        <v>0</v>
      </c>
      <c r="F39" s="70">
        <f>VLOOKUP($A39,Zakázka!$A:$Q,17,FALSE)</f>
        <v>0</v>
      </c>
      <c r="G39" s="7"/>
      <c r="H39" s="9"/>
    </row>
    <row r="40" spans="1:8" ht="10.5" hidden="1" outlineLevel="3" x14ac:dyDescent="0.15">
      <c r="A40" s="72" t="s">
        <v>105</v>
      </c>
      <c r="B40" s="73" t="s">
        <v>68</v>
      </c>
      <c r="C40" s="74">
        <f>VLOOKUP($A40,Zakázka!$A:$Q,10,FALSE)</f>
        <v>0</v>
      </c>
      <c r="D40" s="75">
        <f>VLOOKUP($A40,Zakázka!$A:$Q,12,FALSE)</f>
        <v>9.7199999999999999E-4</v>
      </c>
      <c r="E40" s="74">
        <f>VLOOKUP($A40,Zakázka!$A:$Q,16,FALSE)</f>
        <v>0</v>
      </c>
      <c r="F40" s="74">
        <f>VLOOKUP($A40,Zakázka!$A:$Q,17,FALSE)</f>
        <v>0</v>
      </c>
      <c r="G40" s="7"/>
      <c r="H40" s="9"/>
    </row>
    <row r="41" spans="1:8" ht="9" hidden="1" outlineLevel="4" x14ac:dyDescent="0.15">
      <c r="A41" s="76" t="s">
        <v>106</v>
      </c>
      <c r="B41" s="77" t="s">
        <v>72</v>
      </c>
      <c r="C41" s="78">
        <f>VLOOKUP($A41,Zakázka!$A:$Q,10,FALSE)</f>
        <v>0</v>
      </c>
      <c r="D41" s="79">
        <f>VLOOKUP($A41,Zakázka!$A:$Q,12,FALSE)</f>
        <v>0</v>
      </c>
      <c r="E41" s="78">
        <f>VLOOKUP($A41,Zakázka!$A:$Q,16,FALSE)</f>
        <v>0</v>
      </c>
      <c r="F41" s="78">
        <f>VLOOKUP($A41,Zakázka!$A:$Q,17,FALSE)</f>
        <v>0</v>
      </c>
      <c r="G41" s="7"/>
      <c r="H41" s="9"/>
    </row>
    <row r="42" spans="1:8" ht="9" hidden="1" outlineLevel="4" x14ac:dyDescent="0.15">
      <c r="A42" s="76" t="s">
        <v>107</v>
      </c>
      <c r="B42" s="77" t="s">
        <v>76</v>
      </c>
      <c r="C42" s="78">
        <f>VLOOKUP($A42,Zakázka!$A:$Q,10,FALSE)</f>
        <v>0</v>
      </c>
      <c r="D42" s="79">
        <f>VLOOKUP($A42,Zakázka!$A:$Q,12,FALSE)</f>
        <v>9.7199999999999999E-4</v>
      </c>
      <c r="E42" s="78">
        <f>VLOOKUP($A42,Zakázka!$A:$Q,16,FALSE)</f>
        <v>0</v>
      </c>
      <c r="F42" s="78">
        <f>VLOOKUP($A42,Zakázka!$A:$Q,17,FALSE)</f>
        <v>0</v>
      </c>
      <c r="G42" s="7"/>
      <c r="H42" s="9"/>
    </row>
    <row r="43" spans="1:8" ht="10.5" hidden="1" outlineLevel="3" x14ac:dyDescent="0.15">
      <c r="A43" s="72" t="s">
        <v>108</v>
      </c>
      <c r="B43" s="73" t="s">
        <v>78</v>
      </c>
      <c r="C43" s="74">
        <f>VLOOKUP($A43,Zakázka!$A:$Q,10,FALSE)</f>
        <v>0</v>
      </c>
      <c r="D43" s="75">
        <f>VLOOKUP($A43,Zakázka!$A:$Q,12,FALSE)</f>
        <v>0</v>
      </c>
      <c r="E43" s="74">
        <f>VLOOKUP($A43,Zakázka!$A:$Q,16,FALSE)</f>
        <v>0</v>
      </c>
      <c r="F43" s="74">
        <f>VLOOKUP($A43,Zakázka!$A:$Q,17,FALSE)</f>
        <v>0</v>
      </c>
      <c r="G43" s="7"/>
      <c r="H43" s="9"/>
    </row>
    <row r="44" spans="1:8" ht="9" hidden="1" outlineLevel="4" x14ac:dyDescent="0.15">
      <c r="A44" s="76" t="s">
        <v>109</v>
      </c>
      <c r="B44" s="77" t="s">
        <v>80</v>
      </c>
      <c r="C44" s="78">
        <f>VLOOKUP($A44,Zakázka!$A:$Q,10,FALSE)</f>
        <v>0</v>
      </c>
      <c r="D44" s="79">
        <f>VLOOKUP($A44,Zakázka!$A:$Q,12,FALSE)</f>
        <v>0</v>
      </c>
      <c r="E44" s="78">
        <f>VLOOKUP($A44,Zakázka!$A:$Q,16,FALSE)</f>
        <v>0</v>
      </c>
      <c r="F44" s="78">
        <f>VLOOKUP($A44,Zakázka!$A:$Q,17,FALSE)</f>
        <v>0</v>
      </c>
      <c r="G44" s="7"/>
      <c r="H44" s="9"/>
    </row>
    <row r="45" spans="1:8" ht="10.5" hidden="1" outlineLevel="3" x14ac:dyDescent="0.15">
      <c r="A45" s="72" t="s">
        <v>110</v>
      </c>
      <c r="B45" s="73" t="s">
        <v>111</v>
      </c>
      <c r="C45" s="74">
        <f>VLOOKUP($A45,Zakázka!$A:$Q,10,FALSE)</f>
        <v>0</v>
      </c>
      <c r="D45" s="75">
        <f>VLOOKUP($A45,Zakázka!$A:$Q,12,FALSE)</f>
        <v>1.6449999999999999E-2</v>
      </c>
      <c r="E45" s="74">
        <f>VLOOKUP($A45,Zakázka!$A:$Q,16,FALSE)</f>
        <v>0</v>
      </c>
      <c r="F45" s="74">
        <f>VLOOKUP($A45,Zakázka!$A:$Q,17,FALSE)</f>
        <v>0</v>
      </c>
      <c r="G45" s="7"/>
      <c r="H45" s="9"/>
    </row>
    <row r="46" spans="1:8" ht="9" hidden="1" outlineLevel="4" x14ac:dyDescent="0.15">
      <c r="A46" s="76" t="s">
        <v>112</v>
      </c>
      <c r="B46" s="77" t="s">
        <v>113</v>
      </c>
      <c r="C46" s="78">
        <f>VLOOKUP($A46,Zakázka!$A:$Q,10,FALSE)</f>
        <v>0</v>
      </c>
      <c r="D46" s="79">
        <f>VLOOKUP($A46,Zakázka!$A:$Q,12,FALSE)</f>
        <v>1.6449999999999999E-2</v>
      </c>
      <c r="E46" s="78">
        <f>VLOOKUP($A46,Zakázka!$A:$Q,16,FALSE)</f>
        <v>0</v>
      </c>
      <c r="F46" s="78">
        <f>VLOOKUP($A46,Zakázka!$A:$Q,17,FALSE)</f>
        <v>0</v>
      </c>
      <c r="G46" s="7"/>
      <c r="H46" s="9"/>
    </row>
    <row r="47" spans="1:8" ht="10.5" hidden="1" outlineLevel="3" x14ac:dyDescent="0.15">
      <c r="A47" s="72" t="s">
        <v>114</v>
      </c>
      <c r="B47" s="73" t="s">
        <v>115</v>
      </c>
      <c r="C47" s="74">
        <f>VLOOKUP($A47,Zakázka!$A:$Q,10,FALSE)</f>
        <v>0</v>
      </c>
      <c r="D47" s="75">
        <f>VLOOKUP($A47,Zakázka!$A:$Q,12,FALSE)</f>
        <v>0.11276000000000001</v>
      </c>
      <c r="E47" s="74">
        <f>VLOOKUP($A47,Zakázka!$A:$Q,16,FALSE)</f>
        <v>0</v>
      </c>
      <c r="F47" s="74">
        <f>VLOOKUP($A47,Zakázka!$A:$Q,17,FALSE)</f>
        <v>0</v>
      </c>
      <c r="G47" s="7"/>
      <c r="H47" s="9"/>
    </row>
    <row r="48" spans="1:8" ht="9" hidden="1" outlineLevel="4" x14ac:dyDescent="0.15">
      <c r="A48" s="76" t="s">
        <v>116</v>
      </c>
      <c r="B48" s="77" t="s">
        <v>117</v>
      </c>
      <c r="C48" s="78">
        <f>VLOOKUP($A48,Zakázka!$A:$Q,10,FALSE)</f>
        <v>0</v>
      </c>
      <c r="D48" s="79">
        <f>VLOOKUP($A48,Zakázka!$A:$Q,12,FALSE)</f>
        <v>0.11276000000000001</v>
      </c>
      <c r="E48" s="78">
        <f>VLOOKUP($A48,Zakázka!$A:$Q,16,FALSE)</f>
        <v>0</v>
      </c>
      <c r="F48" s="78">
        <f>VLOOKUP($A48,Zakázka!$A:$Q,17,FALSE)</f>
        <v>0</v>
      </c>
      <c r="G48" s="7"/>
      <c r="H48" s="9"/>
    </row>
    <row r="49" spans="1:8" ht="10.5" hidden="1" outlineLevel="3" x14ac:dyDescent="0.15">
      <c r="A49" s="72" t="s">
        <v>118</v>
      </c>
      <c r="B49" s="73" t="s">
        <v>119</v>
      </c>
      <c r="C49" s="74">
        <f>VLOOKUP($A49,Zakázka!$A:$Q,10,FALSE)</f>
        <v>0</v>
      </c>
      <c r="D49" s="75">
        <f>VLOOKUP($A49,Zakázka!$A:$Q,12,FALSE)</f>
        <v>0</v>
      </c>
      <c r="E49" s="74">
        <f>VLOOKUP($A49,Zakázka!$A:$Q,16,FALSE)</f>
        <v>0</v>
      </c>
      <c r="F49" s="74">
        <f>VLOOKUP($A49,Zakázka!$A:$Q,17,FALSE)</f>
        <v>0</v>
      </c>
      <c r="G49" s="7"/>
      <c r="H49" s="9"/>
    </row>
    <row r="50" spans="1:8" ht="9" hidden="1" outlineLevel="4" x14ac:dyDescent="0.15">
      <c r="A50" s="76" t="s">
        <v>120</v>
      </c>
      <c r="B50" s="77" t="s">
        <v>121</v>
      </c>
      <c r="C50" s="78">
        <f>VLOOKUP($A50,Zakázka!$A:$Q,10,FALSE)</f>
        <v>0</v>
      </c>
      <c r="D50" s="79">
        <f>VLOOKUP($A50,Zakázka!$A:$Q,12,FALSE)</f>
        <v>0</v>
      </c>
      <c r="E50" s="78">
        <f>VLOOKUP($A50,Zakázka!$A:$Q,16,FALSE)</f>
        <v>0</v>
      </c>
      <c r="F50" s="78">
        <f>VLOOKUP($A50,Zakázka!$A:$Q,17,FALSE)</f>
        <v>0</v>
      </c>
      <c r="G50" s="7"/>
      <c r="H50" s="9"/>
    </row>
    <row r="51" spans="1:8" ht="9" hidden="1" outlineLevel="4" x14ac:dyDescent="0.15">
      <c r="A51" s="76" t="s">
        <v>122</v>
      </c>
      <c r="B51" s="77" t="s">
        <v>123</v>
      </c>
      <c r="C51" s="78">
        <f>VLOOKUP($A51,Zakázka!$A:$Q,10,FALSE)</f>
        <v>0</v>
      </c>
      <c r="D51" s="79">
        <f>VLOOKUP($A51,Zakázka!$A:$Q,12,FALSE)</f>
        <v>0</v>
      </c>
      <c r="E51" s="78">
        <f>VLOOKUP($A51,Zakázka!$A:$Q,16,FALSE)</f>
        <v>0</v>
      </c>
      <c r="F51" s="78">
        <f>VLOOKUP($A51,Zakázka!$A:$Q,17,FALSE)</f>
        <v>0</v>
      </c>
      <c r="G51" s="7"/>
      <c r="H51" s="9"/>
    </row>
    <row r="52" spans="1:8" ht="9" hidden="1" outlineLevel="4" x14ac:dyDescent="0.15">
      <c r="A52" s="76" t="s">
        <v>124</v>
      </c>
      <c r="B52" s="77" t="s">
        <v>125</v>
      </c>
      <c r="C52" s="78">
        <f>VLOOKUP($A52,Zakázka!$A:$Q,10,FALSE)</f>
        <v>0</v>
      </c>
      <c r="D52" s="79">
        <f>VLOOKUP($A52,Zakázka!$A:$Q,12,FALSE)</f>
        <v>0</v>
      </c>
      <c r="E52" s="78">
        <f>VLOOKUP($A52,Zakázka!$A:$Q,16,FALSE)</f>
        <v>0</v>
      </c>
      <c r="F52" s="78">
        <f>VLOOKUP($A52,Zakázka!$A:$Q,17,FALSE)</f>
        <v>0</v>
      </c>
      <c r="G52" s="7"/>
      <c r="H52" s="9"/>
    </row>
    <row r="53" spans="1:8" ht="10.5" hidden="1" outlineLevel="3" x14ac:dyDescent="0.15">
      <c r="A53" s="72" t="s">
        <v>126</v>
      </c>
      <c r="B53" s="73" t="s">
        <v>127</v>
      </c>
      <c r="C53" s="74">
        <f>VLOOKUP($A53,Zakázka!$A:$Q,10,FALSE)</f>
        <v>0</v>
      </c>
      <c r="D53" s="75">
        <f>VLOOKUP($A53,Zakázka!$A:$Q,12,FALSE)</f>
        <v>1.5E-3</v>
      </c>
      <c r="E53" s="74">
        <f>VLOOKUP($A53,Zakázka!$A:$Q,16,FALSE)</f>
        <v>0</v>
      </c>
      <c r="F53" s="74">
        <f>VLOOKUP($A53,Zakázka!$A:$Q,17,FALSE)</f>
        <v>0</v>
      </c>
      <c r="G53" s="7"/>
      <c r="H53" s="9"/>
    </row>
    <row r="54" spans="1:8" ht="9" hidden="1" outlineLevel="4" x14ac:dyDescent="0.15">
      <c r="A54" s="76" t="s">
        <v>128</v>
      </c>
      <c r="B54" s="77" t="s">
        <v>129</v>
      </c>
      <c r="C54" s="78">
        <f>VLOOKUP($A54,Zakázka!$A:$Q,10,FALSE)</f>
        <v>0</v>
      </c>
      <c r="D54" s="79">
        <f>VLOOKUP($A54,Zakázka!$A:$Q,12,FALSE)</f>
        <v>1.5E-3</v>
      </c>
      <c r="E54" s="78">
        <f>VLOOKUP($A54,Zakázka!$A:$Q,16,FALSE)</f>
        <v>0</v>
      </c>
      <c r="F54" s="78">
        <f>VLOOKUP($A54,Zakázka!$A:$Q,17,FALSE)</f>
        <v>0</v>
      </c>
      <c r="G54" s="7"/>
      <c r="H54" s="9"/>
    </row>
    <row r="55" spans="1:8" ht="10.5" hidden="1" outlineLevel="3" x14ac:dyDescent="0.15">
      <c r="A55" s="72" t="s">
        <v>130</v>
      </c>
      <c r="B55" s="73" t="s">
        <v>131</v>
      </c>
      <c r="C55" s="74">
        <f>VLOOKUP($A55,Zakázka!$A:$Q,10,FALSE)</f>
        <v>0</v>
      </c>
      <c r="D55" s="75">
        <f>VLOOKUP($A55,Zakázka!$A:$Q,12,FALSE)</f>
        <v>0</v>
      </c>
      <c r="E55" s="74">
        <f>VLOOKUP($A55,Zakázka!$A:$Q,16,FALSE)</f>
        <v>0</v>
      </c>
      <c r="F55" s="74">
        <f>VLOOKUP($A55,Zakázka!$A:$Q,17,FALSE)</f>
        <v>0</v>
      </c>
      <c r="G55" s="7"/>
      <c r="H55" s="9"/>
    </row>
    <row r="56" spans="1:8" ht="9" hidden="1" outlineLevel="4" x14ac:dyDescent="0.15">
      <c r="A56" s="76" t="s">
        <v>132</v>
      </c>
      <c r="B56" s="77" t="s">
        <v>133</v>
      </c>
      <c r="C56" s="78">
        <f>VLOOKUP($A56,Zakázka!$A:$Q,10,FALSE)</f>
        <v>0</v>
      </c>
      <c r="D56" s="79">
        <f>VLOOKUP($A56,Zakázka!$A:$Q,12,FALSE)</f>
        <v>0</v>
      </c>
      <c r="E56" s="78">
        <f>VLOOKUP($A56,Zakázka!$A:$Q,16,FALSE)</f>
        <v>0</v>
      </c>
      <c r="F56" s="78">
        <f>VLOOKUP($A56,Zakázka!$A:$Q,17,FALSE)</f>
        <v>0</v>
      </c>
      <c r="G56" s="7"/>
      <c r="H56" s="9"/>
    </row>
    <row r="57" spans="1:8" ht="11.25" outlineLevel="2" collapsed="1" x14ac:dyDescent="0.15">
      <c r="A57" s="68" t="s">
        <v>134</v>
      </c>
      <c r="B57" s="69" t="s">
        <v>135</v>
      </c>
      <c r="C57" s="70">
        <f>VLOOKUP($A57,Zakázka!$A:$Q,10,FALSE)</f>
        <v>0</v>
      </c>
      <c r="D57" s="71">
        <f>VLOOKUP($A57,Zakázka!$A:$Q,12,FALSE)</f>
        <v>0</v>
      </c>
      <c r="E57" s="70">
        <f>VLOOKUP($A57,Zakázka!$A:$Q,16,FALSE)</f>
        <v>0</v>
      </c>
      <c r="F57" s="70">
        <f>VLOOKUP($A57,Zakázka!$A:$Q,17,FALSE)</f>
        <v>0</v>
      </c>
      <c r="G57" s="7"/>
      <c r="H57" s="9"/>
    </row>
    <row r="58" spans="1:8" ht="10.5" hidden="1" outlineLevel="3" x14ac:dyDescent="0.15">
      <c r="A58" s="72" t="s">
        <v>136</v>
      </c>
      <c r="B58" s="73" t="s">
        <v>137</v>
      </c>
      <c r="C58" s="74">
        <f>VLOOKUP($A58,Zakázka!$A:$Q,10,FALSE)</f>
        <v>0</v>
      </c>
      <c r="D58" s="75">
        <f>VLOOKUP($A58,Zakázka!$A:$Q,12,FALSE)</f>
        <v>0</v>
      </c>
      <c r="E58" s="74">
        <f>VLOOKUP($A58,Zakázka!$A:$Q,16,FALSE)</f>
        <v>0</v>
      </c>
      <c r="F58" s="74">
        <f>VLOOKUP($A58,Zakázka!$A:$Q,17,FALSE)</f>
        <v>0</v>
      </c>
      <c r="G58" s="7"/>
      <c r="H58" s="9"/>
    </row>
    <row r="59" spans="1:8" ht="9" hidden="1" outlineLevel="4" x14ac:dyDescent="0.15">
      <c r="A59" s="76" t="s">
        <v>138</v>
      </c>
      <c r="B59" s="77" t="s">
        <v>139</v>
      </c>
      <c r="C59" s="78">
        <f>VLOOKUP($A59,Zakázka!$A:$Q,10,FALSE)</f>
        <v>0</v>
      </c>
      <c r="D59" s="79">
        <f>VLOOKUP($A59,Zakázka!$A:$Q,12,FALSE)</f>
        <v>0</v>
      </c>
      <c r="E59" s="78">
        <f>VLOOKUP($A59,Zakázka!$A:$Q,16,FALSE)</f>
        <v>0</v>
      </c>
      <c r="F59" s="78">
        <f>VLOOKUP($A59,Zakázka!$A:$Q,17,FALSE)</f>
        <v>0</v>
      </c>
      <c r="G59" s="7"/>
      <c r="H59" s="9"/>
    </row>
    <row r="60" spans="1:8" ht="9" hidden="1" outlineLevel="4" x14ac:dyDescent="0.15">
      <c r="A60" s="76" t="s">
        <v>140</v>
      </c>
      <c r="B60" s="77" t="s">
        <v>141</v>
      </c>
      <c r="C60" s="78">
        <f>VLOOKUP($A60,Zakázka!$A:$Q,10,FALSE)</f>
        <v>0</v>
      </c>
      <c r="D60" s="79">
        <f>VLOOKUP($A60,Zakázka!$A:$Q,12,FALSE)</f>
        <v>0</v>
      </c>
      <c r="E60" s="78">
        <f>VLOOKUP($A60,Zakázka!$A:$Q,16,FALSE)</f>
        <v>0</v>
      </c>
      <c r="F60" s="78">
        <f>VLOOKUP($A60,Zakázka!$A:$Q,17,FALSE)</f>
        <v>0</v>
      </c>
      <c r="G60" s="7"/>
      <c r="H60" s="9"/>
    </row>
    <row r="61" spans="1:8" ht="9" hidden="1" outlineLevel="4" x14ac:dyDescent="0.15">
      <c r="A61" s="76" t="s">
        <v>142</v>
      </c>
      <c r="B61" s="77" t="s">
        <v>143</v>
      </c>
      <c r="C61" s="78">
        <f>VLOOKUP($A61,Zakázka!$A:$Q,10,FALSE)</f>
        <v>0</v>
      </c>
      <c r="D61" s="79">
        <f>VLOOKUP($A61,Zakázka!$A:$Q,12,FALSE)</f>
        <v>0</v>
      </c>
      <c r="E61" s="78">
        <f>VLOOKUP($A61,Zakázka!$A:$Q,16,FALSE)</f>
        <v>0</v>
      </c>
      <c r="F61" s="78">
        <f>VLOOKUP($A61,Zakázka!$A:$Q,17,FALSE)</f>
        <v>0</v>
      </c>
      <c r="G61" s="7"/>
      <c r="H61" s="9"/>
    </row>
    <row r="62" spans="1:8" ht="9" hidden="1" outlineLevel="4" x14ac:dyDescent="0.15">
      <c r="A62" s="76" t="s">
        <v>144</v>
      </c>
      <c r="B62" s="77" t="s">
        <v>145</v>
      </c>
      <c r="C62" s="78">
        <f>VLOOKUP($A62,Zakázka!$A:$Q,10,FALSE)</f>
        <v>0</v>
      </c>
      <c r="D62" s="79">
        <f>VLOOKUP($A62,Zakázka!$A:$Q,12,FALSE)</f>
        <v>0</v>
      </c>
      <c r="E62" s="78">
        <f>VLOOKUP($A62,Zakázka!$A:$Q,16,FALSE)</f>
        <v>0</v>
      </c>
      <c r="F62" s="78">
        <f>VLOOKUP($A62,Zakázka!$A:$Q,17,FALSE)</f>
        <v>0</v>
      </c>
      <c r="G62" s="7"/>
      <c r="H62" s="9"/>
    </row>
    <row r="63" spans="1:8" ht="9" hidden="1" outlineLevel="4" x14ac:dyDescent="0.15">
      <c r="A63" s="76" t="s">
        <v>146</v>
      </c>
      <c r="B63" s="77" t="s">
        <v>147</v>
      </c>
      <c r="C63" s="78">
        <f>VLOOKUP($A63,Zakázka!$A:$Q,10,FALSE)</f>
        <v>0</v>
      </c>
      <c r="D63" s="79">
        <f>VLOOKUP($A63,Zakázka!$A:$Q,12,FALSE)</f>
        <v>0</v>
      </c>
      <c r="E63" s="78">
        <f>VLOOKUP($A63,Zakázka!$A:$Q,16,FALSE)</f>
        <v>0</v>
      </c>
      <c r="F63" s="78">
        <f>VLOOKUP($A63,Zakázka!$A:$Q,17,FALSE)</f>
        <v>0</v>
      </c>
      <c r="G63" s="7"/>
      <c r="H63" s="9"/>
    </row>
    <row r="64" spans="1:8" ht="9" hidden="1" outlineLevel="4" x14ac:dyDescent="0.15">
      <c r="A64" s="76" t="s">
        <v>148</v>
      </c>
      <c r="B64" s="77" t="s">
        <v>149</v>
      </c>
      <c r="C64" s="78">
        <f>VLOOKUP($A64,Zakázka!$A:$Q,10,FALSE)</f>
        <v>0</v>
      </c>
      <c r="D64" s="79">
        <f>VLOOKUP($A64,Zakázka!$A:$Q,12,FALSE)</f>
        <v>0</v>
      </c>
      <c r="E64" s="78">
        <f>VLOOKUP($A64,Zakázka!$A:$Q,16,FALSE)</f>
        <v>0</v>
      </c>
      <c r="F64" s="78">
        <f>VLOOKUP($A64,Zakázka!$A:$Q,17,FALSE)</f>
        <v>0</v>
      </c>
      <c r="G64" s="7"/>
      <c r="H64" s="9"/>
    </row>
    <row r="65" spans="1:8" ht="9" hidden="1" outlineLevel="4" x14ac:dyDescent="0.15">
      <c r="A65" s="76" t="s">
        <v>150</v>
      </c>
      <c r="B65" s="77" t="s">
        <v>151</v>
      </c>
      <c r="C65" s="78">
        <f>VLOOKUP($A65,Zakázka!$A:$Q,10,FALSE)</f>
        <v>0</v>
      </c>
      <c r="D65" s="79">
        <f>VLOOKUP($A65,Zakázka!$A:$Q,12,FALSE)</f>
        <v>0</v>
      </c>
      <c r="E65" s="78">
        <f>VLOOKUP($A65,Zakázka!$A:$Q,16,FALSE)</f>
        <v>0</v>
      </c>
      <c r="F65" s="78">
        <f>VLOOKUP($A65,Zakázka!$A:$Q,17,FALSE)</f>
        <v>0</v>
      </c>
      <c r="G65" s="7"/>
      <c r="H65" s="9"/>
    </row>
    <row r="66" spans="1:8" ht="10.5" hidden="1" outlineLevel="3" x14ac:dyDescent="0.15">
      <c r="A66" s="72" t="s">
        <v>152</v>
      </c>
      <c r="B66" s="73" t="s">
        <v>153</v>
      </c>
      <c r="C66" s="74">
        <f>VLOOKUP($A66,Zakázka!$A:$Q,10,FALSE)</f>
        <v>0</v>
      </c>
      <c r="D66" s="75">
        <f>VLOOKUP($A66,Zakázka!$A:$Q,12,FALSE)</f>
        <v>0</v>
      </c>
      <c r="E66" s="74">
        <f>VLOOKUP($A66,Zakázka!$A:$Q,16,FALSE)</f>
        <v>0</v>
      </c>
      <c r="F66" s="74">
        <f>VLOOKUP($A66,Zakázka!$A:$Q,17,FALSE)</f>
        <v>0</v>
      </c>
      <c r="G66" s="7"/>
      <c r="H66" s="9"/>
    </row>
    <row r="67" spans="1:8" ht="9" hidden="1" outlineLevel="4" x14ac:dyDescent="0.15">
      <c r="A67" s="76" t="s">
        <v>154</v>
      </c>
      <c r="B67" s="77" t="s">
        <v>155</v>
      </c>
      <c r="C67" s="78">
        <f>VLOOKUP($A67,Zakázka!$A:$Q,10,FALSE)</f>
        <v>0</v>
      </c>
      <c r="D67" s="79">
        <f>VLOOKUP($A67,Zakázka!$A:$Q,12,FALSE)</f>
        <v>0</v>
      </c>
      <c r="E67" s="78">
        <f>VLOOKUP($A67,Zakázka!$A:$Q,16,FALSE)</f>
        <v>0</v>
      </c>
      <c r="F67" s="78">
        <f>VLOOKUP($A67,Zakázka!$A:$Q,17,FALSE)</f>
        <v>0</v>
      </c>
      <c r="G67" s="7"/>
      <c r="H67" s="9"/>
    </row>
    <row r="68" spans="1:8" ht="10.5" hidden="1" outlineLevel="3" x14ac:dyDescent="0.15">
      <c r="A68" s="72" t="s">
        <v>156</v>
      </c>
      <c r="B68" s="73" t="s">
        <v>157</v>
      </c>
      <c r="C68" s="74">
        <f>VLOOKUP($A68,Zakázka!$A:$Q,10,FALSE)</f>
        <v>0</v>
      </c>
      <c r="D68" s="75">
        <f>VLOOKUP($A68,Zakázka!$A:$Q,12,FALSE)</f>
        <v>0</v>
      </c>
      <c r="E68" s="74">
        <f>VLOOKUP($A68,Zakázka!$A:$Q,16,FALSE)</f>
        <v>0</v>
      </c>
      <c r="F68" s="74">
        <f>VLOOKUP($A68,Zakázka!$A:$Q,17,FALSE)</f>
        <v>0</v>
      </c>
      <c r="G68" s="7"/>
      <c r="H68" s="9"/>
    </row>
    <row r="69" spans="1:8" ht="9" hidden="1" outlineLevel="4" x14ac:dyDescent="0.15">
      <c r="A69" s="76" t="s">
        <v>158</v>
      </c>
      <c r="B69" s="77" t="s">
        <v>159</v>
      </c>
      <c r="C69" s="78">
        <f>VLOOKUP($A69,Zakázka!$A:$Q,10,FALSE)</f>
        <v>0</v>
      </c>
      <c r="D69" s="79">
        <f>VLOOKUP($A69,Zakázka!$A:$Q,12,FALSE)</f>
        <v>0</v>
      </c>
      <c r="E69" s="78">
        <f>VLOOKUP($A69,Zakázka!$A:$Q,16,FALSE)</f>
        <v>0</v>
      </c>
      <c r="F69" s="78">
        <f>VLOOKUP($A69,Zakázka!$A:$Q,17,FALSE)</f>
        <v>0</v>
      </c>
      <c r="G69" s="7"/>
      <c r="H69" s="9"/>
    </row>
    <row r="70" spans="1:8" ht="10.5" hidden="1" outlineLevel="3" x14ac:dyDescent="0.15">
      <c r="A70" s="72" t="s">
        <v>160</v>
      </c>
      <c r="B70" s="73" t="s">
        <v>161</v>
      </c>
      <c r="C70" s="74">
        <f>VLOOKUP($A70,Zakázka!$A:$Q,10,FALSE)</f>
        <v>0</v>
      </c>
      <c r="D70" s="75">
        <f>VLOOKUP($A70,Zakázka!$A:$Q,12,FALSE)</f>
        <v>0</v>
      </c>
      <c r="E70" s="74">
        <f>VLOOKUP($A70,Zakázka!$A:$Q,16,FALSE)</f>
        <v>0</v>
      </c>
      <c r="F70" s="74">
        <f>VLOOKUP($A70,Zakázka!$A:$Q,17,FALSE)</f>
        <v>0</v>
      </c>
      <c r="G70" s="7"/>
      <c r="H70" s="9"/>
    </row>
    <row r="71" spans="1:8" ht="9" hidden="1" outlineLevel="4" x14ac:dyDescent="0.15">
      <c r="A71" s="76" t="s">
        <v>162</v>
      </c>
      <c r="B71" s="77" t="s">
        <v>163</v>
      </c>
      <c r="C71" s="78">
        <f>VLOOKUP($A71,Zakázka!$A:$Q,10,FALSE)</f>
        <v>0</v>
      </c>
      <c r="D71" s="79">
        <f>VLOOKUP($A71,Zakázka!$A:$Q,12,FALSE)</f>
        <v>0</v>
      </c>
      <c r="E71" s="78">
        <f>VLOOKUP($A71,Zakázka!$A:$Q,16,FALSE)</f>
        <v>0</v>
      </c>
      <c r="F71" s="78">
        <f>VLOOKUP($A71,Zakázka!$A:$Q,17,FALSE)</f>
        <v>0</v>
      </c>
      <c r="G71" s="7"/>
      <c r="H71" s="9"/>
    </row>
    <row r="72" spans="1:8" ht="10.5" hidden="1" outlineLevel="3" x14ac:dyDescent="0.15">
      <c r="A72" s="72" t="s">
        <v>164</v>
      </c>
      <c r="B72" s="73" t="s">
        <v>165</v>
      </c>
      <c r="C72" s="74">
        <f>VLOOKUP($A72,Zakázka!$A:$Q,10,FALSE)</f>
        <v>0</v>
      </c>
      <c r="D72" s="75">
        <f>VLOOKUP($A72,Zakázka!$A:$Q,12,FALSE)</f>
        <v>0</v>
      </c>
      <c r="E72" s="74">
        <f>VLOOKUP($A72,Zakázka!$A:$Q,16,FALSE)</f>
        <v>0</v>
      </c>
      <c r="F72" s="74">
        <f>VLOOKUP($A72,Zakázka!$A:$Q,17,FALSE)</f>
        <v>0</v>
      </c>
      <c r="G72" s="7"/>
      <c r="H72" s="9"/>
    </row>
    <row r="73" spans="1:8" ht="9" hidden="1" outlineLevel="4" x14ac:dyDescent="0.15">
      <c r="A73" s="76" t="s">
        <v>166</v>
      </c>
      <c r="B73" s="77" t="s">
        <v>167</v>
      </c>
      <c r="C73" s="78">
        <f>VLOOKUP($A73,Zakázka!$A:$Q,10,FALSE)</f>
        <v>0</v>
      </c>
      <c r="D73" s="79">
        <f>VLOOKUP($A73,Zakázka!$A:$Q,12,FALSE)</f>
        <v>0</v>
      </c>
      <c r="E73" s="78">
        <f>VLOOKUP($A73,Zakázka!$A:$Q,16,FALSE)</f>
        <v>0</v>
      </c>
      <c r="F73" s="78">
        <f>VLOOKUP($A73,Zakázka!$A:$Q,17,FALSE)</f>
        <v>0</v>
      </c>
      <c r="G73" s="7"/>
      <c r="H73" s="9"/>
    </row>
    <row r="74" spans="1:8" ht="10.5" hidden="1" outlineLevel="3" x14ac:dyDescent="0.15">
      <c r="A74" s="72" t="s">
        <v>168</v>
      </c>
      <c r="B74" s="73" t="s">
        <v>169</v>
      </c>
      <c r="C74" s="74">
        <f>VLOOKUP($A74,Zakázka!$A:$Q,10,FALSE)</f>
        <v>0</v>
      </c>
      <c r="D74" s="75">
        <f>VLOOKUP($A74,Zakázka!$A:$Q,12,FALSE)</f>
        <v>0</v>
      </c>
      <c r="E74" s="74">
        <f>VLOOKUP($A74,Zakázka!$A:$Q,16,FALSE)</f>
        <v>0</v>
      </c>
      <c r="F74" s="74">
        <f>VLOOKUP($A74,Zakázka!$A:$Q,17,FALSE)</f>
        <v>0</v>
      </c>
      <c r="G74" s="7"/>
      <c r="H74" s="9"/>
    </row>
    <row r="75" spans="1:8" ht="9" hidden="1" outlineLevel="4" x14ac:dyDescent="0.15">
      <c r="A75" s="76" t="s">
        <v>170</v>
      </c>
      <c r="B75" s="77" t="s">
        <v>171</v>
      </c>
      <c r="C75" s="78">
        <f>VLOOKUP($A75,Zakázka!$A:$Q,10,FALSE)</f>
        <v>0</v>
      </c>
      <c r="D75" s="79">
        <f>VLOOKUP($A75,Zakázka!$A:$Q,12,FALSE)</f>
        <v>0</v>
      </c>
      <c r="E75" s="78">
        <f>VLOOKUP($A75,Zakázka!$A:$Q,16,FALSE)</f>
        <v>0</v>
      </c>
      <c r="F75" s="78">
        <f>VLOOKUP($A75,Zakázka!$A:$Q,17,FALSE)</f>
        <v>0</v>
      </c>
      <c r="G75" s="7"/>
      <c r="H75" s="9"/>
    </row>
    <row r="76" spans="1:8" ht="10.5" hidden="1" outlineLevel="3" x14ac:dyDescent="0.15">
      <c r="A76" s="72" t="s">
        <v>172</v>
      </c>
      <c r="B76" s="73" t="s">
        <v>173</v>
      </c>
      <c r="C76" s="74">
        <f>VLOOKUP($A76,Zakázka!$A:$Q,10,FALSE)</f>
        <v>0</v>
      </c>
      <c r="D76" s="75">
        <f>VLOOKUP($A76,Zakázka!$A:$Q,12,FALSE)</f>
        <v>0</v>
      </c>
      <c r="E76" s="74">
        <f>VLOOKUP($A76,Zakázka!$A:$Q,16,FALSE)</f>
        <v>0</v>
      </c>
      <c r="F76" s="74">
        <f>VLOOKUP($A76,Zakázka!$A:$Q,17,FALSE)</f>
        <v>0</v>
      </c>
      <c r="G76" s="7"/>
      <c r="H76" s="9"/>
    </row>
    <row r="77" spans="1:8" ht="9" hidden="1" outlineLevel="4" x14ac:dyDescent="0.15">
      <c r="A77" s="76" t="s">
        <v>174</v>
      </c>
      <c r="B77" s="77" t="s">
        <v>175</v>
      </c>
      <c r="C77" s="78">
        <f>VLOOKUP($A77,Zakázka!$A:$Q,10,FALSE)</f>
        <v>0</v>
      </c>
      <c r="D77" s="79">
        <f>VLOOKUP($A77,Zakázka!$A:$Q,12,FALSE)</f>
        <v>0</v>
      </c>
      <c r="E77" s="78">
        <f>VLOOKUP($A77,Zakázka!$A:$Q,16,FALSE)</f>
        <v>0</v>
      </c>
      <c r="F77" s="78">
        <f>VLOOKUP($A77,Zakázka!$A:$Q,17,FALSE)</f>
        <v>0</v>
      </c>
      <c r="G77" s="7"/>
      <c r="H77" s="9"/>
    </row>
    <row r="78" spans="1:8" ht="10.5" hidden="1" outlineLevel="3" x14ac:dyDescent="0.15">
      <c r="A78" s="72" t="s">
        <v>176</v>
      </c>
      <c r="B78" s="73" t="s">
        <v>177</v>
      </c>
      <c r="C78" s="74">
        <f>VLOOKUP($A78,Zakázka!$A:$Q,10,FALSE)</f>
        <v>0</v>
      </c>
      <c r="D78" s="75">
        <f>VLOOKUP($A78,Zakázka!$A:$Q,12,FALSE)</f>
        <v>0</v>
      </c>
      <c r="E78" s="74">
        <f>VLOOKUP($A78,Zakázka!$A:$Q,16,FALSE)</f>
        <v>0</v>
      </c>
      <c r="F78" s="74">
        <f>VLOOKUP($A78,Zakázka!$A:$Q,17,FALSE)</f>
        <v>0</v>
      </c>
      <c r="G78" s="7"/>
      <c r="H78" s="9"/>
    </row>
    <row r="79" spans="1:8" ht="9" hidden="1" outlineLevel="4" x14ac:dyDescent="0.15">
      <c r="A79" s="76" t="s">
        <v>178</v>
      </c>
      <c r="B79" s="77" t="s">
        <v>179</v>
      </c>
      <c r="C79" s="78">
        <f>VLOOKUP($A79,Zakázka!$A:$Q,10,FALSE)</f>
        <v>0</v>
      </c>
      <c r="D79" s="79">
        <f>VLOOKUP($A79,Zakázka!$A:$Q,12,FALSE)</f>
        <v>0</v>
      </c>
      <c r="E79" s="78">
        <f>VLOOKUP($A79,Zakázka!$A:$Q,16,FALSE)</f>
        <v>0</v>
      </c>
      <c r="F79" s="78">
        <f>VLOOKUP($A79,Zakázka!$A:$Q,17,FALSE)</f>
        <v>0</v>
      </c>
      <c r="G79" s="7"/>
      <c r="H79" s="9"/>
    </row>
    <row r="80" spans="1:8" ht="10.5" hidden="1" outlineLevel="3" x14ac:dyDescent="0.15">
      <c r="A80" s="72" t="s">
        <v>180</v>
      </c>
      <c r="B80" s="73" t="s">
        <v>181</v>
      </c>
      <c r="C80" s="74">
        <f>VLOOKUP($A80,Zakázka!$A:$Q,10,FALSE)</f>
        <v>0</v>
      </c>
      <c r="D80" s="75">
        <f>VLOOKUP($A80,Zakázka!$A:$Q,12,FALSE)</f>
        <v>0</v>
      </c>
      <c r="E80" s="74">
        <f>VLOOKUP($A80,Zakázka!$A:$Q,16,FALSE)</f>
        <v>0</v>
      </c>
      <c r="F80" s="74">
        <f>VLOOKUP($A80,Zakázka!$A:$Q,17,FALSE)</f>
        <v>0</v>
      </c>
      <c r="G80" s="7"/>
      <c r="H80" s="9"/>
    </row>
    <row r="81" spans="1:8" ht="9" hidden="1" outlineLevel="4" x14ac:dyDescent="0.15">
      <c r="A81" s="76" t="s">
        <v>182</v>
      </c>
      <c r="B81" s="77" t="s">
        <v>183</v>
      </c>
      <c r="C81" s="78">
        <f>VLOOKUP($A81,Zakázka!$A:$Q,10,FALSE)</f>
        <v>0</v>
      </c>
      <c r="D81" s="79">
        <f>VLOOKUP($A81,Zakázka!$A:$Q,12,FALSE)</f>
        <v>0</v>
      </c>
      <c r="E81" s="78">
        <f>VLOOKUP($A81,Zakázka!$A:$Q,16,FALSE)</f>
        <v>0</v>
      </c>
      <c r="F81" s="78">
        <f>VLOOKUP($A81,Zakázka!$A:$Q,17,FALSE)</f>
        <v>0</v>
      </c>
      <c r="G81" s="7"/>
      <c r="H81" s="9"/>
    </row>
    <row r="82" spans="1:8" ht="9" hidden="1" outlineLevel="4" x14ac:dyDescent="0.15">
      <c r="A82" s="76" t="s">
        <v>184</v>
      </c>
      <c r="B82" s="77" t="s">
        <v>185</v>
      </c>
      <c r="C82" s="78">
        <f>VLOOKUP($A82,Zakázka!$A:$Q,10,FALSE)</f>
        <v>0</v>
      </c>
      <c r="D82" s="79">
        <f>VLOOKUP($A82,Zakázka!$A:$Q,12,FALSE)</f>
        <v>0</v>
      </c>
      <c r="E82" s="78">
        <f>VLOOKUP($A82,Zakázka!$A:$Q,16,FALSE)</f>
        <v>0</v>
      </c>
      <c r="F82" s="78">
        <f>VLOOKUP($A82,Zakázka!$A:$Q,17,FALSE)</f>
        <v>0</v>
      </c>
      <c r="G82" s="7"/>
      <c r="H82" s="9"/>
    </row>
    <row r="83" spans="1:8" ht="18" hidden="1" outlineLevel="4" x14ac:dyDescent="0.15">
      <c r="A83" s="76" t="s">
        <v>186</v>
      </c>
      <c r="B83" s="77" t="s">
        <v>187</v>
      </c>
      <c r="C83" s="78">
        <f>VLOOKUP($A83,Zakázka!$A:$Q,10,FALSE)</f>
        <v>0</v>
      </c>
      <c r="D83" s="79">
        <f>VLOOKUP($A83,Zakázka!$A:$Q,12,FALSE)</f>
        <v>0</v>
      </c>
      <c r="E83" s="78">
        <f>VLOOKUP($A83,Zakázka!$A:$Q,16,FALSE)</f>
        <v>0</v>
      </c>
      <c r="F83" s="78">
        <f>VLOOKUP($A83,Zakázka!$A:$Q,17,FALSE)</f>
        <v>0</v>
      </c>
      <c r="G83" s="7"/>
      <c r="H83" s="9"/>
    </row>
    <row r="84" spans="1:8" ht="9" hidden="1" outlineLevel="4" x14ac:dyDescent="0.15">
      <c r="A84" s="76" t="s">
        <v>188</v>
      </c>
      <c r="B84" s="77" t="s">
        <v>189</v>
      </c>
      <c r="C84" s="78">
        <f>VLOOKUP($A84,Zakázka!$A:$Q,10,FALSE)</f>
        <v>0</v>
      </c>
      <c r="D84" s="79">
        <f>VLOOKUP($A84,Zakázka!$A:$Q,12,FALSE)</f>
        <v>0</v>
      </c>
      <c r="E84" s="78">
        <f>VLOOKUP($A84,Zakázka!$A:$Q,16,FALSE)</f>
        <v>0</v>
      </c>
      <c r="F84" s="78">
        <f>VLOOKUP($A84,Zakázka!$A:$Q,17,FALSE)</f>
        <v>0</v>
      </c>
      <c r="G84" s="7"/>
      <c r="H84" s="9"/>
    </row>
    <row r="85" spans="1:8" ht="9" hidden="1" outlineLevel="4" x14ac:dyDescent="0.15">
      <c r="A85" s="76" t="s">
        <v>190</v>
      </c>
      <c r="B85" s="77" t="s">
        <v>191</v>
      </c>
      <c r="C85" s="78">
        <f>VLOOKUP($A85,Zakázka!$A:$Q,10,FALSE)</f>
        <v>0</v>
      </c>
      <c r="D85" s="79">
        <f>VLOOKUP($A85,Zakázka!$A:$Q,12,FALSE)</f>
        <v>0</v>
      </c>
      <c r="E85" s="78">
        <f>VLOOKUP($A85,Zakázka!$A:$Q,16,FALSE)</f>
        <v>0</v>
      </c>
      <c r="F85" s="78">
        <f>VLOOKUP($A85,Zakázka!$A:$Q,17,FALSE)</f>
        <v>0</v>
      </c>
      <c r="G85" s="7"/>
      <c r="H85" s="9"/>
    </row>
    <row r="86" spans="1:8" ht="9" hidden="1" outlineLevel="4" x14ac:dyDescent="0.15">
      <c r="A86" s="76" t="s">
        <v>192</v>
      </c>
      <c r="B86" s="77" t="s">
        <v>193</v>
      </c>
      <c r="C86" s="78">
        <f>VLOOKUP($A86,Zakázka!$A:$Q,10,FALSE)</f>
        <v>0</v>
      </c>
      <c r="D86" s="79">
        <f>VLOOKUP($A86,Zakázka!$A:$Q,12,FALSE)</f>
        <v>0</v>
      </c>
      <c r="E86" s="78">
        <f>VLOOKUP($A86,Zakázka!$A:$Q,16,FALSE)</f>
        <v>0</v>
      </c>
      <c r="F86" s="78">
        <f>VLOOKUP($A86,Zakázka!$A:$Q,17,FALSE)</f>
        <v>0</v>
      </c>
      <c r="G86" s="7"/>
      <c r="H86" s="9"/>
    </row>
    <row r="87" spans="1:8" ht="9" hidden="1" outlineLevel="4" x14ac:dyDescent="0.15">
      <c r="A87" s="76" t="s">
        <v>194</v>
      </c>
      <c r="B87" s="77" t="s">
        <v>195</v>
      </c>
      <c r="C87" s="78">
        <f>VLOOKUP($A87,Zakázka!$A:$Q,10,FALSE)</f>
        <v>0</v>
      </c>
      <c r="D87" s="79">
        <f>VLOOKUP($A87,Zakázka!$A:$Q,12,FALSE)</f>
        <v>0</v>
      </c>
      <c r="E87" s="78">
        <f>VLOOKUP($A87,Zakázka!$A:$Q,16,FALSE)</f>
        <v>0</v>
      </c>
      <c r="F87" s="78">
        <f>VLOOKUP($A87,Zakázka!$A:$Q,17,FALSE)</f>
        <v>0</v>
      </c>
      <c r="G87" s="7"/>
      <c r="H87" s="9"/>
    </row>
    <row r="88" spans="1:8" ht="9" hidden="1" outlineLevel="4" x14ac:dyDescent="0.15">
      <c r="A88" s="76" t="s">
        <v>196</v>
      </c>
      <c r="B88" s="77" t="s">
        <v>197</v>
      </c>
      <c r="C88" s="78">
        <f>VLOOKUP($A88,Zakázka!$A:$Q,10,FALSE)</f>
        <v>0</v>
      </c>
      <c r="D88" s="79">
        <f>VLOOKUP($A88,Zakázka!$A:$Q,12,FALSE)</f>
        <v>0</v>
      </c>
      <c r="E88" s="78">
        <f>VLOOKUP($A88,Zakázka!$A:$Q,16,FALSE)</f>
        <v>0</v>
      </c>
      <c r="F88" s="78">
        <f>VLOOKUP($A88,Zakázka!$A:$Q,17,FALSE)</f>
        <v>0</v>
      </c>
      <c r="G88" s="7"/>
      <c r="H88" s="9"/>
    </row>
    <row r="89" spans="1:8" ht="9" hidden="1" outlineLevel="4" x14ac:dyDescent="0.15">
      <c r="A89" s="76" t="s">
        <v>198</v>
      </c>
      <c r="B89" s="77" t="s">
        <v>199</v>
      </c>
      <c r="C89" s="78">
        <f>VLOOKUP($A89,Zakázka!$A:$Q,10,FALSE)</f>
        <v>0</v>
      </c>
      <c r="D89" s="79">
        <f>VLOOKUP($A89,Zakázka!$A:$Q,12,FALSE)</f>
        <v>0</v>
      </c>
      <c r="E89" s="78">
        <f>VLOOKUP($A89,Zakázka!$A:$Q,16,FALSE)</f>
        <v>0</v>
      </c>
      <c r="F89" s="78">
        <f>VLOOKUP($A89,Zakázka!$A:$Q,17,FALSE)</f>
        <v>0</v>
      </c>
      <c r="G89" s="7"/>
      <c r="H89" s="9"/>
    </row>
    <row r="90" spans="1:8" ht="9" hidden="1" outlineLevel="4" x14ac:dyDescent="0.15">
      <c r="A90" s="76" t="s">
        <v>200</v>
      </c>
      <c r="B90" s="77" t="s">
        <v>201</v>
      </c>
      <c r="C90" s="78">
        <f>VLOOKUP($A90,Zakázka!$A:$Q,10,FALSE)</f>
        <v>0</v>
      </c>
      <c r="D90" s="79">
        <f>VLOOKUP($A90,Zakázka!$A:$Q,12,FALSE)</f>
        <v>0</v>
      </c>
      <c r="E90" s="78">
        <f>VLOOKUP($A90,Zakázka!$A:$Q,16,FALSE)</f>
        <v>0</v>
      </c>
      <c r="F90" s="78">
        <f>VLOOKUP($A90,Zakázka!$A:$Q,17,FALSE)</f>
        <v>0</v>
      </c>
      <c r="G90" s="7"/>
      <c r="H90" s="9"/>
    </row>
    <row r="91" spans="1:8" ht="9" hidden="1" outlineLevel="4" x14ac:dyDescent="0.15">
      <c r="A91" s="76" t="s">
        <v>202</v>
      </c>
      <c r="B91" s="77" t="s">
        <v>203</v>
      </c>
      <c r="C91" s="78">
        <f>VLOOKUP($A91,Zakázka!$A:$Q,10,FALSE)</f>
        <v>0</v>
      </c>
      <c r="D91" s="79">
        <f>VLOOKUP($A91,Zakázka!$A:$Q,12,FALSE)</f>
        <v>0</v>
      </c>
      <c r="E91" s="78">
        <f>VLOOKUP($A91,Zakázka!$A:$Q,16,FALSE)</f>
        <v>0</v>
      </c>
      <c r="F91" s="78">
        <f>VLOOKUP($A91,Zakázka!$A:$Q,17,FALSE)</f>
        <v>0</v>
      </c>
      <c r="G91" s="7"/>
      <c r="H91" s="9"/>
    </row>
    <row r="92" spans="1:8" ht="9" hidden="1" outlineLevel="4" x14ac:dyDescent="0.15">
      <c r="A92" s="76" t="s">
        <v>204</v>
      </c>
      <c r="B92" s="77" t="s">
        <v>205</v>
      </c>
      <c r="C92" s="78">
        <f>VLOOKUP($A92,Zakázka!$A:$Q,10,FALSE)</f>
        <v>0</v>
      </c>
      <c r="D92" s="79">
        <f>VLOOKUP($A92,Zakázka!$A:$Q,12,FALSE)</f>
        <v>0</v>
      </c>
      <c r="E92" s="78">
        <f>VLOOKUP($A92,Zakázka!$A:$Q,16,FALSE)</f>
        <v>0</v>
      </c>
      <c r="F92" s="78">
        <f>VLOOKUP($A92,Zakázka!$A:$Q,17,FALSE)</f>
        <v>0</v>
      </c>
      <c r="G92" s="7"/>
      <c r="H92" s="9"/>
    </row>
    <row r="93" spans="1:8" ht="9" hidden="1" outlineLevel="4" x14ac:dyDescent="0.15">
      <c r="A93" s="76" t="s">
        <v>206</v>
      </c>
      <c r="B93" s="77" t="s">
        <v>207</v>
      </c>
      <c r="C93" s="78">
        <f>VLOOKUP($A93,Zakázka!$A:$Q,10,FALSE)</f>
        <v>0</v>
      </c>
      <c r="D93" s="79">
        <f>VLOOKUP($A93,Zakázka!$A:$Q,12,FALSE)</f>
        <v>0</v>
      </c>
      <c r="E93" s="78">
        <f>VLOOKUP($A93,Zakázka!$A:$Q,16,FALSE)</f>
        <v>0</v>
      </c>
      <c r="F93" s="78">
        <f>VLOOKUP($A93,Zakázka!$A:$Q,17,FALSE)</f>
        <v>0</v>
      </c>
      <c r="G93" s="7"/>
      <c r="H93" s="9"/>
    </row>
    <row r="94" spans="1:8" ht="9" hidden="1" outlineLevel="4" x14ac:dyDescent="0.15">
      <c r="A94" s="76" t="s">
        <v>208</v>
      </c>
      <c r="B94" s="77" t="s">
        <v>209</v>
      </c>
      <c r="C94" s="78">
        <f>VLOOKUP($A94,Zakázka!$A:$Q,10,FALSE)</f>
        <v>0</v>
      </c>
      <c r="D94" s="79">
        <f>VLOOKUP($A94,Zakázka!$A:$Q,12,FALSE)</f>
        <v>0</v>
      </c>
      <c r="E94" s="78">
        <f>VLOOKUP($A94,Zakázka!$A:$Q,16,FALSE)</f>
        <v>0</v>
      </c>
      <c r="F94" s="78">
        <f>VLOOKUP($A94,Zakázka!$A:$Q,17,FALSE)</f>
        <v>0</v>
      </c>
      <c r="G94" s="7"/>
      <c r="H94" s="9"/>
    </row>
    <row r="95" spans="1:8" ht="9" hidden="1" outlineLevel="4" x14ac:dyDescent="0.15">
      <c r="A95" s="76" t="s">
        <v>210</v>
      </c>
      <c r="B95" s="77" t="s">
        <v>211</v>
      </c>
      <c r="C95" s="78">
        <f>VLOOKUP($A95,Zakázka!$A:$Q,10,FALSE)</f>
        <v>0</v>
      </c>
      <c r="D95" s="79">
        <f>VLOOKUP($A95,Zakázka!$A:$Q,12,FALSE)</f>
        <v>0</v>
      </c>
      <c r="E95" s="78">
        <f>VLOOKUP($A95,Zakázka!$A:$Q,16,FALSE)</f>
        <v>0</v>
      </c>
      <c r="F95" s="78">
        <f>VLOOKUP($A95,Zakázka!$A:$Q,17,FALSE)</f>
        <v>0</v>
      </c>
      <c r="G95" s="7"/>
      <c r="H95" s="9"/>
    </row>
    <row r="96" spans="1:8" ht="9" hidden="1" outlineLevel="4" x14ac:dyDescent="0.15">
      <c r="A96" s="76" t="s">
        <v>212</v>
      </c>
      <c r="B96" s="77" t="s">
        <v>213</v>
      </c>
      <c r="C96" s="78">
        <f>VLOOKUP($A96,Zakázka!$A:$Q,10,FALSE)</f>
        <v>0</v>
      </c>
      <c r="D96" s="79">
        <f>VLOOKUP($A96,Zakázka!$A:$Q,12,FALSE)</f>
        <v>0</v>
      </c>
      <c r="E96" s="78">
        <f>VLOOKUP($A96,Zakázka!$A:$Q,16,FALSE)</f>
        <v>0</v>
      </c>
      <c r="F96" s="78">
        <f>VLOOKUP($A96,Zakázka!$A:$Q,17,FALSE)</f>
        <v>0</v>
      </c>
      <c r="G96" s="7"/>
      <c r="H96" s="9"/>
    </row>
    <row r="97" spans="1:8" ht="9" hidden="1" outlineLevel="4" x14ac:dyDescent="0.15">
      <c r="A97" s="76" t="s">
        <v>214</v>
      </c>
      <c r="B97" s="77" t="s">
        <v>215</v>
      </c>
      <c r="C97" s="78">
        <f>VLOOKUP($A97,Zakázka!$A:$Q,10,FALSE)</f>
        <v>0</v>
      </c>
      <c r="D97" s="79">
        <f>VLOOKUP($A97,Zakázka!$A:$Q,12,FALSE)</f>
        <v>0</v>
      </c>
      <c r="E97" s="78">
        <f>VLOOKUP($A97,Zakázka!$A:$Q,16,FALSE)</f>
        <v>0</v>
      </c>
      <c r="F97" s="78">
        <f>VLOOKUP($A97,Zakázka!$A:$Q,17,FALSE)</f>
        <v>0</v>
      </c>
      <c r="G97" s="7"/>
      <c r="H97" s="9"/>
    </row>
    <row r="98" spans="1:8" ht="9" hidden="1" outlineLevel="4" x14ac:dyDescent="0.15">
      <c r="A98" s="76" t="s">
        <v>216</v>
      </c>
      <c r="B98" s="77" t="s">
        <v>217</v>
      </c>
      <c r="C98" s="78">
        <f>VLOOKUP($A98,Zakázka!$A:$Q,10,FALSE)</f>
        <v>0</v>
      </c>
      <c r="D98" s="79">
        <f>VLOOKUP($A98,Zakázka!$A:$Q,12,FALSE)</f>
        <v>0</v>
      </c>
      <c r="E98" s="78">
        <f>VLOOKUP($A98,Zakázka!$A:$Q,16,FALSE)</f>
        <v>0</v>
      </c>
      <c r="F98" s="78">
        <f>VLOOKUP($A98,Zakázka!$A:$Q,17,FALSE)</f>
        <v>0</v>
      </c>
      <c r="G98" s="7"/>
      <c r="H98" s="9"/>
    </row>
    <row r="99" spans="1:8" ht="9" hidden="1" outlineLevel="4" x14ac:dyDescent="0.15">
      <c r="A99" s="76" t="s">
        <v>218</v>
      </c>
      <c r="B99" s="77" t="s">
        <v>219</v>
      </c>
      <c r="C99" s="78">
        <f>VLOOKUP($A99,Zakázka!$A:$Q,10,FALSE)</f>
        <v>0</v>
      </c>
      <c r="D99" s="79">
        <f>VLOOKUP($A99,Zakázka!$A:$Q,12,FALSE)</f>
        <v>0</v>
      </c>
      <c r="E99" s="78">
        <f>VLOOKUP($A99,Zakázka!$A:$Q,16,FALSE)</f>
        <v>0</v>
      </c>
      <c r="F99" s="78">
        <f>VLOOKUP($A99,Zakázka!$A:$Q,17,FALSE)</f>
        <v>0</v>
      </c>
      <c r="G99" s="7"/>
      <c r="H99" s="9"/>
    </row>
    <row r="100" spans="1:8" ht="9" hidden="1" outlineLevel="4" x14ac:dyDescent="0.15">
      <c r="A100" s="76" t="s">
        <v>220</v>
      </c>
      <c r="B100" s="77" t="s">
        <v>221</v>
      </c>
      <c r="C100" s="78">
        <f>VLOOKUP($A100,Zakázka!$A:$Q,10,FALSE)</f>
        <v>0</v>
      </c>
      <c r="D100" s="79">
        <f>VLOOKUP($A100,Zakázka!$A:$Q,12,FALSE)</f>
        <v>0</v>
      </c>
      <c r="E100" s="78">
        <f>VLOOKUP($A100,Zakázka!$A:$Q,16,FALSE)</f>
        <v>0</v>
      </c>
      <c r="F100" s="78">
        <f>VLOOKUP($A100,Zakázka!$A:$Q,17,FALSE)</f>
        <v>0</v>
      </c>
      <c r="G100" s="7"/>
      <c r="H100" s="9"/>
    </row>
    <row r="101" spans="1:8" ht="11.25" outlineLevel="2" collapsed="1" x14ac:dyDescent="0.15">
      <c r="A101" s="68" t="s">
        <v>222</v>
      </c>
      <c r="B101" s="69" t="s">
        <v>223</v>
      </c>
      <c r="C101" s="70">
        <f>VLOOKUP($A101,Zakázka!$A:$Q,10,FALSE)</f>
        <v>0</v>
      </c>
      <c r="D101" s="71">
        <f>VLOOKUP($A101,Zakázka!$A:$Q,12,FALSE)</f>
        <v>0</v>
      </c>
      <c r="E101" s="70">
        <f>VLOOKUP($A101,Zakázka!$A:$Q,16,FALSE)</f>
        <v>0</v>
      </c>
      <c r="F101" s="70">
        <f>VLOOKUP($A101,Zakázka!$A:$Q,17,FALSE)</f>
        <v>0</v>
      </c>
      <c r="G101" s="7"/>
      <c r="H101" s="9"/>
    </row>
    <row r="102" spans="1:8" ht="10.5" hidden="1" outlineLevel="3" x14ac:dyDescent="0.15">
      <c r="A102" s="72" t="s">
        <v>224</v>
      </c>
      <c r="B102" s="73" t="s">
        <v>225</v>
      </c>
      <c r="C102" s="74">
        <f>VLOOKUP($A102,Zakázka!$A:$Q,10,FALSE)</f>
        <v>0</v>
      </c>
      <c r="D102" s="75">
        <f>VLOOKUP($A102,Zakázka!$A:$Q,12,FALSE)</f>
        <v>0</v>
      </c>
      <c r="E102" s="74">
        <f>VLOOKUP($A102,Zakázka!$A:$Q,16,FALSE)</f>
        <v>0</v>
      </c>
      <c r="F102" s="74">
        <f>VLOOKUP($A102,Zakázka!$A:$Q,17,FALSE)</f>
        <v>0</v>
      </c>
      <c r="G102" s="7"/>
      <c r="H102" s="9"/>
    </row>
    <row r="103" spans="1:8" ht="9" hidden="1" outlineLevel="4" x14ac:dyDescent="0.15">
      <c r="A103" s="76" t="s">
        <v>226</v>
      </c>
      <c r="B103" s="77" t="s">
        <v>227</v>
      </c>
      <c r="C103" s="78">
        <f>VLOOKUP($A103,Zakázka!$A:$Q,10,FALSE)</f>
        <v>0</v>
      </c>
      <c r="D103" s="79">
        <f>VLOOKUP($A103,Zakázka!$A:$Q,12,FALSE)</f>
        <v>0</v>
      </c>
      <c r="E103" s="78">
        <f>VLOOKUP($A103,Zakázka!$A:$Q,16,FALSE)</f>
        <v>0</v>
      </c>
      <c r="F103" s="78">
        <f>VLOOKUP($A103,Zakázka!$A:$Q,17,FALSE)</f>
        <v>0</v>
      </c>
      <c r="G103" s="7"/>
      <c r="H103" s="9"/>
    </row>
    <row r="104" spans="1:8" ht="10.5" hidden="1" outlineLevel="3" x14ac:dyDescent="0.15">
      <c r="A104" s="72" t="s">
        <v>228</v>
      </c>
      <c r="B104" s="73" t="s">
        <v>229</v>
      </c>
      <c r="C104" s="74">
        <f>VLOOKUP($A104,Zakázka!$A:$Q,10,FALSE)</f>
        <v>0</v>
      </c>
      <c r="D104" s="75">
        <f>VLOOKUP($A104,Zakázka!$A:$Q,12,FALSE)</f>
        <v>0</v>
      </c>
      <c r="E104" s="74">
        <f>VLOOKUP($A104,Zakázka!$A:$Q,16,FALSE)</f>
        <v>0</v>
      </c>
      <c r="F104" s="74">
        <f>VLOOKUP($A104,Zakázka!$A:$Q,17,FALSE)</f>
        <v>0</v>
      </c>
      <c r="G104" s="7"/>
      <c r="H104" s="9"/>
    </row>
    <row r="105" spans="1:8" ht="9" hidden="1" outlineLevel="4" x14ac:dyDescent="0.15">
      <c r="A105" s="76" t="s">
        <v>230</v>
      </c>
      <c r="B105" s="77" t="s">
        <v>231</v>
      </c>
      <c r="C105" s="78">
        <f>VLOOKUP($A105,Zakázka!$A:$Q,10,FALSE)</f>
        <v>0</v>
      </c>
      <c r="D105" s="79">
        <f>VLOOKUP($A105,Zakázka!$A:$Q,12,FALSE)</f>
        <v>0</v>
      </c>
      <c r="E105" s="78">
        <f>VLOOKUP($A105,Zakázka!$A:$Q,16,FALSE)</f>
        <v>0</v>
      </c>
      <c r="F105" s="78">
        <f>VLOOKUP($A105,Zakázka!$A:$Q,17,FALSE)</f>
        <v>0</v>
      </c>
      <c r="G105" s="7"/>
      <c r="H105" s="9"/>
    </row>
    <row r="106" spans="1:8" ht="10.5" hidden="1" outlineLevel="3" x14ac:dyDescent="0.15">
      <c r="A106" s="72" t="s">
        <v>232</v>
      </c>
      <c r="B106" s="73" t="s">
        <v>233</v>
      </c>
      <c r="C106" s="74">
        <f>VLOOKUP($A106,Zakázka!$A:$Q,10,FALSE)</f>
        <v>0</v>
      </c>
      <c r="D106" s="75">
        <f>VLOOKUP($A106,Zakázka!$A:$Q,12,FALSE)</f>
        <v>0</v>
      </c>
      <c r="E106" s="74">
        <f>VLOOKUP($A106,Zakázka!$A:$Q,16,FALSE)</f>
        <v>0</v>
      </c>
      <c r="F106" s="74">
        <f>VLOOKUP($A106,Zakázka!$A:$Q,17,FALSE)</f>
        <v>0</v>
      </c>
      <c r="G106" s="7"/>
      <c r="H106" s="9"/>
    </row>
    <row r="107" spans="1:8" ht="9" hidden="1" outlineLevel="4" x14ac:dyDescent="0.15">
      <c r="A107" s="76" t="s">
        <v>234</v>
      </c>
      <c r="B107" s="77" t="s">
        <v>235</v>
      </c>
      <c r="C107" s="78">
        <f>VLOOKUP($A107,Zakázka!$A:$Q,10,FALSE)</f>
        <v>0</v>
      </c>
      <c r="D107" s="79">
        <f>VLOOKUP($A107,Zakázka!$A:$Q,12,FALSE)</f>
        <v>0</v>
      </c>
      <c r="E107" s="78">
        <f>VLOOKUP($A107,Zakázka!$A:$Q,16,FALSE)</f>
        <v>0</v>
      </c>
      <c r="F107" s="78">
        <f>VLOOKUP($A107,Zakázka!$A:$Q,17,FALSE)</f>
        <v>0</v>
      </c>
      <c r="G107" s="7"/>
      <c r="H107" s="9"/>
    </row>
    <row r="108" spans="1:8" ht="10.5" hidden="1" outlineLevel="3" x14ac:dyDescent="0.15">
      <c r="A108" s="72" t="s">
        <v>236</v>
      </c>
      <c r="B108" s="73" t="s">
        <v>237</v>
      </c>
      <c r="C108" s="74">
        <f>VLOOKUP($A108,Zakázka!$A:$Q,10,FALSE)</f>
        <v>0</v>
      </c>
      <c r="D108" s="75">
        <f>VLOOKUP($A108,Zakázka!$A:$Q,12,FALSE)</f>
        <v>0</v>
      </c>
      <c r="E108" s="74">
        <f>VLOOKUP($A108,Zakázka!$A:$Q,16,FALSE)</f>
        <v>0</v>
      </c>
      <c r="F108" s="74">
        <f>VLOOKUP($A108,Zakázka!$A:$Q,17,FALSE)</f>
        <v>0</v>
      </c>
      <c r="G108" s="7"/>
      <c r="H108" s="9"/>
    </row>
    <row r="109" spans="1:8" ht="9" hidden="1" outlineLevel="4" x14ac:dyDescent="0.15">
      <c r="A109" s="76" t="s">
        <v>238</v>
      </c>
      <c r="B109" s="77" t="s">
        <v>239</v>
      </c>
      <c r="C109" s="78">
        <f>VLOOKUP($A109,Zakázka!$A:$Q,10,FALSE)</f>
        <v>0</v>
      </c>
      <c r="D109" s="79">
        <f>VLOOKUP($A109,Zakázka!$A:$Q,12,FALSE)</f>
        <v>0</v>
      </c>
      <c r="E109" s="78">
        <f>VLOOKUP($A109,Zakázka!$A:$Q,16,FALSE)</f>
        <v>0</v>
      </c>
      <c r="F109" s="78">
        <f>VLOOKUP($A109,Zakázka!$A:$Q,17,FALSE)</f>
        <v>0</v>
      </c>
      <c r="G109" s="7"/>
      <c r="H109" s="9"/>
    </row>
    <row r="110" spans="1:8" ht="10.5" hidden="1" outlineLevel="3" x14ac:dyDescent="0.15">
      <c r="A110" s="72" t="s">
        <v>240</v>
      </c>
      <c r="B110" s="73" t="s">
        <v>241</v>
      </c>
      <c r="C110" s="74">
        <f>VLOOKUP($A110,Zakázka!$A:$Q,10,FALSE)</f>
        <v>0</v>
      </c>
      <c r="D110" s="75">
        <f>VLOOKUP($A110,Zakázka!$A:$Q,12,FALSE)</f>
        <v>0</v>
      </c>
      <c r="E110" s="74">
        <f>VLOOKUP($A110,Zakázka!$A:$Q,16,FALSE)</f>
        <v>0</v>
      </c>
      <c r="F110" s="74">
        <f>VLOOKUP($A110,Zakázka!$A:$Q,17,FALSE)</f>
        <v>0</v>
      </c>
      <c r="G110" s="7"/>
      <c r="H110" s="9"/>
    </row>
    <row r="111" spans="1:8" ht="9" hidden="1" outlineLevel="4" x14ac:dyDescent="0.15">
      <c r="A111" s="76" t="s">
        <v>242</v>
      </c>
      <c r="B111" s="77" t="s">
        <v>243</v>
      </c>
      <c r="C111" s="78">
        <f>VLOOKUP($A111,Zakázka!$A:$Q,10,FALSE)</f>
        <v>0</v>
      </c>
      <c r="D111" s="79">
        <f>VLOOKUP($A111,Zakázka!$A:$Q,12,FALSE)</f>
        <v>0</v>
      </c>
      <c r="E111" s="78">
        <f>VLOOKUP($A111,Zakázka!$A:$Q,16,FALSE)</f>
        <v>0</v>
      </c>
      <c r="F111" s="78">
        <f>VLOOKUP($A111,Zakázka!$A:$Q,17,FALSE)</f>
        <v>0</v>
      </c>
      <c r="G111" s="7"/>
      <c r="H111" s="9"/>
    </row>
    <row r="112" spans="1:8" ht="7.5" customHeight="1" x14ac:dyDescent="0.15">
      <c r="A112" s="10"/>
      <c r="B112" s="39"/>
      <c r="C112" s="43"/>
      <c r="D112" s="47"/>
      <c r="E112" s="43"/>
      <c r="F112" s="43"/>
      <c r="G112" s="9"/>
    </row>
    <row r="113" spans="1:8" ht="12.75" x14ac:dyDescent="0.2">
      <c r="A113" s="6"/>
      <c r="B113" s="52" t="s">
        <v>1</v>
      </c>
      <c r="C113" s="53">
        <f>SUMIF(GROUP_ID,"",ITEM_PRICES)</f>
        <v>0</v>
      </c>
      <c r="D113" s="54"/>
      <c r="E113" s="55"/>
      <c r="F113" s="55"/>
      <c r="G113" s="7"/>
      <c r="H113" s="9"/>
    </row>
    <row r="114" spans="1:8" ht="12.75" x14ac:dyDescent="0.2">
      <c r="A114" s="6"/>
      <c r="B114" s="144" t="s">
        <v>2</v>
      </c>
      <c r="C114" s="145">
        <f ca="1">SUM(C115:C116)</f>
        <v>0</v>
      </c>
      <c r="D114" s="54"/>
      <c r="E114" s="55"/>
      <c r="F114" s="55"/>
      <c r="G114" s="7"/>
      <c r="H114" s="9"/>
    </row>
    <row r="115" spans="1:8" ht="12.75" x14ac:dyDescent="0.2">
      <c r="A115" s="1"/>
      <c r="B115" s="146" t="str">
        <f ca="1">INDIRECT(ADDRESS(10,1,,,"Krycí List"))</f>
        <v/>
      </c>
      <c r="C115" s="147" t="str">
        <f ca="1">INDIRECT(ADDRESS(13,1,,,"Krycí List"))</f>
        <v/>
      </c>
      <c r="D115" s="56"/>
      <c r="E115" s="57"/>
      <c r="F115" s="57"/>
      <c r="G115" s="7"/>
      <c r="H115" s="9"/>
    </row>
    <row r="116" spans="1:8" ht="12.75" x14ac:dyDescent="0.2">
      <c r="A116" s="1"/>
      <c r="B116" s="148" t="str">
        <f ca="1">INDIRECT(ADDRESS(11,1,,,"Krycí List"))</f>
        <v/>
      </c>
      <c r="C116" s="149" t="str">
        <f ca="1">INDIRECT(ADDRESS(14,1,,,"Krycí List"))</f>
        <v/>
      </c>
      <c r="D116" s="58"/>
      <c r="E116" s="59"/>
      <c r="F116" s="59"/>
      <c r="G116" s="7"/>
      <c r="H116" s="9"/>
    </row>
    <row r="117" spans="1:8" ht="12.75" x14ac:dyDescent="0.2">
      <c r="A117" s="6"/>
      <c r="B117" s="144" t="s">
        <v>0</v>
      </c>
      <c r="C117" s="145">
        <f ca="1">C113+C114</f>
        <v>0</v>
      </c>
      <c r="D117" s="54"/>
      <c r="E117" s="55"/>
      <c r="F117" s="55"/>
      <c r="G117" s="7"/>
      <c r="H117" s="9"/>
    </row>
    <row r="118" spans="1:8" x14ac:dyDescent="0.15">
      <c r="B118" s="38"/>
      <c r="C118" s="41"/>
      <c r="D118" s="44"/>
      <c r="E118" s="41"/>
      <c r="F118" s="41"/>
    </row>
    <row r="119" spans="1:8" x14ac:dyDescent="0.15">
      <c r="B119" s="7"/>
      <c r="C119" s="9"/>
      <c r="D119" s="7"/>
      <c r="E119" s="9"/>
      <c r="F119" s="9"/>
    </row>
  </sheetData>
  <sheetProtection algorithmName="SHA-512" hashValue="8dAlmm3ogy799kKq4rsTy2sqSoU3OJoeaLRxi4lI7GcVZhRkn0wH1A+EQADJgq2XrxgyjIF2z2l2gYCCDD0VSg==" saltValue="rfqE63pObf4Mw8EtHBGH2w==" spinCount="100000" sheet="1" objects="1" scenarios="1"/>
  <mergeCells count="1">
    <mergeCell ref="B1:C1"/>
  </mergeCells>
  <pageMargins left="0.70866141732283472" right="0.70866141732283472" top="0.78740157480314965" bottom="0.78740157480314965" header="0.31496062992125984" footer="0.31496062992125984"/>
  <pageSetup paperSize="9" scale="91" fitToHeight="0" pageOrder="overThenDown" orientation="portrait" r:id="rId1"/>
  <headerFooter>
    <oddHeader>&amp;L&amp;8&amp;C&amp;8&amp;R&amp;8</oddHeader>
    <oddFooter>&amp;L&amp;8Vytvořeno systémem euroCALC4&amp;C&amp;P/&amp;N&amp;R&amp;8&amp;[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V575"/>
  <sheetViews>
    <sheetView view="pageBreakPreview" zoomScale="85" zoomScaleNormal="100" zoomScaleSheetLayoutView="85" workbookViewId="0">
      <pane ySplit="4" topLeftCell="A5" activePane="bottomLeft" state="frozen"/>
      <selection pane="bottomLeft" activeCell="I38" sqref="I38"/>
    </sheetView>
  </sheetViews>
  <sheetFormatPr defaultRowHeight="8.25" outlineLevelRow="6" x14ac:dyDescent="0.15"/>
  <cols>
    <col min="1" max="1" width="28.7109375" style="3" hidden="1" customWidth="1"/>
    <col min="2" max="2" width="3.7109375" style="3" hidden="1" customWidth="1"/>
    <col min="3" max="3" width="5.7109375" style="3" customWidth="1"/>
    <col min="4" max="4" width="4.7109375" style="3" customWidth="1"/>
    <col min="5" max="5" width="14.7109375" style="3" customWidth="1"/>
    <col min="6" max="6" width="72.7109375" style="3" customWidth="1"/>
    <col min="7" max="7" width="4.7109375" style="3" customWidth="1"/>
    <col min="8" max="8" width="14.7109375" style="3" customWidth="1"/>
    <col min="9" max="9" width="12.7109375" style="3" customWidth="1"/>
    <col min="10" max="10" width="15.7109375" style="3" customWidth="1"/>
    <col min="11" max="11" width="11.7109375" style="3" hidden="1" customWidth="1"/>
    <col min="12" max="12" width="14.7109375" style="3" hidden="1" customWidth="1"/>
    <col min="13" max="13" width="11.7109375" style="3" hidden="1" customWidth="1"/>
    <col min="14" max="14" width="14.7109375" style="3" hidden="1" customWidth="1"/>
    <col min="15" max="15" width="9.7109375" style="3" hidden="1" customWidth="1"/>
    <col min="16" max="16" width="14.7109375" style="3" hidden="1" customWidth="1"/>
    <col min="17" max="17" width="15.7109375" style="3" hidden="1" customWidth="1"/>
    <col min="18" max="18" width="38.7109375" style="3" customWidth="1"/>
    <col min="19" max="21" width="9.140625" style="3"/>
    <col min="22" max="22" width="9.140625" style="3" customWidth="1"/>
    <col min="23" max="23" width="5.5703125" style="3" customWidth="1"/>
    <col min="24" max="16384" width="9.140625" style="3"/>
  </cols>
  <sheetData>
    <row r="1" spans="1:22" ht="15.75" x14ac:dyDescent="0.15">
      <c r="F1" s="22" t="s">
        <v>26</v>
      </c>
    </row>
    <row r="2" spans="1:22" ht="15.75" x14ac:dyDescent="0.15">
      <c r="B2" s="80"/>
      <c r="C2" s="80"/>
      <c r="D2" s="38"/>
      <c r="E2" s="38"/>
      <c r="F2" s="22" t="s">
        <v>244</v>
      </c>
      <c r="G2" s="38"/>
      <c r="H2" s="44"/>
      <c r="I2" s="88"/>
      <c r="J2" s="41"/>
      <c r="K2" s="44"/>
      <c r="L2" s="44"/>
      <c r="M2" s="44"/>
      <c r="N2" s="44"/>
      <c r="O2" s="41"/>
      <c r="P2" s="41"/>
      <c r="Q2" s="41"/>
      <c r="S2" s="8"/>
      <c r="V2" s="4"/>
    </row>
    <row r="3" spans="1:22" ht="7.5" customHeight="1" x14ac:dyDescent="0.15">
      <c r="A3" s="7"/>
      <c r="B3" s="81"/>
      <c r="C3" s="80"/>
      <c r="D3" s="84"/>
      <c r="E3" s="38"/>
      <c r="F3" s="38"/>
      <c r="G3" s="38"/>
      <c r="H3" s="44"/>
      <c r="I3" s="88"/>
      <c r="J3" s="41"/>
      <c r="K3" s="45"/>
      <c r="L3" s="45"/>
      <c r="M3" s="45"/>
      <c r="N3" s="45"/>
      <c r="O3" s="48"/>
      <c r="P3" s="48"/>
      <c r="Q3" s="48"/>
      <c r="R3" s="9"/>
    </row>
    <row r="4" spans="1:22" ht="11.25" x14ac:dyDescent="0.2">
      <c r="A4" s="5"/>
      <c r="B4" s="90"/>
      <c r="C4" s="90" t="s">
        <v>4</v>
      </c>
      <c r="D4" s="49" t="s">
        <v>5</v>
      </c>
      <c r="E4" s="49" t="s">
        <v>6</v>
      </c>
      <c r="F4" s="49" t="s">
        <v>3</v>
      </c>
      <c r="G4" s="49" t="s">
        <v>7</v>
      </c>
      <c r="H4" s="51" t="s">
        <v>8</v>
      </c>
      <c r="I4" s="91" t="s">
        <v>17</v>
      </c>
      <c r="J4" s="50" t="s">
        <v>9</v>
      </c>
      <c r="K4" s="51" t="s">
        <v>10</v>
      </c>
      <c r="L4" s="51" t="s">
        <v>11</v>
      </c>
      <c r="M4" s="51" t="s">
        <v>12</v>
      </c>
      <c r="N4" s="51" t="s">
        <v>13</v>
      </c>
      <c r="O4" s="50" t="s">
        <v>14</v>
      </c>
      <c r="P4" s="50" t="s">
        <v>2</v>
      </c>
      <c r="Q4" s="50" t="s">
        <v>15</v>
      </c>
      <c r="R4" s="7"/>
      <c r="S4" s="9"/>
    </row>
    <row r="5" spans="1:22" ht="7.5" customHeight="1" x14ac:dyDescent="0.15">
      <c r="B5" s="80"/>
      <c r="C5" s="80"/>
      <c r="D5" s="38"/>
      <c r="E5" s="38"/>
      <c r="F5" s="38"/>
      <c r="G5" s="38"/>
      <c r="H5" s="44"/>
      <c r="I5" s="88"/>
      <c r="J5" s="41"/>
      <c r="K5" s="44"/>
      <c r="L5" s="44"/>
      <c r="M5" s="44"/>
      <c r="N5" s="44"/>
      <c r="O5" s="41"/>
      <c r="P5" s="41"/>
      <c r="Q5" s="41"/>
      <c r="R5" s="9"/>
    </row>
    <row r="6" spans="1:22" ht="24" x14ac:dyDescent="0.2">
      <c r="A6" s="60" t="s">
        <v>37</v>
      </c>
      <c r="B6" s="92">
        <v>1</v>
      </c>
      <c r="C6" s="93"/>
      <c r="D6" s="94" t="s">
        <v>245</v>
      </c>
      <c r="E6" s="94"/>
      <c r="F6" s="61" t="s">
        <v>38</v>
      </c>
      <c r="G6" s="94"/>
      <c r="H6" s="95"/>
      <c r="I6" s="96"/>
      <c r="J6" s="62">
        <f>SUBTOTAL(9,J7:J575)</f>
        <v>0</v>
      </c>
      <c r="K6" s="95"/>
      <c r="L6" s="63">
        <f>SUBTOTAL(9,L7:L575)</f>
        <v>257.609483388</v>
      </c>
      <c r="M6" s="95"/>
      <c r="N6" s="63">
        <f>SUBTOTAL(9,N7:N575)</f>
        <v>253.26614730000003</v>
      </c>
      <c r="O6" s="97"/>
      <c r="P6" s="62">
        <f>SUBTOTAL(9,P7:P575)</f>
        <v>0</v>
      </c>
      <c r="Q6" s="62">
        <f>SUBTOTAL(9,Q7:Q575)</f>
        <v>0</v>
      </c>
      <c r="R6" s="7"/>
      <c r="S6" s="9"/>
      <c r="T6" s="9"/>
    </row>
    <row r="7" spans="1:22" ht="12" outlineLevel="1" x14ac:dyDescent="0.2">
      <c r="A7" s="64" t="s">
        <v>39</v>
      </c>
      <c r="B7" s="98">
        <v>2</v>
      </c>
      <c r="C7" s="99"/>
      <c r="D7" s="100" t="s">
        <v>246</v>
      </c>
      <c r="E7" s="100"/>
      <c r="F7" s="101" t="s">
        <v>40</v>
      </c>
      <c r="G7" s="100"/>
      <c r="H7" s="102"/>
      <c r="I7" s="103"/>
      <c r="J7" s="66">
        <f>SUBTOTAL(9,J8:J574)</f>
        <v>0</v>
      </c>
      <c r="K7" s="102"/>
      <c r="L7" s="67">
        <f>SUBTOTAL(9,L8:L574)</f>
        <v>257.609483388</v>
      </c>
      <c r="M7" s="102"/>
      <c r="N7" s="67">
        <f>SUBTOTAL(9,N8:N574)</f>
        <v>253.26614730000003</v>
      </c>
      <c r="O7" s="104"/>
      <c r="P7" s="66">
        <f>SUBTOTAL(9,P8:P574)</f>
        <v>0</v>
      </c>
      <c r="Q7" s="66">
        <f>SUBTOTAL(9,Q8:Q574)</f>
        <v>0</v>
      </c>
      <c r="R7" s="7"/>
      <c r="S7" s="9"/>
      <c r="T7" s="9"/>
    </row>
    <row r="8" spans="1:22" ht="11.25" outlineLevel="2" x14ac:dyDescent="0.2">
      <c r="A8" s="68" t="s">
        <v>41</v>
      </c>
      <c r="B8" s="105">
        <v>3</v>
      </c>
      <c r="C8" s="106"/>
      <c r="D8" s="107" t="s">
        <v>247</v>
      </c>
      <c r="E8" s="107"/>
      <c r="F8" s="108" t="s">
        <v>42</v>
      </c>
      <c r="G8" s="107"/>
      <c r="H8" s="109"/>
      <c r="I8" s="110"/>
      <c r="J8" s="70">
        <f>SUBTOTAL(9,J9:J289)</f>
        <v>0</v>
      </c>
      <c r="K8" s="109"/>
      <c r="L8" s="71">
        <f>SUBTOTAL(9,L9:L289)</f>
        <v>257.47780138799999</v>
      </c>
      <c r="M8" s="109"/>
      <c r="N8" s="71">
        <f>SUBTOTAL(9,N9:N289)</f>
        <v>252.21227730000001</v>
      </c>
      <c r="O8" s="111"/>
      <c r="P8" s="70">
        <f>SUBTOTAL(9,P9:P289)</f>
        <v>0</v>
      </c>
      <c r="Q8" s="70">
        <f>SUBTOTAL(9,Q9:Q289)</f>
        <v>0</v>
      </c>
      <c r="R8" s="7"/>
      <c r="S8" s="9"/>
      <c r="T8" s="9"/>
    </row>
    <row r="9" spans="1:22" ht="10.5" outlineLevel="3" x14ac:dyDescent="0.15">
      <c r="A9" s="72" t="s">
        <v>43</v>
      </c>
      <c r="B9" s="112">
        <v>4</v>
      </c>
      <c r="C9" s="113"/>
      <c r="D9" s="114" t="s">
        <v>248</v>
      </c>
      <c r="E9" s="114"/>
      <c r="F9" s="115" t="s">
        <v>44</v>
      </c>
      <c r="G9" s="114"/>
      <c r="H9" s="116"/>
      <c r="I9" s="117"/>
      <c r="J9" s="74">
        <f>SUBTOTAL(9,J10:J29)</f>
        <v>0</v>
      </c>
      <c r="K9" s="116"/>
      <c r="L9" s="75">
        <f>SUBTOTAL(9,L10:L29)</f>
        <v>0</v>
      </c>
      <c r="M9" s="116"/>
      <c r="N9" s="75">
        <f>SUBTOTAL(9,N10:N29)</f>
        <v>0.88159999999999994</v>
      </c>
      <c r="O9" s="118"/>
      <c r="P9" s="74">
        <f>SUBTOTAL(9,P10:P29)</f>
        <v>0</v>
      </c>
      <c r="Q9" s="74">
        <f>SUBTOTAL(9,Q10:Q29)</f>
        <v>0</v>
      </c>
      <c r="R9" s="7"/>
      <c r="S9" s="9"/>
      <c r="T9" s="9"/>
    </row>
    <row r="10" spans="1:22" ht="9" outlineLevel="4" x14ac:dyDescent="0.15">
      <c r="A10" s="76" t="s">
        <v>45</v>
      </c>
      <c r="B10" s="119">
        <v>5</v>
      </c>
      <c r="C10" s="120"/>
      <c r="D10" s="121" t="s">
        <v>249</v>
      </c>
      <c r="E10" s="121"/>
      <c r="F10" s="122" t="s">
        <v>46</v>
      </c>
      <c r="G10" s="121"/>
      <c r="H10" s="123"/>
      <c r="I10" s="124"/>
      <c r="J10" s="78">
        <f>SUBTOTAL(9,J11:J29)</f>
        <v>0</v>
      </c>
      <c r="K10" s="123"/>
      <c r="L10" s="79">
        <f>SUBTOTAL(9,L11:L29)</f>
        <v>0</v>
      </c>
      <c r="M10" s="123"/>
      <c r="N10" s="79">
        <f>SUBTOTAL(9,N11:N29)</f>
        <v>0.88159999999999994</v>
      </c>
      <c r="O10" s="125"/>
      <c r="P10" s="78">
        <f>SUBTOTAL(9,P11:P29)</f>
        <v>0</v>
      </c>
      <c r="Q10" s="78">
        <f>SUBTOTAL(9,Q11:Q29)</f>
        <v>0</v>
      </c>
      <c r="R10" s="7"/>
      <c r="S10" s="9"/>
      <c r="T10" s="9"/>
    </row>
    <row r="11" spans="1:22" ht="11.25" outlineLevel="5" x14ac:dyDescent="0.2">
      <c r="A11" s="12"/>
      <c r="B11" s="126"/>
      <c r="C11" s="127">
        <v>2</v>
      </c>
      <c r="D11" s="128" t="s">
        <v>250</v>
      </c>
      <c r="E11" s="129" t="s">
        <v>251</v>
      </c>
      <c r="F11" s="130" t="s">
        <v>252</v>
      </c>
      <c r="G11" s="128" t="s">
        <v>253</v>
      </c>
      <c r="H11" s="131">
        <v>2.1279999999999997</v>
      </c>
      <c r="I11" s="167"/>
      <c r="J11" s="132">
        <f>H11*I11</f>
        <v>0</v>
      </c>
      <c r="K11" s="131"/>
      <c r="L11" s="131">
        <f>H11*K11</f>
        <v>0</v>
      </c>
      <c r="M11" s="131"/>
      <c r="N11" s="131">
        <f>H11*M11</f>
        <v>0</v>
      </c>
      <c r="O11" s="132">
        <v>21</v>
      </c>
      <c r="P11" s="132">
        <f>J11*(O11/100)</f>
        <v>0</v>
      </c>
      <c r="Q11" s="132">
        <f>J11+P11</f>
        <v>0</v>
      </c>
      <c r="R11" s="9"/>
      <c r="S11" s="9"/>
      <c r="T11" s="9"/>
    </row>
    <row r="12" spans="1:22" ht="9.75" outlineLevel="6" x14ac:dyDescent="0.2">
      <c r="A12" s="133"/>
      <c r="B12" s="134"/>
      <c r="C12" s="134"/>
      <c r="D12" s="135"/>
      <c r="E12" s="140" t="s">
        <v>16</v>
      </c>
      <c r="F12" s="136" t="s">
        <v>254</v>
      </c>
      <c r="G12" s="135"/>
      <c r="H12" s="137">
        <v>2.1279999999999997</v>
      </c>
      <c r="I12" s="138"/>
      <c r="J12" s="139"/>
      <c r="K12" s="137"/>
      <c r="L12" s="137"/>
      <c r="M12" s="137"/>
      <c r="N12" s="137"/>
      <c r="O12" s="139"/>
      <c r="P12" s="139"/>
      <c r="Q12" s="139"/>
      <c r="R12" s="7"/>
      <c r="S12" s="9"/>
    </row>
    <row r="13" spans="1:22" ht="7.5" customHeight="1" outlineLevel="6" x14ac:dyDescent="0.15">
      <c r="A13" s="9"/>
      <c r="B13" s="83"/>
      <c r="C13" s="82"/>
      <c r="D13" s="85"/>
      <c r="E13" s="40"/>
      <c r="F13" s="86"/>
      <c r="G13" s="85"/>
      <c r="H13" s="87"/>
      <c r="I13" s="89"/>
      <c r="J13" s="42"/>
      <c r="K13" s="46"/>
      <c r="L13" s="46"/>
      <c r="M13" s="46"/>
      <c r="N13" s="46"/>
      <c r="O13" s="42"/>
      <c r="P13" s="42"/>
      <c r="Q13" s="42"/>
      <c r="R13" s="7"/>
      <c r="S13" s="9"/>
    </row>
    <row r="14" spans="1:22" ht="11.25" outlineLevel="5" x14ac:dyDescent="0.2">
      <c r="A14" s="12"/>
      <c r="B14" s="126"/>
      <c r="C14" s="127">
        <v>1</v>
      </c>
      <c r="D14" s="128" t="s">
        <v>250</v>
      </c>
      <c r="E14" s="129" t="s">
        <v>255</v>
      </c>
      <c r="F14" s="130" t="s">
        <v>256</v>
      </c>
      <c r="G14" s="128" t="s">
        <v>257</v>
      </c>
      <c r="H14" s="131">
        <v>3.04</v>
      </c>
      <c r="I14" s="167"/>
      <c r="J14" s="132">
        <f>H14*I14</f>
        <v>0</v>
      </c>
      <c r="K14" s="131"/>
      <c r="L14" s="131">
        <f>H14*K14</f>
        <v>0</v>
      </c>
      <c r="M14" s="131">
        <v>0.28999999999999998</v>
      </c>
      <c r="N14" s="131">
        <f>H14*M14</f>
        <v>0.88159999999999994</v>
      </c>
      <c r="O14" s="132">
        <v>21</v>
      </c>
      <c r="P14" s="132">
        <f>J14*(O14/100)</f>
        <v>0</v>
      </c>
      <c r="Q14" s="132">
        <f>J14+P14</f>
        <v>0</v>
      </c>
      <c r="R14" s="9"/>
      <c r="S14" s="9"/>
      <c r="T14" s="9"/>
    </row>
    <row r="15" spans="1:22" ht="9.75" outlineLevel="6" x14ac:dyDescent="0.2">
      <c r="A15" s="133"/>
      <c r="B15" s="134"/>
      <c r="C15" s="134"/>
      <c r="D15" s="135"/>
      <c r="E15" s="140" t="s">
        <v>16</v>
      </c>
      <c r="F15" s="136" t="s">
        <v>258</v>
      </c>
      <c r="G15" s="135"/>
      <c r="H15" s="137">
        <v>3.04</v>
      </c>
      <c r="I15" s="138"/>
      <c r="J15" s="139"/>
      <c r="K15" s="137"/>
      <c r="L15" s="137"/>
      <c r="M15" s="137"/>
      <c r="N15" s="137"/>
      <c r="O15" s="139"/>
      <c r="P15" s="139"/>
      <c r="Q15" s="139"/>
      <c r="R15" s="7"/>
      <c r="S15" s="9"/>
    </row>
    <row r="16" spans="1:22" ht="7.5" customHeight="1" outlineLevel="6" x14ac:dyDescent="0.15">
      <c r="A16" s="9"/>
      <c r="B16" s="83"/>
      <c r="C16" s="82"/>
      <c r="D16" s="85"/>
      <c r="E16" s="40"/>
      <c r="F16" s="86"/>
      <c r="G16" s="85"/>
      <c r="H16" s="87"/>
      <c r="I16" s="89"/>
      <c r="J16" s="42"/>
      <c r="K16" s="46"/>
      <c r="L16" s="46"/>
      <c r="M16" s="46"/>
      <c r="N16" s="46"/>
      <c r="O16" s="42"/>
      <c r="P16" s="42"/>
      <c r="Q16" s="42"/>
      <c r="R16" s="7"/>
      <c r="S16" s="9"/>
    </row>
    <row r="17" spans="1:20" ht="22.5" outlineLevel="5" x14ac:dyDescent="0.2">
      <c r="A17" s="12"/>
      <c r="B17" s="126"/>
      <c r="C17" s="127">
        <v>3</v>
      </c>
      <c r="D17" s="128" t="s">
        <v>250</v>
      </c>
      <c r="E17" s="129" t="s">
        <v>259</v>
      </c>
      <c r="F17" s="130" t="s">
        <v>260</v>
      </c>
      <c r="G17" s="128" t="s">
        <v>253</v>
      </c>
      <c r="H17" s="131">
        <v>2.1280000000000001</v>
      </c>
      <c r="I17" s="167"/>
      <c r="J17" s="132">
        <f>H17*I17</f>
        <v>0</v>
      </c>
      <c r="K17" s="131"/>
      <c r="L17" s="131">
        <f>H17*K17</f>
        <v>0</v>
      </c>
      <c r="M17" s="131"/>
      <c r="N17" s="131">
        <f>H17*M17</f>
        <v>0</v>
      </c>
      <c r="O17" s="132">
        <v>21</v>
      </c>
      <c r="P17" s="132">
        <f>J17*(O17/100)</f>
        <v>0</v>
      </c>
      <c r="Q17" s="132">
        <f>J17+P17</f>
        <v>0</v>
      </c>
      <c r="R17" s="9"/>
      <c r="S17" s="9"/>
      <c r="T17" s="9"/>
    </row>
    <row r="18" spans="1:20" ht="9.75" outlineLevel="6" x14ac:dyDescent="0.2">
      <c r="A18" s="133"/>
      <c r="B18" s="134"/>
      <c r="C18" s="134"/>
      <c r="D18" s="135"/>
      <c r="E18" s="140" t="s">
        <v>16</v>
      </c>
      <c r="F18" s="136" t="s">
        <v>261</v>
      </c>
      <c r="G18" s="135"/>
      <c r="H18" s="137">
        <v>2.1280000000000001</v>
      </c>
      <c r="I18" s="138"/>
      <c r="J18" s="139"/>
      <c r="K18" s="137"/>
      <c r="L18" s="137"/>
      <c r="M18" s="137"/>
      <c r="N18" s="137"/>
      <c r="O18" s="139"/>
      <c r="P18" s="139"/>
      <c r="Q18" s="139"/>
      <c r="R18" s="7"/>
      <c r="S18" s="9"/>
    </row>
    <row r="19" spans="1:20" ht="7.5" customHeight="1" outlineLevel="6" x14ac:dyDescent="0.15">
      <c r="A19" s="9"/>
      <c r="B19" s="83"/>
      <c r="C19" s="82"/>
      <c r="D19" s="85"/>
      <c r="E19" s="40"/>
      <c r="F19" s="86"/>
      <c r="G19" s="85"/>
      <c r="H19" s="87"/>
      <c r="I19" s="89"/>
      <c r="J19" s="42"/>
      <c r="K19" s="46"/>
      <c r="L19" s="46"/>
      <c r="M19" s="46"/>
      <c r="N19" s="46"/>
      <c r="O19" s="42"/>
      <c r="P19" s="42"/>
      <c r="Q19" s="42"/>
      <c r="R19" s="7"/>
      <c r="S19" s="9"/>
    </row>
    <row r="20" spans="1:20" ht="22.5" outlineLevel="5" x14ac:dyDescent="0.2">
      <c r="A20" s="12"/>
      <c r="B20" s="126"/>
      <c r="C20" s="127">
        <v>4</v>
      </c>
      <c r="D20" s="128" t="s">
        <v>250</v>
      </c>
      <c r="E20" s="129" t="s">
        <v>262</v>
      </c>
      <c r="F20" s="130" t="s">
        <v>263</v>
      </c>
      <c r="G20" s="128" t="s">
        <v>253</v>
      </c>
      <c r="H20" s="131">
        <v>19.152000000000001</v>
      </c>
      <c r="I20" s="167"/>
      <c r="J20" s="132">
        <f>H20*I20</f>
        <v>0</v>
      </c>
      <c r="K20" s="131"/>
      <c r="L20" s="131">
        <f>H20*K20</f>
        <v>0</v>
      </c>
      <c r="M20" s="131"/>
      <c r="N20" s="131">
        <f>H20*M20</f>
        <v>0</v>
      </c>
      <c r="O20" s="132">
        <v>21</v>
      </c>
      <c r="P20" s="132">
        <f>J20*(O20/100)</f>
        <v>0</v>
      </c>
      <c r="Q20" s="132">
        <f>J20+P20</f>
        <v>0</v>
      </c>
      <c r="R20" s="9"/>
      <c r="S20" s="9"/>
      <c r="T20" s="9"/>
    </row>
    <row r="21" spans="1:20" ht="9.75" outlineLevel="6" x14ac:dyDescent="0.2">
      <c r="A21" s="133"/>
      <c r="B21" s="134"/>
      <c r="C21" s="134"/>
      <c r="D21" s="135"/>
      <c r="E21" s="140" t="s">
        <v>16</v>
      </c>
      <c r="F21" s="136" t="s">
        <v>264</v>
      </c>
      <c r="G21" s="135"/>
      <c r="H21" s="137">
        <v>19.152000000000001</v>
      </c>
      <c r="I21" s="138"/>
      <c r="J21" s="139"/>
      <c r="K21" s="137"/>
      <c r="L21" s="137"/>
      <c r="M21" s="137"/>
      <c r="N21" s="137"/>
      <c r="O21" s="139"/>
      <c r="P21" s="139"/>
      <c r="Q21" s="139"/>
      <c r="R21" s="7"/>
      <c r="S21" s="9"/>
    </row>
    <row r="22" spans="1:20" ht="7.5" customHeight="1" outlineLevel="6" x14ac:dyDescent="0.15">
      <c r="A22" s="9"/>
      <c r="B22" s="83"/>
      <c r="C22" s="82"/>
      <c r="D22" s="85"/>
      <c r="E22" s="40"/>
      <c r="F22" s="86"/>
      <c r="G22" s="85"/>
      <c r="H22" s="87"/>
      <c r="I22" s="89"/>
      <c r="J22" s="42"/>
      <c r="K22" s="46"/>
      <c r="L22" s="46"/>
      <c r="M22" s="46"/>
      <c r="N22" s="46"/>
      <c r="O22" s="42"/>
      <c r="P22" s="42"/>
      <c r="Q22" s="42"/>
      <c r="R22" s="7"/>
      <c r="S22" s="9"/>
    </row>
    <row r="23" spans="1:20" ht="11.25" outlineLevel="5" x14ac:dyDescent="0.2">
      <c r="A23" s="12"/>
      <c r="B23" s="126"/>
      <c r="C23" s="127">
        <v>5</v>
      </c>
      <c r="D23" s="128" t="s">
        <v>250</v>
      </c>
      <c r="E23" s="129" t="s">
        <v>265</v>
      </c>
      <c r="F23" s="130" t="s">
        <v>266</v>
      </c>
      <c r="G23" s="128" t="s">
        <v>267</v>
      </c>
      <c r="H23" s="131">
        <v>3.8304000000000005</v>
      </c>
      <c r="I23" s="167"/>
      <c r="J23" s="132">
        <f>H23*I23</f>
        <v>0</v>
      </c>
      <c r="K23" s="131"/>
      <c r="L23" s="131">
        <f>H23*K23</f>
        <v>0</v>
      </c>
      <c r="M23" s="131"/>
      <c r="N23" s="131">
        <f>H23*M23</f>
        <v>0</v>
      </c>
      <c r="O23" s="132">
        <v>21</v>
      </c>
      <c r="P23" s="132">
        <f>J23*(O23/100)</f>
        <v>0</v>
      </c>
      <c r="Q23" s="132">
        <f>J23+P23</f>
        <v>0</v>
      </c>
      <c r="R23" s="9"/>
      <c r="S23" s="9"/>
      <c r="T23" s="9"/>
    </row>
    <row r="24" spans="1:20" ht="9.75" outlineLevel="6" x14ac:dyDescent="0.2">
      <c r="A24" s="133"/>
      <c r="B24" s="134"/>
      <c r="C24" s="134"/>
      <c r="D24" s="135"/>
      <c r="E24" s="140" t="s">
        <v>16</v>
      </c>
      <c r="F24" s="136" t="s">
        <v>268</v>
      </c>
      <c r="G24" s="135"/>
      <c r="H24" s="137">
        <v>3.8304000000000005</v>
      </c>
      <c r="I24" s="138"/>
      <c r="J24" s="139"/>
      <c r="K24" s="137"/>
      <c r="L24" s="137"/>
      <c r="M24" s="137"/>
      <c r="N24" s="137"/>
      <c r="O24" s="139"/>
      <c r="P24" s="139"/>
      <c r="Q24" s="139"/>
      <c r="R24" s="7"/>
      <c r="S24" s="9"/>
    </row>
    <row r="25" spans="1:20" ht="7.5" customHeight="1" outlineLevel="6" x14ac:dyDescent="0.15">
      <c r="A25" s="9"/>
      <c r="B25" s="83"/>
      <c r="C25" s="82"/>
      <c r="D25" s="85"/>
      <c r="E25" s="40"/>
      <c r="F25" s="86"/>
      <c r="G25" s="85"/>
      <c r="H25" s="87"/>
      <c r="I25" s="89"/>
      <c r="J25" s="42"/>
      <c r="K25" s="46"/>
      <c r="L25" s="46"/>
      <c r="M25" s="46"/>
      <c r="N25" s="46"/>
      <c r="O25" s="42"/>
      <c r="P25" s="42"/>
      <c r="Q25" s="42"/>
      <c r="R25" s="7"/>
      <c r="S25" s="9"/>
    </row>
    <row r="26" spans="1:20" ht="11.25" outlineLevel="5" x14ac:dyDescent="0.2">
      <c r="A26" s="12"/>
      <c r="B26" s="126"/>
      <c r="C26" s="127">
        <v>6</v>
      </c>
      <c r="D26" s="128" t="s">
        <v>250</v>
      </c>
      <c r="E26" s="129" t="s">
        <v>269</v>
      </c>
      <c r="F26" s="130" t="s">
        <v>270</v>
      </c>
      <c r="G26" s="128" t="s">
        <v>257</v>
      </c>
      <c r="H26" s="131">
        <v>310.83100000000002</v>
      </c>
      <c r="I26" s="167"/>
      <c r="J26" s="132">
        <f>H26*I26</f>
        <v>0</v>
      </c>
      <c r="K26" s="131"/>
      <c r="L26" s="131">
        <f>H26*K26</f>
        <v>0</v>
      </c>
      <c r="M26" s="131"/>
      <c r="N26" s="131">
        <f>H26*M26</f>
        <v>0</v>
      </c>
      <c r="O26" s="132">
        <v>21</v>
      </c>
      <c r="P26" s="132">
        <f>J26*(O26/100)</f>
        <v>0</v>
      </c>
      <c r="Q26" s="132">
        <f>J26+P26</f>
        <v>0</v>
      </c>
      <c r="R26" s="9"/>
      <c r="S26" s="9"/>
      <c r="T26" s="9"/>
    </row>
    <row r="27" spans="1:20" ht="9.75" outlineLevel="6" x14ac:dyDescent="0.2">
      <c r="A27" s="133"/>
      <c r="B27" s="134"/>
      <c r="C27" s="134"/>
      <c r="D27" s="135"/>
      <c r="E27" s="140" t="s">
        <v>16</v>
      </c>
      <c r="F27" s="136" t="s">
        <v>271</v>
      </c>
      <c r="G27" s="135"/>
      <c r="H27" s="137">
        <v>310.83100000000002</v>
      </c>
      <c r="I27" s="138"/>
      <c r="J27" s="139"/>
      <c r="K27" s="137"/>
      <c r="L27" s="137"/>
      <c r="M27" s="137"/>
      <c r="N27" s="137"/>
      <c r="O27" s="139"/>
      <c r="P27" s="139"/>
      <c r="Q27" s="139"/>
      <c r="R27" s="7"/>
      <c r="S27" s="9"/>
    </row>
    <row r="28" spans="1:20" ht="7.5" customHeight="1" outlineLevel="6" x14ac:dyDescent="0.15">
      <c r="A28" s="9"/>
      <c r="B28" s="83"/>
      <c r="C28" s="82"/>
      <c r="D28" s="85"/>
      <c r="E28" s="40"/>
      <c r="F28" s="86"/>
      <c r="G28" s="85"/>
      <c r="H28" s="87"/>
      <c r="I28" s="89"/>
      <c r="J28" s="42"/>
      <c r="K28" s="46"/>
      <c r="L28" s="46"/>
      <c r="M28" s="46"/>
      <c r="N28" s="46"/>
      <c r="O28" s="42"/>
      <c r="P28" s="42"/>
      <c r="Q28" s="42"/>
      <c r="R28" s="7"/>
      <c r="S28" s="9"/>
    </row>
    <row r="29" spans="1:20" outlineLevel="5" x14ac:dyDescent="0.15">
      <c r="B29" s="7"/>
      <c r="C29" s="7"/>
      <c r="D29" s="7"/>
      <c r="E29" s="7"/>
      <c r="F29" s="7"/>
      <c r="G29" s="7"/>
      <c r="H29" s="7"/>
      <c r="I29" s="9"/>
      <c r="J29" s="9"/>
      <c r="K29" s="7"/>
      <c r="L29" s="7"/>
      <c r="M29" s="7"/>
      <c r="N29" s="7"/>
      <c r="O29" s="7"/>
      <c r="P29" s="9"/>
      <c r="Q29" s="9"/>
    </row>
    <row r="30" spans="1:20" ht="10.5" outlineLevel="3" x14ac:dyDescent="0.15">
      <c r="A30" s="72" t="s">
        <v>47</v>
      </c>
      <c r="B30" s="112">
        <v>4</v>
      </c>
      <c r="C30" s="113"/>
      <c r="D30" s="114" t="s">
        <v>248</v>
      </c>
      <c r="E30" s="114"/>
      <c r="F30" s="115" t="s">
        <v>48</v>
      </c>
      <c r="G30" s="114"/>
      <c r="H30" s="116"/>
      <c r="I30" s="117"/>
      <c r="J30" s="74">
        <f>SUBTOTAL(9,J31:J41)</f>
        <v>0</v>
      </c>
      <c r="K30" s="116"/>
      <c r="L30" s="75">
        <f>SUBTOTAL(9,L31:L41)</f>
        <v>5.9700444800000012</v>
      </c>
      <c r="M30" s="116"/>
      <c r="N30" s="75">
        <f>SUBTOTAL(9,N31:N41)</f>
        <v>0</v>
      </c>
      <c r="O30" s="118"/>
      <c r="P30" s="74">
        <f>SUBTOTAL(9,P31:P41)</f>
        <v>0</v>
      </c>
      <c r="Q30" s="74">
        <f>SUBTOTAL(9,Q31:Q41)</f>
        <v>0</v>
      </c>
      <c r="R30" s="7"/>
      <c r="S30" s="9"/>
      <c r="T30" s="9"/>
    </row>
    <row r="31" spans="1:20" ht="9" outlineLevel="4" x14ac:dyDescent="0.15">
      <c r="A31" s="76" t="s">
        <v>49</v>
      </c>
      <c r="B31" s="119">
        <v>5</v>
      </c>
      <c r="C31" s="120"/>
      <c r="D31" s="121" t="s">
        <v>249</v>
      </c>
      <c r="E31" s="121"/>
      <c r="F31" s="122" t="s">
        <v>50</v>
      </c>
      <c r="G31" s="121"/>
      <c r="H31" s="123"/>
      <c r="I31" s="124"/>
      <c r="J31" s="78">
        <f>SUBTOTAL(9,J32:J41)</f>
        <v>0</v>
      </c>
      <c r="K31" s="123"/>
      <c r="L31" s="79">
        <f>SUBTOTAL(9,L32:L41)</f>
        <v>5.9700444800000012</v>
      </c>
      <c r="M31" s="123"/>
      <c r="N31" s="79">
        <f>SUBTOTAL(9,N32:N41)</f>
        <v>0</v>
      </c>
      <c r="O31" s="125"/>
      <c r="P31" s="78">
        <f>SUBTOTAL(9,P32:P41)</f>
        <v>0</v>
      </c>
      <c r="Q31" s="78">
        <f>SUBTOTAL(9,Q32:Q41)</f>
        <v>0</v>
      </c>
      <c r="R31" s="7"/>
      <c r="S31" s="9"/>
      <c r="T31" s="9"/>
    </row>
    <row r="32" spans="1:20" ht="11.25" outlineLevel="5" x14ac:dyDescent="0.2">
      <c r="A32" s="12"/>
      <c r="B32" s="126"/>
      <c r="C32" s="127">
        <v>7</v>
      </c>
      <c r="D32" s="128" t="s">
        <v>250</v>
      </c>
      <c r="E32" s="129" t="s">
        <v>272</v>
      </c>
      <c r="F32" s="130" t="s">
        <v>273</v>
      </c>
      <c r="G32" s="128" t="s">
        <v>253</v>
      </c>
      <c r="H32" s="131">
        <v>2.4320000000000004</v>
      </c>
      <c r="I32" s="167"/>
      <c r="J32" s="132">
        <f>H32*I32</f>
        <v>0</v>
      </c>
      <c r="K32" s="131">
        <v>2.45329</v>
      </c>
      <c r="L32" s="131">
        <f>H32*K32</f>
        <v>5.9664012800000013</v>
      </c>
      <c r="M32" s="131"/>
      <c r="N32" s="131">
        <f>H32*M32</f>
        <v>0</v>
      </c>
      <c r="O32" s="132">
        <v>21</v>
      </c>
      <c r="P32" s="132">
        <f>J32*(O32/100)</f>
        <v>0</v>
      </c>
      <c r="Q32" s="132">
        <f>J32+P32</f>
        <v>0</v>
      </c>
      <c r="R32" s="9"/>
      <c r="S32" s="9"/>
      <c r="T32" s="9"/>
    </row>
    <row r="33" spans="1:20" ht="9.75" outlineLevel="6" x14ac:dyDescent="0.2">
      <c r="A33" s="133"/>
      <c r="B33" s="134"/>
      <c r="C33" s="134"/>
      <c r="D33" s="135"/>
      <c r="E33" s="140" t="s">
        <v>16</v>
      </c>
      <c r="F33" s="136" t="s">
        <v>274</v>
      </c>
      <c r="G33" s="135"/>
      <c r="H33" s="137">
        <v>2.4320000000000004</v>
      </c>
      <c r="I33" s="138"/>
      <c r="J33" s="139"/>
      <c r="K33" s="137"/>
      <c r="L33" s="137"/>
      <c r="M33" s="137"/>
      <c r="N33" s="137"/>
      <c r="O33" s="139"/>
      <c r="P33" s="139"/>
      <c r="Q33" s="139"/>
      <c r="R33" s="7"/>
      <c r="S33" s="9"/>
    </row>
    <row r="34" spans="1:20" ht="7.5" customHeight="1" outlineLevel="6" x14ac:dyDescent="0.15">
      <c r="A34" s="9"/>
      <c r="B34" s="83"/>
      <c r="C34" s="82"/>
      <c r="D34" s="85"/>
      <c r="E34" s="40"/>
      <c r="F34" s="86"/>
      <c r="G34" s="85"/>
      <c r="H34" s="87"/>
      <c r="I34" s="89"/>
      <c r="J34" s="42"/>
      <c r="K34" s="46"/>
      <c r="L34" s="46"/>
      <c r="M34" s="46"/>
      <c r="N34" s="46"/>
      <c r="O34" s="42"/>
      <c r="P34" s="42"/>
      <c r="Q34" s="42"/>
      <c r="R34" s="7"/>
      <c r="S34" s="9"/>
    </row>
    <row r="35" spans="1:20" ht="11.25" outlineLevel="5" x14ac:dyDescent="0.2">
      <c r="A35" s="12"/>
      <c r="B35" s="126"/>
      <c r="C35" s="127">
        <v>8</v>
      </c>
      <c r="D35" s="128" t="s">
        <v>250</v>
      </c>
      <c r="E35" s="129" t="s">
        <v>275</v>
      </c>
      <c r="F35" s="130" t="s">
        <v>276</v>
      </c>
      <c r="G35" s="128" t="s">
        <v>257</v>
      </c>
      <c r="H35" s="131">
        <v>1.38</v>
      </c>
      <c r="I35" s="167"/>
      <c r="J35" s="132">
        <f>H35*I35</f>
        <v>0</v>
      </c>
      <c r="K35" s="131">
        <v>2.64E-3</v>
      </c>
      <c r="L35" s="131">
        <f>H35*K35</f>
        <v>3.6431999999999997E-3</v>
      </c>
      <c r="M35" s="131"/>
      <c r="N35" s="131">
        <f>H35*M35</f>
        <v>0</v>
      </c>
      <c r="O35" s="132">
        <v>21</v>
      </c>
      <c r="P35" s="132">
        <f>J35*(O35/100)</f>
        <v>0</v>
      </c>
      <c r="Q35" s="132">
        <f>J35+P35</f>
        <v>0</v>
      </c>
      <c r="R35" s="9"/>
      <c r="S35" s="9"/>
      <c r="T35" s="9"/>
    </row>
    <row r="36" spans="1:20" ht="9.75" outlineLevel="6" x14ac:dyDescent="0.2">
      <c r="A36" s="133"/>
      <c r="B36" s="134"/>
      <c r="C36" s="134"/>
      <c r="D36" s="135"/>
      <c r="E36" s="140" t="s">
        <v>16</v>
      </c>
      <c r="F36" s="136" t="s">
        <v>277</v>
      </c>
      <c r="G36" s="135"/>
      <c r="H36" s="137">
        <v>1.38</v>
      </c>
      <c r="I36" s="138"/>
      <c r="J36" s="139"/>
      <c r="K36" s="137"/>
      <c r="L36" s="137"/>
      <c r="M36" s="137"/>
      <c r="N36" s="137"/>
      <c r="O36" s="139"/>
      <c r="P36" s="139"/>
      <c r="Q36" s="139"/>
      <c r="R36" s="7"/>
      <c r="S36" s="9"/>
    </row>
    <row r="37" spans="1:20" ht="7.5" customHeight="1" outlineLevel="6" x14ac:dyDescent="0.15">
      <c r="A37" s="9"/>
      <c r="B37" s="83"/>
      <c r="C37" s="82"/>
      <c r="D37" s="85"/>
      <c r="E37" s="40"/>
      <c r="F37" s="86"/>
      <c r="G37" s="85"/>
      <c r="H37" s="87"/>
      <c r="I37" s="89"/>
      <c r="J37" s="42"/>
      <c r="K37" s="46"/>
      <c r="L37" s="46"/>
      <c r="M37" s="46"/>
      <c r="N37" s="46"/>
      <c r="O37" s="42"/>
      <c r="P37" s="42"/>
      <c r="Q37" s="42"/>
      <c r="R37" s="7"/>
      <c r="S37" s="9"/>
    </row>
    <row r="38" spans="1:20" ht="11.25" outlineLevel="5" x14ac:dyDescent="0.2">
      <c r="A38" s="12"/>
      <c r="B38" s="126"/>
      <c r="C38" s="127">
        <v>9</v>
      </c>
      <c r="D38" s="128" t="s">
        <v>250</v>
      </c>
      <c r="E38" s="129" t="s">
        <v>278</v>
      </c>
      <c r="F38" s="130" t="s">
        <v>279</v>
      </c>
      <c r="G38" s="128" t="s">
        <v>257</v>
      </c>
      <c r="H38" s="131">
        <v>1.38</v>
      </c>
      <c r="I38" s="167"/>
      <c r="J38" s="132">
        <f>H38*I38</f>
        <v>0</v>
      </c>
      <c r="K38" s="131"/>
      <c r="L38" s="131">
        <f>H38*K38</f>
        <v>0</v>
      </c>
      <c r="M38" s="131"/>
      <c r="N38" s="131">
        <f>H38*M38</f>
        <v>0</v>
      </c>
      <c r="O38" s="132">
        <v>21</v>
      </c>
      <c r="P38" s="132">
        <f>J38*(O38/100)</f>
        <v>0</v>
      </c>
      <c r="Q38" s="132">
        <f>J38+P38</f>
        <v>0</v>
      </c>
      <c r="R38" s="9"/>
      <c r="S38" s="9"/>
      <c r="T38" s="9"/>
    </row>
    <row r="39" spans="1:20" ht="9.75" outlineLevel="6" x14ac:dyDescent="0.2">
      <c r="A39" s="133"/>
      <c r="B39" s="134"/>
      <c r="C39" s="134"/>
      <c r="D39" s="135"/>
      <c r="E39" s="140" t="s">
        <v>16</v>
      </c>
      <c r="F39" s="136" t="s">
        <v>277</v>
      </c>
      <c r="G39" s="135"/>
      <c r="H39" s="137">
        <v>1.38</v>
      </c>
      <c r="I39" s="138"/>
      <c r="J39" s="139"/>
      <c r="K39" s="137"/>
      <c r="L39" s="137"/>
      <c r="M39" s="137"/>
      <c r="N39" s="137"/>
      <c r="O39" s="139"/>
      <c r="P39" s="139"/>
      <c r="Q39" s="139"/>
      <c r="R39" s="7"/>
      <c r="S39" s="9"/>
    </row>
    <row r="40" spans="1:20" ht="7.5" customHeight="1" outlineLevel="6" x14ac:dyDescent="0.15">
      <c r="A40" s="9"/>
      <c r="B40" s="83"/>
      <c r="C40" s="82"/>
      <c r="D40" s="85"/>
      <c r="E40" s="40"/>
      <c r="F40" s="86"/>
      <c r="G40" s="85"/>
      <c r="H40" s="87"/>
      <c r="I40" s="89"/>
      <c r="J40" s="42"/>
      <c r="K40" s="46"/>
      <c r="L40" s="46"/>
      <c r="M40" s="46"/>
      <c r="N40" s="46"/>
      <c r="O40" s="42"/>
      <c r="P40" s="42"/>
      <c r="Q40" s="42"/>
      <c r="R40" s="7"/>
      <c r="S40" s="9"/>
    </row>
    <row r="41" spans="1:20" outlineLevel="5" x14ac:dyDescent="0.15">
      <c r="B41" s="7"/>
      <c r="C41" s="7"/>
      <c r="D41" s="7"/>
      <c r="E41" s="7"/>
      <c r="F41" s="7"/>
      <c r="G41" s="7"/>
      <c r="H41" s="7"/>
      <c r="I41" s="9"/>
      <c r="J41" s="9"/>
      <c r="K41" s="7"/>
      <c r="L41" s="7"/>
      <c r="M41" s="7"/>
      <c r="N41" s="7"/>
      <c r="O41" s="7"/>
      <c r="P41" s="9"/>
      <c r="Q41" s="9"/>
    </row>
    <row r="42" spans="1:20" ht="10.5" outlineLevel="3" x14ac:dyDescent="0.15">
      <c r="A42" s="72" t="s">
        <v>51</v>
      </c>
      <c r="B42" s="112">
        <v>4</v>
      </c>
      <c r="C42" s="113"/>
      <c r="D42" s="114" t="s">
        <v>248</v>
      </c>
      <c r="E42" s="114"/>
      <c r="F42" s="115" t="s">
        <v>52</v>
      </c>
      <c r="G42" s="114"/>
      <c r="H42" s="116"/>
      <c r="I42" s="117"/>
      <c r="J42" s="74">
        <f>SUBTOTAL(9,J43:J69)</f>
        <v>0</v>
      </c>
      <c r="K42" s="116"/>
      <c r="L42" s="75">
        <f>SUBTOTAL(9,L43:L69)</f>
        <v>10.955877212000001</v>
      </c>
      <c r="M42" s="116"/>
      <c r="N42" s="75">
        <f>SUBTOTAL(9,N43:N69)</f>
        <v>0</v>
      </c>
      <c r="O42" s="118"/>
      <c r="P42" s="74">
        <f>SUBTOTAL(9,P43:P69)</f>
        <v>0</v>
      </c>
      <c r="Q42" s="74">
        <f>SUBTOTAL(9,Q43:Q69)</f>
        <v>0</v>
      </c>
      <c r="R42" s="7"/>
      <c r="S42" s="9"/>
      <c r="T42" s="9"/>
    </row>
    <row r="43" spans="1:20" ht="9" outlineLevel="4" x14ac:dyDescent="0.15">
      <c r="A43" s="76" t="s">
        <v>53</v>
      </c>
      <c r="B43" s="119">
        <v>5</v>
      </c>
      <c r="C43" s="120"/>
      <c r="D43" s="121" t="s">
        <v>249</v>
      </c>
      <c r="E43" s="121"/>
      <c r="F43" s="122" t="s">
        <v>54</v>
      </c>
      <c r="G43" s="121"/>
      <c r="H43" s="123"/>
      <c r="I43" s="124"/>
      <c r="J43" s="78">
        <f>SUBTOTAL(9,J44:J47)</f>
        <v>0</v>
      </c>
      <c r="K43" s="123"/>
      <c r="L43" s="79">
        <f>SUBTOTAL(9,L44:L47)</f>
        <v>1.8023999999999998</v>
      </c>
      <c r="M43" s="123"/>
      <c r="N43" s="79">
        <f>SUBTOTAL(9,N44:N47)</f>
        <v>0</v>
      </c>
      <c r="O43" s="125"/>
      <c r="P43" s="78">
        <f>SUBTOTAL(9,P44:P47)</f>
        <v>0</v>
      </c>
      <c r="Q43" s="78">
        <f>SUBTOTAL(9,Q44:Q47)</f>
        <v>0</v>
      </c>
      <c r="R43" s="7"/>
      <c r="S43" s="9"/>
      <c r="T43" s="9"/>
    </row>
    <row r="44" spans="1:20" ht="11.25" outlineLevel="5" x14ac:dyDescent="0.2">
      <c r="A44" s="12"/>
      <c r="B44" s="126"/>
      <c r="C44" s="127">
        <v>10</v>
      </c>
      <c r="D44" s="128" t="s">
        <v>250</v>
      </c>
      <c r="E44" s="129" t="s">
        <v>280</v>
      </c>
      <c r="F44" s="130" t="s">
        <v>281</v>
      </c>
      <c r="G44" s="128" t="s">
        <v>253</v>
      </c>
      <c r="H44" s="131">
        <v>0.96</v>
      </c>
      <c r="I44" s="167"/>
      <c r="J44" s="132">
        <f>H44*I44</f>
        <v>0</v>
      </c>
      <c r="K44" s="131">
        <v>1.8774999999999999</v>
      </c>
      <c r="L44" s="131">
        <f>H44*K44</f>
        <v>1.8023999999999998</v>
      </c>
      <c r="M44" s="131"/>
      <c r="N44" s="131">
        <f>H44*M44</f>
        <v>0</v>
      </c>
      <c r="O44" s="132">
        <v>21</v>
      </c>
      <c r="P44" s="132">
        <f>J44*(O44/100)</f>
        <v>0</v>
      </c>
      <c r="Q44" s="132">
        <f>J44+P44</f>
        <v>0</v>
      </c>
      <c r="R44" s="9"/>
      <c r="S44" s="9"/>
      <c r="T44" s="9"/>
    </row>
    <row r="45" spans="1:20" ht="9.75" outlineLevel="6" x14ac:dyDescent="0.2">
      <c r="A45" s="133"/>
      <c r="B45" s="134"/>
      <c r="C45" s="134"/>
      <c r="D45" s="135"/>
      <c r="E45" s="140" t="s">
        <v>16</v>
      </c>
      <c r="F45" s="136" t="s">
        <v>282</v>
      </c>
      <c r="G45" s="135"/>
      <c r="H45" s="137">
        <v>0.96</v>
      </c>
      <c r="I45" s="138"/>
      <c r="J45" s="139"/>
      <c r="K45" s="137"/>
      <c r="L45" s="137"/>
      <c r="M45" s="137"/>
      <c r="N45" s="137"/>
      <c r="O45" s="139"/>
      <c r="P45" s="139"/>
      <c r="Q45" s="139"/>
      <c r="R45" s="7"/>
      <c r="S45" s="9"/>
    </row>
    <row r="46" spans="1:20" ht="7.5" customHeight="1" outlineLevel="6" x14ac:dyDescent="0.15">
      <c r="A46" s="9"/>
      <c r="B46" s="83"/>
      <c r="C46" s="82"/>
      <c r="D46" s="85"/>
      <c r="E46" s="40"/>
      <c r="F46" s="86"/>
      <c r="G46" s="85"/>
      <c r="H46" s="87"/>
      <c r="I46" s="89"/>
      <c r="J46" s="42"/>
      <c r="K46" s="46"/>
      <c r="L46" s="46"/>
      <c r="M46" s="46"/>
      <c r="N46" s="46"/>
      <c r="O46" s="42"/>
      <c r="P46" s="42"/>
      <c r="Q46" s="42"/>
      <c r="R46" s="7"/>
      <c r="S46" s="9"/>
    </row>
    <row r="47" spans="1:20" outlineLevel="5" x14ac:dyDescent="0.15">
      <c r="B47" s="7"/>
      <c r="C47" s="7"/>
      <c r="D47" s="7"/>
      <c r="E47" s="7"/>
      <c r="F47" s="7"/>
      <c r="G47" s="7"/>
      <c r="H47" s="7"/>
      <c r="I47" s="9"/>
      <c r="J47" s="9"/>
      <c r="K47" s="7"/>
      <c r="L47" s="7"/>
      <c r="M47" s="7"/>
      <c r="N47" s="7"/>
      <c r="O47" s="7"/>
      <c r="P47" s="9"/>
      <c r="Q47" s="9"/>
    </row>
    <row r="48" spans="1:20" ht="9" outlineLevel="4" x14ac:dyDescent="0.15">
      <c r="A48" s="76" t="s">
        <v>55</v>
      </c>
      <c r="B48" s="119">
        <v>5</v>
      </c>
      <c r="C48" s="120"/>
      <c r="D48" s="121" t="s">
        <v>249</v>
      </c>
      <c r="E48" s="121"/>
      <c r="F48" s="122" t="s">
        <v>56</v>
      </c>
      <c r="G48" s="121"/>
      <c r="H48" s="123"/>
      <c r="I48" s="124"/>
      <c r="J48" s="78">
        <f>SUBTOTAL(9,J49:J69)</f>
        <v>0</v>
      </c>
      <c r="K48" s="123"/>
      <c r="L48" s="79">
        <f>SUBTOTAL(9,L49:L69)</f>
        <v>9.1534772120000003</v>
      </c>
      <c r="M48" s="123"/>
      <c r="N48" s="79">
        <f>SUBTOTAL(9,N49:N69)</f>
        <v>0</v>
      </c>
      <c r="O48" s="125"/>
      <c r="P48" s="78">
        <f>SUBTOTAL(9,P49:P69)</f>
        <v>0</v>
      </c>
      <c r="Q48" s="78">
        <f>SUBTOTAL(9,Q49:Q69)</f>
        <v>0</v>
      </c>
      <c r="R48" s="7"/>
      <c r="S48" s="9"/>
      <c r="T48" s="9"/>
    </row>
    <row r="49" spans="1:20" ht="22.5" outlineLevel="5" x14ac:dyDescent="0.2">
      <c r="A49" s="12"/>
      <c r="B49" s="126"/>
      <c r="C49" s="127">
        <v>12</v>
      </c>
      <c r="D49" s="128" t="s">
        <v>250</v>
      </c>
      <c r="E49" s="129" t="s">
        <v>283</v>
      </c>
      <c r="F49" s="130" t="s">
        <v>284</v>
      </c>
      <c r="G49" s="128" t="s">
        <v>257</v>
      </c>
      <c r="H49" s="131">
        <v>706.99599999999998</v>
      </c>
      <c r="I49" s="167"/>
      <c r="J49" s="132">
        <f>H49*I49</f>
        <v>0</v>
      </c>
      <c r="K49" s="131"/>
      <c r="L49" s="131">
        <f>H49*K49</f>
        <v>0</v>
      </c>
      <c r="M49" s="131"/>
      <c r="N49" s="131">
        <f>H49*M49</f>
        <v>0</v>
      </c>
      <c r="O49" s="132">
        <v>21</v>
      </c>
      <c r="P49" s="132">
        <f>J49*(O49/100)</f>
        <v>0</v>
      </c>
      <c r="Q49" s="132">
        <f>J49+P49</f>
        <v>0</v>
      </c>
      <c r="R49" s="9"/>
      <c r="S49" s="9"/>
      <c r="T49" s="9"/>
    </row>
    <row r="50" spans="1:20" ht="9.75" outlineLevel="6" x14ac:dyDescent="0.2">
      <c r="A50" s="133"/>
      <c r="B50" s="134"/>
      <c r="C50" s="134"/>
      <c r="D50" s="135"/>
      <c r="E50" s="140" t="s">
        <v>16</v>
      </c>
      <c r="F50" s="136" t="s">
        <v>285</v>
      </c>
      <c r="G50" s="135"/>
      <c r="H50" s="137">
        <v>220.10400000000001</v>
      </c>
      <c r="I50" s="138"/>
      <c r="J50" s="139"/>
      <c r="K50" s="137"/>
      <c r="L50" s="137"/>
      <c r="M50" s="137"/>
      <c r="N50" s="137"/>
      <c r="O50" s="139"/>
      <c r="P50" s="139"/>
      <c r="Q50" s="139"/>
      <c r="R50" s="7"/>
      <c r="S50" s="9"/>
    </row>
    <row r="51" spans="1:20" ht="29.25" outlineLevel="6" x14ac:dyDescent="0.2">
      <c r="A51" s="133"/>
      <c r="B51" s="134"/>
      <c r="C51" s="134"/>
      <c r="D51" s="135"/>
      <c r="E51" s="140"/>
      <c r="F51" s="136" t="s">
        <v>286</v>
      </c>
      <c r="G51" s="135"/>
      <c r="H51" s="137">
        <v>467.83699999999999</v>
      </c>
      <c r="I51" s="138"/>
      <c r="J51" s="139"/>
      <c r="K51" s="137"/>
      <c r="L51" s="137"/>
      <c r="M51" s="137"/>
      <c r="N51" s="137"/>
      <c r="O51" s="139"/>
      <c r="P51" s="139"/>
      <c r="Q51" s="139"/>
      <c r="R51" s="7"/>
      <c r="S51" s="9"/>
    </row>
    <row r="52" spans="1:20" ht="9.75" outlineLevel="6" x14ac:dyDescent="0.2">
      <c r="A52" s="133"/>
      <c r="B52" s="134"/>
      <c r="C52" s="134"/>
      <c r="D52" s="135"/>
      <c r="E52" s="140"/>
      <c r="F52" s="136" t="s">
        <v>287</v>
      </c>
      <c r="G52" s="135"/>
      <c r="H52" s="137">
        <v>11.399999999999999</v>
      </c>
      <c r="I52" s="138"/>
      <c r="J52" s="139"/>
      <c r="K52" s="137"/>
      <c r="L52" s="137"/>
      <c r="M52" s="137"/>
      <c r="N52" s="137"/>
      <c r="O52" s="139"/>
      <c r="P52" s="139"/>
      <c r="Q52" s="139"/>
      <c r="R52" s="7"/>
      <c r="S52" s="9"/>
    </row>
    <row r="53" spans="1:20" ht="9.75" outlineLevel="6" x14ac:dyDescent="0.2">
      <c r="A53" s="133"/>
      <c r="B53" s="134"/>
      <c r="C53" s="134"/>
      <c r="D53" s="135"/>
      <c r="E53" s="140"/>
      <c r="F53" s="136" t="s">
        <v>288</v>
      </c>
      <c r="G53" s="135"/>
      <c r="H53" s="137">
        <v>7.6549999999999994</v>
      </c>
      <c r="I53" s="138"/>
      <c r="J53" s="139"/>
      <c r="K53" s="137"/>
      <c r="L53" s="137"/>
      <c r="M53" s="137"/>
      <c r="N53" s="137"/>
      <c r="O53" s="139"/>
      <c r="P53" s="139"/>
      <c r="Q53" s="139"/>
      <c r="R53" s="7"/>
      <c r="S53" s="9"/>
    </row>
    <row r="54" spans="1:20" ht="7.5" customHeight="1" outlineLevel="6" x14ac:dyDescent="0.15">
      <c r="A54" s="9"/>
      <c r="B54" s="83"/>
      <c r="C54" s="82"/>
      <c r="D54" s="85"/>
      <c r="E54" s="40"/>
      <c r="F54" s="86"/>
      <c r="G54" s="85"/>
      <c r="H54" s="87"/>
      <c r="I54" s="89"/>
      <c r="J54" s="42"/>
      <c r="K54" s="46"/>
      <c r="L54" s="46"/>
      <c r="M54" s="46"/>
      <c r="N54" s="46"/>
      <c r="O54" s="42"/>
      <c r="P54" s="42"/>
      <c r="Q54" s="42"/>
      <c r="R54" s="7"/>
      <c r="S54" s="9"/>
    </row>
    <row r="55" spans="1:20" ht="22.5" outlineLevel="5" x14ac:dyDescent="0.2">
      <c r="A55" s="12"/>
      <c r="B55" s="126"/>
      <c r="C55" s="127">
        <v>11</v>
      </c>
      <c r="D55" s="128" t="s">
        <v>289</v>
      </c>
      <c r="E55" s="129" t="s">
        <v>290</v>
      </c>
      <c r="F55" s="130" t="s">
        <v>291</v>
      </c>
      <c r="G55" s="128" t="s">
        <v>257</v>
      </c>
      <c r="H55" s="131">
        <v>756.48572000000001</v>
      </c>
      <c r="I55" s="167"/>
      <c r="J55" s="132">
        <f>H55*I55</f>
        <v>0</v>
      </c>
      <c r="K55" s="131">
        <v>1.21E-2</v>
      </c>
      <c r="L55" s="131">
        <f>H55*K55</f>
        <v>9.1534772120000003</v>
      </c>
      <c r="M55" s="131"/>
      <c r="N55" s="131">
        <f>H55*M55</f>
        <v>0</v>
      </c>
      <c r="O55" s="132">
        <v>21</v>
      </c>
      <c r="P55" s="132">
        <f>J55*(O55/100)</f>
        <v>0</v>
      </c>
      <c r="Q55" s="132">
        <f>J55+P55</f>
        <v>0</v>
      </c>
      <c r="R55" s="9"/>
      <c r="S55" s="9"/>
      <c r="T55" s="9"/>
    </row>
    <row r="56" spans="1:20" ht="9.75" outlineLevel="6" x14ac:dyDescent="0.2">
      <c r="A56" s="133"/>
      <c r="B56" s="134"/>
      <c r="C56" s="134"/>
      <c r="D56" s="135"/>
      <c r="E56" s="140" t="s">
        <v>16</v>
      </c>
      <c r="F56" s="136" t="s">
        <v>285</v>
      </c>
      <c r="G56" s="135"/>
      <c r="H56" s="137">
        <v>220.10400000000001</v>
      </c>
      <c r="I56" s="138"/>
      <c r="J56" s="139"/>
      <c r="K56" s="137"/>
      <c r="L56" s="137"/>
      <c r="M56" s="137"/>
      <c r="N56" s="137"/>
      <c r="O56" s="139"/>
      <c r="P56" s="139"/>
      <c r="Q56" s="139"/>
      <c r="R56" s="7"/>
      <c r="S56" s="9"/>
    </row>
    <row r="57" spans="1:20" ht="29.25" outlineLevel="6" x14ac:dyDescent="0.2">
      <c r="A57" s="133"/>
      <c r="B57" s="134"/>
      <c r="C57" s="134"/>
      <c r="D57" s="135"/>
      <c r="E57" s="140"/>
      <c r="F57" s="136" t="s">
        <v>286</v>
      </c>
      <c r="G57" s="135"/>
      <c r="H57" s="137">
        <v>467.83699999999999</v>
      </c>
      <c r="I57" s="138"/>
      <c r="J57" s="139"/>
      <c r="K57" s="137"/>
      <c r="L57" s="137"/>
      <c r="M57" s="137"/>
      <c r="N57" s="137"/>
      <c r="O57" s="139"/>
      <c r="P57" s="139"/>
      <c r="Q57" s="139"/>
      <c r="R57" s="7"/>
      <c r="S57" s="9"/>
    </row>
    <row r="58" spans="1:20" ht="9.75" outlineLevel="6" x14ac:dyDescent="0.2">
      <c r="A58" s="133"/>
      <c r="B58" s="134"/>
      <c r="C58" s="134"/>
      <c r="D58" s="135"/>
      <c r="E58" s="140"/>
      <c r="F58" s="136" t="s">
        <v>287</v>
      </c>
      <c r="G58" s="135"/>
      <c r="H58" s="137">
        <v>11.399999999999999</v>
      </c>
      <c r="I58" s="138"/>
      <c r="J58" s="139"/>
      <c r="K58" s="137"/>
      <c r="L58" s="137"/>
      <c r="M58" s="137"/>
      <c r="N58" s="137"/>
      <c r="O58" s="139"/>
      <c r="P58" s="139"/>
      <c r="Q58" s="139"/>
      <c r="R58" s="7"/>
      <c r="S58" s="9"/>
    </row>
    <row r="59" spans="1:20" ht="9.75" outlineLevel="6" x14ac:dyDescent="0.2">
      <c r="A59" s="133"/>
      <c r="B59" s="134"/>
      <c r="C59" s="134"/>
      <c r="D59" s="135"/>
      <c r="E59" s="140"/>
      <c r="F59" s="136" t="s">
        <v>288</v>
      </c>
      <c r="G59" s="135"/>
      <c r="H59" s="137">
        <v>7.6549999999999994</v>
      </c>
      <c r="I59" s="138"/>
      <c r="J59" s="139"/>
      <c r="K59" s="137"/>
      <c r="L59" s="137"/>
      <c r="M59" s="137"/>
      <c r="N59" s="137"/>
      <c r="O59" s="139"/>
      <c r="P59" s="139"/>
      <c r="Q59" s="139"/>
      <c r="R59" s="7"/>
      <c r="S59" s="9"/>
    </row>
    <row r="60" spans="1:20" ht="9.75" outlineLevel="6" x14ac:dyDescent="0.2">
      <c r="A60" s="133"/>
      <c r="B60" s="134"/>
      <c r="C60" s="134"/>
      <c r="D60" s="135"/>
      <c r="E60" s="140"/>
      <c r="F60" s="136" t="s">
        <v>292</v>
      </c>
      <c r="G60" s="135"/>
      <c r="H60" s="137">
        <v>706.99599999999998</v>
      </c>
      <c r="I60" s="138"/>
      <c r="J60" s="139"/>
      <c r="K60" s="137"/>
      <c r="L60" s="137"/>
      <c r="M60" s="137"/>
      <c r="N60" s="137"/>
      <c r="O60" s="139"/>
      <c r="P60" s="139"/>
      <c r="Q60" s="139"/>
      <c r="R60" s="7"/>
      <c r="S60" s="9"/>
    </row>
    <row r="61" spans="1:20" ht="9.75" outlineLevel="6" x14ac:dyDescent="0.2">
      <c r="A61" s="133"/>
      <c r="B61" s="134"/>
      <c r="C61" s="134"/>
      <c r="D61" s="135"/>
      <c r="E61" s="140"/>
      <c r="F61" s="136" t="s">
        <v>293</v>
      </c>
      <c r="G61" s="135"/>
      <c r="H61" s="137">
        <v>49.489720000000005</v>
      </c>
      <c r="I61" s="138"/>
      <c r="J61" s="139"/>
      <c r="K61" s="137"/>
      <c r="L61" s="137"/>
      <c r="M61" s="137"/>
      <c r="N61" s="137"/>
      <c r="O61" s="139"/>
      <c r="P61" s="139"/>
      <c r="Q61" s="139"/>
      <c r="R61" s="7"/>
      <c r="S61" s="9"/>
    </row>
    <row r="62" spans="1:20" ht="7.5" customHeight="1" outlineLevel="6" x14ac:dyDescent="0.15">
      <c r="A62" s="9"/>
      <c r="B62" s="83"/>
      <c r="C62" s="82"/>
      <c r="D62" s="85"/>
      <c r="E62" s="40"/>
      <c r="F62" s="86"/>
      <c r="G62" s="85"/>
      <c r="H62" s="87"/>
      <c r="I62" s="89"/>
      <c r="J62" s="42"/>
      <c r="K62" s="46"/>
      <c r="L62" s="46"/>
      <c r="M62" s="46"/>
      <c r="N62" s="46"/>
      <c r="O62" s="42"/>
      <c r="P62" s="42"/>
      <c r="Q62" s="42"/>
      <c r="R62" s="7"/>
      <c r="S62" s="9"/>
    </row>
    <row r="63" spans="1:20" ht="11.25" outlineLevel="5" x14ac:dyDescent="0.2">
      <c r="A63" s="12"/>
      <c r="B63" s="126"/>
      <c r="C63" s="127">
        <v>13</v>
      </c>
      <c r="D63" s="128" t="s">
        <v>250</v>
      </c>
      <c r="E63" s="129" t="s">
        <v>294</v>
      </c>
      <c r="F63" s="130" t="s">
        <v>295</v>
      </c>
      <c r="G63" s="128" t="s">
        <v>257</v>
      </c>
      <c r="H63" s="131">
        <v>706.99599999999998</v>
      </c>
      <c r="I63" s="167"/>
      <c r="J63" s="132">
        <f>H63*I63</f>
        <v>0</v>
      </c>
      <c r="K63" s="131"/>
      <c r="L63" s="131">
        <f>H63*K63</f>
        <v>0</v>
      </c>
      <c r="M63" s="131"/>
      <c r="N63" s="131">
        <f>H63*M63</f>
        <v>0</v>
      </c>
      <c r="O63" s="132">
        <v>21</v>
      </c>
      <c r="P63" s="132">
        <f>J63*(O63/100)</f>
        <v>0</v>
      </c>
      <c r="Q63" s="132">
        <f>J63+P63</f>
        <v>0</v>
      </c>
      <c r="R63" s="9"/>
      <c r="S63" s="9"/>
      <c r="T63" s="9"/>
    </row>
    <row r="64" spans="1:20" ht="9.75" outlineLevel="6" x14ac:dyDescent="0.2">
      <c r="A64" s="133"/>
      <c r="B64" s="134"/>
      <c r="C64" s="134"/>
      <c r="D64" s="135"/>
      <c r="E64" s="140" t="s">
        <v>16</v>
      </c>
      <c r="F64" s="136" t="s">
        <v>285</v>
      </c>
      <c r="G64" s="135"/>
      <c r="H64" s="137">
        <v>220.10400000000001</v>
      </c>
      <c r="I64" s="138"/>
      <c r="J64" s="139"/>
      <c r="K64" s="137"/>
      <c r="L64" s="137"/>
      <c r="M64" s="137"/>
      <c r="N64" s="137"/>
      <c r="O64" s="139"/>
      <c r="P64" s="139"/>
      <c r="Q64" s="139"/>
      <c r="R64" s="7"/>
      <c r="S64" s="9"/>
    </row>
    <row r="65" spans="1:20" ht="29.25" outlineLevel="6" x14ac:dyDescent="0.2">
      <c r="A65" s="133"/>
      <c r="B65" s="134"/>
      <c r="C65" s="134"/>
      <c r="D65" s="135"/>
      <c r="E65" s="140"/>
      <c r="F65" s="136" t="s">
        <v>286</v>
      </c>
      <c r="G65" s="135"/>
      <c r="H65" s="137">
        <v>467.83699999999999</v>
      </c>
      <c r="I65" s="138"/>
      <c r="J65" s="139"/>
      <c r="K65" s="137"/>
      <c r="L65" s="137"/>
      <c r="M65" s="137"/>
      <c r="N65" s="137"/>
      <c r="O65" s="139"/>
      <c r="P65" s="139"/>
      <c r="Q65" s="139"/>
      <c r="R65" s="7"/>
      <c r="S65" s="9"/>
    </row>
    <row r="66" spans="1:20" ht="9.75" outlineLevel="6" x14ac:dyDescent="0.2">
      <c r="A66" s="133"/>
      <c r="B66" s="134"/>
      <c r="C66" s="134"/>
      <c r="D66" s="135"/>
      <c r="E66" s="140"/>
      <c r="F66" s="136" t="s">
        <v>287</v>
      </c>
      <c r="G66" s="135"/>
      <c r="H66" s="137">
        <v>11.399999999999999</v>
      </c>
      <c r="I66" s="138"/>
      <c r="J66" s="139"/>
      <c r="K66" s="137"/>
      <c r="L66" s="137"/>
      <c r="M66" s="137"/>
      <c r="N66" s="137"/>
      <c r="O66" s="139"/>
      <c r="P66" s="139"/>
      <c r="Q66" s="139"/>
      <c r="R66" s="7"/>
      <c r="S66" s="9"/>
    </row>
    <row r="67" spans="1:20" ht="9.75" outlineLevel="6" x14ac:dyDescent="0.2">
      <c r="A67" s="133"/>
      <c r="B67" s="134"/>
      <c r="C67" s="134"/>
      <c r="D67" s="135"/>
      <c r="E67" s="140"/>
      <c r="F67" s="136" t="s">
        <v>288</v>
      </c>
      <c r="G67" s="135"/>
      <c r="H67" s="137">
        <v>7.6549999999999994</v>
      </c>
      <c r="I67" s="138"/>
      <c r="J67" s="139"/>
      <c r="K67" s="137"/>
      <c r="L67" s="137"/>
      <c r="M67" s="137"/>
      <c r="N67" s="137"/>
      <c r="O67" s="139"/>
      <c r="P67" s="139"/>
      <c r="Q67" s="139"/>
      <c r="R67" s="7"/>
      <c r="S67" s="9"/>
    </row>
    <row r="68" spans="1:20" ht="7.5" customHeight="1" outlineLevel="6" x14ac:dyDescent="0.15">
      <c r="A68" s="9"/>
      <c r="B68" s="83"/>
      <c r="C68" s="82"/>
      <c r="D68" s="85"/>
      <c r="E68" s="40"/>
      <c r="F68" s="86"/>
      <c r="G68" s="85"/>
      <c r="H68" s="87"/>
      <c r="I68" s="89"/>
      <c r="J68" s="42"/>
      <c r="K68" s="46"/>
      <c r="L68" s="46"/>
      <c r="M68" s="46"/>
      <c r="N68" s="46"/>
      <c r="O68" s="42"/>
      <c r="P68" s="42"/>
      <c r="Q68" s="42"/>
      <c r="R68" s="7"/>
      <c r="S68" s="9"/>
    </row>
    <row r="69" spans="1:20" outlineLevel="5" x14ac:dyDescent="0.15">
      <c r="B69" s="7"/>
      <c r="C69" s="7"/>
      <c r="D69" s="7"/>
      <c r="E69" s="7"/>
      <c r="F69" s="7"/>
      <c r="G69" s="7"/>
      <c r="H69" s="7"/>
      <c r="I69" s="9"/>
      <c r="J69" s="9"/>
      <c r="K69" s="7"/>
      <c r="L69" s="7"/>
      <c r="M69" s="7"/>
      <c r="N69" s="7"/>
      <c r="O69" s="7"/>
      <c r="P69" s="9"/>
      <c r="Q69" s="9"/>
    </row>
    <row r="70" spans="1:20" ht="10.5" outlineLevel="3" x14ac:dyDescent="0.15">
      <c r="A70" s="72" t="s">
        <v>57</v>
      </c>
      <c r="B70" s="112">
        <v>4</v>
      </c>
      <c r="C70" s="113"/>
      <c r="D70" s="114" t="s">
        <v>248</v>
      </c>
      <c r="E70" s="114"/>
      <c r="F70" s="115" t="s">
        <v>58</v>
      </c>
      <c r="G70" s="114"/>
      <c r="H70" s="116"/>
      <c r="I70" s="117"/>
      <c r="J70" s="74">
        <f>SUBTOTAL(9,J71:J86)</f>
        <v>0</v>
      </c>
      <c r="K70" s="116"/>
      <c r="L70" s="75">
        <f>SUBTOTAL(9,L71:L86)</f>
        <v>5.340559818</v>
      </c>
      <c r="M70" s="116"/>
      <c r="N70" s="75">
        <f>SUBTOTAL(9,N71:N86)</f>
        <v>0</v>
      </c>
      <c r="O70" s="118"/>
      <c r="P70" s="74">
        <f>SUBTOTAL(9,P71:P86)</f>
        <v>0</v>
      </c>
      <c r="Q70" s="74">
        <f>SUBTOTAL(9,Q71:Q86)</f>
        <v>0</v>
      </c>
      <c r="R70" s="7"/>
      <c r="S70" s="9"/>
      <c r="T70" s="9"/>
    </row>
    <row r="71" spans="1:20" ht="9" outlineLevel="4" x14ac:dyDescent="0.15">
      <c r="A71" s="76" t="s">
        <v>59</v>
      </c>
      <c r="B71" s="119">
        <v>5</v>
      </c>
      <c r="C71" s="120"/>
      <c r="D71" s="121" t="s">
        <v>249</v>
      </c>
      <c r="E71" s="121"/>
      <c r="F71" s="122" t="s">
        <v>60</v>
      </c>
      <c r="G71" s="121"/>
      <c r="H71" s="123"/>
      <c r="I71" s="124"/>
      <c r="J71" s="78">
        <f>SUBTOTAL(9,J72:J86)</f>
        <v>0</v>
      </c>
      <c r="K71" s="123"/>
      <c r="L71" s="79">
        <f>SUBTOTAL(9,L72:L86)</f>
        <v>5.340559818</v>
      </c>
      <c r="M71" s="123"/>
      <c r="N71" s="79">
        <f>SUBTOTAL(9,N72:N86)</f>
        <v>0</v>
      </c>
      <c r="O71" s="125"/>
      <c r="P71" s="78">
        <f>SUBTOTAL(9,P72:P86)</f>
        <v>0</v>
      </c>
      <c r="Q71" s="78">
        <f>SUBTOTAL(9,Q72:Q86)</f>
        <v>0</v>
      </c>
      <c r="R71" s="7"/>
      <c r="S71" s="9"/>
      <c r="T71" s="9"/>
    </row>
    <row r="72" spans="1:20" ht="11.25" outlineLevel="5" x14ac:dyDescent="0.2">
      <c r="A72" s="12"/>
      <c r="B72" s="126"/>
      <c r="C72" s="127">
        <v>16</v>
      </c>
      <c r="D72" s="128" t="s">
        <v>250</v>
      </c>
      <c r="E72" s="129" t="s">
        <v>296</v>
      </c>
      <c r="F72" s="130" t="s">
        <v>297</v>
      </c>
      <c r="G72" s="128" t="s">
        <v>257</v>
      </c>
      <c r="H72" s="131">
        <v>412.49400000000003</v>
      </c>
      <c r="I72" s="167"/>
      <c r="J72" s="132">
        <f>H72*I72</f>
        <v>0</v>
      </c>
      <c r="K72" s="131"/>
      <c r="L72" s="131">
        <f>H72*K72</f>
        <v>0</v>
      </c>
      <c r="M72" s="131"/>
      <c r="N72" s="131">
        <f>H72*M72</f>
        <v>0</v>
      </c>
      <c r="O72" s="132">
        <v>21</v>
      </c>
      <c r="P72" s="132">
        <f>J72*(O72/100)</f>
        <v>0</v>
      </c>
      <c r="Q72" s="132">
        <f>J72+P72</f>
        <v>0</v>
      </c>
      <c r="R72" s="9"/>
      <c r="S72" s="9"/>
      <c r="T72" s="9"/>
    </row>
    <row r="73" spans="1:20" ht="9.75" outlineLevel="6" x14ac:dyDescent="0.2">
      <c r="A73" s="133"/>
      <c r="B73" s="134"/>
      <c r="C73" s="134"/>
      <c r="D73" s="135"/>
      <c r="E73" s="140" t="s">
        <v>16</v>
      </c>
      <c r="F73" s="136" t="s">
        <v>298</v>
      </c>
      <c r="G73" s="135"/>
      <c r="H73" s="137">
        <v>101.723</v>
      </c>
      <c r="I73" s="138"/>
      <c r="J73" s="139"/>
      <c r="K73" s="137"/>
      <c r="L73" s="137"/>
      <c r="M73" s="137"/>
      <c r="N73" s="137"/>
      <c r="O73" s="139"/>
      <c r="P73" s="139"/>
      <c r="Q73" s="139"/>
      <c r="R73" s="7"/>
      <c r="S73" s="9"/>
    </row>
    <row r="74" spans="1:20" ht="9.75" outlineLevel="6" x14ac:dyDescent="0.2">
      <c r="A74" s="133"/>
      <c r="B74" s="134"/>
      <c r="C74" s="134"/>
      <c r="D74" s="135"/>
      <c r="E74" s="140"/>
      <c r="F74" s="136" t="s">
        <v>299</v>
      </c>
      <c r="G74" s="135"/>
      <c r="H74" s="137">
        <v>310.77100000000002</v>
      </c>
      <c r="I74" s="138"/>
      <c r="J74" s="139"/>
      <c r="K74" s="137"/>
      <c r="L74" s="137"/>
      <c r="M74" s="137"/>
      <c r="N74" s="137"/>
      <c r="O74" s="139"/>
      <c r="P74" s="139"/>
      <c r="Q74" s="139"/>
      <c r="R74" s="7"/>
      <c r="S74" s="9"/>
    </row>
    <row r="75" spans="1:20" ht="7.5" customHeight="1" outlineLevel="6" x14ac:dyDescent="0.15">
      <c r="A75" s="9"/>
      <c r="B75" s="83"/>
      <c r="C75" s="82"/>
      <c r="D75" s="85"/>
      <c r="E75" s="40"/>
      <c r="F75" s="86"/>
      <c r="G75" s="85"/>
      <c r="H75" s="87"/>
      <c r="I75" s="89"/>
      <c r="J75" s="42"/>
      <c r="K75" s="46"/>
      <c r="L75" s="46"/>
      <c r="M75" s="46"/>
      <c r="N75" s="46"/>
      <c r="O75" s="42"/>
      <c r="P75" s="42"/>
      <c r="Q75" s="42"/>
      <c r="R75" s="7"/>
      <c r="S75" s="9"/>
    </row>
    <row r="76" spans="1:20" ht="22.5" outlineLevel="5" x14ac:dyDescent="0.2">
      <c r="A76" s="12"/>
      <c r="B76" s="126"/>
      <c r="C76" s="127">
        <v>15</v>
      </c>
      <c r="D76" s="128" t="s">
        <v>289</v>
      </c>
      <c r="E76" s="129" t="s">
        <v>300</v>
      </c>
      <c r="F76" s="130" t="s">
        <v>301</v>
      </c>
      <c r="G76" s="128" t="s">
        <v>257</v>
      </c>
      <c r="H76" s="131">
        <v>441.36858000000001</v>
      </c>
      <c r="I76" s="167"/>
      <c r="J76" s="132">
        <f>H76*I76</f>
        <v>0</v>
      </c>
      <c r="K76" s="131">
        <v>1.21E-2</v>
      </c>
      <c r="L76" s="131">
        <f>H76*K76</f>
        <v>5.340559818</v>
      </c>
      <c r="M76" s="131"/>
      <c r="N76" s="131">
        <f>H76*M76</f>
        <v>0</v>
      </c>
      <c r="O76" s="132">
        <v>21</v>
      </c>
      <c r="P76" s="132">
        <f>J76*(O76/100)</f>
        <v>0</v>
      </c>
      <c r="Q76" s="132">
        <f>J76+P76</f>
        <v>0</v>
      </c>
      <c r="R76" s="9"/>
      <c r="S76" s="9"/>
      <c r="T76" s="9"/>
    </row>
    <row r="77" spans="1:20" ht="9.75" outlineLevel="6" x14ac:dyDescent="0.2">
      <c r="A77" s="133"/>
      <c r="B77" s="134"/>
      <c r="C77" s="134"/>
      <c r="D77" s="135"/>
      <c r="E77" s="140" t="s">
        <v>16</v>
      </c>
      <c r="F77" s="136" t="s">
        <v>298</v>
      </c>
      <c r="G77" s="135"/>
      <c r="H77" s="137">
        <v>101.723</v>
      </c>
      <c r="I77" s="138"/>
      <c r="J77" s="139"/>
      <c r="K77" s="137"/>
      <c r="L77" s="137"/>
      <c r="M77" s="137"/>
      <c r="N77" s="137"/>
      <c r="O77" s="139"/>
      <c r="P77" s="139"/>
      <c r="Q77" s="139"/>
      <c r="R77" s="7"/>
      <c r="S77" s="9"/>
    </row>
    <row r="78" spans="1:20" ht="9.75" outlineLevel="6" x14ac:dyDescent="0.2">
      <c r="A78" s="133"/>
      <c r="B78" s="134"/>
      <c r="C78" s="134"/>
      <c r="D78" s="135"/>
      <c r="E78" s="140"/>
      <c r="F78" s="136" t="s">
        <v>299</v>
      </c>
      <c r="G78" s="135"/>
      <c r="H78" s="137">
        <v>310.77100000000002</v>
      </c>
      <c r="I78" s="138"/>
      <c r="J78" s="139"/>
      <c r="K78" s="137"/>
      <c r="L78" s="137"/>
      <c r="M78" s="137"/>
      <c r="N78" s="137"/>
      <c r="O78" s="139"/>
      <c r="P78" s="139"/>
      <c r="Q78" s="139"/>
      <c r="R78" s="7"/>
      <c r="S78" s="9"/>
    </row>
    <row r="79" spans="1:20" ht="9.75" outlineLevel="6" x14ac:dyDescent="0.2">
      <c r="A79" s="133"/>
      <c r="B79" s="134"/>
      <c r="C79" s="134"/>
      <c r="D79" s="135"/>
      <c r="E79" s="140"/>
      <c r="F79" s="136" t="s">
        <v>292</v>
      </c>
      <c r="G79" s="135"/>
      <c r="H79" s="137">
        <v>412.49400000000003</v>
      </c>
      <c r="I79" s="138"/>
      <c r="J79" s="139"/>
      <c r="K79" s="137"/>
      <c r="L79" s="137"/>
      <c r="M79" s="137"/>
      <c r="N79" s="137"/>
      <c r="O79" s="139"/>
      <c r="P79" s="139"/>
      <c r="Q79" s="139"/>
      <c r="R79" s="7"/>
      <c r="S79" s="9"/>
    </row>
    <row r="80" spans="1:20" ht="9.75" outlineLevel="6" x14ac:dyDescent="0.2">
      <c r="A80" s="133"/>
      <c r="B80" s="134"/>
      <c r="C80" s="134"/>
      <c r="D80" s="135"/>
      <c r="E80" s="140"/>
      <c r="F80" s="136" t="s">
        <v>302</v>
      </c>
      <c r="G80" s="135"/>
      <c r="H80" s="137">
        <v>28.874580000000005</v>
      </c>
      <c r="I80" s="138"/>
      <c r="J80" s="139"/>
      <c r="K80" s="137"/>
      <c r="L80" s="137"/>
      <c r="M80" s="137"/>
      <c r="N80" s="137"/>
      <c r="O80" s="139"/>
      <c r="P80" s="139"/>
      <c r="Q80" s="139"/>
      <c r="R80" s="7"/>
      <c r="S80" s="9"/>
    </row>
    <row r="81" spans="1:20" ht="7.5" customHeight="1" outlineLevel="6" x14ac:dyDescent="0.15">
      <c r="A81" s="9"/>
      <c r="B81" s="83"/>
      <c r="C81" s="82"/>
      <c r="D81" s="85"/>
      <c r="E81" s="40"/>
      <c r="F81" s="86"/>
      <c r="G81" s="85"/>
      <c r="H81" s="87"/>
      <c r="I81" s="89"/>
      <c r="J81" s="42"/>
      <c r="K81" s="46"/>
      <c r="L81" s="46"/>
      <c r="M81" s="46"/>
      <c r="N81" s="46"/>
      <c r="O81" s="42"/>
      <c r="P81" s="42"/>
      <c r="Q81" s="42"/>
      <c r="R81" s="7"/>
      <c r="S81" s="9"/>
    </row>
    <row r="82" spans="1:20" ht="11.25" outlineLevel="5" x14ac:dyDescent="0.2">
      <c r="A82" s="12"/>
      <c r="B82" s="126"/>
      <c r="C82" s="127">
        <v>14</v>
      </c>
      <c r="D82" s="128" t="s">
        <v>250</v>
      </c>
      <c r="E82" s="129" t="s">
        <v>294</v>
      </c>
      <c r="F82" s="130" t="s">
        <v>303</v>
      </c>
      <c r="G82" s="128" t="s">
        <v>257</v>
      </c>
      <c r="H82" s="131">
        <v>412.49400000000003</v>
      </c>
      <c r="I82" s="167"/>
      <c r="J82" s="132">
        <f>H82*I82</f>
        <v>0</v>
      </c>
      <c r="K82" s="131"/>
      <c r="L82" s="131">
        <f>H82*K82</f>
        <v>0</v>
      </c>
      <c r="M82" s="131"/>
      <c r="N82" s="131">
        <f>H82*M82</f>
        <v>0</v>
      </c>
      <c r="O82" s="132">
        <v>21</v>
      </c>
      <c r="P82" s="132">
        <f>J82*(O82/100)</f>
        <v>0</v>
      </c>
      <c r="Q82" s="132">
        <f>J82+P82</f>
        <v>0</v>
      </c>
      <c r="R82" s="9"/>
      <c r="S82" s="9"/>
      <c r="T82" s="9"/>
    </row>
    <row r="83" spans="1:20" ht="9.75" outlineLevel="6" x14ac:dyDescent="0.2">
      <c r="A83" s="133"/>
      <c r="B83" s="134"/>
      <c r="C83" s="134"/>
      <c r="D83" s="135"/>
      <c r="E83" s="140" t="s">
        <v>16</v>
      </c>
      <c r="F83" s="136" t="s">
        <v>298</v>
      </c>
      <c r="G83" s="135"/>
      <c r="H83" s="137">
        <v>101.723</v>
      </c>
      <c r="I83" s="138"/>
      <c r="J83" s="139"/>
      <c r="K83" s="137"/>
      <c r="L83" s="137"/>
      <c r="M83" s="137"/>
      <c r="N83" s="137"/>
      <c r="O83" s="139"/>
      <c r="P83" s="139"/>
      <c r="Q83" s="139"/>
      <c r="R83" s="7"/>
      <c r="S83" s="9"/>
    </row>
    <row r="84" spans="1:20" ht="9.75" outlineLevel="6" x14ac:dyDescent="0.2">
      <c r="A84" s="133"/>
      <c r="B84" s="134"/>
      <c r="C84" s="134"/>
      <c r="D84" s="135"/>
      <c r="E84" s="140"/>
      <c r="F84" s="136" t="s">
        <v>299</v>
      </c>
      <c r="G84" s="135"/>
      <c r="H84" s="137">
        <v>310.77100000000002</v>
      </c>
      <c r="I84" s="138"/>
      <c r="J84" s="139"/>
      <c r="K84" s="137"/>
      <c r="L84" s="137"/>
      <c r="M84" s="137"/>
      <c r="N84" s="137"/>
      <c r="O84" s="139"/>
      <c r="P84" s="139"/>
      <c r="Q84" s="139"/>
      <c r="R84" s="7"/>
      <c r="S84" s="9"/>
    </row>
    <row r="85" spans="1:20" ht="7.5" customHeight="1" outlineLevel="6" x14ac:dyDescent="0.15">
      <c r="A85" s="9"/>
      <c r="B85" s="83"/>
      <c r="C85" s="82"/>
      <c r="D85" s="85"/>
      <c r="E85" s="40"/>
      <c r="F85" s="86"/>
      <c r="G85" s="85"/>
      <c r="H85" s="87"/>
      <c r="I85" s="89"/>
      <c r="J85" s="42"/>
      <c r="K85" s="46"/>
      <c r="L85" s="46"/>
      <c r="M85" s="46"/>
      <c r="N85" s="46"/>
      <c r="O85" s="42"/>
      <c r="P85" s="42"/>
      <c r="Q85" s="42"/>
      <c r="R85" s="7"/>
      <c r="S85" s="9"/>
    </row>
    <row r="86" spans="1:20" outlineLevel="5" x14ac:dyDescent="0.15">
      <c r="B86" s="7"/>
      <c r="C86" s="7"/>
      <c r="D86" s="7"/>
      <c r="E86" s="7"/>
      <c r="F86" s="7"/>
      <c r="G86" s="7"/>
      <c r="H86" s="7"/>
      <c r="I86" s="9"/>
      <c r="J86" s="9"/>
      <c r="K86" s="7"/>
      <c r="L86" s="7"/>
      <c r="M86" s="7"/>
      <c r="N86" s="7"/>
      <c r="O86" s="7"/>
      <c r="P86" s="9"/>
      <c r="Q86" s="9"/>
    </row>
    <row r="87" spans="1:20" ht="10.5" outlineLevel="3" x14ac:dyDescent="0.15">
      <c r="A87" s="72" t="s">
        <v>61</v>
      </c>
      <c r="B87" s="112">
        <v>4</v>
      </c>
      <c r="C87" s="113"/>
      <c r="D87" s="114" t="s">
        <v>248</v>
      </c>
      <c r="E87" s="114"/>
      <c r="F87" s="115" t="s">
        <v>62</v>
      </c>
      <c r="G87" s="114"/>
      <c r="H87" s="116"/>
      <c r="I87" s="117"/>
      <c r="J87" s="74">
        <f>SUBTOTAL(9,J88:J113)</f>
        <v>0</v>
      </c>
      <c r="K87" s="116"/>
      <c r="L87" s="75">
        <f>SUBTOTAL(9,L88:L113)</f>
        <v>215.79513374800001</v>
      </c>
      <c r="M87" s="116"/>
      <c r="N87" s="75">
        <f>SUBTOTAL(9,N88:N113)</f>
        <v>0</v>
      </c>
      <c r="O87" s="118"/>
      <c r="P87" s="74">
        <f>SUBTOTAL(9,P88:P113)</f>
        <v>0</v>
      </c>
      <c r="Q87" s="74">
        <f>SUBTOTAL(9,Q88:Q113)</f>
        <v>0</v>
      </c>
      <c r="R87" s="7"/>
      <c r="S87" s="9"/>
      <c r="T87" s="9"/>
    </row>
    <row r="88" spans="1:20" ht="9" outlineLevel="4" x14ac:dyDescent="0.15">
      <c r="A88" s="76" t="s">
        <v>63</v>
      </c>
      <c r="B88" s="119">
        <v>5</v>
      </c>
      <c r="C88" s="120"/>
      <c r="D88" s="121" t="s">
        <v>249</v>
      </c>
      <c r="E88" s="121"/>
      <c r="F88" s="122" t="s">
        <v>64</v>
      </c>
      <c r="G88" s="121"/>
      <c r="H88" s="123"/>
      <c r="I88" s="124"/>
      <c r="J88" s="78">
        <f>SUBTOTAL(9,J89:J90)</f>
        <v>0</v>
      </c>
      <c r="K88" s="123"/>
      <c r="L88" s="79">
        <f>SUBTOTAL(9,L89:L90)</f>
        <v>0.1575</v>
      </c>
      <c r="M88" s="123"/>
      <c r="N88" s="79">
        <f>SUBTOTAL(9,N89:N90)</f>
        <v>0</v>
      </c>
      <c r="O88" s="125"/>
      <c r="P88" s="78">
        <f>SUBTOTAL(9,P89:P90)</f>
        <v>0</v>
      </c>
      <c r="Q88" s="78">
        <f>SUBTOTAL(9,Q89:Q90)</f>
        <v>0</v>
      </c>
      <c r="R88" s="7"/>
      <c r="S88" s="9"/>
      <c r="T88" s="9"/>
    </row>
    <row r="89" spans="1:20" ht="11.25" outlineLevel="5" x14ac:dyDescent="0.2">
      <c r="A89" s="12"/>
      <c r="B89" s="126"/>
      <c r="C89" s="127">
        <v>17</v>
      </c>
      <c r="D89" s="128" t="s">
        <v>250</v>
      </c>
      <c r="E89" s="129" t="s">
        <v>304</v>
      </c>
      <c r="F89" s="130" t="s">
        <v>305</v>
      </c>
      <c r="G89" s="128" t="s">
        <v>306</v>
      </c>
      <c r="H89" s="131">
        <v>1</v>
      </c>
      <c r="I89" s="167"/>
      <c r="J89" s="132">
        <f>H89*I89</f>
        <v>0</v>
      </c>
      <c r="K89" s="131">
        <v>0.1575</v>
      </c>
      <c r="L89" s="131">
        <f>H89*K89</f>
        <v>0.1575</v>
      </c>
      <c r="M89" s="131"/>
      <c r="N89" s="131">
        <f>H89*M89</f>
        <v>0</v>
      </c>
      <c r="O89" s="132">
        <v>21</v>
      </c>
      <c r="P89" s="132">
        <f>J89*(O89/100)</f>
        <v>0</v>
      </c>
      <c r="Q89" s="132">
        <f>J89+P89</f>
        <v>0</v>
      </c>
      <c r="R89" s="9"/>
      <c r="S89" s="9"/>
      <c r="T89" s="9"/>
    </row>
    <row r="90" spans="1:20" outlineLevel="5" x14ac:dyDescent="0.15">
      <c r="B90" s="7"/>
      <c r="C90" s="7"/>
      <c r="D90" s="7"/>
      <c r="E90" s="7"/>
      <c r="F90" s="7"/>
      <c r="G90" s="7"/>
      <c r="H90" s="7"/>
      <c r="I90" s="9"/>
      <c r="J90" s="9"/>
      <c r="K90" s="7"/>
      <c r="L90" s="7"/>
      <c r="M90" s="7"/>
      <c r="N90" s="7"/>
      <c r="O90" s="7"/>
      <c r="P90" s="9"/>
      <c r="Q90" s="9"/>
    </row>
    <row r="91" spans="1:20" ht="9" outlineLevel="4" x14ac:dyDescent="0.15">
      <c r="A91" s="76" t="s">
        <v>65</v>
      </c>
      <c r="B91" s="119">
        <v>5</v>
      </c>
      <c r="C91" s="120"/>
      <c r="D91" s="121" t="s">
        <v>249</v>
      </c>
      <c r="E91" s="121"/>
      <c r="F91" s="122" t="s">
        <v>66</v>
      </c>
      <c r="G91" s="121"/>
      <c r="H91" s="123"/>
      <c r="I91" s="124"/>
      <c r="J91" s="78">
        <f>SUBTOTAL(9,J92:J113)</f>
        <v>0</v>
      </c>
      <c r="K91" s="123"/>
      <c r="L91" s="79">
        <f>SUBTOTAL(9,L92:L113)</f>
        <v>215.63763374799998</v>
      </c>
      <c r="M91" s="123"/>
      <c r="N91" s="79">
        <f>SUBTOTAL(9,N92:N113)</f>
        <v>0</v>
      </c>
      <c r="O91" s="125"/>
      <c r="P91" s="78">
        <f>SUBTOTAL(9,P92:P113)</f>
        <v>0</v>
      </c>
      <c r="Q91" s="78">
        <f>SUBTOTAL(9,Q92:Q113)</f>
        <v>0</v>
      </c>
      <c r="R91" s="7"/>
      <c r="S91" s="9"/>
      <c r="T91" s="9"/>
    </row>
    <row r="92" spans="1:20" ht="11.25" outlineLevel="5" x14ac:dyDescent="0.2">
      <c r="A92" s="12"/>
      <c r="B92" s="126"/>
      <c r="C92" s="127">
        <v>18</v>
      </c>
      <c r="D92" s="128" t="s">
        <v>250</v>
      </c>
      <c r="E92" s="129" t="s">
        <v>307</v>
      </c>
      <c r="F92" s="130" t="s">
        <v>308</v>
      </c>
      <c r="G92" s="128" t="s">
        <v>253</v>
      </c>
      <c r="H92" s="131">
        <v>62.166200000000003</v>
      </c>
      <c r="I92" s="167"/>
      <c r="J92" s="132">
        <f>H92*I92</f>
        <v>0</v>
      </c>
      <c r="K92" s="131">
        <v>2.45329</v>
      </c>
      <c r="L92" s="131">
        <f>H92*K92</f>
        <v>152.51171679800001</v>
      </c>
      <c r="M92" s="131"/>
      <c r="N92" s="131">
        <f>H92*M92</f>
        <v>0</v>
      </c>
      <c r="O92" s="132">
        <v>21</v>
      </c>
      <c r="P92" s="132">
        <f>J92*(O92/100)</f>
        <v>0</v>
      </c>
      <c r="Q92" s="132">
        <f>J92+P92</f>
        <v>0</v>
      </c>
      <c r="R92" s="9"/>
      <c r="S92" s="9"/>
      <c r="T92" s="9"/>
    </row>
    <row r="93" spans="1:20" ht="9.75" outlineLevel="6" x14ac:dyDescent="0.2">
      <c r="A93" s="133"/>
      <c r="B93" s="134"/>
      <c r="C93" s="134"/>
      <c r="D93" s="135"/>
      <c r="E93" s="140" t="s">
        <v>16</v>
      </c>
      <c r="F93" s="136" t="s">
        <v>309</v>
      </c>
      <c r="G93" s="135"/>
      <c r="H93" s="137">
        <v>62.166200000000003</v>
      </c>
      <c r="I93" s="138"/>
      <c r="J93" s="139"/>
      <c r="K93" s="137"/>
      <c r="L93" s="137"/>
      <c r="M93" s="137"/>
      <c r="N93" s="137"/>
      <c r="O93" s="139"/>
      <c r="P93" s="139"/>
      <c r="Q93" s="139"/>
      <c r="R93" s="7"/>
      <c r="S93" s="9"/>
    </row>
    <row r="94" spans="1:20" ht="7.5" customHeight="1" outlineLevel="6" x14ac:dyDescent="0.15">
      <c r="A94" s="9"/>
      <c r="B94" s="83"/>
      <c r="C94" s="82"/>
      <c r="D94" s="85"/>
      <c r="E94" s="40"/>
      <c r="F94" s="86"/>
      <c r="G94" s="85"/>
      <c r="H94" s="87"/>
      <c r="I94" s="89"/>
      <c r="J94" s="42"/>
      <c r="K94" s="46"/>
      <c r="L94" s="46"/>
      <c r="M94" s="46"/>
      <c r="N94" s="46"/>
      <c r="O94" s="42"/>
      <c r="P94" s="42"/>
      <c r="Q94" s="42"/>
      <c r="R94" s="7"/>
      <c r="S94" s="9"/>
    </row>
    <row r="95" spans="1:20" ht="11.25" outlineLevel="5" x14ac:dyDescent="0.2">
      <c r="A95" s="12"/>
      <c r="B95" s="126"/>
      <c r="C95" s="127">
        <v>19</v>
      </c>
      <c r="D95" s="128" t="s">
        <v>250</v>
      </c>
      <c r="E95" s="129" t="s">
        <v>310</v>
      </c>
      <c r="F95" s="130" t="s">
        <v>311</v>
      </c>
      <c r="G95" s="128" t="s">
        <v>253</v>
      </c>
      <c r="H95" s="131">
        <v>62.166200000000003</v>
      </c>
      <c r="I95" s="167"/>
      <c r="J95" s="132">
        <f>H95*I95</f>
        <v>0</v>
      </c>
      <c r="K95" s="131"/>
      <c r="L95" s="131">
        <f>H95*K95</f>
        <v>0</v>
      </c>
      <c r="M95" s="131"/>
      <c r="N95" s="131">
        <f>H95*M95</f>
        <v>0</v>
      </c>
      <c r="O95" s="132">
        <v>21</v>
      </c>
      <c r="P95" s="132">
        <f>J95*(O95/100)</f>
        <v>0</v>
      </c>
      <c r="Q95" s="132">
        <f>J95+P95</f>
        <v>0</v>
      </c>
      <c r="R95" s="9"/>
      <c r="S95" s="9"/>
      <c r="T95" s="9"/>
    </row>
    <row r="96" spans="1:20" ht="9.75" outlineLevel="6" x14ac:dyDescent="0.2">
      <c r="A96" s="133"/>
      <c r="B96" s="134"/>
      <c r="C96" s="134"/>
      <c r="D96" s="135"/>
      <c r="E96" s="140" t="s">
        <v>16</v>
      </c>
      <c r="F96" s="136" t="s">
        <v>309</v>
      </c>
      <c r="G96" s="135"/>
      <c r="H96" s="137">
        <v>62.166200000000003</v>
      </c>
      <c r="I96" s="138"/>
      <c r="J96" s="139"/>
      <c r="K96" s="137"/>
      <c r="L96" s="137"/>
      <c r="M96" s="137"/>
      <c r="N96" s="137"/>
      <c r="O96" s="139"/>
      <c r="P96" s="139"/>
      <c r="Q96" s="139"/>
      <c r="R96" s="7"/>
      <c r="S96" s="9"/>
    </row>
    <row r="97" spans="1:20" ht="7.5" customHeight="1" outlineLevel="6" x14ac:dyDescent="0.15">
      <c r="A97" s="9"/>
      <c r="B97" s="83"/>
      <c r="C97" s="82"/>
      <c r="D97" s="85"/>
      <c r="E97" s="40"/>
      <c r="F97" s="86"/>
      <c r="G97" s="85"/>
      <c r="H97" s="87"/>
      <c r="I97" s="89"/>
      <c r="J97" s="42"/>
      <c r="K97" s="46"/>
      <c r="L97" s="46"/>
      <c r="M97" s="46"/>
      <c r="N97" s="46"/>
      <c r="O97" s="42"/>
      <c r="P97" s="42"/>
      <c r="Q97" s="42"/>
      <c r="R97" s="7"/>
      <c r="S97" s="9"/>
    </row>
    <row r="98" spans="1:20" ht="11.25" outlineLevel="5" x14ac:dyDescent="0.2">
      <c r="A98" s="12"/>
      <c r="B98" s="126"/>
      <c r="C98" s="127">
        <v>20</v>
      </c>
      <c r="D98" s="128" t="s">
        <v>250</v>
      </c>
      <c r="E98" s="129" t="s">
        <v>312</v>
      </c>
      <c r="F98" s="130" t="s">
        <v>313</v>
      </c>
      <c r="G98" s="128" t="s">
        <v>253</v>
      </c>
      <c r="H98" s="131">
        <v>62.166200000000003</v>
      </c>
      <c r="I98" s="167"/>
      <c r="J98" s="132">
        <f>H98*I98</f>
        <v>0</v>
      </c>
      <c r="K98" s="131">
        <v>2.5250000000000002E-2</v>
      </c>
      <c r="L98" s="131">
        <f>H98*K98</f>
        <v>1.5696965500000002</v>
      </c>
      <c r="M98" s="131"/>
      <c r="N98" s="131">
        <f>H98*M98</f>
        <v>0</v>
      </c>
      <c r="O98" s="132">
        <v>21</v>
      </c>
      <c r="P98" s="132">
        <f>J98*(O98/100)</f>
        <v>0</v>
      </c>
      <c r="Q98" s="132">
        <f>J98+P98</f>
        <v>0</v>
      </c>
      <c r="R98" s="9"/>
      <c r="S98" s="9"/>
      <c r="T98" s="9"/>
    </row>
    <row r="99" spans="1:20" ht="9.75" outlineLevel="6" x14ac:dyDescent="0.2">
      <c r="A99" s="133"/>
      <c r="B99" s="134"/>
      <c r="C99" s="134"/>
      <c r="D99" s="135"/>
      <c r="E99" s="140" t="s">
        <v>16</v>
      </c>
      <c r="F99" s="136" t="s">
        <v>309</v>
      </c>
      <c r="G99" s="135"/>
      <c r="H99" s="137">
        <v>62.166200000000003</v>
      </c>
      <c r="I99" s="138"/>
      <c r="J99" s="139"/>
      <c r="K99" s="137"/>
      <c r="L99" s="137"/>
      <c r="M99" s="137"/>
      <c r="N99" s="137"/>
      <c r="O99" s="139"/>
      <c r="P99" s="139"/>
      <c r="Q99" s="139"/>
      <c r="R99" s="7"/>
      <c r="S99" s="9"/>
    </row>
    <row r="100" spans="1:20" ht="7.5" customHeight="1" outlineLevel="6" x14ac:dyDescent="0.15">
      <c r="A100" s="9"/>
      <c r="B100" s="83"/>
      <c r="C100" s="82"/>
      <c r="D100" s="85"/>
      <c r="E100" s="40"/>
      <c r="F100" s="86"/>
      <c r="G100" s="85"/>
      <c r="H100" s="87"/>
      <c r="I100" s="89"/>
      <c r="J100" s="42"/>
      <c r="K100" s="46"/>
      <c r="L100" s="46"/>
      <c r="M100" s="46"/>
      <c r="N100" s="46"/>
      <c r="O100" s="42"/>
      <c r="P100" s="42"/>
      <c r="Q100" s="42"/>
      <c r="R100" s="7"/>
      <c r="S100" s="9"/>
    </row>
    <row r="101" spans="1:20" ht="22.5" outlineLevel="5" x14ac:dyDescent="0.2">
      <c r="A101" s="12"/>
      <c r="B101" s="126"/>
      <c r="C101" s="127">
        <v>21</v>
      </c>
      <c r="D101" s="128" t="s">
        <v>250</v>
      </c>
      <c r="E101" s="129" t="s">
        <v>314</v>
      </c>
      <c r="F101" s="130" t="s">
        <v>315</v>
      </c>
      <c r="G101" s="128" t="s">
        <v>316</v>
      </c>
      <c r="H101" s="131">
        <v>80.84</v>
      </c>
      <c r="I101" s="167"/>
      <c r="J101" s="132">
        <f>H101*I101</f>
        <v>0</v>
      </c>
      <c r="K101" s="131">
        <v>2.0000000000000002E-5</v>
      </c>
      <c r="L101" s="131">
        <f>H101*K101</f>
        <v>1.6168000000000003E-3</v>
      </c>
      <c r="M101" s="131"/>
      <c r="N101" s="131">
        <f>H101*M101</f>
        <v>0</v>
      </c>
      <c r="O101" s="132">
        <v>21</v>
      </c>
      <c r="P101" s="132">
        <f>J101*(O101/100)</f>
        <v>0</v>
      </c>
      <c r="Q101" s="132">
        <f>J101+P101</f>
        <v>0</v>
      </c>
      <c r="R101" s="9"/>
      <c r="S101" s="9"/>
      <c r="T101" s="9"/>
    </row>
    <row r="102" spans="1:20" ht="9.75" outlineLevel="6" x14ac:dyDescent="0.2">
      <c r="A102" s="133"/>
      <c r="B102" s="134"/>
      <c r="C102" s="134"/>
      <c r="D102" s="135"/>
      <c r="E102" s="140" t="s">
        <v>16</v>
      </c>
      <c r="F102" s="136" t="s">
        <v>317</v>
      </c>
      <c r="G102" s="135"/>
      <c r="H102" s="137">
        <v>80.84</v>
      </c>
      <c r="I102" s="138"/>
      <c r="J102" s="139"/>
      <c r="K102" s="137"/>
      <c r="L102" s="137"/>
      <c r="M102" s="137"/>
      <c r="N102" s="137"/>
      <c r="O102" s="139"/>
      <c r="P102" s="139"/>
      <c r="Q102" s="139"/>
      <c r="R102" s="7"/>
      <c r="S102" s="9"/>
    </row>
    <row r="103" spans="1:20" ht="7.5" customHeight="1" outlineLevel="6" x14ac:dyDescent="0.15">
      <c r="A103" s="9"/>
      <c r="B103" s="83"/>
      <c r="C103" s="82"/>
      <c r="D103" s="85"/>
      <c r="E103" s="40"/>
      <c r="F103" s="86"/>
      <c r="G103" s="85"/>
      <c r="H103" s="87"/>
      <c r="I103" s="89"/>
      <c r="J103" s="42"/>
      <c r="K103" s="46"/>
      <c r="L103" s="46"/>
      <c r="M103" s="46"/>
      <c r="N103" s="46"/>
      <c r="O103" s="42"/>
      <c r="P103" s="42"/>
      <c r="Q103" s="42"/>
      <c r="R103" s="7"/>
      <c r="S103" s="9"/>
    </row>
    <row r="104" spans="1:20" ht="11.25" outlineLevel="5" x14ac:dyDescent="0.2">
      <c r="A104" s="12"/>
      <c r="B104" s="126"/>
      <c r="C104" s="127">
        <v>23</v>
      </c>
      <c r="D104" s="128" t="s">
        <v>250</v>
      </c>
      <c r="E104" s="129" t="s">
        <v>318</v>
      </c>
      <c r="F104" s="130" t="s">
        <v>319</v>
      </c>
      <c r="G104" s="128" t="s">
        <v>316</v>
      </c>
      <c r="H104" s="131">
        <v>111.84</v>
      </c>
      <c r="I104" s="167"/>
      <c r="J104" s="132">
        <f>H104*I104</f>
        <v>0</v>
      </c>
      <c r="K104" s="131">
        <v>1.0000000000000001E-5</v>
      </c>
      <c r="L104" s="131">
        <f>H104*K104</f>
        <v>1.1184000000000001E-3</v>
      </c>
      <c r="M104" s="131"/>
      <c r="N104" s="131">
        <f>H104*M104</f>
        <v>0</v>
      </c>
      <c r="O104" s="132">
        <v>21</v>
      </c>
      <c r="P104" s="132">
        <f>J104*(O104/100)</f>
        <v>0</v>
      </c>
      <c r="Q104" s="132">
        <f>J104+P104</f>
        <v>0</v>
      </c>
      <c r="R104" s="9"/>
      <c r="S104" s="9"/>
      <c r="T104" s="9"/>
    </row>
    <row r="105" spans="1:20" ht="9.75" outlineLevel="6" x14ac:dyDescent="0.2">
      <c r="A105" s="133"/>
      <c r="B105" s="134"/>
      <c r="C105" s="134"/>
      <c r="D105" s="135"/>
      <c r="E105" s="140" t="s">
        <v>16</v>
      </c>
      <c r="F105" s="136" t="s">
        <v>320</v>
      </c>
      <c r="G105" s="135"/>
      <c r="H105" s="137">
        <v>111.84</v>
      </c>
      <c r="I105" s="138"/>
      <c r="J105" s="139"/>
      <c r="K105" s="137"/>
      <c r="L105" s="137"/>
      <c r="M105" s="137"/>
      <c r="N105" s="137"/>
      <c r="O105" s="139"/>
      <c r="P105" s="139"/>
      <c r="Q105" s="139"/>
      <c r="R105" s="7"/>
      <c r="S105" s="9"/>
    </row>
    <row r="106" spans="1:20" ht="7.5" customHeight="1" outlineLevel="6" x14ac:dyDescent="0.15">
      <c r="A106" s="9"/>
      <c r="B106" s="83"/>
      <c r="C106" s="82"/>
      <c r="D106" s="85"/>
      <c r="E106" s="40"/>
      <c r="F106" s="86"/>
      <c r="G106" s="85"/>
      <c r="H106" s="87"/>
      <c r="I106" s="89"/>
      <c r="J106" s="42"/>
      <c r="K106" s="46"/>
      <c r="L106" s="46"/>
      <c r="M106" s="46"/>
      <c r="N106" s="46"/>
      <c r="O106" s="42"/>
      <c r="P106" s="42"/>
      <c r="Q106" s="42"/>
      <c r="R106" s="7"/>
      <c r="S106" s="9"/>
    </row>
    <row r="107" spans="1:20" ht="11.25" outlineLevel="5" x14ac:dyDescent="0.2">
      <c r="A107" s="12"/>
      <c r="B107" s="126"/>
      <c r="C107" s="127">
        <v>22</v>
      </c>
      <c r="D107" s="128" t="s">
        <v>250</v>
      </c>
      <c r="E107" s="129" t="s">
        <v>321</v>
      </c>
      <c r="F107" s="130" t="s">
        <v>322</v>
      </c>
      <c r="G107" s="128" t="s">
        <v>316</v>
      </c>
      <c r="H107" s="131">
        <v>111.84</v>
      </c>
      <c r="I107" s="167"/>
      <c r="J107" s="132">
        <f>H107*I107</f>
        <v>0</v>
      </c>
      <c r="K107" s="131">
        <v>8.0000000000000007E-5</v>
      </c>
      <c r="L107" s="131">
        <f>H107*K107</f>
        <v>8.9472000000000006E-3</v>
      </c>
      <c r="M107" s="131"/>
      <c r="N107" s="131">
        <f>H107*M107</f>
        <v>0</v>
      </c>
      <c r="O107" s="132">
        <v>21</v>
      </c>
      <c r="P107" s="132">
        <f>J107*(O107/100)</f>
        <v>0</v>
      </c>
      <c r="Q107" s="132">
        <f>J107+P107</f>
        <v>0</v>
      </c>
      <c r="R107" s="9"/>
      <c r="S107" s="9"/>
      <c r="T107" s="9"/>
    </row>
    <row r="108" spans="1:20" ht="9.75" outlineLevel="6" x14ac:dyDescent="0.2">
      <c r="A108" s="133"/>
      <c r="B108" s="134"/>
      <c r="C108" s="134"/>
      <c r="D108" s="135"/>
      <c r="E108" s="140" t="s">
        <v>16</v>
      </c>
      <c r="F108" s="136" t="s">
        <v>320</v>
      </c>
      <c r="G108" s="135"/>
      <c r="H108" s="137">
        <v>111.84</v>
      </c>
      <c r="I108" s="138"/>
      <c r="J108" s="139"/>
      <c r="K108" s="137"/>
      <c r="L108" s="137"/>
      <c r="M108" s="137"/>
      <c r="N108" s="137"/>
      <c r="O108" s="139"/>
      <c r="P108" s="139"/>
      <c r="Q108" s="139"/>
      <c r="R108" s="7"/>
      <c r="S108" s="9"/>
    </row>
    <row r="109" spans="1:20" ht="7.5" customHeight="1" outlineLevel="6" x14ac:dyDescent="0.15">
      <c r="A109" s="9"/>
      <c r="B109" s="83"/>
      <c r="C109" s="82"/>
      <c r="D109" s="85"/>
      <c r="E109" s="40"/>
      <c r="F109" s="86"/>
      <c r="G109" s="85"/>
      <c r="H109" s="87"/>
      <c r="I109" s="89"/>
      <c r="J109" s="42"/>
      <c r="K109" s="46"/>
      <c r="L109" s="46"/>
      <c r="M109" s="46"/>
      <c r="N109" s="46"/>
      <c r="O109" s="42"/>
      <c r="P109" s="42"/>
      <c r="Q109" s="42"/>
      <c r="R109" s="7"/>
      <c r="S109" s="9"/>
    </row>
    <row r="110" spans="1:20" ht="11.25" outlineLevel="5" x14ac:dyDescent="0.2">
      <c r="A110" s="12"/>
      <c r="B110" s="126"/>
      <c r="C110" s="127">
        <v>24</v>
      </c>
      <c r="D110" s="128" t="s">
        <v>250</v>
      </c>
      <c r="E110" s="129" t="s">
        <v>323</v>
      </c>
      <c r="F110" s="130" t="s">
        <v>324</v>
      </c>
      <c r="G110" s="128" t="s">
        <v>253</v>
      </c>
      <c r="H110" s="131">
        <v>31.083100000000002</v>
      </c>
      <c r="I110" s="167"/>
      <c r="J110" s="132">
        <f>H110*I110</f>
        <v>0</v>
      </c>
      <c r="K110" s="131">
        <v>1.98</v>
      </c>
      <c r="L110" s="131">
        <f>H110*K110</f>
        <v>61.544538000000003</v>
      </c>
      <c r="M110" s="131"/>
      <c r="N110" s="131">
        <f>H110*M110</f>
        <v>0</v>
      </c>
      <c r="O110" s="132">
        <v>21</v>
      </c>
      <c r="P110" s="132">
        <f>J110*(O110/100)</f>
        <v>0</v>
      </c>
      <c r="Q110" s="132">
        <f>J110+P110</f>
        <v>0</v>
      </c>
      <c r="R110" s="9"/>
      <c r="S110" s="9"/>
      <c r="T110" s="9"/>
    </row>
    <row r="111" spans="1:20" ht="9.75" outlineLevel="6" x14ac:dyDescent="0.2">
      <c r="A111" s="133"/>
      <c r="B111" s="134"/>
      <c r="C111" s="134"/>
      <c r="D111" s="135"/>
      <c r="E111" s="140" t="s">
        <v>16</v>
      </c>
      <c r="F111" s="136" t="s">
        <v>325</v>
      </c>
      <c r="G111" s="135"/>
      <c r="H111" s="137">
        <v>31.083100000000002</v>
      </c>
      <c r="I111" s="138"/>
      <c r="J111" s="139"/>
      <c r="K111" s="137"/>
      <c r="L111" s="137"/>
      <c r="M111" s="137"/>
      <c r="N111" s="137"/>
      <c r="O111" s="139"/>
      <c r="P111" s="139"/>
      <c r="Q111" s="139"/>
      <c r="R111" s="7"/>
      <c r="S111" s="9"/>
    </row>
    <row r="112" spans="1:20" ht="7.5" customHeight="1" outlineLevel="6" x14ac:dyDescent="0.15">
      <c r="A112" s="9"/>
      <c r="B112" s="83"/>
      <c r="C112" s="82"/>
      <c r="D112" s="85"/>
      <c r="E112" s="40"/>
      <c r="F112" s="86"/>
      <c r="G112" s="85"/>
      <c r="H112" s="87"/>
      <c r="I112" s="89"/>
      <c r="J112" s="42"/>
      <c r="K112" s="46"/>
      <c r="L112" s="46"/>
      <c r="M112" s="46"/>
      <c r="N112" s="46"/>
      <c r="O112" s="42"/>
      <c r="P112" s="42"/>
      <c r="Q112" s="42"/>
      <c r="R112" s="7"/>
      <c r="S112" s="9"/>
    </row>
    <row r="113" spans="1:20" outlineLevel="5" x14ac:dyDescent="0.15">
      <c r="B113" s="7"/>
      <c r="C113" s="7"/>
      <c r="D113" s="7"/>
      <c r="E113" s="7"/>
      <c r="F113" s="7"/>
      <c r="G113" s="7"/>
      <c r="H113" s="7"/>
      <c r="I113" s="9"/>
      <c r="J113" s="9"/>
      <c r="K113" s="7"/>
      <c r="L113" s="7"/>
      <c r="M113" s="7"/>
      <c r="N113" s="7"/>
      <c r="O113" s="7"/>
      <c r="P113" s="9"/>
      <c r="Q113" s="9"/>
    </row>
    <row r="114" spans="1:20" ht="10.5" outlineLevel="3" x14ac:dyDescent="0.15">
      <c r="A114" s="72" t="s">
        <v>67</v>
      </c>
      <c r="B114" s="112">
        <v>4</v>
      </c>
      <c r="C114" s="113"/>
      <c r="D114" s="114" t="s">
        <v>248</v>
      </c>
      <c r="E114" s="114"/>
      <c r="F114" s="115" t="s">
        <v>68</v>
      </c>
      <c r="G114" s="114"/>
      <c r="H114" s="116"/>
      <c r="I114" s="117"/>
      <c r="J114" s="74">
        <f>SUBTOTAL(9,J115:J171)</f>
        <v>0</v>
      </c>
      <c r="K114" s="116"/>
      <c r="L114" s="75">
        <f>SUBTOTAL(9,L115:L171)</f>
        <v>0.11215143999999999</v>
      </c>
      <c r="M114" s="116"/>
      <c r="N114" s="75">
        <f>SUBTOTAL(9,N115:N171)</f>
        <v>249.5365773</v>
      </c>
      <c r="O114" s="118"/>
      <c r="P114" s="74">
        <f>SUBTOTAL(9,P115:P171)</f>
        <v>0</v>
      </c>
      <c r="Q114" s="74">
        <f>SUBTOTAL(9,Q115:Q171)</f>
        <v>0</v>
      </c>
      <c r="R114" s="7"/>
      <c r="S114" s="9"/>
      <c r="T114" s="9"/>
    </row>
    <row r="115" spans="1:20" ht="9" outlineLevel="4" x14ac:dyDescent="0.15">
      <c r="A115" s="76" t="s">
        <v>69</v>
      </c>
      <c r="B115" s="119">
        <v>5</v>
      </c>
      <c r="C115" s="120"/>
      <c r="D115" s="121" t="s">
        <v>249</v>
      </c>
      <c r="E115" s="121"/>
      <c r="F115" s="122" t="s">
        <v>70</v>
      </c>
      <c r="G115" s="121"/>
      <c r="H115" s="123"/>
      <c r="I115" s="124"/>
      <c r="J115" s="78">
        <f>SUBTOTAL(9,J116:J119)</f>
        <v>0</v>
      </c>
      <c r="K115" s="123"/>
      <c r="L115" s="79">
        <f>SUBTOTAL(9,L116:L119)</f>
        <v>0</v>
      </c>
      <c r="M115" s="123"/>
      <c r="N115" s="79">
        <f>SUBTOTAL(9,N116:N119)</f>
        <v>0</v>
      </c>
      <c r="O115" s="125"/>
      <c r="P115" s="78">
        <f>SUBTOTAL(9,P116:P119)</f>
        <v>0</v>
      </c>
      <c r="Q115" s="78">
        <f>SUBTOTAL(9,Q116:Q119)</f>
        <v>0</v>
      </c>
      <c r="R115" s="7"/>
      <c r="S115" s="9"/>
      <c r="T115" s="9"/>
    </row>
    <row r="116" spans="1:20" ht="11.25" outlineLevel="5" x14ac:dyDescent="0.2">
      <c r="A116" s="12"/>
      <c r="B116" s="126"/>
      <c r="C116" s="127">
        <v>25</v>
      </c>
      <c r="D116" s="128" t="s">
        <v>250</v>
      </c>
      <c r="E116" s="129" t="s">
        <v>326</v>
      </c>
      <c r="F116" s="130" t="s">
        <v>327</v>
      </c>
      <c r="G116" s="128" t="s">
        <v>316</v>
      </c>
      <c r="H116" s="131">
        <v>3.04</v>
      </c>
      <c r="I116" s="167"/>
      <c r="J116" s="132">
        <f>H116*I116</f>
        <v>0</v>
      </c>
      <c r="K116" s="131"/>
      <c r="L116" s="131">
        <f>H116*K116</f>
        <v>0</v>
      </c>
      <c r="M116" s="131"/>
      <c r="N116" s="131">
        <f>H116*M116</f>
        <v>0</v>
      </c>
      <c r="O116" s="132">
        <v>21</v>
      </c>
      <c r="P116" s="132">
        <f>J116*(O116/100)</f>
        <v>0</v>
      </c>
      <c r="Q116" s="132">
        <f>J116+P116</f>
        <v>0</v>
      </c>
      <c r="R116" s="9"/>
      <c r="S116" s="9"/>
      <c r="T116" s="9"/>
    </row>
    <row r="117" spans="1:20" ht="9.75" outlineLevel="6" x14ac:dyDescent="0.2">
      <c r="A117" s="133"/>
      <c r="B117" s="134"/>
      <c r="C117" s="134"/>
      <c r="D117" s="135"/>
      <c r="E117" s="140" t="s">
        <v>16</v>
      </c>
      <c r="F117" s="136" t="s">
        <v>328</v>
      </c>
      <c r="G117" s="135"/>
      <c r="H117" s="137">
        <v>3.04</v>
      </c>
      <c r="I117" s="138"/>
      <c r="J117" s="139"/>
      <c r="K117" s="137"/>
      <c r="L117" s="137"/>
      <c r="M117" s="137"/>
      <c r="N117" s="137"/>
      <c r="O117" s="139"/>
      <c r="P117" s="139"/>
      <c r="Q117" s="139"/>
      <c r="R117" s="7"/>
      <c r="S117" s="9"/>
    </row>
    <row r="118" spans="1:20" ht="7.5" customHeight="1" outlineLevel="6" x14ac:dyDescent="0.15">
      <c r="A118" s="9"/>
      <c r="B118" s="83"/>
      <c r="C118" s="82"/>
      <c r="D118" s="85"/>
      <c r="E118" s="40"/>
      <c r="F118" s="86"/>
      <c r="G118" s="85"/>
      <c r="H118" s="87"/>
      <c r="I118" s="89"/>
      <c r="J118" s="42"/>
      <c r="K118" s="46"/>
      <c r="L118" s="46"/>
      <c r="M118" s="46"/>
      <c r="N118" s="46"/>
      <c r="O118" s="42"/>
      <c r="P118" s="42"/>
      <c r="Q118" s="42"/>
      <c r="R118" s="7"/>
      <c r="S118" s="9"/>
    </row>
    <row r="119" spans="1:20" outlineLevel="5" x14ac:dyDescent="0.15">
      <c r="B119" s="7"/>
      <c r="C119" s="7"/>
      <c r="D119" s="7"/>
      <c r="E119" s="7"/>
      <c r="F119" s="7"/>
      <c r="G119" s="7"/>
      <c r="H119" s="7"/>
      <c r="I119" s="9"/>
      <c r="J119" s="9"/>
      <c r="K119" s="7"/>
      <c r="L119" s="7"/>
      <c r="M119" s="7"/>
      <c r="N119" s="7"/>
      <c r="O119" s="7"/>
      <c r="P119" s="9"/>
      <c r="Q119" s="9"/>
    </row>
    <row r="120" spans="1:20" ht="9" outlineLevel="4" x14ac:dyDescent="0.15">
      <c r="A120" s="76" t="s">
        <v>71</v>
      </c>
      <c r="B120" s="119">
        <v>5</v>
      </c>
      <c r="C120" s="120"/>
      <c r="D120" s="121" t="s">
        <v>249</v>
      </c>
      <c r="E120" s="121"/>
      <c r="F120" s="122" t="s">
        <v>72</v>
      </c>
      <c r="G120" s="121"/>
      <c r="H120" s="123"/>
      <c r="I120" s="124"/>
      <c r="J120" s="78">
        <f>SUBTOTAL(9,J121:J127)</f>
        <v>0</v>
      </c>
      <c r="K120" s="123"/>
      <c r="L120" s="79">
        <f>SUBTOTAL(9,L121:L127)</f>
        <v>0.10159043999999999</v>
      </c>
      <c r="M120" s="123"/>
      <c r="N120" s="79">
        <f>SUBTOTAL(9,N121:N127)</f>
        <v>0</v>
      </c>
      <c r="O120" s="125"/>
      <c r="P120" s="78">
        <f>SUBTOTAL(9,P121:P127)</f>
        <v>0</v>
      </c>
      <c r="Q120" s="78">
        <f>SUBTOTAL(9,Q121:Q127)</f>
        <v>0</v>
      </c>
      <c r="R120" s="7"/>
      <c r="S120" s="9"/>
      <c r="T120" s="9"/>
    </row>
    <row r="121" spans="1:20" ht="11.25" outlineLevel="5" x14ac:dyDescent="0.2">
      <c r="A121" s="12"/>
      <c r="B121" s="126"/>
      <c r="C121" s="127">
        <v>26</v>
      </c>
      <c r="D121" s="128" t="s">
        <v>250</v>
      </c>
      <c r="E121" s="129" t="s">
        <v>329</v>
      </c>
      <c r="F121" s="130" t="s">
        <v>330</v>
      </c>
      <c r="G121" s="128" t="s">
        <v>331</v>
      </c>
      <c r="H121" s="131">
        <v>25</v>
      </c>
      <c r="I121" s="167"/>
      <c r="J121" s="132">
        <f>H121*I121</f>
        <v>0</v>
      </c>
      <c r="K121" s="131"/>
      <c r="L121" s="131">
        <f>H121*K121</f>
        <v>0</v>
      </c>
      <c r="M121" s="131"/>
      <c r="N121" s="131">
        <f>H121*M121</f>
        <v>0</v>
      </c>
      <c r="O121" s="132">
        <v>21</v>
      </c>
      <c r="P121" s="132">
        <f>J121*(O121/100)</f>
        <v>0</v>
      </c>
      <c r="Q121" s="132">
        <f>J121+P121</f>
        <v>0</v>
      </c>
      <c r="R121" s="9"/>
      <c r="S121" s="9"/>
      <c r="T121" s="9"/>
    </row>
    <row r="122" spans="1:20" ht="22.5" outlineLevel="5" x14ac:dyDescent="0.2">
      <c r="A122" s="12"/>
      <c r="B122" s="126"/>
      <c r="C122" s="127">
        <v>27</v>
      </c>
      <c r="D122" s="128" t="s">
        <v>250</v>
      </c>
      <c r="E122" s="129" t="s">
        <v>332</v>
      </c>
      <c r="F122" s="130" t="s">
        <v>333</v>
      </c>
      <c r="G122" s="128" t="s">
        <v>257</v>
      </c>
      <c r="H122" s="131">
        <v>483.76399999999995</v>
      </c>
      <c r="I122" s="167"/>
      <c r="J122" s="132">
        <f>H122*I122</f>
        <v>0</v>
      </c>
      <c r="K122" s="131">
        <v>2.1000000000000001E-4</v>
      </c>
      <c r="L122" s="131">
        <f>H122*K122</f>
        <v>0.10159043999999999</v>
      </c>
      <c r="M122" s="131"/>
      <c r="N122" s="131">
        <f>H122*M122</f>
        <v>0</v>
      </c>
      <c r="O122" s="132">
        <v>21</v>
      </c>
      <c r="P122" s="132">
        <f>J122*(O122/100)</f>
        <v>0</v>
      </c>
      <c r="Q122" s="132">
        <f>J122+P122</f>
        <v>0</v>
      </c>
      <c r="R122" s="9"/>
      <c r="S122" s="9"/>
      <c r="T122" s="9"/>
    </row>
    <row r="123" spans="1:20" ht="9.75" outlineLevel="6" x14ac:dyDescent="0.2">
      <c r="A123" s="133"/>
      <c r="B123" s="134"/>
      <c r="C123" s="134"/>
      <c r="D123" s="135"/>
      <c r="E123" s="140" t="s">
        <v>16</v>
      </c>
      <c r="F123" s="136" t="s">
        <v>334</v>
      </c>
      <c r="G123" s="135"/>
      <c r="H123" s="137">
        <v>101.508</v>
      </c>
      <c r="I123" s="138"/>
      <c r="J123" s="139"/>
      <c r="K123" s="137"/>
      <c r="L123" s="137"/>
      <c r="M123" s="137"/>
      <c r="N123" s="137"/>
      <c r="O123" s="139"/>
      <c r="P123" s="139"/>
      <c r="Q123" s="139"/>
      <c r="R123" s="7"/>
      <c r="S123" s="9"/>
    </row>
    <row r="124" spans="1:20" ht="9.75" outlineLevel="6" x14ac:dyDescent="0.2">
      <c r="A124" s="133"/>
      <c r="B124" s="134"/>
      <c r="C124" s="134"/>
      <c r="D124" s="135"/>
      <c r="E124" s="140"/>
      <c r="F124" s="136" t="s">
        <v>335</v>
      </c>
      <c r="G124" s="135"/>
      <c r="H124" s="137">
        <v>72</v>
      </c>
      <c r="I124" s="138"/>
      <c r="J124" s="139"/>
      <c r="K124" s="137"/>
      <c r="L124" s="137"/>
      <c r="M124" s="137"/>
      <c r="N124" s="137"/>
      <c r="O124" s="139"/>
      <c r="P124" s="139"/>
      <c r="Q124" s="139"/>
      <c r="R124" s="7"/>
      <c r="S124" s="9"/>
    </row>
    <row r="125" spans="1:20" ht="9.75" outlineLevel="6" x14ac:dyDescent="0.2">
      <c r="A125" s="133"/>
      <c r="B125" s="134"/>
      <c r="C125" s="134"/>
      <c r="D125" s="135"/>
      <c r="E125" s="140"/>
      <c r="F125" s="136" t="s">
        <v>336</v>
      </c>
      <c r="G125" s="135"/>
      <c r="H125" s="137">
        <v>310.25599999999997</v>
      </c>
      <c r="I125" s="138"/>
      <c r="J125" s="139"/>
      <c r="K125" s="137"/>
      <c r="L125" s="137"/>
      <c r="M125" s="137"/>
      <c r="N125" s="137"/>
      <c r="O125" s="139"/>
      <c r="P125" s="139"/>
      <c r="Q125" s="139"/>
      <c r="R125" s="7"/>
      <c r="S125" s="9"/>
    </row>
    <row r="126" spans="1:20" ht="7.5" customHeight="1" outlineLevel="6" x14ac:dyDescent="0.15">
      <c r="A126" s="9"/>
      <c r="B126" s="83"/>
      <c r="C126" s="82"/>
      <c r="D126" s="85"/>
      <c r="E126" s="40"/>
      <c r="F126" s="86"/>
      <c r="G126" s="85"/>
      <c r="H126" s="87"/>
      <c r="I126" s="89"/>
      <c r="J126" s="42"/>
      <c r="K126" s="46"/>
      <c r="L126" s="46"/>
      <c r="M126" s="46"/>
      <c r="N126" s="46"/>
      <c r="O126" s="42"/>
      <c r="P126" s="42"/>
      <c r="Q126" s="42"/>
      <c r="R126" s="7"/>
      <c r="S126" s="9"/>
    </row>
    <row r="127" spans="1:20" outlineLevel="5" x14ac:dyDescent="0.15">
      <c r="B127" s="7"/>
      <c r="C127" s="7"/>
      <c r="D127" s="7"/>
      <c r="E127" s="7"/>
      <c r="F127" s="7"/>
      <c r="G127" s="7"/>
      <c r="H127" s="7"/>
      <c r="I127" s="9"/>
      <c r="J127" s="9"/>
      <c r="K127" s="7"/>
      <c r="L127" s="7"/>
      <c r="M127" s="7"/>
      <c r="N127" s="7"/>
      <c r="O127" s="7"/>
      <c r="P127" s="9"/>
      <c r="Q127" s="9"/>
    </row>
    <row r="128" spans="1:20" ht="9" outlineLevel="4" x14ac:dyDescent="0.15">
      <c r="A128" s="76" t="s">
        <v>73</v>
      </c>
      <c r="B128" s="119">
        <v>5</v>
      </c>
      <c r="C128" s="120"/>
      <c r="D128" s="121" t="s">
        <v>249</v>
      </c>
      <c r="E128" s="121"/>
      <c r="F128" s="122" t="s">
        <v>74</v>
      </c>
      <c r="G128" s="121"/>
      <c r="H128" s="123"/>
      <c r="I128" s="124"/>
      <c r="J128" s="78">
        <f>SUBTOTAL(9,J129:J164)</f>
        <v>0</v>
      </c>
      <c r="K128" s="123"/>
      <c r="L128" s="79">
        <f>SUBTOTAL(9,L129:L164)</f>
        <v>0</v>
      </c>
      <c r="M128" s="123"/>
      <c r="N128" s="79">
        <f>SUBTOTAL(9,N129:N164)</f>
        <v>249.34031730000004</v>
      </c>
      <c r="O128" s="125"/>
      <c r="P128" s="78">
        <f>SUBTOTAL(9,P129:P164)</f>
        <v>0</v>
      </c>
      <c r="Q128" s="78">
        <f>SUBTOTAL(9,Q129:Q164)</f>
        <v>0</v>
      </c>
      <c r="R128" s="7"/>
      <c r="S128" s="9"/>
      <c r="T128" s="9"/>
    </row>
    <row r="129" spans="1:20" ht="11.25" outlineLevel="5" x14ac:dyDescent="0.2">
      <c r="A129" s="12"/>
      <c r="B129" s="126"/>
      <c r="C129" s="127">
        <v>30</v>
      </c>
      <c r="D129" s="128" t="s">
        <v>250</v>
      </c>
      <c r="E129" s="129" t="s">
        <v>337</v>
      </c>
      <c r="F129" s="130" t="s">
        <v>338</v>
      </c>
      <c r="G129" s="128" t="s">
        <v>253</v>
      </c>
      <c r="H129" s="131">
        <v>62.166200000000003</v>
      </c>
      <c r="I129" s="167"/>
      <c r="J129" s="132">
        <f>H129*I129</f>
        <v>0</v>
      </c>
      <c r="K129" s="131"/>
      <c r="L129" s="131">
        <f>H129*K129</f>
        <v>0</v>
      </c>
      <c r="M129" s="131">
        <v>2.9000000000000001E-2</v>
      </c>
      <c r="N129" s="131">
        <f>H129*M129</f>
        <v>1.8028198000000002</v>
      </c>
      <c r="O129" s="132">
        <v>21</v>
      </c>
      <c r="P129" s="132">
        <f>J129*(O129/100)</f>
        <v>0</v>
      </c>
      <c r="Q129" s="132">
        <f>J129+P129</f>
        <v>0</v>
      </c>
      <c r="R129" s="9"/>
      <c r="S129" s="9"/>
      <c r="T129" s="9"/>
    </row>
    <row r="130" spans="1:20" ht="9.75" outlineLevel="6" x14ac:dyDescent="0.2">
      <c r="A130" s="133"/>
      <c r="B130" s="134"/>
      <c r="C130" s="134"/>
      <c r="D130" s="135"/>
      <c r="E130" s="140" t="s">
        <v>16</v>
      </c>
      <c r="F130" s="136" t="s">
        <v>309</v>
      </c>
      <c r="G130" s="135"/>
      <c r="H130" s="137">
        <v>62.166200000000003</v>
      </c>
      <c r="I130" s="138"/>
      <c r="J130" s="139"/>
      <c r="K130" s="137"/>
      <c r="L130" s="137"/>
      <c r="M130" s="137"/>
      <c r="N130" s="137"/>
      <c r="O130" s="139"/>
      <c r="P130" s="139"/>
      <c r="Q130" s="139"/>
      <c r="R130" s="7"/>
      <c r="S130" s="9"/>
    </row>
    <row r="131" spans="1:20" ht="7.5" customHeight="1" outlineLevel="6" x14ac:dyDescent="0.15">
      <c r="A131" s="9"/>
      <c r="B131" s="83"/>
      <c r="C131" s="82"/>
      <c r="D131" s="85"/>
      <c r="E131" s="40"/>
      <c r="F131" s="86"/>
      <c r="G131" s="85"/>
      <c r="H131" s="87"/>
      <c r="I131" s="89"/>
      <c r="J131" s="42"/>
      <c r="K131" s="46"/>
      <c r="L131" s="46"/>
      <c r="M131" s="46"/>
      <c r="N131" s="46"/>
      <c r="O131" s="42"/>
      <c r="P131" s="42"/>
      <c r="Q131" s="42"/>
      <c r="R131" s="7"/>
      <c r="S131" s="9"/>
    </row>
    <row r="132" spans="1:20" ht="22.5" outlineLevel="5" x14ac:dyDescent="0.2">
      <c r="A132" s="12"/>
      <c r="B132" s="126"/>
      <c r="C132" s="127">
        <v>29</v>
      </c>
      <c r="D132" s="128" t="s">
        <v>250</v>
      </c>
      <c r="E132" s="129" t="s">
        <v>339</v>
      </c>
      <c r="F132" s="130" t="s">
        <v>340</v>
      </c>
      <c r="G132" s="128" t="s">
        <v>253</v>
      </c>
      <c r="H132" s="131">
        <v>62.470200000000006</v>
      </c>
      <c r="I132" s="167"/>
      <c r="J132" s="132">
        <f>H132*I132</f>
        <v>0</v>
      </c>
      <c r="K132" s="131"/>
      <c r="L132" s="131">
        <f>H132*K132</f>
        <v>0</v>
      </c>
      <c r="M132" s="131">
        <v>2.2000000000000002</v>
      </c>
      <c r="N132" s="131">
        <f>H132*M132</f>
        <v>137.43444000000002</v>
      </c>
      <c r="O132" s="132">
        <v>21</v>
      </c>
      <c r="P132" s="132">
        <f>J132*(O132/100)</f>
        <v>0</v>
      </c>
      <c r="Q132" s="132">
        <f>J132+P132</f>
        <v>0</v>
      </c>
      <c r="R132" s="9"/>
      <c r="S132" s="9"/>
      <c r="T132" s="9"/>
    </row>
    <row r="133" spans="1:20" ht="9.75" outlineLevel="6" x14ac:dyDescent="0.2">
      <c r="A133" s="133"/>
      <c r="B133" s="134"/>
      <c r="C133" s="134"/>
      <c r="D133" s="135"/>
      <c r="E133" s="140" t="s">
        <v>16</v>
      </c>
      <c r="F133" s="136" t="s">
        <v>309</v>
      </c>
      <c r="G133" s="135"/>
      <c r="H133" s="137">
        <v>62.166200000000003</v>
      </c>
      <c r="I133" s="138"/>
      <c r="J133" s="139"/>
      <c r="K133" s="137"/>
      <c r="L133" s="137"/>
      <c r="M133" s="137"/>
      <c r="N133" s="137"/>
      <c r="O133" s="139"/>
      <c r="P133" s="139"/>
      <c r="Q133" s="139"/>
      <c r="R133" s="7"/>
      <c r="S133" s="9"/>
    </row>
    <row r="134" spans="1:20" ht="9.75" outlineLevel="6" x14ac:dyDescent="0.2">
      <c r="A134" s="133"/>
      <c r="B134" s="134"/>
      <c r="C134" s="134"/>
      <c r="D134" s="135"/>
      <c r="E134" s="140"/>
      <c r="F134" s="136" t="s">
        <v>341</v>
      </c>
      <c r="G134" s="135"/>
      <c r="H134" s="137">
        <v>0.30400000000000005</v>
      </c>
      <c r="I134" s="138"/>
      <c r="J134" s="139"/>
      <c r="K134" s="137"/>
      <c r="L134" s="137"/>
      <c r="M134" s="137"/>
      <c r="N134" s="137"/>
      <c r="O134" s="139"/>
      <c r="P134" s="139"/>
      <c r="Q134" s="139"/>
      <c r="R134" s="7"/>
      <c r="S134" s="9"/>
    </row>
    <row r="135" spans="1:20" ht="7.5" customHeight="1" outlineLevel="6" x14ac:dyDescent="0.15">
      <c r="A135" s="9"/>
      <c r="B135" s="83"/>
      <c r="C135" s="82"/>
      <c r="D135" s="85"/>
      <c r="E135" s="40"/>
      <c r="F135" s="86"/>
      <c r="G135" s="85"/>
      <c r="H135" s="87"/>
      <c r="I135" s="89"/>
      <c r="J135" s="42"/>
      <c r="K135" s="46"/>
      <c r="L135" s="46"/>
      <c r="M135" s="46"/>
      <c r="N135" s="46"/>
      <c r="O135" s="42"/>
      <c r="P135" s="42"/>
      <c r="Q135" s="42"/>
      <c r="R135" s="7"/>
      <c r="S135" s="9"/>
    </row>
    <row r="136" spans="1:20" ht="11.25" outlineLevel="5" x14ac:dyDescent="0.2">
      <c r="A136" s="12"/>
      <c r="B136" s="126"/>
      <c r="C136" s="127">
        <v>34</v>
      </c>
      <c r="D136" s="128" t="s">
        <v>250</v>
      </c>
      <c r="E136" s="129" t="s">
        <v>342</v>
      </c>
      <c r="F136" s="130" t="s">
        <v>343</v>
      </c>
      <c r="G136" s="128" t="s">
        <v>344</v>
      </c>
      <c r="H136" s="131">
        <v>1</v>
      </c>
      <c r="I136" s="167"/>
      <c r="J136" s="132">
        <f>H136*I136</f>
        <v>0</v>
      </c>
      <c r="K136" s="131"/>
      <c r="L136" s="131">
        <f>H136*K136</f>
        <v>0</v>
      </c>
      <c r="M136" s="131">
        <v>6.6000000000000003E-2</v>
      </c>
      <c r="N136" s="131">
        <f>H136*M136</f>
        <v>6.6000000000000003E-2</v>
      </c>
      <c r="O136" s="132">
        <v>21</v>
      </c>
      <c r="P136" s="132">
        <f>J136*(O136/100)</f>
        <v>0</v>
      </c>
      <c r="Q136" s="132">
        <f>J136+P136</f>
        <v>0</v>
      </c>
      <c r="R136" s="9"/>
      <c r="S136" s="9"/>
      <c r="T136" s="9"/>
    </row>
    <row r="137" spans="1:20" ht="11.25" outlineLevel="5" x14ac:dyDescent="0.2">
      <c r="A137" s="12"/>
      <c r="B137" s="126"/>
      <c r="C137" s="127">
        <v>32</v>
      </c>
      <c r="D137" s="128" t="s">
        <v>250</v>
      </c>
      <c r="E137" s="129" t="s">
        <v>345</v>
      </c>
      <c r="F137" s="130" t="s">
        <v>346</v>
      </c>
      <c r="G137" s="128" t="s">
        <v>257</v>
      </c>
      <c r="H137" s="131">
        <v>373.85570000000001</v>
      </c>
      <c r="I137" s="167"/>
      <c r="J137" s="132">
        <f>H137*I137</f>
        <v>0</v>
      </c>
      <c r="K137" s="131"/>
      <c r="L137" s="131">
        <f>H137*K137</f>
        <v>0</v>
      </c>
      <c r="M137" s="131">
        <v>2.5000000000000001E-2</v>
      </c>
      <c r="N137" s="131">
        <f>H137*M137</f>
        <v>9.3463925000000003</v>
      </c>
      <c r="O137" s="132">
        <v>21</v>
      </c>
      <c r="P137" s="132">
        <f>J137*(O137/100)</f>
        <v>0</v>
      </c>
      <c r="Q137" s="132">
        <f>J137+P137</f>
        <v>0</v>
      </c>
      <c r="R137" s="9"/>
      <c r="S137" s="9"/>
      <c r="T137" s="9"/>
    </row>
    <row r="138" spans="1:20" ht="9.75" outlineLevel="6" x14ac:dyDescent="0.2">
      <c r="A138" s="133"/>
      <c r="B138" s="134"/>
      <c r="C138" s="134"/>
      <c r="D138" s="135"/>
      <c r="E138" s="140" t="s">
        <v>16</v>
      </c>
      <c r="F138" s="136" t="s">
        <v>347</v>
      </c>
      <c r="G138" s="135"/>
      <c r="H138" s="137">
        <v>147.98000000000002</v>
      </c>
      <c r="I138" s="138"/>
      <c r="J138" s="139"/>
      <c r="K138" s="137"/>
      <c r="L138" s="137"/>
      <c r="M138" s="137"/>
      <c r="N138" s="137"/>
      <c r="O138" s="139"/>
      <c r="P138" s="139"/>
      <c r="Q138" s="139"/>
      <c r="R138" s="7"/>
      <c r="S138" s="9"/>
    </row>
    <row r="139" spans="1:20" ht="9.75" outlineLevel="6" x14ac:dyDescent="0.2">
      <c r="A139" s="133"/>
      <c r="B139" s="134"/>
      <c r="C139" s="134"/>
      <c r="D139" s="135"/>
      <c r="E139" s="140"/>
      <c r="F139" s="136" t="s">
        <v>348</v>
      </c>
      <c r="G139" s="135"/>
      <c r="H139" s="137">
        <v>12.25</v>
      </c>
      <c r="I139" s="138"/>
      <c r="J139" s="139"/>
      <c r="K139" s="137"/>
      <c r="L139" s="137"/>
      <c r="M139" s="137"/>
      <c r="N139" s="137"/>
      <c r="O139" s="139"/>
      <c r="P139" s="139"/>
      <c r="Q139" s="139"/>
      <c r="R139" s="7"/>
      <c r="S139" s="9"/>
    </row>
    <row r="140" spans="1:20" ht="9.75" outlineLevel="6" x14ac:dyDescent="0.2">
      <c r="A140" s="133"/>
      <c r="B140" s="134"/>
      <c r="C140" s="134"/>
      <c r="D140" s="135"/>
      <c r="E140" s="140"/>
      <c r="F140" s="136" t="s">
        <v>349</v>
      </c>
      <c r="G140" s="135"/>
      <c r="H140" s="137">
        <v>55.1616</v>
      </c>
      <c r="I140" s="138"/>
      <c r="J140" s="139"/>
      <c r="K140" s="137"/>
      <c r="L140" s="137"/>
      <c r="M140" s="137"/>
      <c r="N140" s="137"/>
      <c r="O140" s="139"/>
      <c r="P140" s="139"/>
      <c r="Q140" s="139"/>
      <c r="R140" s="7"/>
      <c r="S140" s="9"/>
    </row>
    <row r="141" spans="1:20" ht="9.75" outlineLevel="6" x14ac:dyDescent="0.2">
      <c r="A141" s="133"/>
      <c r="B141" s="134"/>
      <c r="C141" s="134"/>
      <c r="D141" s="135"/>
      <c r="E141" s="140"/>
      <c r="F141" s="136" t="s">
        <v>350</v>
      </c>
      <c r="G141" s="135"/>
      <c r="H141" s="137">
        <v>2.5</v>
      </c>
      <c r="I141" s="138"/>
      <c r="J141" s="139"/>
      <c r="K141" s="137"/>
      <c r="L141" s="137"/>
      <c r="M141" s="137"/>
      <c r="N141" s="137"/>
      <c r="O141" s="139"/>
      <c r="P141" s="139"/>
      <c r="Q141" s="139"/>
      <c r="R141" s="7"/>
      <c r="S141" s="9"/>
    </row>
    <row r="142" spans="1:20" ht="9.75" outlineLevel="6" x14ac:dyDescent="0.2">
      <c r="A142" s="133"/>
      <c r="B142" s="134"/>
      <c r="C142" s="134"/>
      <c r="D142" s="135"/>
      <c r="E142" s="140"/>
      <c r="F142" s="136" t="s">
        <v>351</v>
      </c>
      <c r="G142" s="135"/>
      <c r="H142" s="137">
        <v>155.9641</v>
      </c>
      <c r="I142" s="138"/>
      <c r="J142" s="139"/>
      <c r="K142" s="137"/>
      <c r="L142" s="137"/>
      <c r="M142" s="137"/>
      <c r="N142" s="137"/>
      <c r="O142" s="139"/>
      <c r="P142" s="139"/>
      <c r="Q142" s="139"/>
      <c r="R142" s="7"/>
      <c r="S142" s="9"/>
    </row>
    <row r="143" spans="1:20" ht="7.5" customHeight="1" outlineLevel="6" x14ac:dyDescent="0.15">
      <c r="A143" s="9"/>
      <c r="B143" s="83"/>
      <c r="C143" s="82"/>
      <c r="D143" s="85"/>
      <c r="E143" s="40"/>
      <c r="F143" s="86"/>
      <c r="G143" s="85"/>
      <c r="H143" s="87"/>
      <c r="I143" s="89"/>
      <c r="J143" s="42"/>
      <c r="K143" s="46"/>
      <c r="L143" s="46"/>
      <c r="M143" s="46"/>
      <c r="N143" s="46"/>
      <c r="O143" s="42"/>
      <c r="P143" s="42"/>
      <c r="Q143" s="42"/>
      <c r="R143" s="7"/>
      <c r="S143" s="9"/>
    </row>
    <row r="144" spans="1:20" ht="11.25" outlineLevel="5" x14ac:dyDescent="0.2">
      <c r="A144" s="12"/>
      <c r="B144" s="126"/>
      <c r="C144" s="127">
        <v>33</v>
      </c>
      <c r="D144" s="128" t="s">
        <v>250</v>
      </c>
      <c r="E144" s="129" t="s">
        <v>352</v>
      </c>
      <c r="F144" s="130" t="s">
        <v>353</v>
      </c>
      <c r="G144" s="128" t="s">
        <v>257</v>
      </c>
      <c r="H144" s="131">
        <v>245.11699999999999</v>
      </c>
      <c r="I144" s="167"/>
      <c r="J144" s="132">
        <f>H144*I144</f>
        <v>0</v>
      </c>
      <c r="K144" s="131"/>
      <c r="L144" s="131">
        <f>H144*K144</f>
        <v>0</v>
      </c>
      <c r="M144" s="131">
        <v>2.5000000000000001E-2</v>
      </c>
      <c r="N144" s="131">
        <f>H144*M144</f>
        <v>6.1279250000000003</v>
      </c>
      <c r="O144" s="132">
        <v>21</v>
      </c>
      <c r="P144" s="132">
        <f>J144*(O144/100)</f>
        <v>0</v>
      </c>
      <c r="Q144" s="132">
        <f>J144+P144</f>
        <v>0</v>
      </c>
      <c r="R144" s="9"/>
      <c r="S144" s="9"/>
      <c r="T144" s="9"/>
    </row>
    <row r="145" spans="1:20" ht="9.75" outlineLevel="6" x14ac:dyDescent="0.2">
      <c r="A145" s="133"/>
      <c r="B145" s="134"/>
      <c r="C145" s="134"/>
      <c r="D145" s="135"/>
      <c r="E145" s="140" t="s">
        <v>16</v>
      </c>
      <c r="F145" s="136" t="s">
        <v>354</v>
      </c>
      <c r="G145" s="135"/>
      <c r="H145" s="137">
        <v>101.292</v>
      </c>
      <c r="I145" s="138"/>
      <c r="J145" s="139"/>
      <c r="K145" s="137"/>
      <c r="L145" s="137"/>
      <c r="M145" s="137"/>
      <c r="N145" s="137"/>
      <c r="O145" s="139"/>
      <c r="P145" s="139"/>
      <c r="Q145" s="139"/>
      <c r="R145" s="7"/>
      <c r="S145" s="9"/>
    </row>
    <row r="146" spans="1:20" ht="9.75" outlineLevel="6" x14ac:dyDescent="0.2">
      <c r="A146" s="133"/>
      <c r="B146" s="134"/>
      <c r="C146" s="134"/>
      <c r="D146" s="135"/>
      <c r="E146" s="140"/>
      <c r="F146" s="136" t="s">
        <v>355</v>
      </c>
      <c r="G146" s="135"/>
      <c r="H146" s="137">
        <v>143.82499999999999</v>
      </c>
      <c r="I146" s="138"/>
      <c r="J146" s="139"/>
      <c r="K146" s="137"/>
      <c r="L146" s="137"/>
      <c r="M146" s="137"/>
      <c r="N146" s="137"/>
      <c r="O146" s="139"/>
      <c r="P146" s="139"/>
      <c r="Q146" s="139"/>
      <c r="R146" s="7"/>
      <c r="S146" s="9"/>
    </row>
    <row r="147" spans="1:20" ht="7.5" customHeight="1" outlineLevel="6" x14ac:dyDescent="0.15">
      <c r="A147" s="9"/>
      <c r="B147" s="83"/>
      <c r="C147" s="82"/>
      <c r="D147" s="85"/>
      <c r="E147" s="40"/>
      <c r="F147" s="86"/>
      <c r="G147" s="85"/>
      <c r="H147" s="87"/>
      <c r="I147" s="89"/>
      <c r="J147" s="42"/>
      <c r="K147" s="46"/>
      <c r="L147" s="46"/>
      <c r="M147" s="46"/>
      <c r="N147" s="46"/>
      <c r="O147" s="42"/>
      <c r="P147" s="42"/>
      <c r="Q147" s="42"/>
      <c r="R147" s="7"/>
      <c r="S147" s="9"/>
    </row>
    <row r="148" spans="1:20" ht="11.25" outlineLevel="5" x14ac:dyDescent="0.2">
      <c r="A148" s="12"/>
      <c r="B148" s="126"/>
      <c r="C148" s="127">
        <v>36</v>
      </c>
      <c r="D148" s="128" t="s">
        <v>250</v>
      </c>
      <c r="E148" s="129" t="s">
        <v>356</v>
      </c>
      <c r="F148" s="130" t="s">
        <v>357</v>
      </c>
      <c r="G148" s="128" t="s">
        <v>344</v>
      </c>
      <c r="H148" s="131">
        <v>1</v>
      </c>
      <c r="I148" s="167"/>
      <c r="J148" s="132">
        <f>H148*I148</f>
        <v>0</v>
      </c>
      <c r="K148" s="131"/>
      <c r="L148" s="131">
        <f>H148*K148</f>
        <v>0</v>
      </c>
      <c r="M148" s="131">
        <v>6.6000000000000003E-2</v>
      </c>
      <c r="N148" s="131">
        <f>H148*M148</f>
        <v>6.6000000000000003E-2</v>
      </c>
      <c r="O148" s="132">
        <v>21</v>
      </c>
      <c r="P148" s="132">
        <f>J148*(O148/100)</f>
        <v>0</v>
      </c>
      <c r="Q148" s="132">
        <f>J148+P148</f>
        <v>0</v>
      </c>
      <c r="R148" s="9"/>
      <c r="S148" s="9"/>
      <c r="T148" s="9"/>
    </row>
    <row r="149" spans="1:20" ht="11.25" outlineLevel="5" x14ac:dyDescent="0.2">
      <c r="A149" s="12"/>
      <c r="B149" s="126"/>
      <c r="C149" s="127">
        <v>37</v>
      </c>
      <c r="D149" s="128" t="s">
        <v>250</v>
      </c>
      <c r="E149" s="129" t="s">
        <v>358</v>
      </c>
      <c r="F149" s="130" t="s">
        <v>359</v>
      </c>
      <c r="G149" s="128" t="s">
        <v>344</v>
      </c>
      <c r="H149" s="131">
        <v>5</v>
      </c>
      <c r="I149" s="167"/>
      <c r="J149" s="132">
        <f>H149*I149</f>
        <v>0</v>
      </c>
      <c r="K149" s="131"/>
      <c r="L149" s="131">
        <f>H149*K149</f>
        <v>0</v>
      </c>
      <c r="M149" s="131">
        <v>3.5000000000000003E-2</v>
      </c>
      <c r="N149" s="131">
        <f>H149*M149</f>
        <v>0.17500000000000002</v>
      </c>
      <c r="O149" s="132">
        <v>21</v>
      </c>
      <c r="P149" s="132">
        <f>J149*(O149/100)</f>
        <v>0</v>
      </c>
      <c r="Q149" s="132">
        <f>J149+P149</f>
        <v>0</v>
      </c>
      <c r="R149" s="9"/>
      <c r="S149" s="9"/>
      <c r="T149" s="9"/>
    </row>
    <row r="150" spans="1:20" ht="11.25" outlineLevel="5" x14ac:dyDescent="0.2">
      <c r="A150" s="12"/>
      <c r="B150" s="126"/>
      <c r="C150" s="127">
        <v>35</v>
      </c>
      <c r="D150" s="128" t="s">
        <v>250</v>
      </c>
      <c r="E150" s="129" t="s">
        <v>360</v>
      </c>
      <c r="F150" s="130" t="s">
        <v>361</v>
      </c>
      <c r="G150" s="128" t="s">
        <v>344</v>
      </c>
      <c r="H150" s="131">
        <v>1</v>
      </c>
      <c r="I150" s="167"/>
      <c r="J150" s="132">
        <f>H150*I150</f>
        <v>0</v>
      </c>
      <c r="K150" s="131"/>
      <c r="L150" s="131">
        <f>H150*K150</f>
        <v>0</v>
      </c>
      <c r="M150" s="131">
        <v>6.6000000000000003E-2</v>
      </c>
      <c r="N150" s="131">
        <f>H150*M150</f>
        <v>6.6000000000000003E-2</v>
      </c>
      <c r="O150" s="132">
        <v>21</v>
      </c>
      <c r="P150" s="132">
        <f>J150*(O150/100)</f>
        <v>0</v>
      </c>
      <c r="Q150" s="132">
        <f>J150+P150</f>
        <v>0</v>
      </c>
      <c r="R150" s="9"/>
      <c r="S150" s="9"/>
      <c r="T150" s="9"/>
    </row>
    <row r="151" spans="1:20" ht="11.25" outlineLevel="5" x14ac:dyDescent="0.2">
      <c r="A151" s="12"/>
      <c r="B151" s="126"/>
      <c r="C151" s="127">
        <v>31</v>
      </c>
      <c r="D151" s="128" t="s">
        <v>250</v>
      </c>
      <c r="E151" s="129" t="s">
        <v>362</v>
      </c>
      <c r="F151" s="130" t="s">
        <v>363</v>
      </c>
      <c r="G151" s="128" t="s">
        <v>253</v>
      </c>
      <c r="H151" s="131">
        <v>31.083100000000002</v>
      </c>
      <c r="I151" s="167"/>
      <c r="J151" s="132">
        <f>H151*I151</f>
        <v>0</v>
      </c>
      <c r="K151" s="131"/>
      <c r="L151" s="131">
        <f>H151*K151</f>
        <v>0</v>
      </c>
      <c r="M151" s="131">
        <v>1.4</v>
      </c>
      <c r="N151" s="131">
        <f>H151*M151</f>
        <v>43.51634</v>
      </c>
      <c r="O151" s="132">
        <v>21</v>
      </c>
      <c r="P151" s="132">
        <f>J151*(O151/100)</f>
        <v>0</v>
      </c>
      <c r="Q151" s="132">
        <f>J151+P151</f>
        <v>0</v>
      </c>
      <c r="R151" s="9"/>
      <c r="S151" s="9"/>
      <c r="T151" s="9"/>
    </row>
    <row r="152" spans="1:20" ht="9.75" outlineLevel="6" x14ac:dyDescent="0.2">
      <c r="A152" s="133"/>
      <c r="B152" s="134"/>
      <c r="C152" s="134"/>
      <c r="D152" s="135"/>
      <c r="E152" s="140" t="s">
        <v>16</v>
      </c>
      <c r="F152" s="136" t="s">
        <v>325</v>
      </c>
      <c r="G152" s="135"/>
      <c r="H152" s="137">
        <v>31.083100000000002</v>
      </c>
      <c r="I152" s="138"/>
      <c r="J152" s="139"/>
      <c r="K152" s="137"/>
      <c r="L152" s="137"/>
      <c r="M152" s="137"/>
      <c r="N152" s="137"/>
      <c r="O152" s="139"/>
      <c r="P152" s="139"/>
      <c r="Q152" s="139"/>
      <c r="R152" s="7"/>
      <c r="S152" s="9"/>
    </row>
    <row r="153" spans="1:20" ht="7.5" customHeight="1" outlineLevel="6" x14ac:dyDescent="0.15">
      <c r="A153" s="9"/>
      <c r="B153" s="83"/>
      <c r="C153" s="82"/>
      <c r="D153" s="85"/>
      <c r="E153" s="40"/>
      <c r="F153" s="86"/>
      <c r="G153" s="85"/>
      <c r="H153" s="87"/>
      <c r="I153" s="89"/>
      <c r="J153" s="42"/>
      <c r="K153" s="46"/>
      <c r="L153" s="46"/>
      <c r="M153" s="46"/>
      <c r="N153" s="46"/>
      <c r="O153" s="42"/>
      <c r="P153" s="42"/>
      <c r="Q153" s="42"/>
      <c r="R153" s="7"/>
      <c r="S153" s="9"/>
    </row>
    <row r="154" spans="1:20" ht="11.25" outlineLevel="5" x14ac:dyDescent="0.2">
      <c r="A154" s="12"/>
      <c r="B154" s="126"/>
      <c r="C154" s="127">
        <v>38</v>
      </c>
      <c r="D154" s="128" t="s">
        <v>250</v>
      </c>
      <c r="E154" s="129" t="s">
        <v>364</v>
      </c>
      <c r="F154" s="130" t="s">
        <v>365</v>
      </c>
      <c r="G154" s="128" t="s">
        <v>344</v>
      </c>
      <c r="H154" s="131">
        <v>1</v>
      </c>
      <c r="I154" s="167"/>
      <c r="J154" s="132">
        <f>H154*I154</f>
        <v>0</v>
      </c>
      <c r="K154" s="131"/>
      <c r="L154" s="131">
        <f>H154*K154</f>
        <v>0</v>
      </c>
      <c r="M154" s="131">
        <v>3.5000000000000003E-2</v>
      </c>
      <c r="N154" s="131">
        <f>H154*M154</f>
        <v>3.5000000000000003E-2</v>
      </c>
      <c r="O154" s="132">
        <v>21</v>
      </c>
      <c r="P154" s="132">
        <f>J154*(O154/100)</f>
        <v>0</v>
      </c>
      <c r="Q154" s="132">
        <f>J154+P154</f>
        <v>0</v>
      </c>
      <c r="R154" s="9"/>
      <c r="S154" s="9"/>
      <c r="T154" s="9"/>
    </row>
    <row r="155" spans="1:20" ht="11.25" outlineLevel="5" x14ac:dyDescent="0.2">
      <c r="A155" s="12"/>
      <c r="B155" s="126"/>
      <c r="C155" s="127">
        <v>40</v>
      </c>
      <c r="D155" s="128" t="s">
        <v>250</v>
      </c>
      <c r="E155" s="129" t="s">
        <v>366</v>
      </c>
      <c r="F155" s="130" t="s">
        <v>367</v>
      </c>
      <c r="G155" s="128" t="s">
        <v>257</v>
      </c>
      <c r="H155" s="131">
        <v>6</v>
      </c>
      <c r="I155" s="167"/>
      <c r="J155" s="132">
        <f>H155*I155</f>
        <v>0</v>
      </c>
      <c r="K155" s="131"/>
      <c r="L155" s="131">
        <f>H155*K155</f>
        <v>0</v>
      </c>
      <c r="M155" s="131">
        <v>6.3E-2</v>
      </c>
      <c r="N155" s="131">
        <f>H155*M155</f>
        <v>0.378</v>
      </c>
      <c r="O155" s="132">
        <v>21</v>
      </c>
      <c r="P155" s="132">
        <f>J155*(O155/100)</f>
        <v>0</v>
      </c>
      <c r="Q155" s="132">
        <f>J155+P155</f>
        <v>0</v>
      </c>
      <c r="R155" s="9"/>
      <c r="S155" s="9"/>
      <c r="T155" s="9"/>
    </row>
    <row r="156" spans="1:20" ht="9.75" outlineLevel="6" x14ac:dyDescent="0.2">
      <c r="A156" s="133"/>
      <c r="B156" s="134"/>
      <c r="C156" s="134"/>
      <c r="D156" s="135"/>
      <c r="E156" s="140" t="s">
        <v>16</v>
      </c>
      <c r="F156" s="136" t="s">
        <v>368</v>
      </c>
      <c r="G156" s="135"/>
      <c r="H156" s="137">
        <v>6</v>
      </c>
      <c r="I156" s="138"/>
      <c r="J156" s="139"/>
      <c r="K156" s="137"/>
      <c r="L156" s="137"/>
      <c r="M156" s="137"/>
      <c r="N156" s="137"/>
      <c r="O156" s="139"/>
      <c r="P156" s="139"/>
      <c r="Q156" s="139"/>
      <c r="R156" s="7"/>
      <c r="S156" s="9"/>
    </row>
    <row r="157" spans="1:20" ht="7.5" customHeight="1" outlineLevel="6" x14ac:dyDescent="0.15">
      <c r="A157" s="9"/>
      <c r="B157" s="83"/>
      <c r="C157" s="82"/>
      <c r="D157" s="85"/>
      <c r="E157" s="40"/>
      <c r="F157" s="86"/>
      <c r="G157" s="85"/>
      <c r="H157" s="87"/>
      <c r="I157" s="89"/>
      <c r="J157" s="42"/>
      <c r="K157" s="46"/>
      <c r="L157" s="46"/>
      <c r="M157" s="46"/>
      <c r="N157" s="46"/>
      <c r="O157" s="42"/>
      <c r="P157" s="42"/>
      <c r="Q157" s="42"/>
      <c r="R157" s="7"/>
      <c r="S157" s="9"/>
    </row>
    <row r="158" spans="1:20" ht="11.25" outlineLevel="5" x14ac:dyDescent="0.2">
      <c r="A158" s="12"/>
      <c r="B158" s="126"/>
      <c r="C158" s="127">
        <v>39</v>
      </c>
      <c r="D158" s="128" t="s">
        <v>250</v>
      </c>
      <c r="E158" s="129" t="s">
        <v>369</v>
      </c>
      <c r="F158" s="130" t="s">
        <v>370</v>
      </c>
      <c r="G158" s="128" t="s">
        <v>344</v>
      </c>
      <c r="H158" s="131">
        <v>1</v>
      </c>
      <c r="I158" s="167"/>
      <c r="J158" s="132">
        <f>H158*I158</f>
        <v>0</v>
      </c>
      <c r="K158" s="131"/>
      <c r="L158" s="131">
        <f>H158*K158</f>
        <v>0</v>
      </c>
      <c r="M158" s="131">
        <v>6.5000000000000002E-2</v>
      </c>
      <c r="N158" s="131">
        <f>H158*M158</f>
        <v>6.5000000000000002E-2</v>
      </c>
      <c r="O158" s="132">
        <v>21</v>
      </c>
      <c r="P158" s="132">
        <f>J158*(O158/100)</f>
        <v>0</v>
      </c>
      <c r="Q158" s="132">
        <f>J158+P158</f>
        <v>0</v>
      </c>
      <c r="R158" s="9"/>
      <c r="S158" s="9"/>
      <c r="T158" s="9"/>
    </row>
    <row r="159" spans="1:20" ht="11.25" outlineLevel="5" x14ac:dyDescent="0.2">
      <c r="A159" s="12"/>
      <c r="B159" s="126"/>
      <c r="C159" s="127">
        <v>28</v>
      </c>
      <c r="D159" s="128" t="s">
        <v>250</v>
      </c>
      <c r="E159" s="129" t="s">
        <v>371</v>
      </c>
      <c r="F159" s="130" t="s">
        <v>372</v>
      </c>
      <c r="G159" s="128" t="s">
        <v>253</v>
      </c>
      <c r="H159" s="131">
        <v>27.922999999999998</v>
      </c>
      <c r="I159" s="167"/>
      <c r="J159" s="132">
        <f>H159*I159</f>
        <v>0</v>
      </c>
      <c r="K159" s="131"/>
      <c r="L159" s="131">
        <f>H159*K159</f>
        <v>0</v>
      </c>
      <c r="M159" s="131">
        <v>1.8</v>
      </c>
      <c r="N159" s="131">
        <f>H159*M159</f>
        <v>50.261399999999995</v>
      </c>
      <c r="O159" s="132">
        <v>21</v>
      </c>
      <c r="P159" s="132">
        <f>J159*(O159/100)</f>
        <v>0</v>
      </c>
      <c r="Q159" s="132">
        <f>J159+P159</f>
        <v>0</v>
      </c>
      <c r="R159" s="9"/>
      <c r="S159" s="9"/>
      <c r="T159" s="9"/>
    </row>
    <row r="160" spans="1:20" ht="9.75" outlineLevel="6" x14ac:dyDescent="0.2">
      <c r="A160" s="133"/>
      <c r="B160" s="134"/>
      <c r="C160" s="134"/>
      <c r="D160" s="135"/>
      <c r="E160" s="140" t="s">
        <v>16</v>
      </c>
      <c r="F160" s="136" t="s">
        <v>373</v>
      </c>
      <c r="G160" s="135"/>
      <c r="H160" s="137">
        <v>19.018999999999998</v>
      </c>
      <c r="I160" s="138"/>
      <c r="J160" s="139"/>
      <c r="K160" s="137"/>
      <c r="L160" s="137"/>
      <c r="M160" s="137"/>
      <c r="N160" s="137"/>
      <c r="O160" s="139"/>
      <c r="P160" s="139"/>
      <c r="Q160" s="139"/>
      <c r="R160" s="7"/>
      <c r="S160" s="9"/>
    </row>
    <row r="161" spans="1:20" ht="9.75" outlineLevel="6" x14ac:dyDescent="0.2">
      <c r="A161" s="133"/>
      <c r="B161" s="134"/>
      <c r="C161" s="134"/>
      <c r="D161" s="135"/>
      <c r="E161" s="140"/>
      <c r="F161" s="136" t="s">
        <v>374</v>
      </c>
      <c r="G161" s="135"/>
      <c r="H161" s="137">
        <v>7.1903999999999995</v>
      </c>
      <c r="I161" s="138"/>
      <c r="J161" s="139"/>
      <c r="K161" s="137"/>
      <c r="L161" s="137"/>
      <c r="M161" s="137"/>
      <c r="N161" s="137"/>
      <c r="O161" s="139"/>
      <c r="P161" s="139"/>
      <c r="Q161" s="139"/>
      <c r="R161" s="7"/>
      <c r="S161" s="9"/>
    </row>
    <row r="162" spans="1:20" ht="9.75" outlineLevel="6" x14ac:dyDescent="0.2">
      <c r="A162" s="133"/>
      <c r="B162" s="134"/>
      <c r="C162" s="134"/>
      <c r="D162" s="135"/>
      <c r="E162" s="140"/>
      <c r="F162" s="136" t="s">
        <v>375</v>
      </c>
      <c r="G162" s="135"/>
      <c r="H162" s="137">
        <v>1.7135999999999998</v>
      </c>
      <c r="I162" s="138"/>
      <c r="J162" s="139"/>
      <c r="K162" s="137"/>
      <c r="L162" s="137"/>
      <c r="M162" s="137"/>
      <c r="N162" s="137"/>
      <c r="O162" s="139"/>
      <c r="P162" s="139"/>
      <c r="Q162" s="139"/>
      <c r="R162" s="7"/>
      <c r="S162" s="9"/>
    </row>
    <row r="163" spans="1:20" ht="7.5" customHeight="1" outlineLevel="6" x14ac:dyDescent="0.15">
      <c r="A163" s="9"/>
      <c r="B163" s="83"/>
      <c r="C163" s="82"/>
      <c r="D163" s="85"/>
      <c r="E163" s="40"/>
      <c r="F163" s="86"/>
      <c r="G163" s="85"/>
      <c r="H163" s="87"/>
      <c r="I163" s="89"/>
      <c r="J163" s="42"/>
      <c r="K163" s="46"/>
      <c r="L163" s="46"/>
      <c r="M163" s="46"/>
      <c r="N163" s="46"/>
      <c r="O163" s="42"/>
      <c r="P163" s="42"/>
      <c r="Q163" s="42"/>
      <c r="R163" s="7"/>
      <c r="S163" s="9"/>
    </row>
    <row r="164" spans="1:20" outlineLevel="5" x14ac:dyDescent="0.15">
      <c r="B164" s="7"/>
      <c r="C164" s="7"/>
      <c r="D164" s="7"/>
      <c r="E164" s="7"/>
      <c r="F164" s="7"/>
      <c r="G164" s="7"/>
      <c r="H164" s="7"/>
      <c r="I164" s="9"/>
      <c r="J164" s="9"/>
      <c r="K164" s="7"/>
      <c r="L164" s="7"/>
      <c r="M164" s="7"/>
      <c r="N164" s="7"/>
      <c r="O164" s="7"/>
      <c r="P164" s="9"/>
      <c r="Q164" s="9"/>
    </row>
    <row r="165" spans="1:20" ht="9" outlineLevel="4" x14ac:dyDescent="0.15">
      <c r="A165" s="76" t="s">
        <v>75</v>
      </c>
      <c r="B165" s="119">
        <v>5</v>
      </c>
      <c r="C165" s="120"/>
      <c r="D165" s="121" t="s">
        <v>249</v>
      </c>
      <c r="E165" s="121"/>
      <c r="F165" s="122" t="s">
        <v>76</v>
      </c>
      <c r="G165" s="121"/>
      <c r="H165" s="123"/>
      <c r="I165" s="124"/>
      <c r="J165" s="78">
        <f>SUBTOTAL(9,J166:J171)</f>
        <v>0</v>
      </c>
      <c r="K165" s="123"/>
      <c r="L165" s="79">
        <f>SUBTOTAL(9,L166:L171)</f>
        <v>1.0560999999999999E-2</v>
      </c>
      <c r="M165" s="123"/>
      <c r="N165" s="79">
        <f>SUBTOTAL(9,N166:N171)</f>
        <v>0.19625999999999999</v>
      </c>
      <c r="O165" s="125"/>
      <c r="P165" s="78">
        <f>SUBTOTAL(9,P166:P171)</f>
        <v>0</v>
      </c>
      <c r="Q165" s="78">
        <f>SUBTOTAL(9,Q166:Q171)</f>
        <v>0</v>
      </c>
      <c r="R165" s="7"/>
      <c r="S165" s="9"/>
      <c r="T165" s="9"/>
    </row>
    <row r="166" spans="1:20" ht="11.25" outlineLevel="5" x14ac:dyDescent="0.2">
      <c r="A166" s="12"/>
      <c r="B166" s="126"/>
      <c r="C166" s="127">
        <v>43</v>
      </c>
      <c r="D166" s="128" t="s">
        <v>250</v>
      </c>
      <c r="E166" s="129" t="s">
        <v>376</v>
      </c>
      <c r="F166" s="130" t="s">
        <v>377</v>
      </c>
      <c r="G166" s="128" t="s">
        <v>316</v>
      </c>
      <c r="H166" s="131">
        <v>2.2999999999999998</v>
      </c>
      <c r="I166" s="167"/>
      <c r="J166" s="132">
        <f>H166*I166</f>
        <v>0</v>
      </c>
      <c r="K166" s="131">
        <v>1.47E-3</v>
      </c>
      <c r="L166" s="131">
        <f>H166*K166</f>
        <v>3.3809999999999995E-3</v>
      </c>
      <c r="M166" s="131">
        <v>3.9E-2</v>
      </c>
      <c r="N166" s="131">
        <f>H166*M166</f>
        <v>8.9699999999999988E-2</v>
      </c>
      <c r="O166" s="132">
        <v>21</v>
      </c>
      <c r="P166" s="132">
        <f>J166*(O166/100)</f>
        <v>0</v>
      </c>
      <c r="Q166" s="132">
        <f>J166+P166</f>
        <v>0</v>
      </c>
      <c r="R166" s="9"/>
      <c r="S166" s="9"/>
      <c r="T166" s="9"/>
    </row>
    <row r="167" spans="1:20" ht="11.25" outlineLevel="5" x14ac:dyDescent="0.2">
      <c r="A167" s="12"/>
      <c r="B167" s="126"/>
      <c r="C167" s="127">
        <v>42</v>
      </c>
      <c r="D167" s="128" t="s">
        <v>250</v>
      </c>
      <c r="E167" s="129" t="s">
        <v>378</v>
      </c>
      <c r="F167" s="130" t="s">
        <v>379</v>
      </c>
      <c r="G167" s="128" t="s">
        <v>316</v>
      </c>
      <c r="H167" s="131">
        <v>2.4</v>
      </c>
      <c r="I167" s="167"/>
      <c r="J167" s="132">
        <f>H167*I167</f>
        <v>0</v>
      </c>
      <c r="K167" s="131">
        <v>1.23E-3</v>
      </c>
      <c r="L167" s="131">
        <f>H167*K167</f>
        <v>2.9519999999999998E-3</v>
      </c>
      <c r="M167" s="131">
        <v>1.7000000000000001E-2</v>
      </c>
      <c r="N167" s="131">
        <f>H167*M167</f>
        <v>4.0800000000000003E-2</v>
      </c>
      <c r="O167" s="132">
        <v>21</v>
      </c>
      <c r="P167" s="132">
        <f>J167*(O167/100)</f>
        <v>0</v>
      </c>
      <c r="Q167" s="132">
        <f>J167+P167</f>
        <v>0</v>
      </c>
      <c r="R167" s="9"/>
      <c r="S167" s="9"/>
      <c r="T167" s="9"/>
    </row>
    <row r="168" spans="1:20" ht="11.25" outlineLevel="5" x14ac:dyDescent="0.2">
      <c r="A168" s="12"/>
      <c r="B168" s="126"/>
      <c r="C168" s="127">
        <v>41</v>
      </c>
      <c r="D168" s="128" t="s">
        <v>250</v>
      </c>
      <c r="E168" s="129" t="s">
        <v>380</v>
      </c>
      <c r="F168" s="130" t="s">
        <v>381</v>
      </c>
      <c r="G168" s="128" t="s">
        <v>316</v>
      </c>
      <c r="H168" s="131">
        <v>1.8</v>
      </c>
      <c r="I168" s="167"/>
      <c r="J168" s="132">
        <f>H168*I168</f>
        <v>0</v>
      </c>
      <c r="K168" s="131">
        <v>1.0499999999999999E-3</v>
      </c>
      <c r="L168" s="131">
        <f>H168*K168</f>
        <v>1.89E-3</v>
      </c>
      <c r="M168" s="131">
        <v>6.1999999999999998E-3</v>
      </c>
      <c r="N168" s="131">
        <f>H168*M168</f>
        <v>1.116E-2</v>
      </c>
      <c r="O168" s="132">
        <v>21</v>
      </c>
      <c r="P168" s="132">
        <f>J168*(O168/100)</f>
        <v>0</v>
      </c>
      <c r="Q168" s="132">
        <f>J168+P168</f>
        <v>0</v>
      </c>
      <c r="R168" s="9"/>
      <c r="S168" s="9"/>
      <c r="T168" s="9"/>
    </row>
    <row r="169" spans="1:20" ht="11.25" outlineLevel="5" x14ac:dyDescent="0.2">
      <c r="A169" s="12"/>
      <c r="B169" s="126"/>
      <c r="C169" s="127">
        <v>44</v>
      </c>
      <c r="D169" s="128" t="s">
        <v>250</v>
      </c>
      <c r="E169" s="129" t="s">
        <v>376</v>
      </c>
      <c r="F169" s="130" t="s">
        <v>377</v>
      </c>
      <c r="G169" s="128" t="s">
        <v>316</v>
      </c>
      <c r="H169" s="131">
        <v>1.4</v>
      </c>
      <c r="I169" s="167"/>
      <c r="J169" s="132">
        <f>H169*I169</f>
        <v>0</v>
      </c>
      <c r="K169" s="131">
        <v>1.47E-3</v>
      </c>
      <c r="L169" s="131">
        <f>H169*K169</f>
        <v>2.0579999999999999E-3</v>
      </c>
      <c r="M169" s="131">
        <v>3.9E-2</v>
      </c>
      <c r="N169" s="131">
        <f>H169*M169</f>
        <v>5.4599999999999996E-2</v>
      </c>
      <c r="O169" s="132">
        <v>21</v>
      </c>
      <c r="P169" s="132">
        <f>J169*(O169/100)</f>
        <v>0</v>
      </c>
      <c r="Q169" s="132">
        <f>J169+P169</f>
        <v>0</v>
      </c>
      <c r="R169" s="9"/>
      <c r="S169" s="9"/>
      <c r="T169" s="9"/>
    </row>
    <row r="170" spans="1:20" ht="11.25" outlineLevel="5" x14ac:dyDescent="0.2">
      <c r="A170" s="12"/>
      <c r="B170" s="126"/>
      <c r="C170" s="127">
        <v>45</v>
      </c>
      <c r="D170" s="128" t="s">
        <v>250</v>
      </c>
      <c r="E170" s="129" t="s">
        <v>382</v>
      </c>
      <c r="F170" s="130" t="s">
        <v>383</v>
      </c>
      <c r="G170" s="128" t="s">
        <v>316</v>
      </c>
      <c r="H170" s="131">
        <v>28</v>
      </c>
      <c r="I170" s="167"/>
      <c r="J170" s="132">
        <f>H170*I170</f>
        <v>0</v>
      </c>
      <c r="K170" s="131">
        <v>1.0000000000000001E-5</v>
      </c>
      <c r="L170" s="131">
        <f>H170*K170</f>
        <v>2.8000000000000003E-4</v>
      </c>
      <c r="M170" s="131"/>
      <c r="N170" s="131">
        <f>H170*M170</f>
        <v>0</v>
      </c>
      <c r="O170" s="132">
        <v>21</v>
      </c>
      <c r="P170" s="132">
        <f>J170*(O170/100)</f>
        <v>0</v>
      </c>
      <c r="Q170" s="132">
        <f>J170+P170</f>
        <v>0</v>
      </c>
      <c r="R170" s="9"/>
      <c r="S170" s="9"/>
      <c r="T170" s="9"/>
    </row>
    <row r="171" spans="1:20" outlineLevel="5" x14ac:dyDescent="0.15">
      <c r="B171" s="7"/>
      <c r="C171" s="7"/>
      <c r="D171" s="7"/>
      <c r="E171" s="7"/>
      <c r="F171" s="7"/>
      <c r="G171" s="7"/>
      <c r="H171" s="7"/>
      <c r="I171" s="9"/>
      <c r="J171" s="9"/>
      <c r="K171" s="7"/>
      <c r="L171" s="7"/>
      <c r="M171" s="7"/>
      <c r="N171" s="7"/>
      <c r="O171" s="7"/>
      <c r="P171" s="9"/>
      <c r="Q171" s="9"/>
    </row>
    <row r="172" spans="1:20" ht="10.5" outlineLevel="3" x14ac:dyDescent="0.15">
      <c r="A172" s="72" t="s">
        <v>77</v>
      </c>
      <c r="B172" s="112">
        <v>4</v>
      </c>
      <c r="C172" s="113"/>
      <c r="D172" s="114" t="s">
        <v>248</v>
      </c>
      <c r="E172" s="114"/>
      <c r="F172" s="115" t="s">
        <v>78</v>
      </c>
      <c r="G172" s="114"/>
      <c r="H172" s="116"/>
      <c r="I172" s="117"/>
      <c r="J172" s="74">
        <f>SUBTOTAL(9,J173:J196)</f>
        <v>0</v>
      </c>
      <c r="K172" s="116"/>
      <c r="L172" s="75">
        <f>SUBTOTAL(9,L173:L196)</f>
        <v>0</v>
      </c>
      <c r="M172" s="116"/>
      <c r="N172" s="75">
        <f>SUBTOTAL(9,N173:N196)</f>
        <v>0</v>
      </c>
      <c r="O172" s="118"/>
      <c r="P172" s="74">
        <f>SUBTOTAL(9,P173:P196)</f>
        <v>0</v>
      </c>
      <c r="Q172" s="74">
        <f>SUBTOTAL(9,Q173:Q196)</f>
        <v>0</v>
      </c>
      <c r="R172" s="7"/>
      <c r="S172" s="9"/>
      <c r="T172" s="9"/>
    </row>
    <row r="173" spans="1:20" ht="9" outlineLevel="4" x14ac:dyDescent="0.15">
      <c r="A173" s="76" t="s">
        <v>79</v>
      </c>
      <c r="B173" s="119">
        <v>5</v>
      </c>
      <c r="C173" s="120"/>
      <c r="D173" s="121" t="s">
        <v>249</v>
      </c>
      <c r="E173" s="121"/>
      <c r="F173" s="122" t="s">
        <v>80</v>
      </c>
      <c r="G173" s="121"/>
      <c r="H173" s="123"/>
      <c r="I173" s="124"/>
      <c r="J173" s="78">
        <f>SUBTOTAL(9,J174:J193)</f>
        <v>0</v>
      </c>
      <c r="K173" s="123"/>
      <c r="L173" s="79">
        <f>SUBTOTAL(9,L174:L193)</f>
        <v>0</v>
      </c>
      <c r="M173" s="123"/>
      <c r="N173" s="79">
        <f>SUBTOTAL(9,N174:N193)</f>
        <v>0</v>
      </c>
      <c r="O173" s="125"/>
      <c r="P173" s="78">
        <f>SUBTOTAL(9,P174:P193)</f>
        <v>0</v>
      </c>
      <c r="Q173" s="78">
        <f>SUBTOTAL(9,Q174:Q193)</f>
        <v>0</v>
      </c>
      <c r="R173" s="7"/>
      <c r="S173" s="9"/>
      <c r="T173" s="9"/>
    </row>
    <row r="174" spans="1:20" ht="11.25" outlineLevel="5" x14ac:dyDescent="0.2">
      <c r="A174" s="12"/>
      <c r="B174" s="126"/>
      <c r="C174" s="127">
        <v>51</v>
      </c>
      <c r="D174" s="128" t="s">
        <v>250</v>
      </c>
      <c r="E174" s="129" t="s">
        <v>384</v>
      </c>
      <c r="F174" s="130" t="s">
        <v>385</v>
      </c>
      <c r="G174" s="128" t="s">
        <v>267</v>
      </c>
      <c r="H174" s="131">
        <v>21.754000000000012</v>
      </c>
      <c r="I174" s="167"/>
      <c r="J174" s="132">
        <f>H174*I174</f>
        <v>0</v>
      </c>
      <c r="K174" s="131"/>
      <c r="L174" s="131">
        <f>H174*K174</f>
        <v>0</v>
      </c>
      <c r="M174" s="131"/>
      <c r="N174" s="131">
        <f>H174*M174</f>
        <v>0</v>
      </c>
      <c r="O174" s="132">
        <v>21</v>
      </c>
      <c r="P174" s="132">
        <f>J174*(O174/100)</f>
        <v>0</v>
      </c>
      <c r="Q174" s="132">
        <f>J174+P174</f>
        <v>0</v>
      </c>
      <c r="R174" s="9"/>
      <c r="S174" s="9"/>
      <c r="T174" s="9"/>
    </row>
    <row r="175" spans="1:20" ht="9.75" outlineLevel="6" x14ac:dyDescent="0.2">
      <c r="A175" s="133"/>
      <c r="B175" s="134"/>
      <c r="C175" s="134"/>
      <c r="D175" s="135"/>
      <c r="E175" s="140" t="s">
        <v>16</v>
      </c>
      <c r="F175" s="136" t="s">
        <v>386</v>
      </c>
      <c r="G175" s="135"/>
      <c r="H175" s="137">
        <v>21.754000000000012</v>
      </c>
      <c r="I175" s="138"/>
      <c r="J175" s="139"/>
      <c r="K175" s="137"/>
      <c r="L175" s="137"/>
      <c r="M175" s="137"/>
      <c r="N175" s="137"/>
      <c r="O175" s="139"/>
      <c r="P175" s="139"/>
      <c r="Q175" s="139"/>
      <c r="R175" s="7"/>
      <c r="S175" s="9"/>
    </row>
    <row r="176" spans="1:20" ht="7.5" customHeight="1" outlineLevel="6" x14ac:dyDescent="0.15">
      <c r="A176" s="9"/>
      <c r="B176" s="83"/>
      <c r="C176" s="82"/>
      <c r="D176" s="85"/>
      <c r="E176" s="40"/>
      <c r="F176" s="86"/>
      <c r="G176" s="85"/>
      <c r="H176" s="87"/>
      <c r="I176" s="89"/>
      <c r="J176" s="42"/>
      <c r="K176" s="46"/>
      <c r="L176" s="46"/>
      <c r="M176" s="46"/>
      <c r="N176" s="46"/>
      <c r="O176" s="42"/>
      <c r="P176" s="42"/>
      <c r="Q176" s="42"/>
      <c r="R176" s="7"/>
      <c r="S176" s="9"/>
    </row>
    <row r="177" spans="1:20" ht="22.5" outlineLevel="5" x14ac:dyDescent="0.2">
      <c r="A177" s="12"/>
      <c r="B177" s="126"/>
      <c r="C177" s="127">
        <v>49</v>
      </c>
      <c r="D177" s="128" t="s">
        <v>250</v>
      </c>
      <c r="E177" s="129" t="s">
        <v>387</v>
      </c>
      <c r="F177" s="130" t="s">
        <v>388</v>
      </c>
      <c r="G177" s="128" t="s">
        <v>267</v>
      </c>
      <c r="H177" s="131">
        <v>139.23699999999999</v>
      </c>
      <c r="I177" s="167"/>
      <c r="J177" s="132">
        <f>H177*I177</f>
        <v>0</v>
      </c>
      <c r="K177" s="131"/>
      <c r="L177" s="131">
        <f>H177*K177</f>
        <v>0</v>
      </c>
      <c r="M177" s="131"/>
      <c r="N177" s="131">
        <f>H177*M177</f>
        <v>0</v>
      </c>
      <c r="O177" s="132">
        <v>21</v>
      </c>
      <c r="P177" s="132">
        <f>J177*(O177/100)</f>
        <v>0</v>
      </c>
      <c r="Q177" s="132">
        <f>J177+P177</f>
        <v>0</v>
      </c>
      <c r="R177" s="9"/>
      <c r="S177" s="9"/>
      <c r="T177" s="9"/>
    </row>
    <row r="178" spans="1:20" ht="9.75" outlineLevel="6" x14ac:dyDescent="0.2">
      <c r="A178" s="133"/>
      <c r="B178" s="134"/>
      <c r="C178" s="134"/>
      <c r="D178" s="135"/>
      <c r="E178" s="140" t="s">
        <v>16</v>
      </c>
      <c r="F178" s="136" t="s">
        <v>389</v>
      </c>
      <c r="G178" s="135"/>
      <c r="H178" s="137">
        <v>139.23699999999999</v>
      </c>
      <c r="I178" s="138"/>
      <c r="J178" s="139"/>
      <c r="K178" s="137"/>
      <c r="L178" s="137"/>
      <c r="M178" s="137"/>
      <c r="N178" s="137"/>
      <c r="O178" s="139"/>
      <c r="P178" s="139"/>
      <c r="Q178" s="139"/>
      <c r="R178" s="7"/>
      <c r="S178" s="9"/>
    </row>
    <row r="179" spans="1:20" ht="7.5" customHeight="1" outlineLevel="6" x14ac:dyDescent="0.15">
      <c r="A179" s="9"/>
      <c r="B179" s="83"/>
      <c r="C179" s="82"/>
      <c r="D179" s="85"/>
      <c r="E179" s="40"/>
      <c r="F179" s="86"/>
      <c r="G179" s="85"/>
      <c r="H179" s="87"/>
      <c r="I179" s="89"/>
      <c r="J179" s="42"/>
      <c r="K179" s="46"/>
      <c r="L179" s="46"/>
      <c r="M179" s="46"/>
      <c r="N179" s="46"/>
      <c r="O179" s="42"/>
      <c r="P179" s="42"/>
      <c r="Q179" s="42"/>
      <c r="R179" s="7"/>
      <c r="S179" s="9"/>
    </row>
    <row r="180" spans="1:20" ht="11.25" outlineLevel="5" x14ac:dyDescent="0.2">
      <c r="A180" s="12"/>
      <c r="B180" s="126"/>
      <c r="C180" s="127">
        <v>52</v>
      </c>
      <c r="D180" s="128" t="s">
        <v>250</v>
      </c>
      <c r="E180" s="129" t="s">
        <v>390</v>
      </c>
      <c r="F180" s="130" t="s">
        <v>266</v>
      </c>
      <c r="G180" s="128" t="s">
        <v>267</v>
      </c>
      <c r="H180" s="131">
        <v>44.398000000000003</v>
      </c>
      <c r="I180" s="167"/>
      <c r="J180" s="132">
        <f>H180*I180</f>
        <v>0</v>
      </c>
      <c r="K180" s="131"/>
      <c r="L180" s="131">
        <f>H180*K180</f>
        <v>0</v>
      </c>
      <c r="M180" s="131"/>
      <c r="N180" s="131">
        <f>H180*M180</f>
        <v>0</v>
      </c>
      <c r="O180" s="132">
        <v>21</v>
      </c>
      <c r="P180" s="132">
        <f>J180*(O180/100)</f>
        <v>0</v>
      </c>
      <c r="Q180" s="132">
        <f>J180+P180</f>
        <v>0</v>
      </c>
      <c r="R180" s="9"/>
      <c r="S180" s="9"/>
      <c r="T180" s="9"/>
    </row>
    <row r="181" spans="1:20" ht="9.75" outlineLevel="6" x14ac:dyDescent="0.2">
      <c r="A181" s="133"/>
      <c r="B181" s="134"/>
      <c r="C181" s="134"/>
      <c r="D181" s="135"/>
      <c r="E181" s="140" t="s">
        <v>16</v>
      </c>
      <c r="F181" s="136" t="s">
        <v>391</v>
      </c>
      <c r="G181" s="135"/>
      <c r="H181" s="137">
        <v>44.398000000000003</v>
      </c>
      <c r="I181" s="138"/>
      <c r="J181" s="139"/>
      <c r="K181" s="137"/>
      <c r="L181" s="137"/>
      <c r="M181" s="137"/>
      <c r="N181" s="137"/>
      <c r="O181" s="139"/>
      <c r="P181" s="139"/>
      <c r="Q181" s="139"/>
      <c r="R181" s="7"/>
      <c r="S181" s="9"/>
    </row>
    <row r="182" spans="1:20" ht="7.5" customHeight="1" outlineLevel="6" x14ac:dyDescent="0.15">
      <c r="A182" s="9"/>
      <c r="B182" s="83"/>
      <c r="C182" s="82"/>
      <c r="D182" s="85"/>
      <c r="E182" s="40"/>
      <c r="F182" s="86"/>
      <c r="G182" s="85"/>
      <c r="H182" s="87"/>
      <c r="I182" s="89"/>
      <c r="J182" s="42"/>
      <c r="K182" s="46"/>
      <c r="L182" s="46"/>
      <c r="M182" s="46"/>
      <c r="N182" s="46"/>
      <c r="O182" s="42"/>
      <c r="P182" s="42"/>
      <c r="Q182" s="42"/>
      <c r="R182" s="7"/>
      <c r="S182" s="9"/>
    </row>
    <row r="183" spans="1:20" ht="11.25" outlineLevel="5" x14ac:dyDescent="0.2">
      <c r="A183" s="12"/>
      <c r="B183" s="126"/>
      <c r="C183" s="127">
        <v>50</v>
      </c>
      <c r="D183" s="128" t="s">
        <v>250</v>
      </c>
      <c r="E183" s="129" t="s">
        <v>392</v>
      </c>
      <c r="F183" s="130" t="s">
        <v>393</v>
      </c>
      <c r="G183" s="128" t="s">
        <v>267</v>
      </c>
      <c r="H183" s="131">
        <v>50.261000000000003</v>
      </c>
      <c r="I183" s="167"/>
      <c r="J183" s="132">
        <f>H183*I183</f>
        <v>0</v>
      </c>
      <c r="K183" s="131"/>
      <c r="L183" s="131">
        <f>H183*K183</f>
        <v>0</v>
      </c>
      <c r="M183" s="131"/>
      <c r="N183" s="131">
        <f>H183*M183</f>
        <v>0</v>
      </c>
      <c r="O183" s="132">
        <v>21</v>
      </c>
      <c r="P183" s="132">
        <f>J183*(O183/100)</f>
        <v>0</v>
      </c>
      <c r="Q183" s="132">
        <f>J183+P183</f>
        <v>0</v>
      </c>
      <c r="R183" s="9"/>
      <c r="S183" s="9"/>
      <c r="T183" s="9"/>
    </row>
    <row r="184" spans="1:20" ht="9.75" outlineLevel="6" x14ac:dyDescent="0.2">
      <c r="A184" s="133"/>
      <c r="B184" s="134"/>
      <c r="C184" s="134"/>
      <c r="D184" s="135"/>
      <c r="E184" s="140" t="s">
        <v>16</v>
      </c>
      <c r="F184" s="136" t="s">
        <v>394</v>
      </c>
      <c r="G184" s="135"/>
      <c r="H184" s="137">
        <v>50.261000000000003</v>
      </c>
      <c r="I184" s="138"/>
      <c r="J184" s="139"/>
      <c r="K184" s="137"/>
      <c r="L184" s="137"/>
      <c r="M184" s="137"/>
      <c r="N184" s="137"/>
      <c r="O184" s="139"/>
      <c r="P184" s="139"/>
      <c r="Q184" s="139"/>
      <c r="R184" s="7"/>
      <c r="S184" s="9"/>
    </row>
    <row r="185" spans="1:20" ht="7.5" customHeight="1" outlineLevel="6" x14ac:dyDescent="0.15">
      <c r="A185" s="9"/>
      <c r="B185" s="83"/>
      <c r="C185" s="82"/>
      <c r="D185" s="85"/>
      <c r="E185" s="40"/>
      <c r="F185" s="86"/>
      <c r="G185" s="85"/>
      <c r="H185" s="87"/>
      <c r="I185" s="89"/>
      <c r="J185" s="42"/>
      <c r="K185" s="46"/>
      <c r="L185" s="46"/>
      <c r="M185" s="46"/>
      <c r="N185" s="46"/>
      <c r="O185" s="42"/>
      <c r="P185" s="42"/>
      <c r="Q185" s="42"/>
      <c r="R185" s="7"/>
      <c r="S185" s="9"/>
    </row>
    <row r="186" spans="1:20" ht="11.25" outlineLevel="5" x14ac:dyDescent="0.2">
      <c r="A186" s="12"/>
      <c r="B186" s="126"/>
      <c r="C186" s="127">
        <v>48</v>
      </c>
      <c r="D186" s="128" t="s">
        <v>250</v>
      </c>
      <c r="E186" s="129" t="s">
        <v>395</v>
      </c>
      <c r="F186" s="130" t="s">
        <v>396</v>
      </c>
      <c r="G186" s="128" t="s">
        <v>267</v>
      </c>
      <c r="H186" s="131">
        <v>4599.3239999999996</v>
      </c>
      <c r="I186" s="167"/>
      <c r="J186" s="132">
        <f>H186*I186</f>
        <v>0</v>
      </c>
      <c r="K186" s="131"/>
      <c r="L186" s="131">
        <f>H186*K186</f>
        <v>0</v>
      </c>
      <c r="M186" s="131"/>
      <c r="N186" s="131">
        <f>H186*M186</f>
        <v>0</v>
      </c>
      <c r="O186" s="132">
        <v>21</v>
      </c>
      <c r="P186" s="132">
        <f>J186*(O186/100)</f>
        <v>0</v>
      </c>
      <c r="Q186" s="132">
        <f>J186+P186</f>
        <v>0</v>
      </c>
      <c r="R186" s="9"/>
      <c r="S186" s="9"/>
      <c r="T186" s="9"/>
    </row>
    <row r="187" spans="1:20" ht="9.75" outlineLevel="6" x14ac:dyDescent="0.2">
      <c r="A187" s="133"/>
      <c r="B187" s="134"/>
      <c r="C187" s="134"/>
      <c r="D187" s="135"/>
      <c r="E187" s="140" t="s">
        <v>16</v>
      </c>
      <c r="F187" s="136" t="s">
        <v>397</v>
      </c>
      <c r="G187" s="135"/>
      <c r="H187" s="137">
        <v>4599.3239999999996</v>
      </c>
      <c r="I187" s="138"/>
      <c r="J187" s="139"/>
      <c r="K187" s="137"/>
      <c r="L187" s="137"/>
      <c r="M187" s="137"/>
      <c r="N187" s="137"/>
      <c r="O187" s="139"/>
      <c r="P187" s="139"/>
      <c r="Q187" s="139"/>
      <c r="R187" s="7"/>
      <c r="S187" s="9"/>
    </row>
    <row r="188" spans="1:20" ht="7.5" customHeight="1" outlineLevel="6" x14ac:dyDescent="0.15">
      <c r="A188" s="9"/>
      <c r="B188" s="83"/>
      <c r="C188" s="82"/>
      <c r="D188" s="85"/>
      <c r="E188" s="40"/>
      <c r="F188" s="86"/>
      <c r="G188" s="85"/>
      <c r="H188" s="87"/>
      <c r="I188" s="89"/>
      <c r="J188" s="42"/>
      <c r="K188" s="46"/>
      <c r="L188" s="46"/>
      <c r="M188" s="46"/>
      <c r="N188" s="46"/>
      <c r="O188" s="42"/>
      <c r="P188" s="42"/>
      <c r="Q188" s="42"/>
      <c r="R188" s="7"/>
      <c r="S188" s="9"/>
    </row>
    <row r="189" spans="1:20" ht="11.25" outlineLevel="5" x14ac:dyDescent="0.2">
      <c r="A189" s="12"/>
      <c r="B189" s="126"/>
      <c r="C189" s="127">
        <v>46</v>
      </c>
      <c r="D189" s="128" t="s">
        <v>250</v>
      </c>
      <c r="E189" s="129" t="s">
        <v>398</v>
      </c>
      <c r="F189" s="130" t="s">
        <v>399</v>
      </c>
      <c r="G189" s="128" t="s">
        <v>267</v>
      </c>
      <c r="H189" s="131">
        <v>255.65</v>
      </c>
      <c r="I189" s="167"/>
      <c r="J189" s="132">
        <f>H189*I189</f>
        <v>0</v>
      </c>
      <c r="K189" s="131"/>
      <c r="L189" s="131">
        <f>H189*K189</f>
        <v>0</v>
      </c>
      <c r="M189" s="131"/>
      <c r="N189" s="131">
        <f>H189*M189</f>
        <v>0</v>
      </c>
      <c r="O189" s="132">
        <v>21</v>
      </c>
      <c r="P189" s="132">
        <f>J189*(O189/100)</f>
        <v>0</v>
      </c>
      <c r="Q189" s="132">
        <f>J189+P189</f>
        <v>0</v>
      </c>
      <c r="R189" s="9"/>
      <c r="S189" s="9"/>
      <c r="T189" s="9"/>
    </row>
    <row r="190" spans="1:20" ht="11.25" outlineLevel="5" x14ac:dyDescent="0.2">
      <c r="A190" s="12"/>
      <c r="B190" s="126"/>
      <c r="C190" s="127">
        <v>47</v>
      </c>
      <c r="D190" s="128" t="s">
        <v>250</v>
      </c>
      <c r="E190" s="129" t="s">
        <v>400</v>
      </c>
      <c r="F190" s="130" t="s">
        <v>401</v>
      </c>
      <c r="G190" s="128" t="s">
        <v>267</v>
      </c>
      <c r="H190" s="131">
        <v>255.518</v>
      </c>
      <c r="I190" s="167"/>
      <c r="J190" s="132">
        <f>H190*I190</f>
        <v>0</v>
      </c>
      <c r="K190" s="131"/>
      <c r="L190" s="131">
        <f>H190*K190</f>
        <v>0</v>
      </c>
      <c r="M190" s="131"/>
      <c r="N190" s="131">
        <f>H190*M190</f>
        <v>0</v>
      </c>
      <c r="O190" s="132">
        <v>21</v>
      </c>
      <c r="P190" s="132">
        <f>J190*(O190/100)</f>
        <v>0</v>
      </c>
      <c r="Q190" s="132">
        <f>J190+P190</f>
        <v>0</v>
      </c>
      <c r="R190" s="9"/>
      <c r="S190" s="9"/>
      <c r="T190" s="9"/>
    </row>
    <row r="191" spans="1:20" ht="9.75" outlineLevel="6" x14ac:dyDescent="0.2">
      <c r="A191" s="133"/>
      <c r="B191" s="134"/>
      <c r="C191" s="134"/>
      <c r="D191" s="135"/>
      <c r="E191" s="140" t="s">
        <v>16</v>
      </c>
      <c r="F191" s="136" t="s">
        <v>402</v>
      </c>
      <c r="G191" s="135"/>
      <c r="H191" s="137">
        <v>255.518</v>
      </c>
      <c r="I191" s="138"/>
      <c r="J191" s="139"/>
      <c r="K191" s="137"/>
      <c r="L191" s="137"/>
      <c r="M191" s="137"/>
      <c r="N191" s="137"/>
      <c r="O191" s="139"/>
      <c r="P191" s="139"/>
      <c r="Q191" s="139"/>
      <c r="R191" s="7"/>
      <c r="S191" s="9"/>
    </row>
    <row r="192" spans="1:20" ht="7.5" customHeight="1" outlineLevel="6" x14ac:dyDescent="0.15">
      <c r="A192" s="9"/>
      <c r="B192" s="83"/>
      <c r="C192" s="82"/>
      <c r="D192" s="85"/>
      <c r="E192" s="40"/>
      <c r="F192" s="86"/>
      <c r="G192" s="85"/>
      <c r="H192" s="87"/>
      <c r="I192" s="89"/>
      <c r="J192" s="42"/>
      <c r="K192" s="46"/>
      <c r="L192" s="46"/>
      <c r="M192" s="46"/>
      <c r="N192" s="46"/>
      <c r="O192" s="42"/>
      <c r="P192" s="42"/>
      <c r="Q192" s="42"/>
      <c r="R192" s="7"/>
      <c r="S192" s="9"/>
    </row>
    <row r="193" spans="1:20" outlineLevel="5" x14ac:dyDescent="0.15">
      <c r="B193" s="7"/>
      <c r="C193" s="7"/>
      <c r="D193" s="7"/>
      <c r="E193" s="7"/>
      <c r="F193" s="7"/>
      <c r="G193" s="7"/>
      <c r="H193" s="7"/>
      <c r="I193" s="9"/>
      <c r="J193" s="9"/>
      <c r="K193" s="7"/>
      <c r="L193" s="7"/>
      <c r="M193" s="7"/>
      <c r="N193" s="7"/>
      <c r="O193" s="7"/>
      <c r="P193" s="9"/>
      <c r="Q193" s="9"/>
    </row>
    <row r="194" spans="1:20" ht="9" outlineLevel="4" x14ac:dyDescent="0.15">
      <c r="A194" s="76" t="s">
        <v>81</v>
      </c>
      <c r="B194" s="119">
        <v>5</v>
      </c>
      <c r="C194" s="120"/>
      <c r="D194" s="121" t="s">
        <v>249</v>
      </c>
      <c r="E194" s="121"/>
      <c r="F194" s="122" t="s">
        <v>82</v>
      </c>
      <c r="G194" s="121"/>
      <c r="H194" s="123"/>
      <c r="I194" s="124"/>
      <c r="J194" s="78">
        <f>SUBTOTAL(9,J195:J196)</f>
        <v>0</v>
      </c>
      <c r="K194" s="123"/>
      <c r="L194" s="79">
        <f>SUBTOTAL(9,L195:L196)</f>
        <v>0</v>
      </c>
      <c r="M194" s="123"/>
      <c r="N194" s="79">
        <f>SUBTOTAL(9,N195:N196)</f>
        <v>0</v>
      </c>
      <c r="O194" s="125"/>
      <c r="P194" s="78">
        <f>SUBTOTAL(9,P195:P196)</f>
        <v>0</v>
      </c>
      <c r="Q194" s="78">
        <f>SUBTOTAL(9,Q195:Q196)</f>
        <v>0</v>
      </c>
      <c r="R194" s="7"/>
      <c r="S194" s="9"/>
      <c r="T194" s="9"/>
    </row>
    <row r="195" spans="1:20" ht="11.25" outlineLevel="5" x14ac:dyDescent="0.2">
      <c r="A195" s="12"/>
      <c r="B195" s="126"/>
      <c r="C195" s="127">
        <v>53</v>
      </c>
      <c r="D195" s="128" t="s">
        <v>250</v>
      </c>
      <c r="E195" s="129" t="s">
        <v>403</v>
      </c>
      <c r="F195" s="130" t="s">
        <v>404</v>
      </c>
      <c r="G195" s="128" t="s">
        <v>267</v>
      </c>
      <c r="H195" s="131">
        <v>255.65</v>
      </c>
      <c r="I195" s="167"/>
      <c r="J195" s="132">
        <f>H195*I195</f>
        <v>0</v>
      </c>
      <c r="K195" s="131"/>
      <c r="L195" s="131">
        <f>H195*K195</f>
        <v>0</v>
      </c>
      <c r="M195" s="131"/>
      <c r="N195" s="131">
        <f>H195*M195</f>
        <v>0</v>
      </c>
      <c r="O195" s="132">
        <v>21</v>
      </c>
      <c r="P195" s="132">
        <f>J195*(O195/100)</f>
        <v>0</v>
      </c>
      <c r="Q195" s="132">
        <f>J195+P195</f>
        <v>0</v>
      </c>
      <c r="R195" s="9"/>
      <c r="S195" s="9"/>
      <c r="T195" s="9"/>
    </row>
    <row r="196" spans="1:20" outlineLevel="5" x14ac:dyDescent="0.15">
      <c r="B196" s="7"/>
      <c r="C196" s="7"/>
      <c r="D196" s="7"/>
      <c r="E196" s="7"/>
      <c r="F196" s="7"/>
      <c r="G196" s="7"/>
      <c r="H196" s="7"/>
      <c r="I196" s="9"/>
      <c r="J196" s="9"/>
      <c r="K196" s="7"/>
      <c r="L196" s="7"/>
      <c r="M196" s="7"/>
      <c r="N196" s="7"/>
      <c r="O196" s="7"/>
      <c r="P196" s="9"/>
      <c r="Q196" s="9"/>
    </row>
    <row r="197" spans="1:20" ht="10.5" outlineLevel="3" x14ac:dyDescent="0.15">
      <c r="A197" s="72" t="s">
        <v>83</v>
      </c>
      <c r="B197" s="112">
        <v>4</v>
      </c>
      <c r="C197" s="113"/>
      <c r="D197" s="114" t="s">
        <v>248</v>
      </c>
      <c r="E197" s="114"/>
      <c r="F197" s="115" t="s">
        <v>84</v>
      </c>
      <c r="G197" s="114"/>
      <c r="H197" s="116"/>
      <c r="I197" s="117"/>
      <c r="J197" s="74">
        <f>SUBTOTAL(9,J198:J220)</f>
        <v>0</v>
      </c>
      <c r="K197" s="116"/>
      <c r="L197" s="75">
        <f>SUBTOTAL(9,L198:L220)</f>
        <v>0.87341069000000005</v>
      </c>
      <c r="M197" s="116"/>
      <c r="N197" s="75">
        <f>SUBTOTAL(9,N198:N220)</f>
        <v>0</v>
      </c>
      <c r="O197" s="118"/>
      <c r="P197" s="74">
        <f>SUBTOTAL(9,P198:P220)</f>
        <v>0</v>
      </c>
      <c r="Q197" s="74">
        <f>SUBTOTAL(9,Q198:Q220)</f>
        <v>0</v>
      </c>
      <c r="R197" s="7"/>
      <c r="S197" s="9"/>
      <c r="T197" s="9"/>
    </row>
    <row r="198" spans="1:20" ht="9" outlineLevel="4" x14ac:dyDescent="0.15">
      <c r="A198" s="76" t="s">
        <v>85</v>
      </c>
      <c r="B198" s="119">
        <v>5</v>
      </c>
      <c r="C198" s="120"/>
      <c r="D198" s="121" t="s">
        <v>249</v>
      </c>
      <c r="E198" s="121"/>
      <c r="F198" s="122" t="s">
        <v>86</v>
      </c>
      <c r="G198" s="121"/>
      <c r="H198" s="123"/>
      <c r="I198" s="124"/>
      <c r="J198" s="78">
        <f>SUBTOTAL(9,J199:J220)</f>
        <v>0</v>
      </c>
      <c r="K198" s="123"/>
      <c r="L198" s="79">
        <f>SUBTOTAL(9,L199:L220)</f>
        <v>0.87341069000000005</v>
      </c>
      <c r="M198" s="123"/>
      <c r="N198" s="79">
        <f>SUBTOTAL(9,N199:N220)</f>
        <v>0</v>
      </c>
      <c r="O198" s="125"/>
      <c r="P198" s="78">
        <f>SUBTOTAL(9,P199:P220)</f>
        <v>0</v>
      </c>
      <c r="Q198" s="78">
        <f>SUBTOTAL(9,Q199:Q220)</f>
        <v>0</v>
      </c>
      <c r="R198" s="7"/>
      <c r="S198" s="9"/>
      <c r="T198" s="9"/>
    </row>
    <row r="199" spans="1:20" ht="11.25" outlineLevel="5" x14ac:dyDescent="0.2">
      <c r="A199" s="12"/>
      <c r="B199" s="126"/>
      <c r="C199" s="127">
        <v>60</v>
      </c>
      <c r="D199" s="128" t="s">
        <v>250</v>
      </c>
      <c r="E199" s="129" t="s">
        <v>405</v>
      </c>
      <c r="F199" s="130" t="s">
        <v>406</v>
      </c>
      <c r="G199" s="128" t="s">
        <v>267</v>
      </c>
      <c r="H199" s="131">
        <v>0.87341069000000005</v>
      </c>
      <c r="I199" s="167"/>
      <c r="J199" s="132">
        <f>H199*I199</f>
        <v>0</v>
      </c>
      <c r="K199" s="131"/>
      <c r="L199" s="131">
        <f>H199*K199</f>
        <v>0</v>
      </c>
      <c r="M199" s="131"/>
      <c r="N199" s="131">
        <f>H199*M199</f>
        <v>0</v>
      </c>
      <c r="O199" s="132">
        <v>21</v>
      </c>
      <c r="P199" s="132">
        <f>J199*(O199/100)</f>
        <v>0</v>
      </c>
      <c r="Q199" s="132">
        <f>J199+P199</f>
        <v>0</v>
      </c>
      <c r="R199" s="9"/>
      <c r="S199" s="9"/>
      <c r="T199" s="9"/>
    </row>
    <row r="200" spans="1:20" ht="11.25" outlineLevel="5" x14ac:dyDescent="0.2">
      <c r="A200" s="12"/>
      <c r="B200" s="126"/>
      <c r="C200" s="127">
        <v>58</v>
      </c>
      <c r="D200" s="128" t="s">
        <v>250</v>
      </c>
      <c r="E200" s="129" t="s">
        <v>407</v>
      </c>
      <c r="F200" s="130" t="s">
        <v>408</v>
      </c>
      <c r="G200" s="128" t="s">
        <v>257</v>
      </c>
      <c r="H200" s="131">
        <v>310.83100000000002</v>
      </c>
      <c r="I200" s="167"/>
      <c r="J200" s="132">
        <f>H200*I200</f>
        <v>0</v>
      </c>
      <c r="K200" s="131"/>
      <c r="L200" s="131">
        <f>H200*K200</f>
        <v>0</v>
      </c>
      <c r="M200" s="131"/>
      <c r="N200" s="131">
        <f>H200*M200</f>
        <v>0</v>
      </c>
      <c r="O200" s="132">
        <v>21</v>
      </c>
      <c r="P200" s="132">
        <f>J200*(O200/100)</f>
        <v>0</v>
      </c>
      <c r="Q200" s="132">
        <f>J200+P200</f>
        <v>0</v>
      </c>
      <c r="R200" s="9"/>
      <c r="S200" s="9"/>
      <c r="T200" s="9"/>
    </row>
    <row r="201" spans="1:20" ht="9.75" outlineLevel="6" x14ac:dyDescent="0.2">
      <c r="A201" s="133"/>
      <c r="B201" s="134"/>
      <c r="C201" s="134"/>
      <c r="D201" s="135"/>
      <c r="E201" s="140" t="s">
        <v>16</v>
      </c>
      <c r="F201" s="136" t="s">
        <v>271</v>
      </c>
      <c r="G201" s="135"/>
      <c r="H201" s="137">
        <v>310.83100000000002</v>
      </c>
      <c r="I201" s="138"/>
      <c r="J201" s="139"/>
      <c r="K201" s="137"/>
      <c r="L201" s="137"/>
      <c r="M201" s="137"/>
      <c r="N201" s="137"/>
      <c r="O201" s="139"/>
      <c r="P201" s="139"/>
      <c r="Q201" s="139"/>
      <c r="R201" s="7"/>
      <c r="S201" s="9"/>
    </row>
    <row r="202" spans="1:20" ht="7.5" customHeight="1" outlineLevel="6" x14ac:dyDescent="0.15">
      <c r="A202" s="9"/>
      <c r="B202" s="83"/>
      <c r="C202" s="82"/>
      <c r="D202" s="85"/>
      <c r="E202" s="40"/>
      <c r="F202" s="86"/>
      <c r="G202" s="85"/>
      <c r="H202" s="87"/>
      <c r="I202" s="89"/>
      <c r="J202" s="42"/>
      <c r="K202" s="46"/>
      <c r="L202" s="46"/>
      <c r="M202" s="46"/>
      <c r="N202" s="46"/>
      <c r="O202" s="42"/>
      <c r="P202" s="42"/>
      <c r="Q202" s="42"/>
      <c r="R202" s="7"/>
      <c r="S202" s="9"/>
    </row>
    <row r="203" spans="1:20" ht="11.25" outlineLevel="5" x14ac:dyDescent="0.2">
      <c r="A203" s="12"/>
      <c r="B203" s="126"/>
      <c r="C203" s="127">
        <v>57</v>
      </c>
      <c r="D203" s="128" t="s">
        <v>250</v>
      </c>
      <c r="E203" s="129" t="s">
        <v>409</v>
      </c>
      <c r="F203" s="130" t="s">
        <v>410</v>
      </c>
      <c r="G203" s="128" t="s">
        <v>257</v>
      </c>
      <c r="H203" s="131">
        <v>16.168000000000003</v>
      </c>
      <c r="I203" s="167"/>
      <c r="J203" s="132">
        <f>H203*I203</f>
        <v>0</v>
      </c>
      <c r="K203" s="131">
        <v>5.0000000000000002E-5</v>
      </c>
      <c r="L203" s="131">
        <f>H203*K203</f>
        <v>8.0840000000000013E-4</v>
      </c>
      <c r="M203" s="131"/>
      <c r="N203" s="131">
        <f>H203*M203</f>
        <v>0</v>
      </c>
      <c r="O203" s="132">
        <v>21</v>
      </c>
      <c r="P203" s="132">
        <f>J203*(O203/100)</f>
        <v>0</v>
      </c>
      <c r="Q203" s="132">
        <f>J203+P203</f>
        <v>0</v>
      </c>
      <c r="R203" s="9"/>
      <c r="S203" s="9"/>
      <c r="T203" s="9"/>
    </row>
    <row r="204" spans="1:20" ht="9.75" outlineLevel="6" x14ac:dyDescent="0.2">
      <c r="A204" s="133"/>
      <c r="B204" s="134"/>
      <c r="C204" s="134"/>
      <c r="D204" s="135"/>
      <c r="E204" s="140" t="s">
        <v>16</v>
      </c>
      <c r="F204" s="136" t="s">
        <v>411</v>
      </c>
      <c r="G204" s="135"/>
      <c r="H204" s="137">
        <v>16.168000000000003</v>
      </c>
      <c r="I204" s="138"/>
      <c r="J204" s="139"/>
      <c r="K204" s="137"/>
      <c r="L204" s="137"/>
      <c r="M204" s="137"/>
      <c r="N204" s="137"/>
      <c r="O204" s="139"/>
      <c r="P204" s="139"/>
      <c r="Q204" s="139"/>
      <c r="R204" s="7"/>
      <c r="S204" s="9"/>
    </row>
    <row r="205" spans="1:20" ht="7.5" customHeight="1" outlineLevel="6" x14ac:dyDescent="0.15">
      <c r="A205" s="9"/>
      <c r="B205" s="83"/>
      <c r="C205" s="82"/>
      <c r="D205" s="85"/>
      <c r="E205" s="40"/>
      <c r="F205" s="86"/>
      <c r="G205" s="85"/>
      <c r="H205" s="87"/>
      <c r="I205" s="89"/>
      <c r="J205" s="42"/>
      <c r="K205" s="46"/>
      <c r="L205" s="46"/>
      <c r="M205" s="46"/>
      <c r="N205" s="46"/>
      <c r="O205" s="42"/>
      <c r="P205" s="42"/>
      <c r="Q205" s="42"/>
      <c r="R205" s="7"/>
      <c r="S205" s="9"/>
    </row>
    <row r="206" spans="1:20" ht="11.25" outlineLevel="5" x14ac:dyDescent="0.2">
      <c r="A206" s="12"/>
      <c r="B206" s="126"/>
      <c r="C206" s="127">
        <v>56</v>
      </c>
      <c r="D206" s="128" t="s">
        <v>250</v>
      </c>
      <c r="E206" s="129" t="s">
        <v>412</v>
      </c>
      <c r="F206" s="130" t="s">
        <v>413</v>
      </c>
      <c r="G206" s="128" t="s">
        <v>257</v>
      </c>
      <c r="H206" s="131">
        <v>310.83100000000002</v>
      </c>
      <c r="I206" s="167"/>
      <c r="J206" s="132">
        <f>H206*I206</f>
        <v>0</v>
      </c>
      <c r="K206" s="131">
        <v>3.0000000000000001E-5</v>
      </c>
      <c r="L206" s="131">
        <f>H206*K206</f>
        <v>9.3249300000000004E-3</v>
      </c>
      <c r="M206" s="131"/>
      <c r="N206" s="131">
        <f>H206*M206</f>
        <v>0</v>
      </c>
      <c r="O206" s="132">
        <v>21</v>
      </c>
      <c r="P206" s="132">
        <f>J206*(O206/100)</f>
        <v>0</v>
      </c>
      <c r="Q206" s="132">
        <f>J206+P206</f>
        <v>0</v>
      </c>
      <c r="R206" s="9"/>
      <c r="S206" s="9"/>
      <c r="T206" s="9"/>
    </row>
    <row r="207" spans="1:20" ht="9.75" outlineLevel="6" x14ac:dyDescent="0.2">
      <c r="A207" s="133"/>
      <c r="B207" s="134"/>
      <c r="C207" s="134"/>
      <c r="D207" s="135"/>
      <c r="E207" s="140" t="s">
        <v>16</v>
      </c>
      <c r="F207" s="136" t="s">
        <v>271</v>
      </c>
      <c r="G207" s="135"/>
      <c r="H207" s="137">
        <v>310.83100000000002</v>
      </c>
      <c r="I207" s="138"/>
      <c r="J207" s="139"/>
      <c r="K207" s="137"/>
      <c r="L207" s="137"/>
      <c r="M207" s="137"/>
      <c r="N207" s="137"/>
      <c r="O207" s="139"/>
      <c r="P207" s="139"/>
      <c r="Q207" s="139"/>
      <c r="R207" s="7"/>
      <c r="S207" s="9"/>
    </row>
    <row r="208" spans="1:20" ht="7.5" customHeight="1" outlineLevel="6" x14ac:dyDescent="0.15">
      <c r="A208" s="9"/>
      <c r="B208" s="83"/>
      <c r="C208" s="82"/>
      <c r="D208" s="85"/>
      <c r="E208" s="40"/>
      <c r="F208" s="86"/>
      <c r="G208" s="85"/>
      <c r="H208" s="87"/>
      <c r="I208" s="89"/>
      <c r="J208" s="42"/>
      <c r="K208" s="46"/>
      <c r="L208" s="46"/>
      <c r="M208" s="46"/>
      <c r="N208" s="46"/>
      <c r="O208" s="42"/>
      <c r="P208" s="42"/>
      <c r="Q208" s="42"/>
      <c r="R208" s="7"/>
      <c r="S208" s="9"/>
    </row>
    <row r="209" spans="1:20" ht="11.25" outlineLevel="5" x14ac:dyDescent="0.2">
      <c r="A209" s="12"/>
      <c r="B209" s="126"/>
      <c r="C209" s="127">
        <v>55</v>
      </c>
      <c r="D209" s="128" t="s">
        <v>289</v>
      </c>
      <c r="E209" s="129" t="s">
        <v>414</v>
      </c>
      <c r="F209" s="130" t="s">
        <v>415</v>
      </c>
      <c r="G209" s="128" t="s">
        <v>257</v>
      </c>
      <c r="H209" s="131">
        <v>359.69890000000004</v>
      </c>
      <c r="I209" s="167"/>
      <c r="J209" s="132">
        <f>H209*I209</f>
        <v>0</v>
      </c>
      <c r="K209" s="131">
        <v>2.9999999999999997E-4</v>
      </c>
      <c r="L209" s="131">
        <f>H209*K209</f>
        <v>0.10790967</v>
      </c>
      <c r="M209" s="131"/>
      <c r="N209" s="131">
        <f>H209*M209</f>
        <v>0</v>
      </c>
      <c r="O209" s="132">
        <v>21</v>
      </c>
      <c r="P209" s="132">
        <f>J209*(O209/100)</f>
        <v>0</v>
      </c>
      <c r="Q209" s="132">
        <f>J209+P209</f>
        <v>0</v>
      </c>
      <c r="R209" s="9"/>
      <c r="S209" s="9"/>
      <c r="T209" s="9"/>
    </row>
    <row r="210" spans="1:20" ht="9.75" outlineLevel="6" x14ac:dyDescent="0.2">
      <c r="A210" s="133"/>
      <c r="B210" s="134"/>
      <c r="C210" s="134"/>
      <c r="D210" s="135"/>
      <c r="E210" s="140" t="s">
        <v>16</v>
      </c>
      <c r="F210" s="136" t="s">
        <v>416</v>
      </c>
      <c r="G210" s="135"/>
      <c r="H210" s="137">
        <v>341.91410000000002</v>
      </c>
      <c r="I210" s="138"/>
      <c r="J210" s="139"/>
      <c r="K210" s="137"/>
      <c r="L210" s="137"/>
      <c r="M210" s="137"/>
      <c r="N210" s="137"/>
      <c r="O210" s="139"/>
      <c r="P210" s="139"/>
      <c r="Q210" s="139"/>
      <c r="R210" s="7"/>
      <c r="S210" s="9"/>
    </row>
    <row r="211" spans="1:20" ht="9.75" outlineLevel="6" x14ac:dyDescent="0.2">
      <c r="A211" s="133"/>
      <c r="B211" s="134"/>
      <c r="C211" s="134"/>
      <c r="D211" s="135"/>
      <c r="E211" s="140"/>
      <c r="F211" s="136" t="s">
        <v>417</v>
      </c>
      <c r="G211" s="135"/>
      <c r="H211" s="137">
        <v>17.784800000000001</v>
      </c>
      <c r="I211" s="138"/>
      <c r="J211" s="139"/>
      <c r="K211" s="137"/>
      <c r="L211" s="137"/>
      <c r="M211" s="137"/>
      <c r="N211" s="137"/>
      <c r="O211" s="139"/>
      <c r="P211" s="139"/>
      <c r="Q211" s="139"/>
      <c r="R211" s="7"/>
      <c r="S211" s="9"/>
    </row>
    <row r="212" spans="1:20" ht="7.5" customHeight="1" outlineLevel="6" x14ac:dyDescent="0.15">
      <c r="A212" s="9"/>
      <c r="B212" s="83"/>
      <c r="C212" s="82"/>
      <c r="D212" s="85"/>
      <c r="E212" s="40"/>
      <c r="F212" s="86"/>
      <c r="G212" s="85"/>
      <c r="H212" s="87"/>
      <c r="I212" s="89"/>
      <c r="J212" s="42"/>
      <c r="K212" s="46"/>
      <c r="L212" s="46"/>
      <c r="M212" s="46"/>
      <c r="N212" s="46"/>
      <c r="O212" s="42"/>
      <c r="P212" s="42"/>
      <c r="Q212" s="42"/>
      <c r="R212" s="7"/>
      <c r="S212" s="9"/>
    </row>
    <row r="213" spans="1:20" ht="11.25" outlineLevel="5" x14ac:dyDescent="0.2">
      <c r="A213" s="12"/>
      <c r="B213" s="126"/>
      <c r="C213" s="127">
        <v>59</v>
      </c>
      <c r="D213" s="128" t="s">
        <v>250</v>
      </c>
      <c r="E213" s="129" t="s">
        <v>418</v>
      </c>
      <c r="F213" s="130" t="s">
        <v>419</v>
      </c>
      <c r="G213" s="128" t="s">
        <v>257</v>
      </c>
      <c r="H213" s="131">
        <v>16.168000000000003</v>
      </c>
      <c r="I213" s="167"/>
      <c r="J213" s="132">
        <f>H213*I213</f>
        <v>0</v>
      </c>
      <c r="K213" s="131"/>
      <c r="L213" s="131">
        <f>H213*K213</f>
        <v>0</v>
      </c>
      <c r="M213" s="131"/>
      <c r="N213" s="131">
        <f>H213*M213</f>
        <v>0</v>
      </c>
      <c r="O213" s="132">
        <v>21</v>
      </c>
      <c r="P213" s="132">
        <f>J213*(O213/100)</f>
        <v>0</v>
      </c>
      <c r="Q213" s="132">
        <f>J213+P213</f>
        <v>0</v>
      </c>
      <c r="R213" s="9"/>
      <c r="S213" s="9"/>
      <c r="T213" s="9"/>
    </row>
    <row r="214" spans="1:20" ht="9.75" outlineLevel="6" x14ac:dyDescent="0.2">
      <c r="A214" s="133"/>
      <c r="B214" s="134"/>
      <c r="C214" s="134"/>
      <c r="D214" s="135"/>
      <c r="E214" s="140" t="s">
        <v>16</v>
      </c>
      <c r="F214" s="136" t="s">
        <v>411</v>
      </c>
      <c r="G214" s="135"/>
      <c r="H214" s="137">
        <v>16.168000000000003</v>
      </c>
      <c r="I214" s="138"/>
      <c r="J214" s="139"/>
      <c r="K214" s="137"/>
      <c r="L214" s="137"/>
      <c r="M214" s="137"/>
      <c r="N214" s="137"/>
      <c r="O214" s="139"/>
      <c r="P214" s="139"/>
      <c r="Q214" s="139"/>
      <c r="R214" s="7"/>
      <c r="S214" s="9"/>
    </row>
    <row r="215" spans="1:20" ht="7.5" customHeight="1" outlineLevel="6" x14ac:dyDescent="0.15">
      <c r="A215" s="9"/>
      <c r="B215" s="83"/>
      <c r="C215" s="82"/>
      <c r="D215" s="85"/>
      <c r="E215" s="40"/>
      <c r="F215" s="86"/>
      <c r="G215" s="85"/>
      <c r="H215" s="87"/>
      <c r="I215" s="89"/>
      <c r="J215" s="42"/>
      <c r="K215" s="46"/>
      <c r="L215" s="46"/>
      <c r="M215" s="46"/>
      <c r="N215" s="46"/>
      <c r="O215" s="42"/>
      <c r="P215" s="42"/>
      <c r="Q215" s="42"/>
      <c r="R215" s="7"/>
      <c r="S215" s="9"/>
    </row>
    <row r="216" spans="1:20" ht="11.25" outlineLevel="5" x14ac:dyDescent="0.2">
      <c r="A216" s="12"/>
      <c r="B216" s="126"/>
      <c r="C216" s="127">
        <v>54</v>
      </c>
      <c r="D216" s="128" t="s">
        <v>289</v>
      </c>
      <c r="E216" s="129" t="s">
        <v>420</v>
      </c>
      <c r="F216" s="130" t="s">
        <v>421</v>
      </c>
      <c r="G216" s="128" t="s">
        <v>257</v>
      </c>
      <c r="H216" s="131">
        <v>359.69890000000004</v>
      </c>
      <c r="I216" s="167"/>
      <c r="J216" s="132">
        <f>H216*I216</f>
        <v>0</v>
      </c>
      <c r="K216" s="131">
        <v>2.0999999999999999E-3</v>
      </c>
      <c r="L216" s="131">
        <f>H216*K216</f>
        <v>0.75536769000000004</v>
      </c>
      <c r="M216" s="131"/>
      <c r="N216" s="131">
        <f>H216*M216</f>
        <v>0</v>
      </c>
      <c r="O216" s="132">
        <v>21</v>
      </c>
      <c r="P216" s="132">
        <f>J216*(O216/100)</f>
        <v>0</v>
      </c>
      <c r="Q216" s="132">
        <f>J216+P216</f>
        <v>0</v>
      </c>
      <c r="R216" s="9"/>
      <c r="S216" s="9"/>
      <c r="T216" s="9"/>
    </row>
    <row r="217" spans="1:20" ht="9.75" outlineLevel="6" x14ac:dyDescent="0.2">
      <c r="A217" s="133"/>
      <c r="B217" s="134"/>
      <c r="C217" s="134"/>
      <c r="D217" s="135"/>
      <c r="E217" s="140" t="s">
        <v>16</v>
      </c>
      <c r="F217" s="136" t="s">
        <v>416</v>
      </c>
      <c r="G217" s="135"/>
      <c r="H217" s="137">
        <v>341.91410000000002</v>
      </c>
      <c r="I217" s="138"/>
      <c r="J217" s="139"/>
      <c r="K217" s="137"/>
      <c r="L217" s="137"/>
      <c r="M217" s="137"/>
      <c r="N217" s="137"/>
      <c r="O217" s="139"/>
      <c r="P217" s="139"/>
      <c r="Q217" s="139"/>
      <c r="R217" s="7"/>
      <c r="S217" s="9"/>
    </row>
    <row r="218" spans="1:20" ht="9.75" outlineLevel="6" x14ac:dyDescent="0.2">
      <c r="A218" s="133"/>
      <c r="B218" s="134"/>
      <c r="C218" s="134"/>
      <c r="D218" s="135"/>
      <c r="E218" s="140"/>
      <c r="F218" s="136" t="s">
        <v>417</v>
      </c>
      <c r="G218" s="135"/>
      <c r="H218" s="137">
        <v>17.784800000000001</v>
      </c>
      <c r="I218" s="138"/>
      <c r="J218" s="139"/>
      <c r="K218" s="137"/>
      <c r="L218" s="137"/>
      <c r="M218" s="137"/>
      <c r="N218" s="137"/>
      <c r="O218" s="139"/>
      <c r="P218" s="139"/>
      <c r="Q218" s="139"/>
      <c r="R218" s="7"/>
      <c r="S218" s="9"/>
    </row>
    <row r="219" spans="1:20" ht="7.5" customHeight="1" outlineLevel="6" x14ac:dyDescent="0.15">
      <c r="A219" s="9"/>
      <c r="B219" s="83"/>
      <c r="C219" s="82"/>
      <c r="D219" s="85"/>
      <c r="E219" s="40"/>
      <c r="F219" s="86"/>
      <c r="G219" s="85"/>
      <c r="H219" s="87"/>
      <c r="I219" s="89"/>
      <c r="J219" s="42"/>
      <c r="K219" s="46"/>
      <c r="L219" s="46"/>
      <c r="M219" s="46"/>
      <c r="N219" s="46"/>
      <c r="O219" s="42"/>
      <c r="P219" s="42"/>
      <c r="Q219" s="42"/>
      <c r="R219" s="7"/>
      <c r="S219" s="9"/>
    </row>
    <row r="220" spans="1:20" outlineLevel="5" x14ac:dyDescent="0.15">
      <c r="B220" s="7"/>
      <c r="C220" s="7"/>
      <c r="D220" s="7"/>
      <c r="E220" s="7"/>
      <c r="F220" s="7"/>
      <c r="G220" s="7"/>
      <c r="H220" s="7"/>
      <c r="I220" s="9"/>
      <c r="J220" s="9"/>
      <c r="K220" s="7"/>
      <c r="L220" s="7"/>
      <c r="M220" s="7"/>
      <c r="N220" s="7"/>
      <c r="O220" s="7"/>
      <c r="P220" s="9"/>
      <c r="Q220" s="9"/>
    </row>
    <row r="221" spans="1:20" ht="10.5" outlineLevel="3" x14ac:dyDescent="0.15">
      <c r="A221" s="72" t="s">
        <v>87</v>
      </c>
      <c r="B221" s="112">
        <v>4</v>
      </c>
      <c r="C221" s="113"/>
      <c r="D221" s="114" t="s">
        <v>248</v>
      </c>
      <c r="E221" s="114"/>
      <c r="F221" s="115" t="s">
        <v>88</v>
      </c>
      <c r="G221" s="114"/>
      <c r="H221" s="116"/>
      <c r="I221" s="117"/>
      <c r="J221" s="74">
        <f>SUBTOTAL(9,J222:J250)</f>
        <v>0</v>
      </c>
      <c r="K221" s="116"/>
      <c r="L221" s="75">
        <f>SUBTOTAL(9,L222:L250)</f>
        <v>1.867615</v>
      </c>
      <c r="M221" s="116"/>
      <c r="N221" s="75">
        <f>SUBTOTAL(9,N222:N250)</f>
        <v>0</v>
      </c>
      <c r="O221" s="118"/>
      <c r="P221" s="74">
        <f>SUBTOTAL(9,P222:P250)</f>
        <v>0</v>
      </c>
      <c r="Q221" s="74">
        <f>SUBTOTAL(9,Q222:Q250)</f>
        <v>0</v>
      </c>
      <c r="R221" s="7"/>
      <c r="S221" s="9"/>
      <c r="T221" s="9"/>
    </row>
    <row r="222" spans="1:20" ht="9" outlineLevel="4" x14ac:dyDescent="0.15">
      <c r="A222" s="76" t="s">
        <v>89</v>
      </c>
      <c r="B222" s="119">
        <v>5</v>
      </c>
      <c r="C222" s="120"/>
      <c r="D222" s="121" t="s">
        <v>249</v>
      </c>
      <c r="E222" s="121"/>
      <c r="F222" s="122" t="s">
        <v>90</v>
      </c>
      <c r="G222" s="121"/>
      <c r="H222" s="123"/>
      <c r="I222" s="124"/>
      <c r="J222" s="78">
        <f>SUBTOTAL(9,J223:J250)</f>
        <v>0</v>
      </c>
      <c r="K222" s="123"/>
      <c r="L222" s="79">
        <f>SUBTOTAL(9,L223:L250)</f>
        <v>1.867615</v>
      </c>
      <c r="M222" s="123"/>
      <c r="N222" s="79">
        <f>SUBTOTAL(9,N223:N250)</f>
        <v>0</v>
      </c>
      <c r="O222" s="125"/>
      <c r="P222" s="78">
        <f>SUBTOTAL(9,P223:P250)</f>
        <v>0</v>
      </c>
      <c r="Q222" s="78">
        <f>SUBTOTAL(9,Q223:Q250)</f>
        <v>0</v>
      </c>
      <c r="R222" s="7"/>
      <c r="S222" s="9"/>
      <c r="T222" s="9"/>
    </row>
    <row r="223" spans="1:20" ht="11.25" outlineLevel="5" x14ac:dyDescent="0.2">
      <c r="A223" s="12"/>
      <c r="B223" s="126"/>
      <c r="C223" s="127">
        <v>61</v>
      </c>
      <c r="D223" s="128" t="s">
        <v>250</v>
      </c>
      <c r="E223" s="129" t="s">
        <v>422</v>
      </c>
      <c r="F223" s="130" t="s">
        <v>423</v>
      </c>
      <c r="G223" s="128" t="s">
        <v>316</v>
      </c>
      <c r="H223" s="131">
        <v>600.49099999999999</v>
      </c>
      <c r="I223" s="167"/>
      <c r="J223" s="132">
        <f>H223*I223</f>
        <v>0</v>
      </c>
      <c r="K223" s="131">
        <v>2E-3</v>
      </c>
      <c r="L223" s="131">
        <f>H223*K223</f>
        <v>1.200982</v>
      </c>
      <c r="M223" s="131"/>
      <c r="N223" s="131">
        <f>H223*M223</f>
        <v>0</v>
      </c>
      <c r="O223" s="132">
        <v>21</v>
      </c>
      <c r="P223" s="132">
        <f>J223*(O223/100)</f>
        <v>0</v>
      </c>
      <c r="Q223" s="132">
        <f>J223+P223</f>
        <v>0</v>
      </c>
      <c r="R223" s="9"/>
      <c r="S223" s="9"/>
      <c r="T223" s="9"/>
    </row>
    <row r="224" spans="1:20" ht="9.75" outlineLevel="6" x14ac:dyDescent="0.2">
      <c r="A224" s="133"/>
      <c r="B224" s="134"/>
      <c r="C224" s="134"/>
      <c r="D224" s="135"/>
      <c r="E224" s="140" t="s">
        <v>16</v>
      </c>
      <c r="F224" s="136" t="s">
        <v>424</v>
      </c>
      <c r="G224" s="135"/>
      <c r="H224" s="137">
        <v>29.710999999999999</v>
      </c>
      <c r="I224" s="138"/>
      <c r="J224" s="139"/>
      <c r="K224" s="137"/>
      <c r="L224" s="137"/>
      <c r="M224" s="137"/>
      <c r="N224" s="137"/>
      <c r="O224" s="139"/>
      <c r="P224" s="139"/>
      <c r="Q224" s="139"/>
      <c r="R224" s="7"/>
      <c r="S224" s="9"/>
    </row>
    <row r="225" spans="1:20" ht="9.75" outlineLevel="6" x14ac:dyDescent="0.2">
      <c r="A225" s="133"/>
      <c r="B225" s="134"/>
      <c r="C225" s="134"/>
      <c r="D225" s="135"/>
      <c r="E225" s="140"/>
      <c r="F225" s="136" t="s">
        <v>425</v>
      </c>
      <c r="G225" s="135"/>
      <c r="H225" s="137">
        <v>28</v>
      </c>
      <c r="I225" s="138"/>
      <c r="J225" s="139"/>
      <c r="K225" s="137"/>
      <c r="L225" s="137"/>
      <c r="M225" s="137"/>
      <c r="N225" s="137"/>
      <c r="O225" s="139"/>
      <c r="P225" s="139"/>
      <c r="Q225" s="139"/>
      <c r="R225" s="7"/>
      <c r="S225" s="9"/>
    </row>
    <row r="226" spans="1:20" ht="9.75" outlineLevel="6" x14ac:dyDescent="0.2">
      <c r="A226" s="133"/>
      <c r="B226" s="134"/>
      <c r="C226" s="134"/>
      <c r="D226" s="135"/>
      <c r="E226" s="140"/>
      <c r="F226" s="136" t="s">
        <v>426</v>
      </c>
      <c r="G226" s="135"/>
      <c r="H226" s="137">
        <v>24.15</v>
      </c>
      <c r="I226" s="138"/>
      <c r="J226" s="139"/>
      <c r="K226" s="137"/>
      <c r="L226" s="137"/>
      <c r="M226" s="137"/>
      <c r="N226" s="137"/>
      <c r="O226" s="139"/>
      <c r="P226" s="139"/>
      <c r="Q226" s="139"/>
      <c r="R226" s="7"/>
      <c r="S226" s="9"/>
    </row>
    <row r="227" spans="1:20" ht="9.75" outlineLevel="6" x14ac:dyDescent="0.2">
      <c r="A227" s="133"/>
      <c r="B227" s="134"/>
      <c r="C227" s="134"/>
      <c r="D227" s="135"/>
      <c r="E227" s="140"/>
      <c r="F227" s="136" t="s">
        <v>427</v>
      </c>
      <c r="G227" s="135"/>
      <c r="H227" s="137">
        <v>13</v>
      </c>
      <c r="I227" s="138"/>
      <c r="J227" s="139"/>
      <c r="K227" s="137"/>
      <c r="L227" s="137"/>
      <c r="M227" s="137"/>
      <c r="N227" s="137"/>
      <c r="O227" s="139"/>
      <c r="P227" s="139"/>
      <c r="Q227" s="139"/>
      <c r="R227" s="7"/>
      <c r="S227" s="9"/>
    </row>
    <row r="228" spans="1:20" ht="9.75" outlineLevel="6" x14ac:dyDescent="0.2">
      <c r="A228" s="133"/>
      <c r="B228" s="134"/>
      <c r="C228" s="134"/>
      <c r="D228" s="135"/>
      <c r="E228" s="140"/>
      <c r="F228" s="136" t="s">
        <v>428</v>
      </c>
      <c r="G228" s="135"/>
      <c r="H228" s="137">
        <v>29.785</v>
      </c>
      <c r="I228" s="138"/>
      <c r="J228" s="139"/>
      <c r="K228" s="137"/>
      <c r="L228" s="137"/>
      <c r="M228" s="137"/>
      <c r="N228" s="137"/>
      <c r="O228" s="139"/>
      <c r="P228" s="139"/>
      <c r="Q228" s="139"/>
      <c r="R228" s="7"/>
      <c r="S228" s="9"/>
    </row>
    <row r="229" spans="1:20" ht="9.75" outlineLevel="6" x14ac:dyDescent="0.2">
      <c r="A229" s="133"/>
      <c r="B229" s="134"/>
      <c r="C229" s="134"/>
      <c r="D229" s="135"/>
      <c r="E229" s="140"/>
      <c r="F229" s="136" t="s">
        <v>429</v>
      </c>
      <c r="G229" s="135"/>
      <c r="H229" s="137">
        <v>22.799999999999997</v>
      </c>
      <c r="I229" s="138"/>
      <c r="J229" s="139"/>
      <c r="K229" s="137"/>
      <c r="L229" s="137"/>
      <c r="M229" s="137"/>
      <c r="N229" s="137"/>
      <c r="O229" s="139"/>
      <c r="P229" s="139"/>
      <c r="Q229" s="139"/>
      <c r="R229" s="7"/>
      <c r="S229" s="9"/>
    </row>
    <row r="230" spans="1:20" ht="9.75" outlineLevel="6" x14ac:dyDescent="0.2">
      <c r="A230" s="133"/>
      <c r="B230" s="134"/>
      <c r="C230" s="134"/>
      <c r="D230" s="135"/>
      <c r="E230" s="140"/>
      <c r="F230" s="136" t="s">
        <v>430</v>
      </c>
      <c r="G230" s="135"/>
      <c r="H230" s="137">
        <v>40.4</v>
      </c>
      <c r="I230" s="138"/>
      <c r="J230" s="139"/>
      <c r="K230" s="137"/>
      <c r="L230" s="137"/>
      <c r="M230" s="137"/>
      <c r="N230" s="137"/>
      <c r="O230" s="139"/>
      <c r="P230" s="139"/>
      <c r="Q230" s="139"/>
      <c r="R230" s="7"/>
      <c r="S230" s="9"/>
    </row>
    <row r="231" spans="1:20" ht="9.75" outlineLevel="6" x14ac:dyDescent="0.2">
      <c r="A231" s="133"/>
      <c r="B231" s="134"/>
      <c r="C231" s="134"/>
      <c r="D231" s="135"/>
      <c r="E231" s="140"/>
      <c r="F231" s="136" t="s">
        <v>431</v>
      </c>
      <c r="G231" s="135"/>
      <c r="H231" s="137">
        <v>22.964999999999996</v>
      </c>
      <c r="I231" s="138"/>
      <c r="J231" s="139"/>
      <c r="K231" s="137"/>
      <c r="L231" s="137"/>
      <c r="M231" s="137"/>
      <c r="N231" s="137"/>
      <c r="O231" s="139"/>
      <c r="P231" s="139"/>
      <c r="Q231" s="139"/>
      <c r="R231" s="7"/>
      <c r="S231" s="9"/>
    </row>
    <row r="232" spans="1:20" ht="9.75" outlineLevel="6" x14ac:dyDescent="0.2">
      <c r="A232" s="133"/>
      <c r="B232" s="134"/>
      <c r="C232" s="134"/>
      <c r="D232" s="135"/>
      <c r="E232" s="140"/>
      <c r="F232" s="136" t="s">
        <v>432</v>
      </c>
      <c r="G232" s="135"/>
      <c r="H232" s="137">
        <v>91.98</v>
      </c>
      <c r="I232" s="138"/>
      <c r="J232" s="139"/>
      <c r="K232" s="137"/>
      <c r="L232" s="137"/>
      <c r="M232" s="137"/>
      <c r="N232" s="137"/>
      <c r="O232" s="139"/>
      <c r="P232" s="139"/>
      <c r="Q232" s="139"/>
      <c r="R232" s="7"/>
      <c r="S232" s="9"/>
    </row>
    <row r="233" spans="1:20" ht="9.75" outlineLevel="6" x14ac:dyDescent="0.2">
      <c r="A233" s="133"/>
      <c r="B233" s="134"/>
      <c r="C233" s="134"/>
      <c r="D233" s="135"/>
      <c r="E233" s="140"/>
      <c r="F233" s="136" t="s">
        <v>433</v>
      </c>
      <c r="G233" s="135"/>
      <c r="H233" s="137">
        <v>91.98</v>
      </c>
      <c r="I233" s="138"/>
      <c r="J233" s="139"/>
      <c r="K233" s="137"/>
      <c r="L233" s="137"/>
      <c r="M233" s="137"/>
      <c r="N233" s="137"/>
      <c r="O233" s="139"/>
      <c r="P233" s="139"/>
      <c r="Q233" s="139"/>
      <c r="R233" s="7"/>
      <c r="S233" s="9"/>
    </row>
    <row r="234" spans="1:20" ht="9.75" outlineLevel="6" x14ac:dyDescent="0.2">
      <c r="A234" s="133"/>
      <c r="B234" s="134"/>
      <c r="C234" s="134"/>
      <c r="D234" s="135"/>
      <c r="E234" s="140"/>
      <c r="F234" s="136" t="s">
        <v>434</v>
      </c>
      <c r="G234" s="135"/>
      <c r="H234" s="137">
        <v>62.7</v>
      </c>
      <c r="I234" s="138"/>
      <c r="J234" s="139"/>
      <c r="K234" s="137"/>
      <c r="L234" s="137"/>
      <c r="M234" s="137"/>
      <c r="N234" s="137"/>
      <c r="O234" s="139"/>
      <c r="P234" s="139"/>
      <c r="Q234" s="139"/>
      <c r="R234" s="7"/>
      <c r="S234" s="9"/>
    </row>
    <row r="235" spans="1:20" ht="19.5" outlineLevel="6" x14ac:dyDescent="0.2">
      <c r="A235" s="133"/>
      <c r="B235" s="134"/>
      <c r="C235" s="134"/>
      <c r="D235" s="135"/>
      <c r="E235" s="140"/>
      <c r="F235" s="136" t="s">
        <v>435</v>
      </c>
      <c r="G235" s="135"/>
      <c r="H235" s="137">
        <v>53.18</v>
      </c>
      <c r="I235" s="138"/>
      <c r="J235" s="139"/>
      <c r="K235" s="137"/>
      <c r="L235" s="137"/>
      <c r="M235" s="137"/>
      <c r="N235" s="137"/>
      <c r="O235" s="139"/>
      <c r="P235" s="139"/>
      <c r="Q235" s="139"/>
      <c r="R235" s="7"/>
      <c r="S235" s="9"/>
    </row>
    <row r="236" spans="1:20" ht="9.75" outlineLevel="6" x14ac:dyDescent="0.2">
      <c r="A236" s="133"/>
      <c r="B236" s="134"/>
      <c r="C236" s="134"/>
      <c r="D236" s="135"/>
      <c r="E236" s="140"/>
      <c r="F236" s="136" t="s">
        <v>436</v>
      </c>
      <c r="G236" s="135"/>
      <c r="H236" s="137">
        <v>89.84</v>
      </c>
      <c r="I236" s="138"/>
      <c r="J236" s="139"/>
      <c r="K236" s="137"/>
      <c r="L236" s="137"/>
      <c r="M236" s="137"/>
      <c r="N236" s="137"/>
      <c r="O236" s="139"/>
      <c r="P236" s="139"/>
      <c r="Q236" s="139"/>
      <c r="R236" s="7"/>
      <c r="S236" s="9"/>
    </row>
    <row r="237" spans="1:20" ht="7.5" customHeight="1" outlineLevel="6" x14ac:dyDescent="0.15">
      <c r="A237" s="9"/>
      <c r="B237" s="83"/>
      <c r="C237" s="82"/>
      <c r="D237" s="85"/>
      <c r="E237" s="40"/>
      <c r="F237" s="86"/>
      <c r="G237" s="85"/>
      <c r="H237" s="87"/>
      <c r="I237" s="89"/>
      <c r="J237" s="42"/>
      <c r="K237" s="46"/>
      <c r="L237" s="46"/>
      <c r="M237" s="46"/>
      <c r="N237" s="46"/>
      <c r="O237" s="42"/>
      <c r="P237" s="42"/>
      <c r="Q237" s="42"/>
      <c r="R237" s="7"/>
      <c r="S237" s="9"/>
    </row>
    <row r="238" spans="1:20" ht="11.25" outlineLevel="5" x14ac:dyDescent="0.2">
      <c r="A238" s="12"/>
      <c r="B238" s="126"/>
      <c r="C238" s="127">
        <v>63</v>
      </c>
      <c r="D238" s="128" t="s">
        <v>250</v>
      </c>
      <c r="E238" s="129" t="s">
        <v>437</v>
      </c>
      <c r="F238" s="130" t="s">
        <v>438</v>
      </c>
      <c r="G238" s="128" t="s">
        <v>316</v>
      </c>
      <c r="H238" s="131">
        <v>107.21</v>
      </c>
      <c r="I238" s="167"/>
      <c r="J238" s="132">
        <f>H238*I238</f>
        <v>0</v>
      </c>
      <c r="K238" s="131">
        <v>5.7999999999999996E-3</v>
      </c>
      <c r="L238" s="131">
        <f>H238*K238</f>
        <v>0.62181799999999987</v>
      </c>
      <c r="M238" s="131"/>
      <c r="N238" s="131">
        <f>H238*M238</f>
        <v>0</v>
      </c>
      <c r="O238" s="132">
        <v>21</v>
      </c>
      <c r="P238" s="132">
        <f>J238*(O238/100)</f>
        <v>0</v>
      </c>
      <c r="Q238" s="132">
        <f>J238+P238</f>
        <v>0</v>
      </c>
      <c r="R238" s="9"/>
      <c r="S238" s="9"/>
      <c r="T238" s="9"/>
    </row>
    <row r="239" spans="1:20" ht="9.75" outlineLevel="6" x14ac:dyDescent="0.2">
      <c r="A239" s="133"/>
      <c r="B239" s="134"/>
      <c r="C239" s="134"/>
      <c r="D239" s="135"/>
      <c r="E239" s="140" t="s">
        <v>16</v>
      </c>
      <c r="F239" s="136" t="s">
        <v>439</v>
      </c>
      <c r="G239" s="135"/>
      <c r="H239" s="137">
        <v>27.48</v>
      </c>
      <c r="I239" s="138"/>
      <c r="J239" s="139"/>
      <c r="K239" s="137"/>
      <c r="L239" s="137"/>
      <c r="M239" s="137"/>
      <c r="N239" s="137"/>
      <c r="O239" s="139"/>
      <c r="P239" s="139"/>
      <c r="Q239" s="139"/>
      <c r="R239" s="7"/>
      <c r="S239" s="9"/>
    </row>
    <row r="240" spans="1:20" ht="9.75" outlineLevel="6" x14ac:dyDescent="0.2">
      <c r="A240" s="133"/>
      <c r="B240" s="134"/>
      <c r="C240" s="134"/>
      <c r="D240" s="135"/>
      <c r="E240" s="140"/>
      <c r="F240" s="136" t="s">
        <v>440</v>
      </c>
      <c r="G240" s="135"/>
      <c r="H240" s="137">
        <v>27.48</v>
      </c>
      <c r="I240" s="138"/>
      <c r="J240" s="139"/>
      <c r="K240" s="137"/>
      <c r="L240" s="137"/>
      <c r="M240" s="137"/>
      <c r="N240" s="137"/>
      <c r="O240" s="139"/>
      <c r="P240" s="139"/>
      <c r="Q240" s="139"/>
      <c r="R240" s="7"/>
      <c r="S240" s="9"/>
    </row>
    <row r="241" spans="1:20" ht="9.75" outlineLevel="6" x14ac:dyDescent="0.2">
      <c r="A241" s="133"/>
      <c r="B241" s="134"/>
      <c r="C241" s="134"/>
      <c r="D241" s="135"/>
      <c r="E241" s="140"/>
      <c r="F241" s="136" t="s">
        <v>441</v>
      </c>
      <c r="G241" s="135"/>
      <c r="H241" s="137">
        <v>52.25</v>
      </c>
      <c r="I241" s="138"/>
      <c r="J241" s="139"/>
      <c r="K241" s="137"/>
      <c r="L241" s="137"/>
      <c r="M241" s="137"/>
      <c r="N241" s="137"/>
      <c r="O241" s="139"/>
      <c r="P241" s="139"/>
      <c r="Q241" s="139"/>
      <c r="R241" s="7"/>
      <c r="S241" s="9"/>
    </row>
    <row r="242" spans="1:20" ht="7.5" customHeight="1" outlineLevel="6" x14ac:dyDescent="0.15">
      <c r="A242" s="9"/>
      <c r="B242" s="83"/>
      <c r="C242" s="82"/>
      <c r="D242" s="85"/>
      <c r="E242" s="40"/>
      <c r="F242" s="86"/>
      <c r="G242" s="85"/>
      <c r="H242" s="87"/>
      <c r="I242" s="89"/>
      <c r="J242" s="42"/>
      <c r="K242" s="46"/>
      <c r="L242" s="46"/>
      <c r="M242" s="46"/>
      <c r="N242" s="46"/>
      <c r="O242" s="42"/>
      <c r="P242" s="42"/>
      <c r="Q242" s="42"/>
      <c r="R242" s="7"/>
      <c r="S242" s="9"/>
    </row>
    <row r="243" spans="1:20" ht="11.25" outlineLevel="5" x14ac:dyDescent="0.2">
      <c r="A243" s="12"/>
      <c r="B243" s="126"/>
      <c r="C243" s="127">
        <v>65</v>
      </c>
      <c r="D243" s="128" t="s">
        <v>250</v>
      </c>
      <c r="E243" s="129" t="s">
        <v>442</v>
      </c>
      <c r="F243" s="130" t="s">
        <v>443</v>
      </c>
      <c r="G243" s="128" t="s">
        <v>267</v>
      </c>
      <c r="H243" s="131">
        <v>1.867615</v>
      </c>
      <c r="I243" s="167"/>
      <c r="J243" s="132">
        <f>H243*I243</f>
        <v>0</v>
      </c>
      <c r="K243" s="131"/>
      <c r="L243" s="131">
        <f>H243*K243</f>
        <v>0</v>
      </c>
      <c r="M243" s="131"/>
      <c r="N243" s="131">
        <f>H243*M243</f>
        <v>0</v>
      </c>
      <c r="O243" s="132">
        <v>21</v>
      </c>
      <c r="P243" s="132">
        <f>J243*(O243/100)</f>
        <v>0</v>
      </c>
      <c r="Q243" s="132">
        <f>J243+P243</f>
        <v>0</v>
      </c>
      <c r="R243" s="9"/>
      <c r="S243" s="9"/>
      <c r="T243" s="9"/>
    </row>
    <row r="244" spans="1:20" ht="11.25" outlineLevel="5" x14ac:dyDescent="0.2">
      <c r="A244" s="12"/>
      <c r="B244" s="126"/>
      <c r="C244" s="127">
        <v>62</v>
      </c>
      <c r="D244" s="128" t="s">
        <v>250</v>
      </c>
      <c r="E244" s="129" t="s">
        <v>444</v>
      </c>
      <c r="F244" s="130" t="s">
        <v>445</v>
      </c>
      <c r="G244" s="128" t="s">
        <v>316</v>
      </c>
      <c r="H244" s="131">
        <v>78.03</v>
      </c>
      <c r="I244" s="167"/>
      <c r="J244" s="132">
        <f>H244*I244</f>
        <v>0</v>
      </c>
      <c r="K244" s="131">
        <v>5.0000000000000001E-4</v>
      </c>
      <c r="L244" s="131">
        <f>H244*K244</f>
        <v>3.9015000000000001E-2</v>
      </c>
      <c r="M244" s="131"/>
      <c r="N244" s="131">
        <f>H244*M244</f>
        <v>0</v>
      </c>
      <c r="O244" s="132">
        <v>21</v>
      </c>
      <c r="P244" s="132">
        <f>J244*(O244/100)</f>
        <v>0</v>
      </c>
      <c r="Q244" s="132">
        <f>J244+P244</f>
        <v>0</v>
      </c>
      <c r="R244" s="9"/>
      <c r="S244" s="9"/>
      <c r="T244" s="9"/>
    </row>
    <row r="245" spans="1:20" ht="9.75" outlineLevel="6" x14ac:dyDescent="0.2">
      <c r="A245" s="133"/>
      <c r="B245" s="134"/>
      <c r="C245" s="134"/>
      <c r="D245" s="135"/>
      <c r="E245" s="140" t="s">
        <v>16</v>
      </c>
      <c r="F245" s="136" t="s">
        <v>446</v>
      </c>
      <c r="G245" s="135"/>
      <c r="H245" s="137">
        <v>7.1999999999999993</v>
      </c>
      <c r="I245" s="138"/>
      <c r="J245" s="139"/>
      <c r="K245" s="137"/>
      <c r="L245" s="137"/>
      <c r="M245" s="137"/>
      <c r="N245" s="137"/>
      <c r="O245" s="139"/>
      <c r="P245" s="139"/>
      <c r="Q245" s="139"/>
      <c r="R245" s="7"/>
      <c r="S245" s="9"/>
    </row>
    <row r="246" spans="1:20" ht="9.75" outlineLevel="6" x14ac:dyDescent="0.2">
      <c r="A246" s="133"/>
      <c r="B246" s="134"/>
      <c r="C246" s="134"/>
      <c r="D246" s="135"/>
      <c r="E246" s="140"/>
      <c r="F246" s="136" t="s">
        <v>447</v>
      </c>
      <c r="G246" s="135"/>
      <c r="H246" s="137">
        <v>26.230000000000004</v>
      </c>
      <c r="I246" s="138"/>
      <c r="J246" s="139"/>
      <c r="K246" s="137"/>
      <c r="L246" s="137"/>
      <c r="M246" s="137"/>
      <c r="N246" s="137"/>
      <c r="O246" s="139"/>
      <c r="P246" s="139"/>
      <c r="Q246" s="139"/>
      <c r="R246" s="7"/>
      <c r="S246" s="9"/>
    </row>
    <row r="247" spans="1:20" ht="9.75" outlineLevel="6" x14ac:dyDescent="0.2">
      <c r="A247" s="133"/>
      <c r="B247" s="134"/>
      <c r="C247" s="134"/>
      <c r="D247" s="135"/>
      <c r="E247" s="140"/>
      <c r="F247" s="136" t="s">
        <v>448</v>
      </c>
      <c r="G247" s="135"/>
      <c r="H247" s="137">
        <v>44.599999999999994</v>
      </c>
      <c r="I247" s="138"/>
      <c r="J247" s="139"/>
      <c r="K247" s="137"/>
      <c r="L247" s="137"/>
      <c r="M247" s="137"/>
      <c r="N247" s="137"/>
      <c r="O247" s="139"/>
      <c r="P247" s="139"/>
      <c r="Q247" s="139"/>
      <c r="R247" s="7"/>
      <c r="S247" s="9"/>
    </row>
    <row r="248" spans="1:20" ht="7.5" customHeight="1" outlineLevel="6" x14ac:dyDescent="0.15">
      <c r="A248" s="9"/>
      <c r="B248" s="83"/>
      <c r="C248" s="82"/>
      <c r="D248" s="85"/>
      <c r="E248" s="40"/>
      <c r="F248" s="86"/>
      <c r="G248" s="85"/>
      <c r="H248" s="87"/>
      <c r="I248" s="89"/>
      <c r="J248" s="42"/>
      <c r="K248" s="46"/>
      <c r="L248" s="46"/>
      <c r="M248" s="46"/>
      <c r="N248" s="46"/>
      <c r="O248" s="42"/>
      <c r="P248" s="42"/>
      <c r="Q248" s="42"/>
      <c r="R248" s="7"/>
      <c r="S248" s="9"/>
    </row>
    <row r="249" spans="1:20" ht="11.25" outlineLevel="5" x14ac:dyDescent="0.2">
      <c r="A249" s="12"/>
      <c r="B249" s="126"/>
      <c r="C249" s="127">
        <v>64</v>
      </c>
      <c r="D249" s="128" t="s">
        <v>250</v>
      </c>
      <c r="E249" s="129" t="s">
        <v>449</v>
      </c>
      <c r="F249" s="130" t="s">
        <v>450</v>
      </c>
      <c r="G249" s="128" t="s">
        <v>306</v>
      </c>
      <c r="H249" s="131">
        <v>1</v>
      </c>
      <c r="I249" s="167"/>
      <c r="J249" s="132">
        <f>H249*I249</f>
        <v>0</v>
      </c>
      <c r="K249" s="131">
        <v>5.7999999999999996E-3</v>
      </c>
      <c r="L249" s="131">
        <f>H249*K249</f>
        <v>5.7999999999999996E-3</v>
      </c>
      <c r="M249" s="131"/>
      <c r="N249" s="131">
        <f>H249*M249</f>
        <v>0</v>
      </c>
      <c r="O249" s="132">
        <v>21</v>
      </c>
      <c r="P249" s="132">
        <f>J249*(O249/100)</f>
        <v>0</v>
      </c>
      <c r="Q249" s="132">
        <f>J249+P249</f>
        <v>0</v>
      </c>
      <c r="R249" s="9"/>
      <c r="S249" s="9"/>
      <c r="T249" s="9"/>
    </row>
    <row r="250" spans="1:20" outlineLevel="5" x14ac:dyDescent="0.15">
      <c r="B250" s="7"/>
      <c r="C250" s="7"/>
      <c r="D250" s="7"/>
      <c r="E250" s="7"/>
      <c r="F250" s="7"/>
      <c r="G250" s="7"/>
      <c r="H250" s="7"/>
      <c r="I250" s="9"/>
      <c r="J250" s="9"/>
      <c r="K250" s="7"/>
      <c r="L250" s="7"/>
      <c r="M250" s="7"/>
      <c r="N250" s="7"/>
      <c r="O250" s="7"/>
      <c r="P250" s="9"/>
      <c r="Q250" s="9"/>
    </row>
    <row r="251" spans="1:20" ht="10.5" outlineLevel="3" x14ac:dyDescent="0.15">
      <c r="A251" s="72" t="s">
        <v>91</v>
      </c>
      <c r="B251" s="112">
        <v>4</v>
      </c>
      <c r="C251" s="113"/>
      <c r="D251" s="114" t="s">
        <v>248</v>
      </c>
      <c r="E251" s="114"/>
      <c r="F251" s="115" t="s">
        <v>92</v>
      </c>
      <c r="G251" s="114"/>
      <c r="H251" s="116"/>
      <c r="I251" s="117"/>
      <c r="J251" s="74">
        <f>SUBTOTAL(9,J252:J266)</f>
        <v>0</v>
      </c>
      <c r="K251" s="116"/>
      <c r="L251" s="75">
        <f>SUBTOTAL(9,L252:L266)</f>
        <v>1.4089999999999998</v>
      </c>
      <c r="M251" s="116"/>
      <c r="N251" s="75">
        <f>SUBTOTAL(9,N252:N266)</f>
        <v>1.7940999999999998</v>
      </c>
      <c r="O251" s="118"/>
      <c r="P251" s="74">
        <f>SUBTOTAL(9,P252:P266)</f>
        <v>0</v>
      </c>
      <c r="Q251" s="74">
        <f>SUBTOTAL(9,Q252:Q266)</f>
        <v>0</v>
      </c>
      <c r="R251" s="7"/>
      <c r="S251" s="9"/>
      <c r="T251" s="9"/>
    </row>
    <row r="252" spans="1:20" ht="9" outlineLevel="4" x14ac:dyDescent="0.15">
      <c r="A252" s="76" t="s">
        <v>93</v>
      </c>
      <c r="B252" s="119">
        <v>5</v>
      </c>
      <c r="C252" s="120"/>
      <c r="D252" s="121" t="s">
        <v>249</v>
      </c>
      <c r="E252" s="121"/>
      <c r="F252" s="122" t="s">
        <v>94</v>
      </c>
      <c r="G252" s="121"/>
      <c r="H252" s="123"/>
      <c r="I252" s="124"/>
      <c r="J252" s="78">
        <f>SUBTOTAL(9,J253:J266)</f>
        <v>0</v>
      </c>
      <c r="K252" s="123"/>
      <c r="L252" s="79">
        <f>SUBTOTAL(9,L253:L266)</f>
        <v>1.4089999999999998</v>
      </c>
      <c r="M252" s="123"/>
      <c r="N252" s="79">
        <f>SUBTOTAL(9,N253:N266)</f>
        <v>1.7940999999999998</v>
      </c>
      <c r="O252" s="125"/>
      <c r="P252" s="78">
        <f>SUBTOTAL(9,P253:P266)</f>
        <v>0</v>
      </c>
      <c r="Q252" s="78">
        <f>SUBTOTAL(9,Q253:Q266)</f>
        <v>0</v>
      </c>
      <c r="R252" s="7"/>
      <c r="S252" s="9"/>
      <c r="T252" s="9"/>
    </row>
    <row r="253" spans="1:20" ht="11.25" outlineLevel="5" x14ac:dyDescent="0.2">
      <c r="A253" s="12"/>
      <c r="B253" s="126"/>
      <c r="C253" s="127">
        <v>66</v>
      </c>
      <c r="D253" s="128" t="s">
        <v>250</v>
      </c>
      <c r="E253" s="129" t="s">
        <v>451</v>
      </c>
      <c r="F253" s="130" t="s">
        <v>452</v>
      </c>
      <c r="G253" s="128" t="s">
        <v>344</v>
      </c>
      <c r="H253" s="131">
        <v>1</v>
      </c>
      <c r="I253" s="167"/>
      <c r="J253" s="132">
        <f>H253*I253</f>
        <v>0</v>
      </c>
      <c r="K253" s="131">
        <v>7.8E-2</v>
      </c>
      <c r="L253" s="131">
        <f>H253*K253</f>
        <v>7.8E-2</v>
      </c>
      <c r="M253" s="131"/>
      <c r="N253" s="131">
        <f>H253*M253</f>
        <v>0</v>
      </c>
      <c r="O253" s="132">
        <v>21</v>
      </c>
      <c r="P253" s="132">
        <f>J253*(O253/100)</f>
        <v>0</v>
      </c>
      <c r="Q253" s="132">
        <f>J253+P253</f>
        <v>0</v>
      </c>
      <c r="R253" s="9"/>
      <c r="S253" s="9"/>
      <c r="T253" s="9"/>
    </row>
    <row r="254" spans="1:20" ht="11.25" outlineLevel="5" x14ac:dyDescent="0.2">
      <c r="A254" s="12"/>
      <c r="B254" s="126"/>
      <c r="C254" s="127">
        <v>74</v>
      </c>
      <c r="D254" s="128" t="s">
        <v>250</v>
      </c>
      <c r="E254" s="129" t="s">
        <v>453</v>
      </c>
      <c r="F254" s="130" t="s">
        <v>454</v>
      </c>
      <c r="G254" s="128" t="s">
        <v>455</v>
      </c>
      <c r="H254" s="131">
        <v>1793.1</v>
      </c>
      <c r="I254" s="167"/>
      <c r="J254" s="132">
        <f>H254*I254</f>
        <v>0</v>
      </c>
      <c r="K254" s="131"/>
      <c r="L254" s="131">
        <f>H254*K254</f>
        <v>0</v>
      </c>
      <c r="M254" s="131">
        <v>1E-3</v>
      </c>
      <c r="N254" s="131">
        <f>H254*M254</f>
        <v>1.7930999999999999</v>
      </c>
      <c r="O254" s="132">
        <v>21</v>
      </c>
      <c r="P254" s="132">
        <f>J254*(O254/100)</f>
        <v>0</v>
      </c>
      <c r="Q254" s="132">
        <f>J254+P254</f>
        <v>0</v>
      </c>
      <c r="R254" s="9"/>
      <c r="S254" s="9"/>
      <c r="T254" s="9"/>
    </row>
    <row r="255" spans="1:20" ht="9.75" outlineLevel="6" x14ac:dyDescent="0.2">
      <c r="A255" s="133"/>
      <c r="B255" s="134"/>
      <c r="C255" s="134"/>
      <c r="D255" s="135"/>
      <c r="E255" s="140" t="s">
        <v>16</v>
      </c>
      <c r="F255" s="136" t="s">
        <v>456</v>
      </c>
      <c r="G255" s="135"/>
      <c r="H255" s="137">
        <v>894.4</v>
      </c>
      <c r="I255" s="138"/>
      <c r="J255" s="139"/>
      <c r="K255" s="137"/>
      <c r="L255" s="137"/>
      <c r="M255" s="137"/>
      <c r="N255" s="137"/>
      <c r="O255" s="139"/>
      <c r="P255" s="139"/>
      <c r="Q255" s="139"/>
      <c r="R255" s="7"/>
      <c r="S255" s="9"/>
    </row>
    <row r="256" spans="1:20" ht="9.75" outlineLevel="6" x14ac:dyDescent="0.2">
      <c r="A256" s="133"/>
      <c r="B256" s="134"/>
      <c r="C256" s="134"/>
      <c r="D256" s="135"/>
      <c r="E256" s="140"/>
      <c r="F256" s="136" t="s">
        <v>457</v>
      </c>
      <c r="G256" s="135"/>
      <c r="H256" s="137">
        <v>898.7</v>
      </c>
      <c r="I256" s="138"/>
      <c r="J256" s="139"/>
      <c r="K256" s="137"/>
      <c r="L256" s="137"/>
      <c r="M256" s="137"/>
      <c r="N256" s="137"/>
      <c r="O256" s="139"/>
      <c r="P256" s="139"/>
      <c r="Q256" s="139"/>
      <c r="R256" s="7"/>
      <c r="S256" s="9"/>
    </row>
    <row r="257" spans="1:20" ht="7.5" customHeight="1" outlineLevel="6" x14ac:dyDescent="0.15">
      <c r="A257" s="9"/>
      <c r="B257" s="83"/>
      <c r="C257" s="82"/>
      <c r="D257" s="85"/>
      <c r="E257" s="40"/>
      <c r="F257" s="86"/>
      <c r="G257" s="85"/>
      <c r="H257" s="87"/>
      <c r="I257" s="89"/>
      <c r="J257" s="42"/>
      <c r="K257" s="46"/>
      <c r="L257" s="46"/>
      <c r="M257" s="46"/>
      <c r="N257" s="46"/>
      <c r="O257" s="42"/>
      <c r="P257" s="42"/>
      <c r="Q257" s="42"/>
      <c r="R257" s="7"/>
      <c r="S257" s="9"/>
    </row>
    <row r="258" spans="1:20" ht="11.25" outlineLevel="5" x14ac:dyDescent="0.2">
      <c r="A258" s="12"/>
      <c r="B258" s="126"/>
      <c r="C258" s="127">
        <v>73</v>
      </c>
      <c r="D258" s="128" t="s">
        <v>250</v>
      </c>
      <c r="E258" s="129" t="s">
        <v>458</v>
      </c>
      <c r="F258" s="130" t="s">
        <v>459</v>
      </c>
      <c r="G258" s="128" t="s">
        <v>306</v>
      </c>
      <c r="H258" s="131">
        <v>1</v>
      </c>
      <c r="I258" s="167"/>
      <c r="J258" s="132">
        <f t="shared" ref="J258:J265" si="0">H258*I258</f>
        <v>0</v>
      </c>
      <c r="K258" s="131"/>
      <c r="L258" s="131">
        <f t="shared" ref="L258:L265" si="1">H258*K258</f>
        <v>0</v>
      </c>
      <c r="M258" s="131">
        <v>1E-3</v>
      </c>
      <c r="N258" s="131">
        <f t="shared" ref="N258:N265" si="2">H258*M258</f>
        <v>1E-3</v>
      </c>
      <c r="O258" s="132">
        <v>21</v>
      </c>
      <c r="P258" s="132">
        <f t="shared" ref="P258:P265" si="3">J258*(O258/100)</f>
        <v>0</v>
      </c>
      <c r="Q258" s="132">
        <f t="shared" ref="Q258:Q265" si="4">J258+P258</f>
        <v>0</v>
      </c>
      <c r="R258" s="9"/>
      <c r="S258" s="9"/>
      <c r="T258" s="9"/>
    </row>
    <row r="259" spans="1:20" ht="11.25" outlineLevel="5" x14ac:dyDescent="0.2">
      <c r="A259" s="12"/>
      <c r="B259" s="126"/>
      <c r="C259" s="127">
        <v>71</v>
      </c>
      <c r="D259" s="128" t="s">
        <v>250</v>
      </c>
      <c r="E259" s="129" t="s">
        <v>460</v>
      </c>
      <c r="F259" s="130" t="s">
        <v>461</v>
      </c>
      <c r="G259" s="128" t="s">
        <v>344</v>
      </c>
      <c r="H259" s="131">
        <v>6</v>
      </c>
      <c r="I259" s="167"/>
      <c r="J259" s="132">
        <f t="shared" si="0"/>
        <v>0</v>
      </c>
      <c r="K259" s="131">
        <v>7.8E-2</v>
      </c>
      <c r="L259" s="131">
        <f t="shared" si="1"/>
        <v>0.46799999999999997</v>
      </c>
      <c r="M259" s="131"/>
      <c r="N259" s="131">
        <f t="shared" si="2"/>
        <v>0</v>
      </c>
      <c r="O259" s="132">
        <v>21</v>
      </c>
      <c r="P259" s="132">
        <f t="shared" si="3"/>
        <v>0</v>
      </c>
      <c r="Q259" s="132">
        <f t="shared" si="4"/>
        <v>0</v>
      </c>
      <c r="R259" s="9"/>
      <c r="S259" s="9"/>
      <c r="T259" s="9"/>
    </row>
    <row r="260" spans="1:20" ht="11.25" outlineLevel="5" x14ac:dyDescent="0.2">
      <c r="A260" s="12"/>
      <c r="B260" s="126"/>
      <c r="C260" s="127">
        <v>75</v>
      </c>
      <c r="D260" s="128" t="s">
        <v>250</v>
      </c>
      <c r="E260" s="129" t="s">
        <v>462</v>
      </c>
      <c r="F260" s="130" t="s">
        <v>463</v>
      </c>
      <c r="G260" s="128" t="s">
        <v>267</v>
      </c>
      <c r="H260" s="131">
        <v>1.4089999999999998</v>
      </c>
      <c r="I260" s="167"/>
      <c r="J260" s="132">
        <f t="shared" si="0"/>
        <v>0</v>
      </c>
      <c r="K260" s="131"/>
      <c r="L260" s="131">
        <f t="shared" si="1"/>
        <v>0</v>
      </c>
      <c r="M260" s="131"/>
      <c r="N260" s="131">
        <f t="shared" si="2"/>
        <v>0</v>
      </c>
      <c r="O260" s="132">
        <v>21</v>
      </c>
      <c r="P260" s="132">
        <f t="shared" si="3"/>
        <v>0</v>
      </c>
      <c r="Q260" s="132">
        <f t="shared" si="4"/>
        <v>0</v>
      </c>
      <c r="R260" s="9"/>
      <c r="S260" s="9"/>
      <c r="T260" s="9"/>
    </row>
    <row r="261" spans="1:20" ht="11.25" outlineLevel="5" x14ac:dyDescent="0.2">
      <c r="A261" s="12"/>
      <c r="B261" s="126"/>
      <c r="C261" s="127">
        <v>68</v>
      </c>
      <c r="D261" s="128" t="s">
        <v>250</v>
      </c>
      <c r="E261" s="129" t="s">
        <v>464</v>
      </c>
      <c r="F261" s="130" t="s">
        <v>465</v>
      </c>
      <c r="G261" s="128" t="s">
        <v>344</v>
      </c>
      <c r="H261" s="131">
        <v>1</v>
      </c>
      <c r="I261" s="167"/>
      <c r="J261" s="132">
        <f t="shared" si="0"/>
        <v>0</v>
      </c>
      <c r="K261" s="131">
        <v>7.8E-2</v>
      </c>
      <c r="L261" s="131">
        <f t="shared" si="1"/>
        <v>7.8E-2</v>
      </c>
      <c r="M261" s="131"/>
      <c r="N261" s="131">
        <f t="shared" si="2"/>
        <v>0</v>
      </c>
      <c r="O261" s="132">
        <v>21</v>
      </c>
      <c r="P261" s="132">
        <f t="shared" si="3"/>
        <v>0</v>
      </c>
      <c r="Q261" s="132">
        <f t="shared" si="4"/>
        <v>0</v>
      </c>
      <c r="R261" s="9"/>
      <c r="S261" s="9"/>
      <c r="T261" s="9"/>
    </row>
    <row r="262" spans="1:20" ht="11.25" outlineLevel="5" x14ac:dyDescent="0.2">
      <c r="A262" s="12"/>
      <c r="B262" s="126"/>
      <c r="C262" s="127">
        <v>67</v>
      </c>
      <c r="D262" s="128" t="s">
        <v>250</v>
      </c>
      <c r="E262" s="129" t="s">
        <v>466</v>
      </c>
      <c r="F262" s="130" t="s">
        <v>467</v>
      </c>
      <c r="G262" s="128" t="s">
        <v>344</v>
      </c>
      <c r="H262" s="131">
        <v>1</v>
      </c>
      <c r="I262" s="167"/>
      <c r="J262" s="132">
        <f t="shared" si="0"/>
        <v>0</v>
      </c>
      <c r="K262" s="131">
        <v>8.3000000000000004E-2</v>
      </c>
      <c r="L262" s="131">
        <f t="shared" si="1"/>
        <v>8.3000000000000004E-2</v>
      </c>
      <c r="M262" s="131"/>
      <c r="N262" s="131">
        <f t="shared" si="2"/>
        <v>0</v>
      </c>
      <c r="O262" s="132">
        <v>21</v>
      </c>
      <c r="P262" s="132">
        <f t="shared" si="3"/>
        <v>0</v>
      </c>
      <c r="Q262" s="132">
        <f t="shared" si="4"/>
        <v>0</v>
      </c>
      <c r="R262" s="9"/>
      <c r="S262" s="9"/>
      <c r="T262" s="9"/>
    </row>
    <row r="263" spans="1:20" ht="11.25" outlineLevel="5" x14ac:dyDescent="0.2">
      <c r="A263" s="12"/>
      <c r="B263" s="126"/>
      <c r="C263" s="127">
        <v>69</v>
      </c>
      <c r="D263" s="128" t="s">
        <v>250</v>
      </c>
      <c r="E263" s="129" t="s">
        <v>468</v>
      </c>
      <c r="F263" s="130" t="s">
        <v>469</v>
      </c>
      <c r="G263" s="128" t="s">
        <v>344</v>
      </c>
      <c r="H263" s="131">
        <v>1</v>
      </c>
      <c r="I263" s="167"/>
      <c r="J263" s="132">
        <f t="shared" si="0"/>
        <v>0</v>
      </c>
      <c r="K263" s="131">
        <v>7.8E-2</v>
      </c>
      <c r="L263" s="131">
        <f t="shared" si="1"/>
        <v>7.8E-2</v>
      </c>
      <c r="M263" s="131"/>
      <c r="N263" s="131">
        <f t="shared" si="2"/>
        <v>0</v>
      </c>
      <c r="O263" s="132">
        <v>21</v>
      </c>
      <c r="P263" s="132">
        <f t="shared" si="3"/>
        <v>0</v>
      </c>
      <c r="Q263" s="132">
        <f t="shared" si="4"/>
        <v>0</v>
      </c>
      <c r="R263" s="9"/>
      <c r="S263" s="9"/>
      <c r="T263" s="9"/>
    </row>
    <row r="264" spans="1:20" ht="11.25" outlineLevel="5" x14ac:dyDescent="0.2">
      <c r="A264" s="12"/>
      <c r="B264" s="126"/>
      <c r="C264" s="127">
        <v>70</v>
      </c>
      <c r="D264" s="128" t="s">
        <v>250</v>
      </c>
      <c r="E264" s="129" t="s">
        <v>470</v>
      </c>
      <c r="F264" s="130" t="s">
        <v>471</v>
      </c>
      <c r="G264" s="128" t="s">
        <v>344</v>
      </c>
      <c r="H264" s="131">
        <v>1</v>
      </c>
      <c r="I264" s="167"/>
      <c r="J264" s="132">
        <f t="shared" si="0"/>
        <v>0</v>
      </c>
      <c r="K264" s="131">
        <v>7.8E-2</v>
      </c>
      <c r="L264" s="131">
        <f t="shared" si="1"/>
        <v>7.8E-2</v>
      </c>
      <c r="M264" s="131"/>
      <c r="N264" s="131">
        <f t="shared" si="2"/>
        <v>0</v>
      </c>
      <c r="O264" s="132">
        <v>21</v>
      </c>
      <c r="P264" s="132">
        <f t="shared" si="3"/>
        <v>0</v>
      </c>
      <c r="Q264" s="132">
        <f t="shared" si="4"/>
        <v>0</v>
      </c>
      <c r="R264" s="9"/>
      <c r="S264" s="9"/>
      <c r="T264" s="9"/>
    </row>
    <row r="265" spans="1:20" ht="11.25" outlineLevel="5" x14ac:dyDescent="0.2">
      <c r="A265" s="12"/>
      <c r="B265" s="126"/>
      <c r="C265" s="127">
        <v>72</v>
      </c>
      <c r="D265" s="128" t="s">
        <v>250</v>
      </c>
      <c r="E265" s="129" t="s">
        <v>472</v>
      </c>
      <c r="F265" s="130" t="s">
        <v>473</v>
      </c>
      <c r="G265" s="128" t="s">
        <v>344</v>
      </c>
      <c r="H265" s="131">
        <v>7</v>
      </c>
      <c r="I265" s="167"/>
      <c r="J265" s="132">
        <f t="shared" si="0"/>
        <v>0</v>
      </c>
      <c r="K265" s="131">
        <v>7.8E-2</v>
      </c>
      <c r="L265" s="131">
        <f t="shared" si="1"/>
        <v>0.54600000000000004</v>
      </c>
      <c r="M265" s="131"/>
      <c r="N265" s="131">
        <f t="shared" si="2"/>
        <v>0</v>
      </c>
      <c r="O265" s="132">
        <v>21</v>
      </c>
      <c r="P265" s="132">
        <f t="shared" si="3"/>
        <v>0</v>
      </c>
      <c r="Q265" s="132">
        <f t="shared" si="4"/>
        <v>0</v>
      </c>
      <c r="R265" s="9"/>
      <c r="S265" s="9"/>
      <c r="T265" s="9"/>
    </row>
    <row r="266" spans="1:20" outlineLevel="5" x14ac:dyDescent="0.15">
      <c r="B266" s="7"/>
      <c r="C266" s="7"/>
      <c r="D266" s="7"/>
      <c r="E266" s="7"/>
      <c r="F266" s="7"/>
      <c r="G266" s="7"/>
      <c r="H266" s="7"/>
      <c r="I266" s="9"/>
      <c r="J266" s="9"/>
      <c r="K266" s="7"/>
      <c r="L266" s="7"/>
      <c r="M266" s="7"/>
      <c r="N266" s="7"/>
      <c r="O266" s="7"/>
      <c r="P266" s="9"/>
      <c r="Q266" s="9"/>
    </row>
    <row r="267" spans="1:20" ht="10.5" outlineLevel="3" x14ac:dyDescent="0.15">
      <c r="A267" s="72" t="s">
        <v>95</v>
      </c>
      <c r="B267" s="112">
        <v>4</v>
      </c>
      <c r="C267" s="113"/>
      <c r="D267" s="114" t="s">
        <v>248</v>
      </c>
      <c r="E267" s="114"/>
      <c r="F267" s="115" t="s">
        <v>96</v>
      </c>
      <c r="G267" s="114"/>
      <c r="H267" s="116"/>
      <c r="I267" s="117"/>
      <c r="J267" s="74">
        <f>SUBTOTAL(9,J268:J283)</f>
        <v>0</v>
      </c>
      <c r="K267" s="116"/>
      <c r="L267" s="75">
        <f>SUBTOTAL(9,L268:L283)</f>
        <v>15.154008999999999</v>
      </c>
      <c r="M267" s="116"/>
      <c r="N267" s="75">
        <f>SUBTOTAL(9,N268:N283)</f>
        <v>0</v>
      </c>
      <c r="O267" s="118"/>
      <c r="P267" s="74">
        <f>SUBTOTAL(9,P268:P283)</f>
        <v>0</v>
      </c>
      <c r="Q267" s="74">
        <f>SUBTOTAL(9,Q268:Q283)</f>
        <v>0</v>
      </c>
      <c r="R267" s="7"/>
      <c r="S267" s="9"/>
      <c r="T267" s="9"/>
    </row>
    <row r="268" spans="1:20" ht="9" outlineLevel="4" x14ac:dyDescent="0.15">
      <c r="A268" s="76" t="s">
        <v>97</v>
      </c>
      <c r="B268" s="119">
        <v>5</v>
      </c>
      <c r="C268" s="120"/>
      <c r="D268" s="121" t="s">
        <v>249</v>
      </c>
      <c r="E268" s="121"/>
      <c r="F268" s="122" t="s">
        <v>98</v>
      </c>
      <c r="G268" s="121"/>
      <c r="H268" s="123"/>
      <c r="I268" s="124"/>
      <c r="J268" s="78">
        <f>SUBTOTAL(9,J269:J283)</f>
        <v>0</v>
      </c>
      <c r="K268" s="123"/>
      <c r="L268" s="79">
        <f>SUBTOTAL(9,L269:L283)</f>
        <v>15.154008999999999</v>
      </c>
      <c r="M268" s="123"/>
      <c r="N268" s="79">
        <f>SUBTOTAL(9,N269:N283)</f>
        <v>0</v>
      </c>
      <c r="O268" s="125"/>
      <c r="P268" s="78">
        <f>SUBTOTAL(9,P269:P283)</f>
        <v>0</v>
      </c>
      <c r="Q268" s="78">
        <f>SUBTOTAL(9,Q269:Q283)</f>
        <v>0</v>
      </c>
      <c r="R268" s="7"/>
      <c r="S268" s="9"/>
      <c r="T268" s="9"/>
    </row>
    <row r="269" spans="1:20" ht="11.25" outlineLevel="5" x14ac:dyDescent="0.2">
      <c r="A269" s="12"/>
      <c r="B269" s="126"/>
      <c r="C269" s="127">
        <v>79</v>
      </c>
      <c r="D269" s="128" t="s">
        <v>250</v>
      </c>
      <c r="E269" s="129" t="s">
        <v>474</v>
      </c>
      <c r="F269" s="130" t="s">
        <v>475</v>
      </c>
      <c r="G269" s="128" t="s">
        <v>257</v>
      </c>
      <c r="H269" s="131">
        <v>122.161</v>
      </c>
      <c r="I269" s="167"/>
      <c r="J269" s="132">
        <f>H269*I269</f>
        <v>0</v>
      </c>
      <c r="K269" s="131">
        <v>2.5000000000000001E-2</v>
      </c>
      <c r="L269" s="131">
        <f>H269*K269</f>
        <v>3.0540250000000002</v>
      </c>
      <c r="M269" s="131"/>
      <c r="N269" s="131">
        <f>H269*M269</f>
        <v>0</v>
      </c>
      <c r="O269" s="132">
        <v>21</v>
      </c>
      <c r="P269" s="132">
        <f>J269*(O269/100)</f>
        <v>0</v>
      </c>
      <c r="Q269" s="132">
        <f>J269+P269</f>
        <v>0</v>
      </c>
      <c r="R269" s="9"/>
      <c r="S269" s="9"/>
      <c r="T269" s="9"/>
    </row>
    <row r="270" spans="1:20" ht="9.75" outlineLevel="6" x14ac:dyDescent="0.2">
      <c r="A270" s="133"/>
      <c r="B270" s="134"/>
      <c r="C270" s="134"/>
      <c r="D270" s="135"/>
      <c r="E270" s="140" t="s">
        <v>16</v>
      </c>
      <c r="F270" s="136" t="s">
        <v>476</v>
      </c>
      <c r="G270" s="135"/>
      <c r="H270" s="137">
        <v>91.89</v>
      </c>
      <c r="I270" s="138"/>
      <c r="J270" s="139"/>
      <c r="K270" s="137"/>
      <c r="L270" s="137"/>
      <c r="M270" s="137"/>
      <c r="N270" s="137"/>
      <c r="O270" s="139"/>
      <c r="P270" s="139"/>
      <c r="Q270" s="139"/>
      <c r="R270" s="7"/>
      <c r="S270" s="9"/>
    </row>
    <row r="271" spans="1:20" ht="9.75" outlineLevel="6" x14ac:dyDescent="0.2">
      <c r="A271" s="133"/>
      <c r="B271" s="134"/>
      <c r="C271" s="134"/>
      <c r="D271" s="135"/>
      <c r="E271" s="140"/>
      <c r="F271" s="136" t="s">
        <v>477</v>
      </c>
      <c r="G271" s="135"/>
      <c r="H271" s="137">
        <v>30.271000000000001</v>
      </c>
      <c r="I271" s="138"/>
      <c r="J271" s="139"/>
      <c r="K271" s="137"/>
      <c r="L271" s="137"/>
      <c r="M271" s="137"/>
      <c r="N271" s="137"/>
      <c r="O271" s="139"/>
      <c r="P271" s="139"/>
      <c r="Q271" s="139"/>
      <c r="R271" s="7"/>
      <c r="S271" s="9"/>
    </row>
    <row r="272" spans="1:20" ht="7.5" customHeight="1" outlineLevel="6" x14ac:dyDescent="0.15">
      <c r="A272" s="9"/>
      <c r="B272" s="83"/>
      <c r="C272" s="82"/>
      <c r="D272" s="85"/>
      <c r="E272" s="40"/>
      <c r="F272" s="86"/>
      <c r="G272" s="85"/>
      <c r="H272" s="87"/>
      <c r="I272" s="89"/>
      <c r="J272" s="42"/>
      <c r="K272" s="46"/>
      <c r="L272" s="46"/>
      <c r="M272" s="46"/>
      <c r="N272" s="46"/>
      <c r="O272" s="42"/>
      <c r="P272" s="42"/>
      <c r="Q272" s="42"/>
      <c r="R272" s="7"/>
      <c r="S272" s="9"/>
    </row>
    <row r="273" spans="1:20" ht="11.25" outlineLevel="5" x14ac:dyDescent="0.2">
      <c r="A273" s="12"/>
      <c r="B273" s="126"/>
      <c r="C273" s="127">
        <v>78</v>
      </c>
      <c r="D273" s="128" t="s">
        <v>250</v>
      </c>
      <c r="E273" s="129" t="s">
        <v>478</v>
      </c>
      <c r="F273" s="130" t="s">
        <v>479</v>
      </c>
      <c r="G273" s="128" t="s">
        <v>257</v>
      </c>
      <c r="H273" s="131">
        <v>310.25599999999997</v>
      </c>
      <c r="I273" s="167"/>
      <c r="J273" s="132">
        <f>H273*I273</f>
        <v>0</v>
      </c>
      <c r="K273" s="131">
        <v>1.4999999999999999E-2</v>
      </c>
      <c r="L273" s="131">
        <f>H273*K273</f>
        <v>4.6538399999999998</v>
      </c>
      <c r="M273" s="131"/>
      <c r="N273" s="131">
        <f>H273*M273</f>
        <v>0</v>
      </c>
      <c r="O273" s="132">
        <v>21</v>
      </c>
      <c r="P273" s="132">
        <f>J273*(O273/100)</f>
        <v>0</v>
      </c>
      <c r="Q273" s="132">
        <f>J273+P273</f>
        <v>0</v>
      </c>
      <c r="R273" s="9"/>
      <c r="S273" s="9"/>
      <c r="T273" s="9"/>
    </row>
    <row r="274" spans="1:20" ht="9.75" outlineLevel="6" x14ac:dyDescent="0.2">
      <c r="A274" s="133"/>
      <c r="B274" s="134"/>
      <c r="C274" s="134"/>
      <c r="D274" s="135"/>
      <c r="E274" s="140" t="s">
        <v>16</v>
      </c>
      <c r="F274" s="136" t="s">
        <v>480</v>
      </c>
      <c r="G274" s="135"/>
      <c r="H274" s="137">
        <v>310.25599999999997</v>
      </c>
      <c r="I274" s="138"/>
      <c r="J274" s="139"/>
      <c r="K274" s="137"/>
      <c r="L274" s="137"/>
      <c r="M274" s="137"/>
      <c r="N274" s="137"/>
      <c r="O274" s="139"/>
      <c r="P274" s="139"/>
      <c r="Q274" s="139"/>
      <c r="R274" s="7"/>
      <c r="S274" s="9"/>
    </row>
    <row r="275" spans="1:20" ht="7.5" customHeight="1" outlineLevel="6" x14ac:dyDescent="0.15">
      <c r="A275" s="9"/>
      <c r="B275" s="83"/>
      <c r="C275" s="82"/>
      <c r="D275" s="85"/>
      <c r="E275" s="40"/>
      <c r="F275" s="86"/>
      <c r="G275" s="85"/>
      <c r="H275" s="87"/>
      <c r="I275" s="89"/>
      <c r="J275" s="42"/>
      <c r="K275" s="46"/>
      <c r="L275" s="46"/>
      <c r="M275" s="46"/>
      <c r="N275" s="46"/>
      <c r="O275" s="42"/>
      <c r="P275" s="42"/>
      <c r="Q275" s="42"/>
      <c r="R275" s="7"/>
      <c r="S275" s="9"/>
    </row>
    <row r="276" spans="1:20" ht="11.25" outlineLevel="5" x14ac:dyDescent="0.2">
      <c r="A276" s="12"/>
      <c r="B276" s="126"/>
      <c r="C276" s="127">
        <v>77</v>
      </c>
      <c r="D276" s="128" t="s">
        <v>250</v>
      </c>
      <c r="E276" s="129" t="s">
        <v>481</v>
      </c>
      <c r="F276" s="130" t="s">
        <v>482</v>
      </c>
      <c r="G276" s="128" t="s">
        <v>257</v>
      </c>
      <c r="H276" s="131">
        <v>310.25599999999997</v>
      </c>
      <c r="I276" s="167"/>
      <c r="J276" s="132">
        <f>H276*I276</f>
        <v>0</v>
      </c>
      <c r="K276" s="131">
        <v>2.4E-2</v>
      </c>
      <c r="L276" s="131">
        <f>H276*K276</f>
        <v>7.4461439999999994</v>
      </c>
      <c r="M276" s="131"/>
      <c r="N276" s="131">
        <f>H276*M276</f>
        <v>0</v>
      </c>
      <c r="O276" s="132">
        <v>21</v>
      </c>
      <c r="P276" s="132">
        <f>J276*(O276/100)</f>
        <v>0</v>
      </c>
      <c r="Q276" s="132">
        <f>J276+P276</f>
        <v>0</v>
      </c>
      <c r="R276" s="9"/>
      <c r="S276" s="9"/>
      <c r="T276" s="9"/>
    </row>
    <row r="277" spans="1:20" ht="9.75" outlineLevel="6" x14ac:dyDescent="0.2">
      <c r="A277" s="133"/>
      <c r="B277" s="134"/>
      <c r="C277" s="134"/>
      <c r="D277" s="135"/>
      <c r="E277" s="140" t="s">
        <v>16</v>
      </c>
      <c r="F277" s="136" t="s">
        <v>480</v>
      </c>
      <c r="G277" s="135"/>
      <c r="H277" s="137">
        <v>310.25599999999997</v>
      </c>
      <c r="I277" s="138"/>
      <c r="J277" s="139"/>
      <c r="K277" s="137"/>
      <c r="L277" s="137"/>
      <c r="M277" s="137"/>
      <c r="N277" s="137"/>
      <c r="O277" s="139"/>
      <c r="P277" s="139"/>
      <c r="Q277" s="139"/>
      <c r="R277" s="7"/>
      <c r="S277" s="9"/>
    </row>
    <row r="278" spans="1:20" ht="7.5" customHeight="1" outlineLevel="6" x14ac:dyDescent="0.15">
      <c r="A278" s="9"/>
      <c r="B278" s="83"/>
      <c r="C278" s="82"/>
      <c r="D278" s="85"/>
      <c r="E278" s="40"/>
      <c r="F278" s="86"/>
      <c r="G278" s="85"/>
      <c r="H278" s="87"/>
      <c r="I278" s="89"/>
      <c r="J278" s="42"/>
      <c r="K278" s="46"/>
      <c r="L278" s="46"/>
      <c r="M278" s="46"/>
      <c r="N278" s="46"/>
      <c r="O278" s="42"/>
      <c r="P278" s="42"/>
      <c r="Q278" s="42"/>
      <c r="R278" s="7"/>
      <c r="S278" s="9"/>
    </row>
    <row r="279" spans="1:20" ht="11.25" outlineLevel="5" x14ac:dyDescent="0.2">
      <c r="A279" s="12"/>
      <c r="B279" s="126"/>
      <c r="C279" s="127">
        <v>80</v>
      </c>
      <c r="D279" s="128" t="s">
        <v>250</v>
      </c>
      <c r="E279" s="129" t="s">
        <v>483</v>
      </c>
      <c r="F279" s="130" t="s">
        <v>484</v>
      </c>
      <c r="G279" s="128" t="s">
        <v>267</v>
      </c>
      <c r="H279" s="131">
        <v>15.154008999999999</v>
      </c>
      <c r="I279" s="167"/>
      <c r="J279" s="132">
        <f>H279*I279</f>
        <v>0</v>
      </c>
      <c r="K279" s="131"/>
      <c r="L279" s="131">
        <f>H279*K279</f>
        <v>0</v>
      </c>
      <c r="M279" s="131"/>
      <c r="N279" s="131">
        <f>H279*M279</f>
        <v>0</v>
      </c>
      <c r="O279" s="132">
        <v>21</v>
      </c>
      <c r="P279" s="132">
        <f>J279*(O279/100)</f>
        <v>0</v>
      </c>
      <c r="Q279" s="132">
        <f>J279+P279</f>
        <v>0</v>
      </c>
      <c r="R279" s="9"/>
      <c r="S279" s="9"/>
      <c r="T279" s="9"/>
    </row>
    <row r="280" spans="1:20" ht="11.25" outlineLevel="5" x14ac:dyDescent="0.2">
      <c r="A280" s="12"/>
      <c r="B280" s="126"/>
      <c r="C280" s="127">
        <v>76</v>
      </c>
      <c r="D280" s="128" t="s">
        <v>250</v>
      </c>
      <c r="E280" s="129" t="s">
        <v>485</v>
      </c>
      <c r="F280" s="130" t="s">
        <v>486</v>
      </c>
      <c r="G280" s="128" t="s">
        <v>257</v>
      </c>
      <c r="H280" s="131">
        <v>310.25599999999997</v>
      </c>
      <c r="I280" s="167"/>
      <c r="J280" s="132">
        <f>H280*I280</f>
        <v>0</v>
      </c>
      <c r="K280" s="131"/>
      <c r="L280" s="131">
        <f>H280*K280</f>
        <v>0</v>
      </c>
      <c r="M280" s="131"/>
      <c r="N280" s="131">
        <f>H280*M280</f>
        <v>0</v>
      </c>
      <c r="O280" s="132">
        <v>21</v>
      </c>
      <c r="P280" s="132">
        <f>J280*(O280/100)</f>
        <v>0</v>
      </c>
      <c r="Q280" s="132">
        <f>J280+P280</f>
        <v>0</v>
      </c>
      <c r="R280" s="9"/>
      <c r="S280" s="9"/>
      <c r="T280" s="9"/>
    </row>
    <row r="281" spans="1:20" ht="9.75" outlineLevel="6" x14ac:dyDescent="0.2">
      <c r="A281" s="133"/>
      <c r="B281" s="134"/>
      <c r="C281" s="134"/>
      <c r="D281" s="135"/>
      <c r="E281" s="140" t="s">
        <v>16</v>
      </c>
      <c r="F281" s="136" t="s">
        <v>480</v>
      </c>
      <c r="G281" s="135"/>
      <c r="H281" s="137">
        <v>310.25599999999997</v>
      </c>
      <c r="I281" s="138"/>
      <c r="J281" s="139"/>
      <c r="K281" s="137"/>
      <c r="L281" s="137"/>
      <c r="M281" s="137"/>
      <c r="N281" s="137"/>
      <c r="O281" s="139"/>
      <c r="P281" s="139"/>
      <c r="Q281" s="139"/>
      <c r="R281" s="7"/>
      <c r="S281" s="9"/>
    </row>
    <row r="282" spans="1:20" ht="7.5" customHeight="1" outlineLevel="6" x14ac:dyDescent="0.15">
      <c r="A282" s="9"/>
      <c r="B282" s="83"/>
      <c r="C282" s="82"/>
      <c r="D282" s="85"/>
      <c r="E282" s="40"/>
      <c r="F282" s="86"/>
      <c r="G282" s="85"/>
      <c r="H282" s="87"/>
      <c r="I282" s="89"/>
      <c r="J282" s="42"/>
      <c r="K282" s="46"/>
      <c r="L282" s="46"/>
      <c r="M282" s="46"/>
      <c r="N282" s="46"/>
      <c r="O282" s="42"/>
      <c r="P282" s="42"/>
      <c r="Q282" s="42"/>
      <c r="R282" s="7"/>
      <c r="S282" s="9"/>
    </row>
    <row r="283" spans="1:20" outlineLevel="5" x14ac:dyDescent="0.15">
      <c r="B283" s="7"/>
      <c r="C283" s="7"/>
      <c r="D283" s="7"/>
      <c r="E283" s="7"/>
      <c r="F283" s="7"/>
      <c r="G283" s="7"/>
      <c r="H283" s="7"/>
      <c r="I283" s="9"/>
      <c r="J283" s="9"/>
      <c r="K283" s="7"/>
      <c r="L283" s="7"/>
      <c r="M283" s="7"/>
      <c r="N283" s="7"/>
      <c r="O283" s="7"/>
      <c r="P283" s="9"/>
      <c r="Q283" s="9"/>
    </row>
    <row r="284" spans="1:20" ht="10.5" outlineLevel="3" x14ac:dyDescent="0.15">
      <c r="A284" s="72" t="s">
        <v>99</v>
      </c>
      <c r="B284" s="112">
        <v>4</v>
      </c>
      <c r="C284" s="113"/>
      <c r="D284" s="114" t="s">
        <v>248</v>
      </c>
      <c r="E284" s="114"/>
      <c r="F284" s="115" t="s">
        <v>100</v>
      </c>
      <c r="G284" s="114"/>
      <c r="H284" s="116"/>
      <c r="I284" s="117"/>
      <c r="J284" s="74">
        <f>SUBTOTAL(9,J285:J289)</f>
        <v>0</v>
      </c>
      <c r="K284" s="116"/>
      <c r="L284" s="75">
        <f>SUBTOTAL(9,L285:L289)</f>
        <v>0</v>
      </c>
      <c r="M284" s="116"/>
      <c r="N284" s="75">
        <f>SUBTOTAL(9,N285:N289)</f>
        <v>0</v>
      </c>
      <c r="O284" s="118"/>
      <c r="P284" s="74">
        <f>SUBTOTAL(9,P285:P289)</f>
        <v>0</v>
      </c>
      <c r="Q284" s="74">
        <f>SUBTOTAL(9,Q285:Q289)</f>
        <v>0</v>
      </c>
      <c r="R284" s="7"/>
      <c r="S284" s="9"/>
      <c r="T284" s="9"/>
    </row>
    <row r="285" spans="1:20" ht="9" outlineLevel="4" x14ac:dyDescent="0.15">
      <c r="A285" s="76" t="s">
        <v>101</v>
      </c>
      <c r="B285" s="119">
        <v>5</v>
      </c>
      <c r="C285" s="120"/>
      <c r="D285" s="121" t="s">
        <v>249</v>
      </c>
      <c r="E285" s="121"/>
      <c r="F285" s="122" t="s">
        <v>102</v>
      </c>
      <c r="G285" s="121"/>
      <c r="H285" s="123"/>
      <c r="I285" s="124"/>
      <c r="J285" s="78">
        <f>SUBTOTAL(9,J286:J289)</f>
        <v>0</v>
      </c>
      <c r="K285" s="123"/>
      <c r="L285" s="79">
        <f>SUBTOTAL(9,L286:L289)</f>
        <v>0</v>
      </c>
      <c r="M285" s="123"/>
      <c r="N285" s="79">
        <f>SUBTOTAL(9,N286:N289)</f>
        <v>0</v>
      </c>
      <c r="O285" s="125"/>
      <c r="P285" s="78">
        <f>SUBTOTAL(9,P286:P289)</f>
        <v>0</v>
      </c>
      <c r="Q285" s="78">
        <f>SUBTOTAL(9,Q286:Q289)</f>
        <v>0</v>
      </c>
      <c r="R285" s="7"/>
      <c r="S285" s="9"/>
      <c r="T285" s="9"/>
    </row>
    <row r="286" spans="1:20" ht="11.25" outlineLevel="5" x14ac:dyDescent="0.2">
      <c r="A286" s="12"/>
      <c r="B286" s="126"/>
      <c r="C286" s="127">
        <v>83</v>
      </c>
      <c r="D286" s="128" t="s">
        <v>487</v>
      </c>
      <c r="E286" s="129" t="s">
        <v>488</v>
      </c>
      <c r="F286" s="130" t="s">
        <v>489</v>
      </c>
      <c r="G286" s="128" t="s">
        <v>344</v>
      </c>
      <c r="H286" s="131">
        <v>1</v>
      </c>
      <c r="I286" s="167"/>
      <c r="J286" s="132">
        <f>H286*I286</f>
        <v>0</v>
      </c>
      <c r="K286" s="131"/>
      <c r="L286" s="131">
        <f>H286*K286</f>
        <v>0</v>
      </c>
      <c r="M286" s="131"/>
      <c r="N286" s="131">
        <f>H286*M286</f>
        <v>0</v>
      </c>
      <c r="O286" s="132">
        <v>21</v>
      </c>
      <c r="P286" s="132">
        <f>J286*(O286/100)</f>
        <v>0</v>
      </c>
      <c r="Q286" s="132">
        <f>J286+P286</f>
        <v>0</v>
      </c>
      <c r="R286" s="9"/>
      <c r="S286" s="9"/>
      <c r="T286" s="9"/>
    </row>
    <row r="287" spans="1:20" ht="11.25" outlineLevel="5" x14ac:dyDescent="0.2">
      <c r="A287" s="12"/>
      <c r="B287" s="126"/>
      <c r="C287" s="127">
        <v>82</v>
      </c>
      <c r="D287" s="128" t="s">
        <v>487</v>
      </c>
      <c r="E287" s="129" t="s">
        <v>490</v>
      </c>
      <c r="F287" s="130" t="s">
        <v>491</v>
      </c>
      <c r="G287" s="128" t="s">
        <v>344</v>
      </c>
      <c r="H287" s="131">
        <v>1</v>
      </c>
      <c r="I287" s="167"/>
      <c r="J287" s="132">
        <f>H287*I287</f>
        <v>0</v>
      </c>
      <c r="K287" s="131"/>
      <c r="L287" s="131">
        <f>H287*K287</f>
        <v>0</v>
      </c>
      <c r="M287" s="131"/>
      <c r="N287" s="131">
        <f>H287*M287</f>
        <v>0</v>
      </c>
      <c r="O287" s="132">
        <v>21</v>
      </c>
      <c r="P287" s="132">
        <f>J287*(O287/100)</f>
        <v>0</v>
      </c>
      <c r="Q287" s="132">
        <f>J287+P287</f>
        <v>0</v>
      </c>
      <c r="R287" s="9"/>
      <c r="S287" s="9"/>
      <c r="T287" s="9"/>
    </row>
    <row r="288" spans="1:20" ht="11.25" outlineLevel="5" x14ac:dyDescent="0.2">
      <c r="A288" s="12"/>
      <c r="B288" s="126"/>
      <c r="C288" s="127">
        <v>81</v>
      </c>
      <c r="D288" s="128" t="s">
        <v>487</v>
      </c>
      <c r="E288" s="129" t="s">
        <v>492</v>
      </c>
      <c r="F288" s="130" t="s">
        <v>493</v>
      </c>
      <c r="G288" s="128" t="s">
        <v>344</v>
      </c>
      <c r="H288" s="131">
        <v>1</v>
      </c>
      <c r="I288" s="167"/>
      <c r="J288" s="132">
        <f>H288*I288</f>
        <v>0</v>
      </c>
      <c r="K288" s="131"/>
      <c r="L288" s="131">
        <f>H288*K288</f>
        <v>0</v>
      </c>
      <c r="M288" s="131"/>
      <c r="N288" s="131">
        <f>H288*M288</f>
        <v>0</v>
      </c>
      <c r="O288" s="132">
        <v>21</v>
      </c>
      <c r="P288" s="132">
        <f>J288*(O288/100)</f>
        <v>0</v>
      </c>
      <c r="Q288" s="132">
        <f>J288+P288</f>
        <v>0</v>
      </c>
      <c r="R288" s="9"/>
      <c r="S288" s="9"/>
      <c r="T288" s="9"/>
    </row>
    <row r="289" spans="1:20" outlineLevel="5" x14ac:dyDescent="0.15">
      <c r="B289" s="7"/>
      <c r="C289" s="7"/>
      <c r="D289" s="7"/>
      <c r="E289" s="7"/>
      <c r="F289" s="7"/>
      <c r="G289" s="7"/>
      <c r="H289" s="7"/>
      <c r="I289" s="9"/>
      <c r="J289" s="9"/>
      <c r="K289" s="7"/>
      <c r="L289" s="7"/>
      <c r="M289" s="7"/>
      <c r="N289" s="7"/>
      <c r="O289" s="7"/>
      <c r="P289" s="9"/>
      <c r="Q289" s="9"/>
    </row>
    <row r="290" spans="1:20" ht="11.25" outlineLevel="2" x14ac:dyDescent="0.2">
      <c r="A290" s="68" t="s">
        <v>103</v>
      </c>
      <c r="B290" s="105">
        <v>3</v>
      </c>
      <c r="C290" s="106"/>
      <c r="D290" s="107" t="s">
        <v>247</v>
      </c>
      <c r="E290" s="107"/>
      <c r="F290" s="108" t="s">
        <v>104</v>
      </c>
      <c r="G290" s="107"/>
      <c r="H290" s="109"/>
      <c r="I290" s="110"/>
      <c r="J290" s="70">
        <f>SUBTOTAL(9,J291:J341)</f>
        <v>0</v>
      </c>
      <c r="K290" s="109"/>
      <c r="L290" s="71">
        <f>SUBTOTAL(9,L291:L341)</f>
        <v>0.13168199999999999</v>
      </c>
      <c r="M290" s="109"/>
      <c r="N290" s="71">
        <f>SUBTOTAL(9,N291:N341)</f>
        <v>1.0538700000000001</v>
      </c>
      <c r="O290" s="111"/>
      <c r="P290" s="70">
        <f>SUBTOTAL(9,P291:P341)</f>
        <v>0</v>
      </c>
      <c r="Q290" s="70">
        <f>SUBTOTAL(9,Q291:Q341)</f>
        <v>0</v>
      </c>
      <c r="R290" s="7"/>
      <c r="S290" s="9"/>
      <c r="T290" s="9"/>
    </row>
    <row r="291" spans="1:20" ht="10.5" outlineLevel="3" x14ac:dyDescent="0.15">
      <c r="A291" s="72" t="s">
        <v>105</v>
      </c>
      <c r="B291" s="112">
        <v>4</v>
      </c>
      <c r="C291" s="113"/>
      <c r="D291" s="114" t="s">
        <v>248</v>
      </c>
      <c r="E291" s="114"/>
      <c r="F291" s="115" t="s">
        <v>68</v>
      </c>
      <c r="G291" s="114"/>
      <c r="H291" s="116"/>
      <c r="I291" s="117"/>
      <c r="J291" s="74">
        <f>SUBTOTAL(9,J292:J297)</f>
        <v>0</v>
      </c>
      <c r="K291" s="116"/>
      <c r="L291" s="75">
        <f>SUBTOTAL(9,L292:L297)</f>
        <v>9.7199999999999999E-4</v>
      </c>
      <c r="M291" s="116"/>
      <c r="N291" s="75">
        <f>SUBTOTAL(9,N292:N297)</f>
        <v>7.6500000000000005E-3</v>
      </c>
      <c r="O291" s="118"/>
      <c r="P291" s="74">
        <f>SUBTOTAL(9,P292:P297)</f>
        <v>0</v>
      </c>
      <c r="Q291" s="74">
        <f>SUBTOTAL(9,Q292:Q297)</f>
        <v>0</v>
      </c>
      <c r="R291" s="7"/>
      <c r="S291" s="9"/>
      <c r="T291" s="9"/>
    </row>
    <row r="292" spans="1:20" ht="9" outlineLevel="4" x14ac:dyDescent="0.15">
      <c r="A292" s="76" t="s">
        <v>106</v>
      </c>
      <c r="B292" s="119">
        <v>5</v>
      </c>
      <c r="C292" s="120"/>
      <c r="D292" s="121" t="s">
        <v>249</v>
      </c>
      <c r="E292" s="121"/>
      <c r="F292" s="122" t="s">
        <v>72</v>
      </c>
      <c r="G292" s="121"/>
      <c r="H292" s="123"/>
      <c r="I292" s="124"/>
      <c r="J292" s="78">
        <f>SUBTOTAL(9,J293:J294)</f>
        <v>0</v>
      </c>
      <c r="K292" s="123"/>
      <c r="L292" s="79">
        <f>SUBTOTAL(9,L293:L294)</f>
        <v>0</v>
      </c>
      <c r="M292" s="123"/>
      <c r="N292" s="79">
        <f>SUBTOTAL(9,N293:N294)</f>
        <v>0</v>
      </c>
      <c r="O292" s="125"/>
      <c r="P292" s="78">
        <f>SUBTOTAL(9,P293:P294)</f>
        <v>0</v>
      </c>
      <c r="Q292" s="78">
        <f>SUBTOTAL(9,Q293:Q294)</f>
        <v>0</v>
      </c>
      <c r="R292" s="7"/>
      <c r="S292" s="9"/>
      <c r="T292" s="9"/>
    </row>
    <row r="293" spans="1:20" ht="11.25" outlineLevel="5" x14ac:dyDescent="0.2">
      <c r="A293" s="12"/>
      <c r="B293" s="126"/>
      <c r="C293" s="127">
        <v>84</v>
      </c>
      <c r="D293" s="128" t="s">
        <v>250</v>
      </c>
      <c r="E293" s="129" t="s">
        <v>329</v>
      </c>
      <c r="F293" s="130" t="s">
        <v>330</v>
      </c>
      <c r="G293" s="128" t="s">
        <v>331</v>
      </c>
      <c r="H293" s="131">
        <v>3</v>
      </c>
      <c r="I293" s="167"/>
      <c r="J293" s="132">
        <f>H293*I293</f>
        <v>0</v>
      </c>
      <c r="K293" s="131"/>
      <c r="L293" s="131">
        <f>H293*K293</f>
        <v>0</v>
      </c>
      <c r="M293" s="131"/>
      <c r="N293" s="131">
        <f>H293*M293</f>
        <v>0</v>
      </c>
      <c r="O293" s="132">
        <v>21</v>
      </c>
      <c r="P293" s="132">
        <f>J293*(O293/100)</f>
        <v>0</v>
      </c>
      <c r="Q293" s="132">
        <f>J293+P293</f>
        <v>0</v>
      </c>
      <c r="R293" s="9"/>
      <c r="S293" s="9"/>
      <c r="T293" s="9"/>
    </row>
    <row r="294" spans="1:20" outlineLevel="5" x14ac:dyDescent="0.15">
      <c r="B294" s="7"/>
      <c r="C294" s="7"/>
      <c r="D294" s="7"/>
      <c r="E294" s="7"/>
      <c r="F294" s="7"/>
      <c r="G294" s="7"/>
      <c r="H294" s="7"/>
      <c r="I294" s="9"/>
      <c r="J294" s="9"/>
      <c r="K294" s="7"/>
      <c r="L294" s="7"/>
      <c r="M294" s="7"/>
      <c r="N294" s="7"/>
      <c r="O294" s="7"/>
      <c r="P294" s="9"/>
      <c r="Q294" s="9"/>
    </row>
    <row r="295" spans="1:20" ht="9" outlineLevel="4" x14ac:dyDescent="0.15">
      <c r="A295" s="76" t="s">
        <v>107</v>
      </c>
      <c r="B295" s="119">
        <v>5</v>
      </c>
      <c r="C295" s="120"/>
      <c r="D295" s="121" t="s">
        <v>249</v>
      </c>
      <c r="E295" s="121"/>
      <c r="F295" s="122" t="s">
        <v>76</v>
      </c>
      <c r="G295" s="121"/>
      <c r="H295" s="123"/>
      <c r="I295" s="124"/>
      <c r="J295" s="78">
        <f>SUBTOTAL(9,J296:J297)</f>
        <v>0</v>
      </c>
      <c r="K295" s="123"/>
      <c r="L295" s="79">
        <f>SUBTOTAL(9,L296:L297)</f>
        <v>9.7199999999999999E-4</v>
      </c>
      <c r="M295" s="123"/>
      <c r="N295" s="79">
        <f>SUBTOTAL(9,N296:N297)</f>
        <v>7.6500000000000005E-3</v>
      </c>
      <c r="O295" s="125"/>
      <c r="P295" s="78">
        <f>SUBTOTAL(9,P296:P297)</f>
        <v>0</v>
      </c>
      <c r="Q295" s="78">
        <f>SUBTOTAL(9,Q296:Q297)</f>
        <v>0</v>
      </c>
      <c r="R295" s="7"/>
      <c r="S295" s="9"/>
      <c r="T295" s="9"/>
    </row>
    <row r="296" spans="1:20" ht="11.25" outlineLevel="5" x14ac:dyDescent="0.2">
      <c r="A296" s="12"/>
      <c r="B296" s="126"/>
      <c r="C296" s="127">
        <v>85</v>
      </c>
      <c r="D296" s="128" t="s">
        <v>250</v>
      </c>
      <c r="E296" s="129" t="s">
        <v>494</v>
      </c>
      <c r="F296" s="130" t="s">
        <v>495</v>
      </c>
      <c r="G296" s="128" t="s">
        <v>316</v>
      </c>
      <c r="H296" s="131">
        <v>0.9</v>
      </c>
      <c r="I296" s="167"/>
      <c r="J296" s="132">
        <f>H296*I296</f>
        <v>0</v>
      </c>
      <c r="K296" s="131">
        <v>1.08E-3</v>
      </c>
      <c r="L296" s="131">
        <f>H296*K296</f>
        <v>9.7199999999999999E-4</v>
      </c>
      <c r="M296" s="131">
        <v>8.5000000000000006E-3</v>
      </c>
      <c r="N296" s="131">
        <f>H296*M296</f>
        <v>7.6500000000000005E-3</v>
      </c>
      <c r="O296" s="132">
        <v>21</v>
      </c>
      <c r="P296" s="132">
        <f>J296*(O296/100)</f>
        <v>0</v>
      </c>
      <c r="Q296" s="132">
        <f>J296+P296</f>
        <v>0</v>
      </c>
      <c r="R296" s="9"/>
      <c r="S296" s="9"/>
      <c r="T296" s="9"/>
    </row>
    <row r="297" spans="1:20" outlineLevel="5" x14ac:dyDescent="0.15">
      <c r="B297" s="7"/>
      <c r="C297" s="7"/>
      <c r="D297" s="7"/>
      <c r="E297" s="7"/>
      <c r="F297" s="7"/>
      <c r="G297" s="7"/>
      <c r="H297" s="7"/>
      <c r="I297" s="9"/>
      <c r="J297" s="9"/>
      <c r="K297" s="7"/>
      <c r="L297" s="7"/>
      <c r="M297" s="7"/>
      <c r="N297" s="7"/>
      <c r="O297" s="7"/>
      <c r="P297" s="9"/>
      <c r="Q297" s="9"/>
    </row>
    <row r="298" spans="1:20" ht="10.5" outlineLevel="3" x14ac:dyDescent="0.15">
      <c r="A298" s="72" t="s">
        <v>108</v>
      </c>
      <c r="B298" s="112">
        <v>4</v>
      </c>
      <c r="C298" s="113"/>
      <c r="D298" s="114" t="s">
        <v>248</v>
      </c>
      <c r="E298" s="114"/>
      <c r="F298" s="115" t="s">
        <v>78</v>
      </c>
      <c r="G298" s="114"/>
      <c r="H298" s="116"/>
      <c r="I298" s="117"/>
      <c r="J298" s="74">
        <f>SUBTOTAL(9,J299:J305)</f>
        <v>0</v>
      </c>
      <c r="K298" s="116"/>
      <c r="L298" s="75">
        <f>SUBTOTAL(9,L299:L305)</f>
        <v>0</v>
      </c>
      <c r="M298" s="116"/>
      <c r="N298" s="75">
        <f>SUBTOTAL(9,N299:N305)</f>
        <v>0</v>
      </c>
      <c r="O298" s="118"/>
      <c r="P298" s="74">
        <f>SUBTOTAL(9,P299:P305)</f>
        <v>0</v>
      </c>
      <c r="Q298" s="74">
        <f>SUBTOTAL(9,Q299:Q305)</f>
        <v>0</v>
      </c>
      <c r="R298" s="7"/>
      <c r="S298" s="9"/>
      <c r="T298" s="9"/>
    </row>
    <row r="299" spans="1:20" ht="9" outlineLevel="4" x14ac:dyDescent="0.15">
      <c r="A299" s="76" t="s">
        <v>109</v>
      </c>
      <c r="B299" s="119">
        <v>5</v>
      </c>
      <c r="C299" s="120"/>
      <c r="D299" s="121" t="s">
        <v>249</v>
      </c>
      <c r="E299" s="121"/>
      <c r="F299" s="122" t="s">
        <v>80</v>
      </c>
      <c r="G299" s="121"/>
      <c r="H299" s="123"/>
      <c r="I299" s="124"/>
      <c r="J299" s="78">
        <f>SUBTOTAL(9,J300:J305)</f>
        <v>0</v>
      </c>
      <c r="K299" s="123"/>
      <c r="L299" s="79">
        <f>SUBTOTAL(9,L300:L305)</f>
        <v>0</v>
      </c>
      <c r="M299" s="123"/>
      <c r="N299" s="79">
        <f>SUBTOTAL(9,N300:N305)</f>
        <v>0</v>
      </c>
      <c r="O299" s="125"/>
      <c r="P299" s="78">
        <f>SUBTOTAL(9,P300:P305)</f>
        <v>0</v>
      </c>
      <c r="Q299" s="78">
        <f>SUBTOTAL(9,Q300:Q305)</f>
        <v>0</v>
      </c>
      <c r="R299" s="7"/>
      <c r="S299" s="9"/>
      <c r="T299" s="9"/>
    </row>
    <row r="300" spans="1:20" ht="11.25" outlineLevel="5" x14ac:dyDescent="0.2">
      <c r="A300" s="12"/>
      <c r="B300" s="126"/>
      <c r="C300" s="127">
        <v>87</v>
      </c>
      <c r="D300" s="128" t="s">
        <v>250</v>
      </c>
      <c r="E300" s="129" t="s">
        <v>395</v>
      </c>
      <c r="F300" s="130" t="s">
        <v>396</v>
      </c>
      <c r="G300" s="128" t="s">
        <v>267</v>
      </c>
      <c r="H300" s="131">
        <v>18.972000000000001</v>
      </c>
      <c r="I300" s="167"/>
      <c r="J300" s="132">
        <f>H300*I300</f>
        <v>0</v>
      </c>
      <c r="K300" s="131"/>
      <c r="L300" s="131">
        <f>H300*K300</f>
        <v>0</v>
      </c>
      <c r="M300" s="131"/>
      <c r="N300" s="131">
        <f>H300*M300</f>
        <v>0</v>
      </c>
      <c r="O300" s="132">
        <v>21</v>
      </c>
      <c r="P300" s="132">
        <f>J300*(O300/100)</f>
        <v>0</v>
      </c>
      <c r="Q300" s="132">
        <f>J300+P300</f>
        <v>0</v>
      </c>
      <c r="R300" s="9"/>
      <c r="S300" s="9"/>
      <c r="T300" s="9"/>
    </row>
    <row r="301" spans="1:20" ht="9.75" outlineLevel="6" x14ac:dyDescent="0.2">
      <c r="A301" s="133"/>
      <c r="B301" s="134"/>
      <c r="C301" s="134"/>
      <c r="D301" s="135"/>
      <c r="E301" s="140" t="s">
        <v>16</v>
      </c>
      <c r="F301" s="136" t="s">
        <v>496</v>
      </c>
      <c r="G301" s="135"/>
      <c r="H301" s="137">
        <v>18.972000000000001</v>
      </c>
      <c r="I301" s="138"/>
      <c r="J301" s="139"/>
      <c r="K301" s="137"/>
      <c r="L301" s="137"/>
      <c r="M301" s="137"/>
      <c r="N301" s="137"/>
      <c r="O301" s="139"/>
      <c r="P301" s="139"/>
      <c r="Q301" s="139"/>
      <c r="R301" s="7"/>
      <c r="S301" s="9"/>
    </row>
    <row r="302" spans="1:20" ht="7.5" customHeight="1" outlineLevel="6" x14ac:dyDescent="0.15">
      <c r="A302" s="9"/>
      <c r="B302" s="83"/>
      <c r="C302" s="82"/>
      <c r="D302" s="85"/>
      <c r="E302" s="40"/>
      <c r="F302" s="86"/>
      <c r="G302" s="85"/>
      <c r="H302" s="87"/>
      <c r="I302" s="89"/>
      <c r="J302" s="42"/>
      <c r="K302" s="46"/>
      <c r="L302" s="46"/>
      <c r="M302" s="46"/>
      <c r="N302" s="46"/>
      <c r="O302" s="42"/>
      <c r="P302" s="42"/>
      <c r="Q302" s="42"/>
      <c r="R302" s="7"/>
      <c r="S302" s="9"/>
    </row>
    <row r="303" spans="1:20" ht="11.25" outlineLevel="5" x14ac:dyDescent="0.2">
      <c r="A303" s="12"/>
      <c r="B303" s="126"/>
      <c r="C303" s="127">
        <v>88</v>
      </c>
      <c r="D303" s="128" t="s">
        <v>250</v>
      </c>
      <c r="E303" s="129" t="s">
        <v>384</v>
      </c>
      <c r="F303" s="130" t="s">
        <v>385</v>
      </c>
      <c r="G303" s="128" t="s">
        <v>267</v>
      </c>
      <c r="H303" s="131">
        <v>1.054</v>
      </c>
      <c r="I303" s="167"/>
      <c r="J303" s="132">
        <f>H303*I303</f>
        <v>0</v>
      </c>
      <c r="K303" s="131"/>
      <c r="L303" s="131">
        <f>H303*K303</f>
        <v>0</v>
      </c>
      <c r="M303" s="131"/>
      <c r="N303" s="131">
        <f>H303*M303</f>
        <v>0</v>
      </c>
      <c r="O303" s="132">
        <v>21</v>
      </c>
      <c r="P303" s="132">
        <f>J303*(O303/100)</f>
        <v>0</v>
      </c>
      <c r="Q303" s="132">
        <f>J303+P303</f>
        <v>0</v>
      </c>
      <c r="R303" s="9"/>
      <c r="S303" s="9"/>
      <c r="T303" s="9"/>
    </row>
    <row r="304" spans="1:20" ht="11.25" outlineLevel="5" x14ac:dyDescent="0.2">
      <c r="A304" s="12"/>
      <c r="B304" s="126"/>
      <c r="C304" s="127">
        <v>86</v>
      </c>
      <c r="D304" s="128" t="s">
        <v>250</v>
      </c>
      <c r="E304" s="129" t="s">
        <v>400</v>
      </c>
      <c r="F304" s="130" t="s">
        <v>401</v>
      </c>
      <c r="G304" s="128" t="s">
        <v>267</v>
      </c>
      <c r="H304" s="131">
        <v>1.054</v>
      </c>
      <c r="I304" s="167"/>
      <c r="J304" s="132">
        <f>H304*I304</f>
        <v>0</v>
      </c>
      <c r="K304" s="131"/>
      <c r="L304" s="131">
        <f>H304*K304</f>
        <v>0</v>
      </c>
      <c r="M304" s="131"/>
      <c r="N304" s="131">
        <f>H304*M304</f>
        <v>0</v>
      </c>
      <c r="O304" s="132">
        <v>21</v>
      </c>
      <c r="P304" s="132">
        <f>J304*(O304/100)</f>
        <v>0</v>
      </c>
      <c r="Q304" s="132">
        <f>J304+P304</f>
        <v>0</v>
      </c>
      <c r="R304" s="9"/>
      <c r="S304" s="9"/>
      <c r="T304" s="9"/>
    </row>
    <row r="305" spans="1:20" outlineLevel="5" x14ac:dyDescent="0.15">
      <c r="B305" s="7"/>
      <c r="C305" s="7"/>
      <c r="D305" s="7"/>
      <c r="E305" s="7"/>
      <c r="F305" s="7"/>
      <c r="G305" s="7"/>
      <c r="H305" s="7"/>
      <c r="I305" s="9"/>
      <c r="J305" s="9"/>
      <c r="K305" s="7"/>
      <c r="L305" s="7"/>
      <c r="M305" s="7"/>
      <c r="N305" s="7"/>
      <c r="O305" s="7"/>
      <c r="P305" s="9"/>
      <c r="Q305" s="9"/>
    </row>
    <row r="306" spans="1:20" ht="10.5" outlineLevel="3" x14ac:dyDescent="0.15">
      <c r="A306" s="72" t="s">
        <v>110</v>
      </c>
      <c r="B306" s="112">
        <v>4</v>
      </c>
      <c r="C306" s="113"/>
      <c r="D306" s="114" t="s">
        <v>248</v>
      </c>
      <c r="E306" s="114"/>
      <c r="F306" s="115" t="s">
        <v>111</v>
      </c>
      <c r="G306" s="114"/>
      <c r="H306" s="116"/>
      <c r="I306" s="117"/>
      <c r="J306" s="74">
        <f>SUBTOTAL(9,J307:J311)</f>
        <v>0</v>
      </c>
      <c r="K306" s="116"/>
      <c r="L306" s="75">
        <f>SUBTOTAL(9,L307:L311)</f>
        <v>1.6449999999999999E-2</v>
      </c>
      <c r="M306" s="116"/>
      <c r="N306" s="75">
        <f>SUBTOTAL(9,N307:N311)</f>
        <v>0</v>
      </c>
      <c r="O306" s="118"/>
      <c r="P306" s="74">
        <f>SUBTOTAL(9,P307:P311)</f>
        <v>0</v>
      </c>
      <c r="Q306" s="74">
        <f>SUBTOTAL(9,Q307:Q311)</f>
        <v>0</v>
      </c>
      <c r="R306" s="7"/>
      <c r="S306" s="9"/>
      <c r="T306" s="9"/>
    </row>
    <row r="307" spans="1:20" ht="9" outlineLevel="4" x14ac:dyDescent="0.15">
      <c r="A307" s="76" t="s">
        <v>112</v>
      </c>
      <c r="B307" s="119">
        <v>5</v>
      </c>
      <c r="C307" s="120"/>
      <c r="D307" s="121" t="s">
        <v>249</v>
      </c>
      <c r="E307" s="121"/>
      <c r="F307" s="122" t="s">
        <v>113</v>
      </c>
      <c r="G307" s="121"/>
      <c r="H307" s="123"/>
      <c r="I307" s="124"/>
      <c r="J307" s="78">
        <f>SUBTOTAL(9,J308:J311)</f>
        <v>0</v>
      </c>
      <c r="K307" s="123"/>
      <c r="L307" s="79">
        <f>SUBTOTAL(9,L308:L311)</f>
        <v>1.6449999999999999E-2</v>
      </c>
      <c r="M307" s="123"/>
      <c r="N307" s="79">
        <f>SUBTOTAL(9,N308:N311)</f>
        <v>0</v>
      </c>
      <c r="O307" s="125"/>
      <c r="P307" s="78">
        <f>SUBTOTAL(9,P308:P311)</f>
        <v>0</v>
      </c>
      <c r="Q307" s="78">
        <f>SUBTOTAL(9,Q308:Q311)</f>
        <v>0</v>
      </c>
      <c r="R307" s="7"/>
      <c r="S307" s="9"/>
      <c r="T307" s="9"/>
    </row>
    <row r="308" spans="1:20" ht="11.25" outlineLevel="5" x14ac:dyDescent="0.2">
      <c r="A308" s="12"/>
      <c r="B308" s="126"/>
      <c r="C308" s="127">
        <v>91</v>
      </c>
      <c r="D308" s="128" t="s">
        <v>497</v>
      </c>
      <c r="E308" s="129" t="s">
        <v>498</v>
      </c>
      <c r="F308" s="130" t="s">
        <v>499</v>
      </c>
      <c r="G308" s="128" t="s">
        <v>306</v>
      </c>
      <c r="H308" s="131">
        <v>3</v>
      </c>
      <c r="I308" s="167"/>
      <c r="J308" s="132">
        <f>H308*I308</f>
        <v>0</v>
      </c>
      <c r="K308" s="131"/>
      <c r="L308" s="131">
        <f>H308*K308</f>
        <v>0</v>
      </c>
      <c r="M308" s="131"/>
      <c r="N308" s="131">
        <f>H308*M308</f>
        <v>0</v>
      </c>
      <c r="O308" s="132">
        <v>21</v>
      </c>
      <c r="P308" s="132">
        <f>J308*(O308/100)</f>
        <v>0</v>
      </c>
      <c r="Q308" s="132">
        <f>J308+P308</f>
        <v>0</v>
      </c>
      <c r="R308" s="9"/>
      <c r="S308" s="9"/>
      <c r="T308" s="9"/>
    </row>
    <row r="309" spans="1:20" ht="11.25" outlineLevel="5" x14ac:dyDescent="0.2">
      <c r="A309" s="12"/>
      <c r="B309" s="126"/>
      <c r="C309" s="127">
        <v>89</v>
      </c>
      <c r="D309" s="128" t="s">
        <v>250</v>
      </c>
      <c r="E309" s="129" t="s">
        <v>500</v>
      </c>
      <c r="F309" s="130" t="s">
        <v>501</v>
      </c>
      <c r="G309" s="128" t="s">
        <v>316</v>
      </c>
      <c r="H309" s="131">
        <v>35</v>
      </c>
      <c r="I309" s="167"/>
      <c r="J309" s="132">
        <f>H309*I309</f>
        <v>0</v>
      </c>
      <c r="K309" s="131">
        <v>4.6999999999999999E-4</v>
      </c>
      <c r="L309" s="131">
        <f>H309*K309</f>
        <v>1.6449999999999999E-2</v>
      </c>
      <c r="M309" s="131"/>
      <c r="N309" s="131">
        <f>H309*M309</f>
        <v>0</v>
      </c>
      <c r="O309" s="132">
        <v>21</v>
      </c>
      <c r="P309" s="132">
        <f>J309*(O309/100)</f>
        <v>0</v>
      </c>
      <c r="Q309" s="132">
        <f>J309+P309</f>
        <v>0</v>
      </c>
      <c r="R309" s="9"/>
      <c r="S309" s="9"/>
      <c r="T309" s="9"/>
    </row>
    <row r="310" spans="1:20" ht="11.25" outlineLevel="5" x14ac:dyDescent="0.2">
      <c r="A310" s="12"/>
      <c r="B310" s="126"/>
      <c r="C310" s="127">
        <v>90</v>
      </c>
      <c r="D310" s="128" t="s">
        <v>497</v>
      </c>
      <c r="E310" s="129" t="s">
        <v>502</v>
      </c>
      <c r="F310" s="130" t="s">
        <v>503</v>
      </c>
      <c r="G310" s="128" t="s">
        <v>306</v>
      </c>
      <c r="H310" s="131">
        <v>2</v>
      </c>
      <c r="I310" s="167"/>
      <c r="J310" s="132">
        <f>H310*I310</f>
        <v>0</v>
      </c>
      <c r="K310" s="131"/>
      <c r="L310" s="131">
        <f>H310*K310</f>
        <v>0</v>
      </c>
      <c r="M310" s="131"/>
      <c r="N310" s="131">
        <f>H310*M310</f>
        <v>0</v>
      </c>
      <c r="O310" s="132">
        <v>21</v>
      </c>
      <c r="P310" s="132">
        <f>J310*(O310/100)</f>
        <v>0</v>
      </c>
      <c r="Q310" s="132">
        <f>J310+P310</f>
        <v>0</v>
      </c>
      <c r="R310" s="9"/>
      <c r="S310" s="9"/>
      <c r="T310" s="9"/>
    </row>
    <row r="311" spans="1:20" outlineLevel="5" x14ac:dyDescent="0.15">
      <c r="B311" s="7"/>
      <c r="C311" s="7"/>
      <c r="D311" s="7"/>
      <c r="E311" s="7"/>
      <c r="F311" s="7"/>
      <c r="G311" s="7"/>
      <c r="H311" s="7"/>
      <c r="I311" s="9"/>
      <c r="J311" s="9"/>
      <c r="K311" s="7"/>
      <c r="L311" s="7"/>
      <c r="M311" s="7"/>
      <c r="N311" s="7"/>
      <c r="O311" s="7"/>
      <c r="P311" s="9"/>
      <c r="Q311" s="9"/>
    </row>
    <row r="312" spans="1:20" ht="10.5" outlineLevel="3" x14ac:dyDescent="0.15">
      <c r="A312" s="72" t="s">
        <v>114</v>
      </c>
      <c r="B312" s="112">
        <v>4</v>
      </c>
      <c r="C312" s="113"/>
      <c r="D312" s="114" t="s">
        <v>248</v>
      </c>
      <c r="E312" s="114"/>
      <c r="F312" s="115" t="s">
        <v>115</v>
      </c>
      <c r="G312" s="114"/>
      <c r="H312" s="116"/>
      <c r="I312" s="117"/>
      <c r="J312" s="74">
        <f>SUBTOTAL(9,J313:J320)</f>
        <v>0</v>
      </c>
      <c r="K312" s="116"/>
      <c r="L312" s="75">
        <f>SUBTOTAL(9,L313:L320)</f>
        <v>0.11276000000000001</v>
      </c>
      <c r="M312" s="116"/>
      <c r="N312" s="75">
        <f>SUBTOTAL(9,N313:N320)</f>
        <v>0.16339999999999999</v>
      </c>
      <c r="O312" s="118"/>
      <c r="P312" s="74">
        <f>SUBTOTAL(9,P313:P320)</f>
        <v>0</v>
      </c>
      <c r="Q312" s="74">
        <f>SUBTOTAL(9,Q313:Q320)</f>
        <v>0</v>
      </c>
      <c r="R312" s="7"/>
      <c r="S312" s="9"/>
      <c r="T312" s="9"/>
    </row>
    <row r="313" spans="1:20" ht="9" outlineLevel="4" x14ac:dyDescent="0.15">
      <c r="A313" s="76" t="s">
        <v>116</v>
      </c>
      <c r="B313" s="119">
        <v>5</v>
      </c>
      <c r="C313" s="120"/>
      <c r="D313" s="121" t="s">
        <v>249</v>
      </c>
      <c r="E313" s="121"/>
      <c r="F313" s="122" t="s">
        <v>117</v>
      </c>
      <c r="G313" s="121"/>
      <c r="H313" s="123"/>
      <c r="I313" s="124"/>
      <c r="J313" s="78">
        <f>SUBTOTAL(9,J314:J320)</f>
        <v>0</v>
      </c>
      <c r="K313" s="123"/>
      <c r="L313" s="79">
        <f>SUBTOTAL(9,L314:L320)</f>
        <v>0.11276000000000001</v>
      </c>
      <c r="M313" s="123"/>
      <c r="N313" s="79">
        <f>SUBTOTAL(9,N314:N320)</f>
        <v>0.16339999999999999</v>
      </c>
      <c r="O313" s="125"/>
      <c r="P313" s="78">
        <f>SUBTOTAL(9,P314:P320)</f>
        <v>0</v>
      </c>
      <c r="Q313" s="78">
        <f>SUBTOTAL(9,Q314:Q320)</f>
        <v>0</v>
      </c>
      <c r="R313" s="7"/>
      <c r="S313" s="9"/>
      <c r="T313" s="9"/>
    </row>
    <row r="314" spans="1:20" ht="11.25" outlineLevel="5" x14ac:dyDescent="0.2">
      <c r="A314" s="12"/>
      <c r="B314" s="126"/>
      <c r="C314" s="127">
        <v>95</v>
      </c>
      <c r="D314" s="128" t="s">
        <v>250</v>
      </c>
      <c r="E314" s="129" t="s">
        <v>504</v>
      </c>
      <c r="F314" s="130" t="s">
        <v>505</v>
      </c>
      <c r="G314" s="128" t="s">
        <v>306</v>
      </c>
      <c r="H314" s="131">
        <v>1</v>
      </c>
      <c r="I314" s="167"/>
      <c r="J314" s="132">
        <f t="shared" ref="J314:J319" si="5">H314*I314</f>
        <v>0</v>
      </c>
      <c r="K314" s="131"/>
      <c r="L314" s="131">
        <f t="shared" ref="L314:L319" si="6">H314*K314</f>
        <v>0</v>
      </c>
      <c r="M314" s="131"/>
      <c r="N314" s="131">
        <f t="shared" ref="N314:N319" si="7">H314*M314</f>
        <v>0</v>
      </c>
      <c r="O314" s="132">
        <v>21</v>
      </c>
      <c r="P314" s="132">
        <f t="shared" ref="P314:P319" si="8">J314*(O314/100)</f>
        <v>0</v>
      </c>
      <c r="Q314" s="132">
        <f t="shared" ref="Q314:Q319" si="9">J314+P314</f>
        <v>0</v>
      </c>
      <c r="R314" s="9"/>
      <c r="S314" s="9"/>
      <c r="T314" s="9"/>
    </row>
    <row r="315" spans="1:20" ht="11.25" outlineLevel="5" x14ac:dyDescent="0.2">
      <c r="A315" s="12"/>
      <c r="B315" s="126"/>
      <c r="C315" s="127">
        <v>92</v>
      </c>
      <c r="D315" s="128" t="s">
        <v>250</v>
      </c>
      <c r="E315" s="129" t="s">
        <v>506</v>
      </c>
      <c r="F315" s="130" t="s">
        <v>507</v>
      </c>
      <c r="G315" s="128" t="s">
        <v>316</v>
      </c>
      <c r="H315" s="131">
        <v>17</v>
      </c>
      <c r="I315" s="167"/>
      <c r="J315" s="132">
        <f t="shared" si="5"/>
        <v>0</v>
      </c>
      <c r="K315" s="131">
        <v>6.4000000000000003E-3</v>
      </c>
      <c r="L315" s="131">
        <f t="shared" si="6"/>
        <v>0.10880000000000001</v>
      </c>
      <c r="M315" s="131"/>
      <c r="N315" s="131">
        <f t="shared" si="7"/>
        <v>0</v>
      </c>
      <c r="O315" s="132">
        <v>21</v>
      </c>
      <c r="P315" s="132">
        <f t="shared" si="8"/>
        <v>0</v>
      </c>
      <c r="Q315" s="132">
        <f t="shared" si="9"/>
        <v>0</v>
      </c>
      <c r="R315" s="9"/>
      <c r="S315" s="9"/>
      <c r="T315" s="9"/>
    </row>
    <row r="316" spans="1:20" ht="11.25" outlineLevel="5" x14ac:dyDescent="0.2">
      <c r="A316" s="12"/>
      <c r="B316" s="126"/>
      <c r="C316" s="127">
        <v>97</v>
      </c>
      <c r="D316" s="128" t="s">
        <v>497</v>
      </c>
      <c r="E316" s="129" t="s">
        <v>508</v>
      </c>
      <c r="F316" s="130" t="s">
        <v>509</v>
      </c>
      <c r="G316" s="128" t="s">
        <v>344</v>
      </c>
      <c r="H316" s="131">
        <v>1</v>
      </c>
      <c r="I316" s="167"/>
      <c r="J316" s="132">
        <f t="shared" si="5"/>
        <v>0</v>
      </c>
      <c r="K316" s="131"/>
      <c r="L316" s="131">
        <f t="shared" si="6"/>
        <v>0</v>
      </c>
      <c r="M316" s="131"/>
      <c r="N316" s="131">
        <f t="shared" si="7"/>
        <v>0</v>
      </c>
      <c r="O316" s="132">
        <v>21</v>
      </c>
      <c r="P316" s="132">
        <f t="shared" si="8"/>
        <v>0</v>
      </c>
      <c r="Q316" s="132">
        <f t="shared" si="9"/>
        <v>0</v>
      </c>
      <c r="R316" s="9"/>
      <c r="S316" s="9"/>
      <c r="T316" s="9"/>
    </row>
    <row r="317" spans="1:20" ht="11.25" outlineLevel="5" x14ac:dyDescent="0.2">
      <c r="A317" s="12"/>
      <c r="B317" s="126"/>
      <c r="C317" s="127">
        <v>94</v>
      </c>
      <c r="D317" s="128" t="s">
        <v>250</v>
      </c>
      <c r="E317" s="129" t="s">
        <v>510</v>
      </c>
      <c r="F317" s="130" t="s">
        <v>511</v>
      </c>
      <c r="G317" s="128" t="s">
        <v>316</v>
      </c>
      <c r="H317" s="131">
        <v>20</v>
      </c>
      <c r="I317" s="167"/>
      <c r="J317" s="132">
        <f t="shared" si="5"/>
        <v>0</v>
      </c>
      <c r="K317" s="131"/>
      <c r="L317" s="131">
        <f t="shared" si="6"/>
        <v>0</v>
      </c>
      <c r="M317" s="131">
        <v>2.7999999999999998E-4</v>
      </c>
      <c r="N317" s="131">
        <f t="shared" si="7"/>
        <v>5.5999999999999991E-3</v>
      </c>
      <c r="O317" s="132">
        <v>21</v>
      </c>
      <c r="P317" s="132">
        <f t="shared" si="8"/>
        <v>0</v>
      </c>
      <c r="Q317" s="132">
        <f t="shared" si="9"/>
        <v>0</v>
      </c>
      <c r="R317" s="9"/>
      <c r="S317" s="9"/>
      <c r="T317" s="9"/>
    </row>
    <row r="318" spans="1:20" ht="11.25" outlineLevel="5" x14ac:dyDescent="0.2">
      <c r="A318" s="12"/>
      <c r="B318" s="126"/>
      <c r="C318" s="127">
        <v>96</v>
      </c>
      <c r="D318" s="128" t="s">
        <v>250</v>
      </c>
      <c r="E318" s="129" t="s">
        <v>512</v>
      </c>
      <c r="F318" s="130" t="s">
        <v>513</v>
      </c>
      <c r="G318" s="128" t="s">
        <v>316</v>
      </c>
      <c r="H318" s="131">
        <v>36</v>
      </c>
      <c r="I318" s="167"/>
      <c r="J318" s="132">
        <f t="shared" si="5"/>
        <v>0</v>
      </c>
      <c r="K318" s="131">
        <v>1.1E-4</v>
      </c>
      <c r="L318" s="131">
        <f t="shared" si="6"/>
        <v>3.96E-3</v>
      </c>
      <c r="M318" s="131">
        <v>2.15E-3</v>
      </c>
      <c r="N318" s="131">
        <f t="shared" si="7"/>
        <v>7.7399999999999997E-2</v>
      </c>
      <c r="O318" s="132">
        <v>21</v>
      </c>
      <c r="P318" s="132">
        <f t="shared" si="8"/>
        <v>0</v>
      </c>
      <c r="Q318" s="132">
        <f t="shared" si="9"/>
        <v>0</v>
      </c>
      <c r="R318" s="9"/>
      <c r="S318" s="9"/>
      <c r="T318" s="9"/>
    </row>
    <row r="319" spans="1:20" ht="11.25" outlineLevel="5" x14ac:dyDescent="0.2">
      <c r="A319" s="12"/>
      <c r="B319" s="126"/>
      <c r="C319" s="127">
        <v>93</v>
      </c>
      <c r="D319" s="128" t="s">
        <v>250</v>
      </c>
      <c r="E319" s="129" t="s">
        <v>514</v>
      </c>
      <c r="F319" s="130" t="s">
        <v>515</v>
      </c>
      <c r="G319" s="128" t="s">
        <v>316</v>
      </c>
      <c r="H319" s="131">
        <v>12</v>
      </c>
      <c r="I319" s="167"/>
      <c r="J319" s="132">
        <f t="shared" si="5"/>
        <v>0</v>
      </c>
      <c r="K319" s="131"/>
      <c r="L319" s="131">
        <f t="shared" si="6"/>
        <v>0</v>
      </c>
      <c r="M319" s="131">
        <v>6.7000000000000002E-3</v>
      </c>
      <c r="N319" s="131">
        <f t="shared" si="7"/>
        <v>8.0399999999999999E-2</v>
      </c>
      <c r="O319" s="132">
        <v>21</v>
      </c>
      <c r="P319" s="132">
        <f t="shared" si="8"/>
        <v>0</v>
      </c>
      <c r="Q319" s="132">
        <f t="shared" si="9"/>
        <v>0</v>
      </c>
      <c r="R319" s="9"/>
      <c r="S319" s="9"/>
      <c r="T319" s="9"/>
    </row>
    <row r="320" spans="1:20" outlineLevel="5" x14ac:dyDescent="0.15">
      <c r="B320" s="7"/>
      <c r="C320" s="7"/>
      <c r="D320" s="7"/>
      <c r="E320" s="7"/>
      <c r="F320" s="7"/>
      <c r="G320" s="7"/>
      <c r="H320" s="7"/>
      <c r="I320" s="9"/>
      <c r="J320" s="9"/>
      <c r="K320" s="7"/>
      <c r="L320" s="7"/>
      <c r="M320" s="7"/>
      <c r="N320" s="7"/>
      <c r="O320" s="7"/>
      <c r="P320" s="9"/>
      <c r="Q320" s="9"/>
    </row>
    <row r="321" spans="1:20" ht="10.5" outlineLevel="3" x14ac:dyDescent="0.15">
      <c r="A321" s="72" t="s">
        <v>118</v>
      </c>
      <c r="B321" s="112">
        <v>4</v>
      </c>
      <c r="C321" s="113"/>
      <c r="D321" s="114" t="s">
        <v>248</v>
      </c>
      <c r="E321" s="114"/>
      <c r="F321" s="115" t="s">
        <v>119</v>
      </c>
      <c r="G321" s="114"/>
      <c r="H321" s="116"/>
      <c r="I321" s="117"/>
      <c r="J321" s="74">
        <f>SUBTOTAL(9,J322:J331)</f>
        <v>0</v>
      </c>
      <c r="K321" s="116"/>
      <c r="L321" s="75">
        <f>SUBTOTAL(9,L322:L331)</f>
        <v>0</v>
      </c>
      <c r="M321" s="116"/>
      <c r="N321" s="75">
        <f>SUBTOTAL(9,N322:N331)</f>
        <v>0.13522000000000001</v>
      </c>
      <c r="O321" s="118"/>
      <c r="P321" s="74">
        <f>SUBTOTAL(9,P322:P331)</f>
        <v>0</v>
      </c>
      <c r="Q321" s="74">
        <f>SUBTOTAL(9,Q322:Q331)</f>
        <v>0</v>
      </c>
      <c r="R321" s="7"/>
      <c r="S321" s="9"/>
      <c r="T321" s="9"/>
    </row>
    <row r="322" spans="1:20" ht="9" outlineLevel="4" x14ac:dyDescent="0.15">
      <c r="A322" s="76" t="s">
        <v>120</v>
      </c>
      <c r="B322" s="119">
        <v>5</v>
      </c>
      <c r="C322" s="120"/>
      <c r="D322" s="121" t="s">
        <v>249</v>
      </c>
      <c r="E322" s="121"/>
      <c r="F322" s="122" t="s">
        <v>121</v>
      </c>
      <c r="G322" s="121"/>
      <c r="H322" s="123"/>
      <c r="I322" s="124"/>
      <c r="J322" s="78">
        <f>SUBTOTAL(9,J323:J324)</f>
        <v>0</v>
      </c>
      <c r="K322" s="123"/>
      <c r="L322" s="79">
        <f>SUBTOTAL(9,L323:L324)</f>
        <v>0</v>
      </c>
      <c r="M322" s="123"/>
      <c r="N322" s="79">
        <f>SUBTOTAL(9,N323:N324)</f>
        <v>3.4139999999999997E-2</v>
      </c>
      <c r="O322" s="125"/>
      <c r="P322" s="78">
        <f>SUBTOTAL(9,P323:P324)</f>
        <v>0</v>
      </c>
      <c r="Q322" s="78">
        <f>SUBTOTAL(9,Q323:Q324)</f>
        <v>0</v>
      </c>
      <c r="R322" s="7"/>
      <c r="S322" s="9"/>
      <c r="T322" s="9"/>
    </row>
    <row r="323" spans="1:20" ht="11.25" outlineLevel="5" x14ac:dyDescent="0.2">
      <c r="A323" s="12"/>
      <c r="B323" s="126"/>
      <c r="C323" s="127">
        <v>98</v>
      </c>
      <c r="D323" s="128" t="s">
        <v>250</v>
      </c>
      <c r="E323" s="129" t="s">
        <v>516</v>
      </c>
      <c r="F323" s="130" t="s">
        <v>517</v>
      </c>
      <c r="G323" s="128" t="s">
        <v>518</v>
      </c>
      <c r="H323" s="131">
        <v>2</v>
      </c>
      <c r="I323" s="167"/>
      <c r="J323" s="132">
        <f>H323*I323</f>
        <v>0</v>
      </c>
      <c r="K323" s="131"/>
      <c r="L323" s="131">
        <f>H323*K323</f>
        <v>0</v>
      </c>
      <c r="M323" s="131">
        <v>1.7069999999999998E-2</v>
      </c>
      <c r="N323" s="131">
        <f>H323*M323</f>
        <v>3.4139999999999997E-2</v>
      </c>
      <c r="O323" s="132">
        <v>21</v>
      </c>
      <c r="P323" s="132">
        <f>J323*(O323/100)</f>
        <v>0</v>
      </c>
      <c r="Q323" s="132">
        <f>J323+P323</f>
        <v>0</v>
      </c>
      <c r="R323" s="9"/>
      <c r="S323" s="9"/>
      <c r="T323" s="9"/>
    </row>
    <row r="324" spans="1:20" outlineLevel="5" x14ac:dyDescent="0.15">
      <c r="B324" s="7"/>
      <c r="C324" s="7"/>
      <c r="D324" s="7"/>
      <c r="E324" s="7"/>
      <c r="F324" s="7"/>
      <c r="G324" s="7"/>
      <c r="H324" s="7"/>
      <c r="I324" s="9"/>
      <c r="J324" s="9"/>
      <c r="K324" s="7"/>
      <c r="L324" s="7"/>
      <c r="M324" s="7"/>
      <c r="N324" s="7"/>
      <c r="O324" s="7"/>
      <c r="P324" s="9"/>
      <c r="Q324" s="9"/>
    </row>
    <row r="325" spans="1:20" ht="9" outlineLevel="4" x14ac:dyDescent="0.15">
      <c r="A325" s="76" t="s">
        <v>122</v>
      </c>
      <c r="B325" s="119">
        <v>5</v>
      </c>
      <c r="C325" s="120"/>
      <c r="D325" s="121" t="s">
        <v>249</v>
      </c>
      <c r="E325" s="121"/>
      <c r="F325" s="122" t="s">
        <v>123</v>
      </c>
      <c r="G325" s="121"/>
      <c r="H325" s="123"/>
      <c r="I325" s="124"/>
      <c r="J325" s="78">
        <f>SUBTOTAL(9,J326:J328)</f>
        <v>0</v>
      </c>
      <c r="K325" s="123"/>
      <c r="L325" s="79">
        <f>SUBTOTAL(9,L326:L328)</f>
        <v>0</v>
      </c>
      <c r="M325" s="123"/>
      <c r="N325" s="79">
        <f>SUBTOTAL(9,N326:N328)</f>
        <v>1.08E-3</v>
      </c>
      <c r="O325" s="125"/>
      <c r="P325" s="78">
        <f>SUBTOTAL(9,P326:P328)</f>
        <v>0</v>
      </c>
      <c r="Q325" s="78">
        <f>SUBTOTAL(9,Q326:Q328)</f>
        <v>0</v>
      </c>
      <c r="R325" s="7"/>
      <c r="S325" s="9"/>
      <c r="T325" s="9"/>
    </row>
    <row r="326" spans="1:20" ht="11.25" outlineLevel="5" x14ac:dyDescent="0.2">
      <c r="A326" s="12"/>
      <c r="B326" s="126"/>
      <c r="C326" s="127">
        <v>99</v>
      </c>
      <c r="D326" s="128" t="s">
        <v>250</v>
      </c>
      <c r="E326" s="129" t="s">
        <v>519</v>
      </c>
      <c r="F326" s="130" t="s">
        <v>520</v>
      </c>
      <c r="G326" s="128" t="s">
        <v>306</v>
      </c>
      <c r="H326" s="131">
        <v>2</v>
      </c>
      <c r="I326" s="167"/>
      <c r="J326" s="132">
        <f>H326*I326</f>
        <v>0</v>
      </c>
      <c r="K326" s="131"/>
      <c r="L326" s="131">
        <f>H326*K326</f>
        <v>0</v>
      </c>
      <c r="M326" s="131">
        <v>5.4000000000000001E-4</v>
      </c>
      <c r="N326" s="131">
        <f>H326*M326</f>
        <v>1.08E-3</v>
      </c>
      <c r="O326" s="132">
        <v>21</v>
      </c>
      <c r="P326" s="132">
        <f>J326*(O326/100)</f>
        <v>0</v>
      </c>
      <c r="Q326" s="132">
        <f>J326+P326</f>
        <v>0</v>
      </c>
      <c r="R326" s="9"/>
      <c r="S326" s="9"/>
      <c r="T326" s="9"/>
    </row>
    <row r="327" spans="1:20" ht="11.25" outlineLevel="5" x14ac:dyDescent="0.2">
      <c r="A327" s="12"/>
      <c r="B327" s="126"/>
      <c r="C327" s="127">
        <v>100</v>
      </c>
      <c r="D327" s="128" t="s">
        <v>497</v>
      </c>
      <c r="E327" s="129" t="s">
        <v>521</v>
      </c>
      <c r="F327" s="130" t="s">
        <v>522</v>
      </c>
      <c r="G327" s="128" t="s">
        <v>306</v>
      </c>
      <c r="H327" s="131">
        <v>4</v>
      </c>
      <c r="I327" s="167"/>
      <c r="J327" s="132">
        <f>H327*I327</f>
        <v>0</v>
      </c>
      <c r="K327" s="131"/>
      <c r="L327" s="131">
        <f>H327*K327</f>
        <v>0</v>
      </c>
      <c r="M327" s="131"/>
      <c r="N327" s="131">
        <f>H327*M327</f>
        <v>0</v>
      </c>
      <c r="O327" s="132">
        <v>21</v>
      </c>
      <c r="P327" s="132">
        <f>J327*(O327/100)</f>
        <v>0</v>
      </c>
      <c r="Q327" s="132">
        <f>J327+P327</f>
        <v>0</v>
      </c>
      <c r="R327" s="9"/>
      <c r="S327" s="9"/>
      <c r="T327" s="9"/>
    </row>
    <row r="328" spans="1:20" outlineLevel="5" x14ac:dyDescent="0.15">
      <c r="B328" s="7"/>
      <c r="C328" s="7"/>
      <c r="D328" s="7"/>
      <c r="E328" s="7"/>
      <c r="F328" s="7"/>
      <c r="G328" s="7"/>
      <c r="H328" s="7"/>
      <c r="I328" s="9"/>
      <c r="J328" s="9"/>
      <c r="K328" s="7"/>
      <c r="L328" s="7"/>
      <c r="M328" s="7"/>
      <c r="N328" s="7"/>
      <c r="O328" s="7"/>
      <c r="P328" s="9"/>
      <c r="Q328" s="9"/>
    </row>
    <row r="329" spans="1:20" ht="9" outlineLevel="4" x14ac:dyDescent="0.15">
      <c r="A329" s="76" t="s">
        <v>124</v>
      </c>
      <c r="B329" s="119">
        <v>5</v>
      </c>
      <c r="C329" s="120"/>
      <c r="D329" s="121" t="s">
        <v>249</v>
      </c>
      <c r="E329" s="121"/>
      <c r="F329" s="122" t="s">
        <v>125</v>
      </c>
      <c r="G329" s="121"/>
      <c r="H329" s="123"/>
      <c r="I329" s="124"/>
      <c r="J329" s="78">
        <f>SUBTOTAL(9,J330:J331)</f>
        <v>0</v>
      </c>
      <c r="K329" s="123"/>
      <c r="L329" s="79">
        <f>SUBTOTAL(9,L330:L331)</f>
        <v>0</v>
      </c>
      <c r="M329" s="123"/>
      <c r="N329" s="79">
        <f>SUBTOTAL(9,N330:N331)</f>
        <v>0.1</v>
      </c>
      <c r="O329" s="125"/>
      <c r="P329" s="78">
        <f>SUBTOTAL(9,P330:P331)</f>
        <v>0</v>
      </c>
      <c r="Q329" s="78">
        <f>SUBTOTAL(9,Q330:Q331)</f>
        <v>0</v>
      </c>
      <c r="R329" s="7"/>
      <c r="S329" s="9"/>
      <c r="T329" s="9"/>
    </row>
    <row r="330" spans="1:20" ht="11.25" outlineLevel="5" x14ac:dyDescent="0.2">
      <c r="A330" s="12"/>
      <c r="B330" s="126"/>
      <c r="C330" s="127">
        <v>101</v>
      </c>
      <c r="D330" s="128" t="s">
        <v>250</v>
      </c>
      <c r="E330" s="129" t="s">
        <v>523</v>
      </c>
      <c r="F330" s="130" t="s">
        <v>524</v>
      </c>
      <c r="G330" s="128" t="s">
        <v>306</v>
      </c>
      <c r="H330" s="131">
        <v>20</v>
      </c>
      <c r="I330" s="167"/>
      <c r="J330" s="132">
        <f>H330*I330</f>
        <v>0</v>
      </c>
      <c r="K330" s="131"/>
      <c r="L330" s="131">
        <f>H330*K330</f>
        <v>0</v>
      </c>
      <c r="M330" s="131">
        <v>5.0000000000000001E-3</v>
      </c>
      <c r="N330" s="131">
        <f>H330*M330</f>
        <v>0.1</v>
      </c>
      <c r="O330" s="132">
        <v>21</v>
      </c>
      <c r="P330" s="132">
        <f>J330*(O330/100)</f>
        <v>0</v>
      </c>
      <c r="Q330" s="132">
        <f>J330+P330</f>
        <v>0</v>
      </c>
      <c r="R330" s="9"/>
      <c r="S330" s="9"/>
      <c r="T330" s="9"/>
    </row>
    <row r="331" spans="1:20" outlineLevel="5" x14ac:dyDescent="0.15">
      <c r="B331" s="7"/>
      <c r="C331" s="7"/>
      <c r="D331" s="7"/>
      <c r="E331" s="7"/>
      <c r="F331" s="7"/>
      <c r="G331" s="7"/>
      <c r="H331" s="7"/>
      <c r="I331" s="9"/>
      <c r="J331" s="9"/>
      <c r="K331" s="7"/>
      <c r="L331" s="7"/>
      <c r="M331" s="7"/>
      <c r="N331" s="7"/>
      <c r="O331" s="7"/>
      <c r="P331" s="9"/>
      <c r="Q331" s="9"/>
    </row>
    <row r="332" spans="1:20" ht="10.5" outlineLevel="3" x14ac:dyDescent="0.15">
      <c r="A332" s="72" t="s">
        <v>126</v>
      </c>
      <c r="B332" s="112">
        <v>4</v>
      </c>
      <c r="C332" s="113"/>
      <c r="D332" s="114" t="s">
        <v>248</v>
      </c>
      <c r="E332" s="114"/>
      <c r="F332" s="115" t="s">
        <v>127</v>
      </c>
      <c r="G332" s="114"/>
      <c r="H332" s="116"/>
      <c r="I332" s="117"/>
      <c r="J332" s="74">
        <f>SUBTOTAL(9,J333:J335)</f>
        <v>0</v>
      </c>
      <c r="K332" s="116"/>
      <c r="L332" s="75">
        <f>SUBTOTAL(9,L333:L335)</f>
        <v>1.5E-3</v>
      </c>
      <c r="M332" s="116"/>
      <c r="N332" s="75">
        <f>SUBTOTAL(9,N333:N335)</f>
        <v>0.24000000000000002</v>
      </c>
      <c r="O332" s="118"/>
      <c r="P332" s="74">
        <f>SUBTOTAL(9,P333:P335)</f>
        <v>0</v>
      </c>
      <c r="Q332" s="74">
        <f>SUBTOTAL(9,Q333:Q335)</f>
        <v>0</v>
      </c>
      <c r="R332" s="7"/>
      <c r="S332" s="9"/>
      <c r="T332" s="9"/>
    </row>
    <row r="333" spans="1:20" ht="9" outlineLevel="4" x14ac:dyDescent="0.15">
      <c r="A333" s="76" t="s">
        <v>128</v>
      </c>
      <c r="B333" s="119">
        <v>5</v>
      </c>
      <c r="C333" s="120"/>
      <c r="D333" s="121" t="s">
        <v>249</v>
      </c>
      <c r="E333" s="121"/>
      <c r="F333" s="122" t="s">
        <v>129</v>
      </c>
      <c r="G333" s="121"/>
      <c r="H333" s="123"/>
      <c r="I333" s="124"/>
      <c r="J333" s="78">
        <f>SUBTOTAL(9,J334:J335)</f>
        <v>0</v>
      </c>
      <c r="K333" s="123"/>
      <c r="L333" s="79">
        <f>SUBTOTAL(9,L334:L335)</f>
        <v>1.5E-3</v>
      </c>
      <c r="M333" s="123"/>
      <c r="N333" s="79">
        <f>SUBTOTAL(9,N334:N335)</f>
        <v>0.24000000000000002</v>
      </c>
      <c r="O333" s="125"/>
      <c r="P333" s="78">
        <f>SUBTOTAL(9,P334:P335)</f>
        <v>0</v>
      </c>
      <c r="Q333" s="78">
        <f>SUBTOTAL(9,Q334:Q335)</f>
        <v>0</v>
      </c>
      <c r="R333" s="7"/>
      <c r="S333" s="9"/>
      <c r="T333" s="9"/>
    </row>
    <row r="334" spans="1:20" ht="11.25" outlineLevel="5" x14ac:dyDescent="0.2">
      <c r="A334" s="12"/>
      <c r="B334" s="126"/>
      <c r="C334" s="127">
        <v>102</v>
      </c>
      <c r="D334" s="128" t="s">
        <v>250</v>
      </c>
      <c r="E334" s="129" t="s">
        <v>525</v>
      </c>
      <c r="F334" s="130" t="s">
        <v>526</v>
      </c>
      <c r="G334" s="128" t="s">
        <v>316</v>
      </c>
      <c r="H334" s="131">
        <v>75</v>
      </c>
      <c r="I334" s="167"/>
      <c r="J334" s="132">
        <f>H334*I334</f>
        <v>0</v>
      </c>
      <c r="K334" s="131">
        <v>2.0000000000000002E-5</v>
      </c>
      <c r="L334" s="131">
        <f>H334*K334</f>
        <v>1.5E-3</v>
      </c>
      <c r="M334" s="131">
        <v>3.2000000000000002E-3</v>
      </c>
      <c r="N334" s="131">
        <f>H334*M334</f>
        <v>0.24000000000000002</v>
      </c>
      <c r="O334" s="132">
        <v>21</v>
      </c>
      <c r="P334" s="132">
        <f>J334*(O334/100)</f>
        <v>0</v>
      </c>
      <c r="Q334" s="132">
        <f>J334+P334</f>
        <v>0</v>
      </c>
      <c r="R334" s="9"/>
      <c r="S334" s="9"/>
      <c r="T334" s="9"/>
    </row>
    <row r="335" spans="1:20" outlineLevel="5" x14ac:dyDescent="0.15">
      <c r="B335" s="7"/>
      <c r="C335" s="7"/>
      <c r="D335" s="7"/>
      <c r="E335" s="7"/>
      <c r="F335" s="7"/>
      <c r="G335" s="7"/>
      <c r="H335" s="7"/>
      <c r="I335" s="9"/>
      <c r="J335" s="9"/>
      <c r="K335" s="7"/>
      <c r="L335" s="7"/>
      <c r="M335" s="7"/>
      <c r="N335" s="7"/>
      <c r="O335" s="7"/>
      <c r="P335" s="9"/>
      <c r="Q335" s="9"/>
    </row>
    <row r="336" spans="1:20" ht="10.5" outlineLevel="3" x14ac:dyDescent="0.15">
      <c r="A336" s="72" t="s">
        <v>130</v>
      </c>
      <c r="B336" s="112">
        <v>4</v>
      </c>
      <c r="C336" s="113"/>
      <c r="D336" s="114" t="s">
        <v>248</v>
      </c>
      <c r="E336" s="114"/>
      <c r="F336" s="115" t="s">
        <v>131</v>
      </c>
      <c r="G336" s="114"/>
      <c r="H336" s="116"/>
      <c r="I336" s="117"/>
      <c r="J336" s="74">
        <f>SUBTOTAL(9,J337:J341)</f>
        <v>0</v>
      </c>
      <c r="K336" s="116"/>
      <c r="L336" s="75">
        <f>SUBTOTAL(9,L337:L341)</f>
        <v>0</v>
      </c>
      <c r="M336" s="116"/>
      <c r="N336" s="75">
        <f>SUBTOTAL(9,N337:N341)</f>
        <v>0.50760000000000005</v>
      </c>
      <c r="O336" s="118"/>
      <c r="P336" s="74">
        <f>SUBTOTAL(9,P337:P341)</f>
        <v>0</v>
      </c>
      <c r="Q336" s="74">
        <f>SUBTOTAL(9,Q337:Q341)</f>
        <v>0</v>
      </c>
      <c r="R336" s="7"/>
      <c r="S336" s="9"/>
      <c r="T336" s="9"/>
    </row>
    <row r="337" spans="1:20" ht="9" outlineLevel="4" x14ac:dyDescent="0.15">
      <c r="A337" s="76" t="s">
        <v>132</v>
      </c>
      <c r="B337" s="119">
        <v>5</v>
      </c>
      <c r="C337" s="120"/>
      <c r="D337" s="121" t="s">
        <v>249</v>
      </c>
      <c r="E337" s="121"/>
      <c r="F337" s="122" t="s">
        <v>133</v>
      </c>
      <c r="G337" s="121"/>
      <c r="H337" s="123"/>
      <c r="I337" s="124"/>
      <c r="J337" s="78">
        <f>SUBTOTAL(9,J338:J341)</f>
        <v>0</v>
      </c>
      <c r="K337" s="123"/>
      <c r="L337" s="79">
        <f>SUBTOTAL(9,L338:L341)</f>
        <v>0</v>
      </c>
      <c r="M337" s="123"/>
      <c r="N337" s="79">
        <f>SUBTOTAL(9,N338:N341)</f>
        <v>0.50760000000000005</v>
      </c>
      <c r="O337" s="125"/>
      <c r="P337" s="78">
        <f>SUBTOTAL(9,P338:P341)</f>
        <v>0</v>
      </c>
      <c r="Q337" s="78">
        <f>SUBTOTAL(9,Q338:Q341)</f>
        <v>0</v>
      </c>
      <c r="R337" s="7"/>
      <c r="S337" s="9"/>
      <c r="T337" s="9"/>
    </row>
    <row r="338" spans="1:20" ht="22.5" outlineLevel="5" x14ac:dyDescent="0.2">
      <c r="A338" s="12"/>
      <c r="B338" s="126"/>
      <c r="C338" s="127">
        <v>103</v>
      </c>
      <c r="D338" s="128" t="s">
        <v>250</v>
      </c>
      <c r="E338" s="129" t="s">
        <v>527</v>
      </c>
      <c r="F338" s="130" t="s">
        <v>528</v>
      </c>
      <c r="G338" s="128" t="s">
        <v>316</v>
      </c>
      <c r="H338" s="131">
        <v>60</v>
      </c>
      <c r="I338" s="167"/>
      <c r="J338" s="132">
        <f>H338*I338</f>
        <v>0</v>
      </c>
      <c r="K338" s="131"/>
      <c r="L338" s="131">
        <f>H338*K338</f>
        <v>0</v>
      </c>
      <c r="M338" s="131">
        <v>8.2100000000000003E-3</v>
      </c>
      <c r="N338" s="131">
        <f>H338*M338</f>
        <v>0.49260000000000004</v>
      </c>
      <c r="O338" s="132">
        <v>21</v>
      </c>
      <c r="P338" s="132">
        <f>J338*(O338/100)</f>
        <v>0</v>
      </c>
      <c r="Q338" s="132">
        <f>J338+P338</f>
        <v>0</v>
      </c>
      <c r="R338" s="9"/>
      <c r="S338" s="9"/>
      <c r="T338" s="9"/>
    </row>
    <row r="339" spans="1:20" ht="11.25" outlineLevel="5" x14ac:dyDescent="0.2">
      <c r="A339" s="12"/>
      <c r="B339" s="126"/>
      <c r="C339" s="127">
        <v>104</v>
      </c>
      <c r="D339" s="128" t="s">
        <v>250</v>
      </c>
      <c r="E339" s="129" t="s">
        <v>529</v>
      </c>
      <c r="F339" s="130" t="s">
        <v>530</v>
      </c>
      <c r="G339" s="128" t="s">
        <v>316</v>
      </c>
      <c r="H339" s="131">
        <v>60</v>
      </c>
      <c r="I339" s="167"/>
      <c r="J339" s="132">
        <f>H339*I339</f>
        <v>0</v>
      </c>
      <c r="K339" s="131"/>
      <c r="L339" s="131">
        <f>H339*K339</f>
        <v>0</v>
      </c>
      <c r="M339" s="131">
        <v>2.5000000000000001E-4</v>
      </c>
      <c r="N339" s="131">
        <f>H339*M339</f>
        <v>1.4999999999999999E-2</v>
      </c>
      <c r="O339" s="132">
        <v>21</v>
      </c>
      <c r="P339" s="132">
        <f>J339*(O339/100)</f>
        <v>0</v>
      </c>
      <c r="Q339" s="132">
        <f>J339+P339</f>
        <v>0</v>
      </c>
      <c r="R339" s="9"/>
      <c r="S339" s="9"/>
      <c r="T339" s="9"/>
    </row>
    <row r="340" spans="1:20" ht="11.25" outlineLevel="5" x14ac:dyDescent="0.2">
      <c r="A340" s="12"/>
      <c r="B340" s="126"/>
      <c r="C340" s="127">
        <v>105</v>
      </c>
      <c r="D340" s="128" t="s">
        <v>497</v>
      </c>
      <c r="E340" s="129" t="s">
        <v>531</v>
      </c>
      <c r="F340" s="130" t="s">
        <v>532</v>
      </c>
      <c r="G340" s="128" t="s">
        <v>306</v>
      </c>
      <c r="H340" s="131">
        <v>2</v>
      </c>
      <c r="I340" s="167"/>
      <c r="J340" s="132">
        <f>H340*I340</f>
        <v>0</v>
      </c>
      <c r="K340" s="131"/>
      <c r="L340" s="131">
        <f>H340*K340</f>
        <v>0</v>
      </c>
      <c r="M340" s="131"/>
      <c r="N340" s="131">
        <f>H340*M340</f>
        <v>0</v>
      </c>
      <c r="O340" s="132">
        <v>21</v>
      </c>
      <c r="P340" s="132">
        <f>J340*(O340/100)</f>
        <v>0</v>
      </c>
      <c r="Q340" s="132">
        <f>J340+P340</f>
        <v>0</v>
      </c>
      <c r="R340" s="9"/>
      <c r="S340" s="9"/>
      <c r="T340" s="9"/>
    </row>
    <row r="341" spans="1:20" outlineLevel="5" x14ac:dyDescent="0.15">
      <c r="B341" s="7"/>
      <c r="C341" s="7"/>
      <c r="D341" s="7"/>
      <c r="E341" s="7"/>
      <c r="F341" s="7"/>
      <c r="G341" s="7"/>
      <c r="H341" s="7"/>
      <c r="I341" s="9"/>
      <c r="J341" s="9"/>
      <c r="K341" s="7"/>
      <c r="L341" s="7"/>
      <c r="M341" s="7"/>
      <c r="N341" s="7"/>
      <c r="O341" s="7"/>
      <c r="P341" s="9"/>
      <c r="Q341" s="9"/>
    </row>
    <row r="342" spans="1:20" ht="11.25" outlineLevel="2" x14ac:dyDescent="0.2">
      <c r="A342" s="68" t="s">
        <v>134</v>
      </c>
      <c r="B342" s="105">
        <v>3</v>
      </c>
      <c r="C342" s="106"/>
      <c r="D342" s="107" t="s">
        <v>247</v>
      </c>
      <c r="E342" s="107"/>
      <c r="F342" s="108" t="s">
        <v>135</v>
      </c>
      <c r="G342" s="107"/>
      <c r="H342" s="109"/>
      <c r="I342" s="110"/>
      <c r="J342" s="70">
        <f>SUBTOTAL(9,J343:J491)</f>
        <v>0</v>
      </c>
      <c r="K342" s="109"/>
      <c r="L342" s="71">
        <f>SUBTOTAL(9,L343:L491)</f>
        <v>0</v>
      </c>
      <c r="M342" s="109"/>
      <c r="N342" s="71">
        <f>SUBTOTAL(9,N343:N491)</f>
        <v>0</v>
      </c>
      <c r="O342" s="111"/>
      <c r="P342" s="70">
        <f>SUBTOTAL(9,P343:P491)</f>
        <v>0</v>
      </c>
      <c r="Q342" s="70">
        <f>SUBTOTAL(9,Q343:Q491)</f>
        <v>0</v>
      </c>
      <c r="R342" s="7"/>
      <c r="S342" s="9"/>
      <c r="T342" s="9"/>
    </row>
    <row r="343" spans="1:20" ht="10.5" outlineLevel="3" x14ac:dyDescent="0.15">
      <c r="A343" s="72" t="s">
        <v>136</v>
      </c>
      <c r="B343" s="112">
        <v>4</v>
      </c>
      <c r="C343" s="113"/>
      <c r="D343" s="114" t="s">
        <v>248</v>
      </c>
      <c r="E343" s="114"/>
      <c r="F343" s="115" t="s">
        <v>137</v>
      </c>
      <c r="G343" s="114"/>
      <c r="H343" s="116"/>
      <c r="I343" s="117"/>
      <c r="J343" s="74">
        <f>SUBTOTAL(9,J344:J378)</f>
        <v>0</v>
      </c>
      <c r="K343" s="116"/>
      <c r="L343" s="75">
        <f>SUBTOTAL(9,L344:L378)</f>
        <v>0</v>
      </c>
      <c r="M343" s="116"/>
      <c r="N343" s="75">
        <f>SUBTOTAL(9,N344:N378)</f>
        <v>0</v>
      </c>
      <c r="O343" s="118"/>
      <c r="P343" s="74">
        <f>SUBTOTAL(9,P344:P378)</f>
        <v>0</v>
      </c>
      <c r="Q343" s="74">
        <f>SUBTOTAL(9,Q344:Q378)</f>
        <v>0</v>
      </c>
      <c r="R343" s="7"/>
      <c r="S343" s="9"/>
      <c r="T343" s="9"/>
    </row>
    <row r="344" spans="1:20" ht="9" outlineLevel="4" x14ac:dyDescent="0.15">
      <c r="A344" s="76" t="s">
        <v>138</v>
      </c>
      <c r="B344" s="119">
        <v>5</v>
      </c>
      <c r="C344" s="120"/>
      <c r="D344" s="121" t="s">
        <v>249</v>
      </c>
      <c r="E344" s="121"/>
      <c r="F344" s="122" t="s">
        <v>139</v>
      </c>
      <c r="G344" s="121"/>
      <c r="H344" s="123"/>
      <c r="I344" s="124"/>
      <c r="J344" s="78">
        <f>SUBTOTAL(9,J345:J350)</f>
        <v>0</v>
      </c>
      <c r="K344" s="123"/>
      <c r="L344" s="79">
        <f>SUBTOTAL(9,L345:L350)</f>
        <v>0</v>
      </c>
      <c r="M344" s="123"/>
      <c r="N344" s="79">
        <f>SUBTOTAL(9,N345:N350)</f>
        <v>0</v>
      </c>
      <c r="O344" s="125"/>
      <c r="P344" s="78">
        <f>SUBTOTAL(9,P345:P350)</f>
        <v>0</v>
      </c>
      <c r="Q344" s="78">
        <f>SUBTOTAL(9,Q345:Q350)</f>
        <v>0</v>
      </c>
      <c r="R344" s="7"/>
      <c r="S344" s="9"/>
      <c r="T344" s="9"/>
    </row>
    <row r="345" spans="1:20" ht="22.5" outlineLevel="5" x14ac:dyDescent="0.2">
      <c r="A345" s="12"/>
      <c r="B345" s="126"/>
      <c r="C345" s="127">
        <v>106</v>
      </c>
      <c r="D345" s="128" t="s">
        <v>533</v>
      </c>
      <c r="E345" s="129" t="s">
        <v>534</v>
      </c>
      <c r="F345" s="130" t="s">
        <v>535</v>
      </c>
      <c r="G345" s="128" t="s">
        <v>536</v>
      </c>
      <c r="H345" s="131">
        <v>28.4</v>
      </c>
      <c r="I345" s="167"/>
      <c r="J345" s="132">
        <f>H345*I345</f>
        <v>0</v>
      </c>
      <c r="K345" s="131"/>
      <c r="L345" s="131">
        <f>H345*K345</f>
        <v>0</v>
      </c>
      <c r="M345" s="131"/>
      <c r="N345" s="131">
        <f>H345*M345</f>
        <v>0</v>
      </c>
      <c r="O345" s="132">
        <v>21</v>
      </c>
      <c r="P345" s="132">
        <f>J345*(O345/100)</f>
        <v>0</v>
      </c>
      <c r="Q345" s="132">
        <f>J345+P345</f>
        <v>0</v>
      </c>
      <c r="R345" s="9"/>
      <c r="S345" s="9"/>
      <c r="T345" s="9"/>
    </row>
    <row r="346" spans="1:20" ht="22.5" outlineLevel="5" x14ac:dyDescent="0.2">
      <c r="A346" s="12"/>
      <c r="B346" s="126"/>
      <c r="C346" s="127">
        <v>107</v>
      </c>
      <c r="D346" s="128" t="s">
        <v>533</v>
      </c>
      <c r="E346" s="129" t="s">
        <v>537</v>
      </c>
      <c r="F346" s="130" t="s">
        <v>538</v>
      </c>
      <c r="G346" s="128" t="s">
        <v>536</v>
      </c>
      <c r="H346" s="131">
        <v>18.8</v>
      </c>
      <c r="I346" s="167"/>
      <c r="J346" s="132">
        <f>H346*I346</f>
        <v>0</v>
      </c>
      <c r="K346" s="131"/>
      <c r="L346" s="131">
        <f>H346*K346</f>
        <v>0</v>
      </c>
      <c r="M346" s="131"/>
      <c r="N346" s="131">
        <f>H346*M346</f>
        <v>0</v>
      </c>
      <c r="O346" s="132">
        <v>21</v>
      </c>
      <c r="P346" s="132">
        <f>J346*(O346/100)</f>
        <v>0</v>
      </c>
      <c r="Q346" s="132">
        <f>J346+P346</f>
        <v>0</v>
      </c>
      <c r="R346" s="9"/>
      <c r="S346" s="9"/>
      <c r="T346" s="9"/>
    </row>
    <row r="347" spans="1:20" ht="22.5" outlineLevel="5" x14ac:dyDescent="0.2">
      <c r="A347" s="12"/>
      <c r="B347" s="126"/>
      <c r="C347" s="127">
        <v>108</v>
      </c>
      <c r="D347" s="128" t="s">
        <v>533</v>
      </c>
      <c r="E347" s="129" t="s">
        <v>539</v>
      </c>
      <c r="F347" s="130" t="s">
        <v>540</v>
      </c>
      <c r="G347" s="128" t="s">
        <v>536</v>
      </c>
      <c r="H347" s="131">
        <v>16.399999999999999</v>
      </c>
      <c r="I347" s="167"/>
      <c r="J347" s="132">
        <f>H347*I347</f>
        <v>0</v>
      </c>
      <c r="K347" s="131"/>
      <c r="L347" s="131">
        <f>H347*K347</f>
        <v>0</v>
      </c>
      <c r="M347" s="131"/>
      <c r="N347" s="131">
        <f>H347*M347</f>
        <v>0</v>
      </c>
      <c r="O347" s="132">
        <v>21</v>
      </c>
      <c r="P347" s="132">
        <f>J347*(O347/100)</f>
        <v>0</v>
      </c>
      <c r="Q347" s="132">
        <f>J347+P347</f>
        <v>0</v>
      </c>
      <c r="R347" s="9"/>
      <c r="S347" s="9"/>
      <c r="T347" s="9"/>
    </row>
    <row r="348" spans="1:20" ht="11.25" outlineLevel="5" x14ac:dyDescent="0.2">
      <c r="A348" s="12"/>
      <c r="B348" s="126"/>
      <c r="C348" s="127">
        <v>109</v>
      </c>
      <c r="D348" s="128" t="s">
        <v>533</v>
      </c>
      <c r="E348" s="129" t="s">
        <v>541</v>
      </c>
      <c r="F348" s="130" t="s">
        <v>542</v>
      </c>
      <c r="G348" s="128" t="s">
        <v>536</v>
      </c>
      <c r="H348" s="131">
        <v>5.6</v>
      </c>
      <c r="I348" s="167"/>
      <c r="J348" s="132">
        <f>H348*I348</f>
        <v>0</v>
      </c>
      <c r="K348" s="131"/>
      <c r="L348" s="131">
        <f>H348*K348</f>
        <v>0</v>
      </c>
      <c r="M348" s="131"/>
      <c r="N348" s="131">
        <f>H348*M348</f>
        <v>0</v>
      </c>
      <c r="O348" s="132">
        <v>21</v>
      </c>
      <c r="P348" s="132">
        <f>J348*(O348/100)</f>
        <v>0</v>
      </c>
      <c r="Q348" s="132">
        <f>J348+P348</f>
        <v>0</v>
      </c>
      <c r="R348" s="9"/>
      <c r="S348" s="9"/>
      <c r="T348" s="9"/>
    </row>
    <row r="349" spans="1:20" ht="11.25" outlineLevel="5" x14ac:dyDescent="0.2">
      <c r="A349" s="12"/>
      <c r="B349" s="126"/>
      <c r="C349" s="127">
        <v>110</v>
      </c>
      <c r="D349" s="128" t="s">
        <v>533</v>
      </c>
      <c r="E349" s="129" t="s">
        <v>543</v>
      </c>
      <c r="F349" s="130" t="s">
        <v>544</v>
      </c>
      <c r="G349" s="128" t="s">
        <v>536</v>
      </c>
      <c r="H349" s="131">
        <v>4.8</v>
      </c>
      <c r="I349" s="167"/>
      <c r="J349" s="132">
        <f>H349*I349</f>
        <v>0</v>
      </c>
      <c r="K349" s="131"/>
      <c r="L349" s="131">
        <f>H349*K349</f>
        <v>0</v>
      </c>
      <c r="M349" s="131"/>
      <c r="N349" s="131">
        <f>H349*M349</f>
        <v>0</v>
      </c>
      <c r="O349" s="132">
        <v>21</v>
      </c>
      <c r="P349" s="132">
        <f>J349*(O349/100)</f>
        <v>0</v>
      </c>
      <c r="Q349" s="132">
        <f>J349+P349</f>
        <v>0</v>
      </c>
      <c r="R349" s="9"/>
      <c r="S349" s="9"/>
      <c r="T349" s="9"/>
    </row>
    <row r="350" spans="1:20" outlineLevel="5" x14ac:dyDescent="0.15">
      <c r="B350" s="7"/>
      <c r="C350" s="7"/>
      <c r="D350" s="7"/>
      <c r="E350" s="7"/>
      <c r="F350" s="7"/>
      <c r="G350" s="7"/>
      <c r="H350" s="7"/>
      <c r="I350" s="9"/>
      <c r="J350" s="9"/>
      <c r="K350" s="7"/>
      <c r="L350" s="7"/>
      <c r="M350" s="7"/>
      <c r="N350" s="7"/>
      <c r="O350" s="7"/>
      <c r="P350" s="9"/>
      <c r="Q350" s="9"/>
    </row>
    <row r="351" spans="1:20" ht="9" outlineLevel="4" x14ac:dyDescent="0.15">
      <c r="A351" s="76" t="s">
        <v>140</v>
      </c>
      <c r="B351" s="119">
        <v>5</v>
      </c>
      <c r="C351" s="120"/>
      <c r="D351" s="121" t="s">
        <v>249</v>
      </c>
      <c r="E351" s="121"/>
      <c r="F351" s="122" t="s">
        <v>141</v>
      </c>
      <c r="G351" s="121"/>
      <c r="H351" s="123"/>
      <c r="I351" s="124"/>
      <c r="J351" s="78">
        <f>SUBTOTAL(9,J352:J356)</f>
        <v>0</v>
      </c>
      <c r="K351" s="123"/>
      <c r="L351" s="79">
        <f>SUBTOTAL(9,L352:L356)</f>
        <v>0</v>
      </c>
      <c r="M351" s="123"/>
      <c r="N351" s="79">
        <f>SUBTOTAL(9,N352:N356)</f>
        <v>0</v>
      </c>
      <c r="O351" s="125"/>
      <c r="P351" s="78">
        <f>SUBTOTAL(9,P352:P356)</f>
        <v>0</v>
      </c>
      <c r="Q351" s="78">
        <f>SUBTOTAL(9,Q352:Q356)</f>
        <v>0</v>
      </c>
      <c r="R351" s="7"/>
      <c r="S351" s="9"/>
      <c r="T351" s="9"/>
    </row>
    <row r="352" spans="1:20" ht="22.5" outlineLevel="5" x14ac:dyDescent="0.2">
      <c r="A352" s="12"/>
      <c r="B352" s="126"/>
      <c r="C352" s="127">
        <v>111</v>
      </c>
      <c r="D352" s="128" t="s">
        <v>533</v>
      </c>
      <c r="E352" s="129" t="s">
        <v>545</v>
      </c>
      <c r="F352" s="130" t="s">
        <v>546</v>
      </c>
      <c r="G352" s="128" t="s">
        <v>536</v>
      </c>
      <c r="H352" s="131">
        <v>26.2</v>
      </c>
      <c r="I352" s="167"/>
      <c r="J352" s="132">
        <f>H352*I352</f>
        <v>0</v>
      </c>
      <c r="K352" s="131"/>
      <c r="L352" s="131">
        <f>H352*K352</f>
        <v>0</v>
      </c>
      <c r="M352" s="131"/>
      <c r="N352" s="131">
        <f>H352*M352</f>
        <v>0</v>
      </c>
      <c r="O352" s="132">
        <v>21</v>
      </c>
      <c r="P352" s="132">
        <f>J352*(O352/100)</f>
        <v>0</v>
      </c>
      <c r="Q352" s="132">
        <f>J352+P352</f>
        <v>0</v>
      </c>
      <c r="R352" s="9"/>
      <c r="S352" s="9"/>
      <c r="T352" s="9"/>
    </row>
    <row r="353" spans="1:20" ht="11.25" outlineLevel="5" x14ac:dyDescent="0.2">
      <c r="A353" s="12"/>
      <c r="B353" s="126"/>
      <c r="C353" s="127">
        <v>112</v>
      </c>
      <c r="D353" s="128" t="s">
        <v>533</v>
      </c>
      <c r="E353" s="129" t="s">
        <v>547</v>
      </c>
      <c r="F353" s="130" t="s">
        <v>548</v>
      </c>
      <c r="G353" s="128" t="s">
        <v>536</v>
      </c>
      <c r="H353" s="131">
        <v>8.8000000000000007</v>
      </c>
      <c r="I353" s="167"/>
      <c r="J353" s="132">
        <f>H353*I353</f>
        <v>0</v>
      </c>
      <c r="K353" s="131"/>
      <c r="L353" s="131">
        <f>H353*K353</f>
        <v>0</v>
      </c>
      <c r="M353" s="131"/>
      <c r="N353" s="131">
        <f>H353*M353</f>
        <v>0</v>
      </c>
      <c r="O353" s="132">
        <v>21</v>
      </c>
      <c r="P353" s="132">
        <f>J353*(O353/100)</f>
        <v>0</v>
      </c>
      <c r="Q353" s="132">
        <f>J353+P353</f>
        <v>0</v>
      </c>
      <c r="R353" s="9"/>
      <c r="S353" s="9"/>
      <c r="T353" s="9"/>
    </row>
    <row r="354" spans="1:20" ht="11.25" outlineLevel="5" x14ac:dyDescent="0.2">
      <c r="A354" s="12"/>
      <c r="B354" s="126"/>
      <c r="C354" s="127">
        <v>113</v>
      </c>
      <c r="D354" s="128" t="s">
        <v>533</v>
      </c>
      <c r="E354" s="129" t="s">
        <v>549</v>
      </c>
      <c r="F354" s="130" t="s">
        <v>550</v>
      </c>
      <c r="G354" s="128" t="s">
        <v>536</v>
      </c>
      <c r="H354" s="131">
        <v>8</v>
      </c>
      <c r="I354" s="167"/>
      <c r="J354" s="132">
        <f>H354*I354</f>
        <v>0</v>
      </c>
      <c r="K354" s="131"/>
      <c r="L354" s="131">
        <f>H354*K354</f>
        <v>0</v>
      </c>
      <c r="M354" s="131"/>
      <c r="N354" s="131">
        <f>H354*M354</f>
        <v>0</v>
      </c>
      <c r="O354" s="132">
        <v>21</v>
      </c>
      <c r="P354" s="132">
        <f>J354*(O354/100)</f>
        <v>0</v>
      </c>
      <c r="Q354" s="132">
        <f>J354+P354</f>
        <v>0</v>
      </c>
      <c r="R354" s="9"/>
      <c r="S354" s="9"/>
      <c r="T354" s="9"/>
    </row>
    <row r="355" spans="1:20" ht="11.25" outlineLevel="5" x14ac:dyDescent="0.2">
      <c r="A355" s="12"/>
      <c r="B355" s="126"/>
      <c r="C355" s="127">
        <v>114</v>
      </c>
      <c r="D355" s="128" t="s">
        <v>533</v>
      </c>
      <c r="E355" s="129" t="s">
        <v>551</v>
      </c>
      <c r="F355" s="130" t="s">
        <v>552</v>
      </c>
      <c r="G355" s="128" t="s">
        <v>536</v>
      </c>
      <c r="H355" s="131">
        <v>0.8</v>
      </c>
      <c r="I355" s="167"/>
      <c r="J355" s="132">
        <f>H355*I355</f>
        <v>0</v>
      </c>
      <c r="K355" s="131"/>
      <c r="L355" s="131">
        <f>H355*K355</f>
        <v>0</v>
      </c>
      <c r="M355" s="131"/>
      <c r="N355" s="131">
        <f>H355*M355</f>
        <v>0</v>
      </c>
      <c r="O355" s="132">
        <v>21</v>
      </c>
      <c r="P355" s="132">
        <f>J355*(O355/100)</f>
        <v>0</v>
      </c>
      <c r="Q355" s="132">
        <f>J355+P355</f>
        <v>0</v>
      </c>
      <c r="R355" s="9"/>
      <c r="S355" s="9"/>
      <c r="T355" s="9"/>
    </row>
    <row r="356" spans="1:20" outlineLevel="5" x14ac:dyDescent="0.15">
      <c r="B356" s="7"/>
      <c r="C356" s="7"/>
      <c r="D356" s="7"/>
      <c r="E356" s="7"/>
      <c r="F356" s="7"/>
      <c r="G356" s="7"/>
      <c r="H356" s="7"/>
      <c r="I356" s="9"/>
      <c r="J356" s="9"/>
      <c r="K356" s="7"/>
      <c r="L356" s="7"/>
      <c r="M356" s="7"/>
      <c r="N356" s="7"/>
      <c r="O356" s="7"/>
      <c r="P356" s="9"/>
      <c r="Q356" s="9"/>
    </row>
    <row r="357" spans="1:20" ht="9" outlineLevel="4" x14ac:dyDescent="0.15">
      <c r="A357" s="76" t="s">
        <v>142</v>
      </c>
      <c r="B357" s="119">
        <v>5</v>
      </c>
      <c r="C357" s="120"/>
      <c r="D357" s="121" t="s">
        <v>249</v>
      </c>
      <c r="E357" s="121"/>
      <c r="F357" s="122" t="s">
        <v>143</v>
      </c>
      <c r="G357" s="121"/>
      <c r="H357" s="123"/>
      <c r="I357" s="124"/>
      <c r="J357" s="78">
        <f>SUBTOTAL(9,J358:J360)</f>
        <v>0</v>
      </c>
      <c r="K357" s="123"/>
      <c r="L357" s="79">
        <f>SUBTOTAL(9,L358:L360)</f>
        <v>0</v>
      </c>
      <c r="M357" s="123"/>
      <c r="N357" s="79">
        <f>SUBTOTAL(9,N358:N360)</f>
        <v>0</v>
      </c>
      <c r="O357" s="125"/>
      <c r="P357" s="78">
        <f>SUBTOTAL(9,P358:P360)</f>
        <v>0</v>
      </c>
      <c r="Q357" s="78">
        <f>SUBTOTAL(9,Q358:Q360)</f>
        <v>0</v>
      </c>
      <c r="R357" s="7"/>
      <c r="S357" s="9"/>
      <c r="T357" s="9"/>
    </row>
    <row r="358" spans="1:20" ht="11.25" outlineLevel="5" x14ac:dyDescent="0.2">
      <c r="A358" s="12"/>
      <c r="B358" s="126"/>
      <c r="C358" s="127">
        <v>115</v>
      </c>
      <c r="D358" s="128" t="s">
        <v>533</v>
      </c>
      <c r="E358" s="129" t="s">
        <v>553</v>
      </c>
      <c r="F358" s="130" t="s">
        <v>554</v>
      </c>
      <c r="G358" s="128" t="s">
        <v>536</v>
      </c>
      <c r="H358" s="131">
        <v>6.8</v>
      </c>
      <c r="I358" s="167"/>
      <c r="J358" s="132">
        <f>H358*I358</f>
        <v>0</v>
      </c>
      <c r="K358" s="131"/>
      <c r="L358" s="131">
        <f>H358*K358</f>
        <v>0</v>
      </c>
      <c r="M358" s="131"/>
      <c r="N358" s="131">
        <f>H358*M358</f>
        <v>0</v>
      </c>
      <c r="O358" s="132">
        <v>21</v>
      </c>
      <c r="P358" s="132">
        <f>J358*(O358/100)</f>
        <v>0</v>
      </c>
      <c r="Q358" s="132">
        <f>J358+P358</f>
        <v>0</v>
      </c>
      <c r="R358" s="9"/>
      <c r="S358" s="9"/>
      <c r="T358" s="9"/>
    </row>
    <row r="359" spans="1:20" ht="11.25" outlineLevel="5" x14ac:dyDescent="0.2">
      <c r="A359" s="12"/>
      <c r="B359" s="126"/>
      <c r="C359" s="127">
        <v>116</v>
      </c>
      <c r="D359" s="128" t="s">
        <v>533</v>
      </c>
      <c r="E359" s="129" t="s">
        <v>555</v>
      </c>
      <c r="F359" s="130" t="s">
        <v>556</v>
      </c>
      <c r="G359" s="128" t="s">
        <v>536</v>
      </c>
      <c r="H359" s="131">
        <v>62.8</v>
      </c>
      <c r="I359" s="167"/>
      <c r="J359" s="132">
        <f>H359*I359</f>
        <v>0</v>
      </c>
      <c r="K359" s="131"/>
      <c r="L359" s="131">
        <f>H359*K359</f>
        <v>0</v>
      </c>
      <c r="M359" s="131"/>
      <c r="N359" s="131">
        <f>H359*M359</f>
        <v>0</v>
      </c>
      <c r="O359" s="132">
        <v>21</v>
      </c>
      <c r="P359" s="132">
        <f>J359*(O359/100)</f>
        <v>0</v>
      </c>
      <c r="Q359" s="132">
        <f>J359+P359</f>
        <v>0</v>
      </c>
      <c r="R359" s="9"/>
      <c r="S359" s="9"/>
      <c r="T359" s="9"/>
    </row>
    <row r="360" spans="1:20" outlineLevel="5" x14ac:dyDescent="0.15">
      <c r="B360" s="7"/>
      <c r="C360" s="7"/>
      <c r="D360" s="7"/>
      <c r="E360" s="7"/>
      <c r="F360" s="7"/>
      <c r="G360" s="7"/>
      <c r="H360" s="7"/>
      <c r="I360" s="9"/>
      <c r="J360" s="9"/>
      <c r="K360" s="7"/>
      <c r="L360" s="7"/>
      <c r="M360" s="7"/>
      <c r="N360" s="7"/>
      <c r="O360" s="7"/>
      <c r="P360" s="9"/>
      <c r="Q360" s="9"/>
    </row>
    <row r="361" spans="1:20" ht="18" outlineLevel="4" x14ac:dyDescent="0.15">
      <c r="A361" s="76" t="s">
        <v>144</v>
      </c>
      <c r="B361" s="119">
        <v>5</v>
      </c>
      <c r="C361" s="120"/>
      <c r="D361" s="121" t="s">
        <v>249</v>
      </c>
      <c r="E361" s="121"/>
      <c r="F361" s="122" t="s">
        <v>145</v>
      </c>
      <c r="G361" s="121"/>
      <c r="H361" s="123"/>
      <c r="I361" s="124"/>
      <c r="J361" s="78">
        <f>SUBTOTAL(9,J362:J364)</f>
        <v>0</v>
      </c>
      <c r="K361" s="123"/>
      <c r="L361" s="79">
        <f>SUBTOTAL(9,L362:L364)</f>
        <v>0</v>
      </c>
      <c r="M361" s="123"/>
      <c r="N361" s="79">
        <f>SUBTOTAL(9,N362:N364)</f>
        <v>0</v>
      </c>
      <c r="O361" s="125"/>
      <c r="P361" s="78">
        <f>SUBTOTAL(9,P362:P364)</f>
        <v>0</v>
      </c>
      <c r="Q361" s="78">
        <f>SUBTOTAL(9,Q362:Q364)</f>
        <v>0</v>
      </c>
      <c r="R361" s="7"/>
      <c r="S361" s="9"/>
      <c r="T361" s="9"/>
    </row>
    <row r="362" spans="1:20" ht="22.5" outlineLevel="5" x14ac:dyDescent="0.2">
      <c r="A362" s="12"/>
      <c r="B362" s="126"/>
      <c r="C362" s="127">
        <v>117</v>
      </c>
      <c r="D362" s="128" t="s">
        <v>533</v>
      </c>
      <c r="E362" s="129" t="s">
        <v>557</v>
      </c>
      <c r="F362" s="130" t="s">
        <v>558</v>
      </c>
      <c r="G362" s="128" t="s">
        <v>536</v>
      </c>
      <c r="H362" s="131">
        <v>11.6</v>
      </c>
      <c r="I362" s="167"/>
      <c r="J362" s="132">
        <f>H362*I362</f>
        <v>0</v>
      </c>
      <c r="K362" s="131"/>
      <c r="L362" s="131">
        <f>H362*K362</f>
        <v>0</v>
      </c>
      <c r="M362" s="131"/>
      <c r="N362" s="131">
        <f>H362*M362</f>
        <v>0</v>
      </c>
      <c r="O362" s="132">
        <v>21</v>
      </c>
      <c r="P362" s="132">
        <f>J362*(O362/100)</f>
        <v>0</v>
      </c>
      <c r="Q362" s="132">
        <f>J362+P362</f>
        <v>0</v>
      </c>
      <c r="R362" s="9"/>
      <c r="S362" s="9"/>
      <c r="T362" s="9"/>
    </row>
    <row r="363" spans="1:20" ht="11.25" outlineLevel="5" x14ac:dyDescent="0.2">
      <c r="A363" s="12"/>
      <c r="B363" s="126"/>
      <c r="C363" s="127">
        <v>118</v>
      </c>
      <c r="D363" s="128" t="s">
        <v>533</v>
      </c>
      <c r="E363" s="129" t="s">
        <v>559</v>
      </c>
      <c r="F363" s="130" t="s">
        <v>560</v>
      </c>
      <c r="G363" s="128" t="s">
        <v>536</v>
      </c>
      <c r="H363" s="131">
        <v>3.8</v>
      </c>
      <c r="I363" s="167"/>
      <c r="J363" s="132">
        <f>H363*I363</f>
        <v>0</v>
      </c>
      <c r="K363" s="131"/>
      <c r="L363" s="131">
        <f>H363*K363</f>
        <v>0</v>
      </c>
      <c r="M363" s="131"/>
      <c r="N363" s="131">
        <f>H363*M363</f>
        <v>0</v>
      </c>
      <c r="O363" s="132">
        <v>21</v>
      </c>
      <c r="P363" s="132">
        <f>J363*(O363/100)</f>
        <v>0</v>
      </c>
      <c r="Q363" s="132">
        <f>J363+P363</f>
        <v>0</v>
      </c>
      <c r="R363" s="9"/>
      <c r="S363" s="9"/>
      <c r="T363" s="9"/>
    </row>
    <row r="364" spans="1:20" outlineLevel="5" x14ac:dyDescent="0.15">
      <c r="B364" s="7"/>
      <c r="C364" s="7"/>
      <c r="D364" s="7"/>
      <c r="E364" s="7"/>
      <c r="F364" s="7"/>
      <c r="G364" s="7"/>
      <c r="H364" s="7"/>
      <c r="I364" s="9"/>
      <c r="J364" s="9"/>
      <c r="K364" s="7"/>
      <c r="L364" s="7"/>
      <c r="M364" s="7"/>
      <c r="N364" s="7"/>
      <c r="O364" s="7"/>
      <c r="P364" s="9"/>
      <c r="Q364" s="9"/>
    </row>
    <row r="365" spans="1:20" ht="9" outlineLevel="4" x14ac:dyDescent="0.15">
      <c r="A365" s="76" t="s">
        <v>146</v>
      </c>
      <c r="B365" s="119">
        <v>5</v>
      </c>
      <c r="C365" s="120"/>
      <c r="D365" s="121" t="s">
        <v>249</v>
      </c>
      <c r="E365" s="121"/>
      <c r="F365" s="122" t="s">
        <v>147</v>
      </c>
      <c r="G365" s="121"/>
      <c r="H365" s="123"/>
      <c r="I365" s="124"/>
      <c r="J365" s="78">
        <f>SUBTOTAL(9,J366:J370)</f>
        <v>0</v>
      </c>
      <c r="K365" s="123"/>
      <c r="L365" s="79">
        <f>SUBTOTAL(9,L366:L370)</f>
        <v>0</v>
      </c>
      <c r="M365" s="123"/>
      <c r="N365" s="79">
        <f>SUBTOTAL(9,N366:N370)</f>
        <v>0</v>
      </c>
      <c r="O365" s="125"/>
      <c r="P365" s="78">
        <f>SUBTOTAL(9,P366:P370)</f>
        <v>0</v>
      </c>
      <c r="Q365" s="78">
        <f>SUBTOTAL(9,Q366:Q370)</f>
        <v>0</v>
      </c>
      <c r="R365" s="7"/>
      <c r="S365" s="9"/>
      <c r="T365" s="9"/>
    </row>
    <row r="366" spans="1:20" ht="22.5" outlineLevel="5" x14ac:dyDescent="0.2">
      <c r="A366" s="12"/>
      <c r="B366" s="126"/>
      <c r="C366" s="127">
        <v>119</v>
      </c>
      <c r="D366" s="128" t="s">
        <v>533</v>
      </c>
      <c r="E366" s="129" t="s">
        <v>561</v>
      </c>
      <c r="F366" s="130" t="s">
        <v>562</v>
      </c>
      <c r="G366" s="128" t="s">
        <v>536</v>
      </c>
      <c r="H366" s="131">
        <v>10.6</v>
      </c>
      <c r="I366" s="167"/>
      <c r="J366" s="132">
        <f>H366*I366</f>
        <v>0</v>
      </c>
      <c r="K366" s="131"/>
      <c r="L366" s="131">
        <f>H366*K366</f>
        <v>0</v>
      </c>
      <c r="M366" s="131"/>
      <c r="N366" s="131">
        <f>H366*M366</f>
        <v>0</v>
      </c>
      <c r="O366" s="132">
        <v>21</v>
      </c>
      <c r="P366" s="132">
        <f>J366*(O366/100)</f>
        <v>0</v>
      </c>
      <c r="Q366" s="132">
        <f>J366+P366</f>
        <v>0</v>
      </c>
      <c r="R366" s="9"/>
      <c r="S366" s="9"/>
      <c r="T366" s="9"/>
    </row>
    <row r="367" spans="1:20" ht="22.5" outlineLevel="5" x14ac:dyDescent="0.2">
      <c r="A367" s="12"/>
      <c r="B367" s="126"/>
      <c r="C367" s="127">
        <v>120</v>
      </c>
      <c r="D367" s="128" t="s">
        <v>533</v>
      </c>
      <c r="E367" s="129" t="s">
        <v>563</v>
      </c>
      <c r="F367" s="130" t="s">
        <v>564</v>
      </c>
      <c r="G367" s="128" t="s">
        <v>536</v>
      </c>
      <c r="H367" s="131">
        <v>2.8</v>
      </c>
      <c r="I367" s="167"/>
      <c r="J367" s="132">
        <f>H367*I367</f>
        <v>0</v>
      </c>
      <c r="K367" s="131"/>
      <c r="L367" s="131">
        <f>H367*K367</f>
        <v>0</v>
      </c>
      <c r="M367" s="131"/>
      <c r="N367" s="131">
        <f>H367*M367</f>
        <v>0</v>
      </c>
      <c r="O367" s="132">
        <v>21</v>
      </c>
      <c r="P367" s="132">
        <f>J367*(O367/100)</f>
        <v>0</v>
      </c>
      <c r="Q367" s="132">
        <f>J367+P367</f>
        <v>0</v>
      </c>
      <c r="R367" s="9"/>
      <c r="S367" s="9"/>
      <c r="T367" s="9"/>
    </row>
    <row r="368" spans="1:20" ht="22.5" outlineLevel="5" x14ac:dyDescent="0.2">
      <c r="A368" s="12"/>
      <c r="B368" s="126"/>
      <c r="C368" s="127">
        <v>121</v>
      </c>
      <c r="D368" s="128" t="s">
        <v>533</v>
      </c>
      <c r="E368" s="129" t="s">
        <v>565</v>
      </c>
      <c r="F368" s="130" t="s">
        <v>566</v>
      </c>
      <c r="G368" s="128" t="s">
        <v>536</v>
      </c>
      <c r="H368" s="131">
        <v>2.2000000000000002</v>
      </c>
      <c r="I368" s="167"/>
      <c r="J368" s="132">
        <f>H368*I368</f>
        <v>0</v>
      </c>
      <c r="K368" s="131"/>
      <c r="L368" s="131">
        <f>H368*K368</f>
        <v>0</v>
      </c>
      <c r="M368" s="131"/>
      <c r="N368" s="131">
        <f>H368*M368</f>
        <v>0</v>
      </c>
      <c r="O368" s="132">
        <v>21</v>
      </c>
      <c r="P368" s="132">
        <f>J368*(O368/100)</f>
        <v>0</v>
      </c>
      <c r="Q368" s="132">
        <f>J368+P368</f>
        <v>0</v>
      </c>
      <c r="R368" s="9"/>
      <c r="S368" s="9"/>
      <c r="T368" s="9"/>
    </row>
    <row r="369" spans="1:20" ht="22.5" outlineLevel="5" x14ac:dyDescent="0.2">
      <c r="A369" s="12"/>
      <c r="B369" s="126"/>
      <c r="C369" s="127">
        <v>122</v>
      </c>
      <c r="D369" s="128" t="s">
        <v>533</v>
      </c>
      <c r="E369" s="129" t="s">
        <v>567</v>
      </c>
      <c r="F369" s="130" t="s">
        <v>568</v>
      </c>
      <c r="G369" s="128" t="s">
        <v>536</v>
      </c>
      <c r="H369" s="131">
        <v>1.4</v>
      </c>
      <c r="I369" s="167"/>
      <c r="J369" s="132">
        <f>H369*I369</f>
        <v>0</v>
      </c>
      <c r="K369" s="131"/>
      <c r="L369" s="131">
        <f>H369*K369</f>
        <v>0</v>
      </c>
      <c r="M369" s="131"/>
      <c r="N369" s="131">
        <f>H369*M369</f>
        <v>0</v>
      </c>
      <c r="O369" s="132">
        <v>21</v>
      </c>
      <c r="P369" s="132">
        <f>J369*(O369/100)</f>
        <v>0</v>
      </c>
      <c r="Q369" s="132">
        <f>J369+P369</f>
        <v>0</v>
      </c>
      <c r="R369" s="9"/>
      <c r="S369" s="9"/>
      <c r="T369" s="9"/>
    </row>
    <row r="370" spans="1:20" outlineLevel="5" x14ac:dyDescent="0.15">
      <c r="B370" s="7"/>
      <c r="C370" s="7"/>
      <c r="D370" s="7"/>
      <c r="E370" s="7"/>
      <c r="F370" s="7"/>
      <c r="G370" s="7"/>
      <c r="H370" s="7"/>
      <c r="I370" s="9"/>
      <c r="J370" s="9"/>
      <c r="K370" s="7"/>
      <c r="L370" s="7"/>
      <c r="M370" s="7"/>
      <c r="N370" s="7"/>
      <c r="O370" s="7"/>
      <c r="P370" s="9"/>
      <c r="Q370" s="9"/>
    </row>
    <row r="371" spans="1:20" ht="9" outlineLevel="4" x14ac:dyDescent="0.15">
      <c r="A371" s="76" t="s">
        <v>148</v>
      </c>
      <c r="B371" s="119">
        <v>5</v>
      </c>
      <c r="C371" s="120"/>
      <c r="D371" s="121" t="s">
        <v>249</v>
      </c>
      <c r="E371" s="121"/>
      <c r="F371" s="122" t="s">
        <v>149</v>
      </c>
      <c r="G371" s="121"/>
      <c r="H371" s="123"/>
      <c r="I371" s="124"/>
      <c r="J371" s="78">
        <f>SUBTOTAL(9,J372:J373)</f>
        <v>0</v>
      </c>
      <c r="K371" s="123"/>
      <c r="L371" s="79">
        <f>SUBTOTAL(9,L372:L373)</f>
        <v>0</v>
      </c>
      <c r="M371" s="123"/>
      <c r="N371" s="79">
        <f>SUBTOTAL(9,N372:N373)</f>
        <v>0</v>
      </c>
      <c r="O371" s="125"/>
      <c r="P371" s="78">
        <f>SUBTOTAL(9,P372:P373)</f>
        <v>0</v>
      </c>
      <c r="Q371" s="78">
        <f>SUBTOTAL(9,Q372:Q373)</f>
        <v>0</v>
      </c>
      <c r="R371" s="7"/>
      <c r="S371" s="9"/>
      <c r="T371" s="9"/>
    </row>
    <row r="372" spans="1:20" ht="11.25" outlineLevel="5" x14ac:dyDescent="0.2">
      <c r="A372" s="12"/>
      <c r="B372" s="126"/>
      <c r="C372" s="127">
        <v>123</v>
      </c>
      <c r="D372" s="128" t="s">
        <v>533</v>
      </c>
      <c r="E372" s="129" t="s">
        <v>569</v>
      </c>
      <c r="F372" s="130" t="s">
        <v>570</v>
      </c>
      <c r="G372" s="128" t="s">
        <v>536</v>
      </c>
      <c r="H372" s="131">
        <v>12.4</v>
      </c>
      <c r="I372" s="167"/>
      <c r="J372" s="132">
        <f>H372*I372</f>
        <v>0</v>
      </c>
      <c r="K372" s="131"/>
      <c r="L372" s="131">
        <f>H372*K372</f>
        <v>0</v>
      </c>
      <c r="M372" s="131"/>
      <c r="N372" s="131">
        <f>H372*M372</f>
        <v>0</v>
      </c>
      <c r="O372" s="132">
        <v>21</v>
      </c>
      <c r="P372" s="132">
        <f>J372*(O372/100)</f>
        <v>0</v>
      </c>
      <c r="Q372" s="132">
        <f>J372+P372</f>
        <v>0</v>
      </c>
      <c r="R372" s="9"/>
      <c r="S372" s="9"/>
      <c r="T372" s="9"/>
    </row>
    <row r="373" spans="1:20" outlineLevel="5" x14ac:dyDescent="0.15">
      <c r="B373" s="7"/>
      <c r="C373" s="7"/>
      <c r="D373" s="7"/>
      <c r="E373" s="7"/>
      <c r="F373" s="7"/>
      <c r="G373" s="7"/>
      <c r="H373" s="7"/>
      <c r="I373" s="9"/>
      <c r="J373" s="9"/>
      <c r="K373" s="7"/>
      <c r="L373" s="7"/>
      <c r="M373" s="7"/>
      <c r="N373" s="7"/>
      <c r="O373" s="7"/>
      <c r="P373" s="9"/>
      <c r="Q373" s="9"/>
    </row>
    <row r="374" spans="1:20" ht="9" outlineLevel="4" x14ac:dyDescent="0.15">
      <c r="A374" s="76" t="s">
        <v>150</v>
      </c>
      <c r="B374" s="119">
        <v>5</v>
      </c>
      <c r="C374" s="120"/>
      <c r="D374" s="121" t="s">
        <v>249</v>
      </c>
      <c r="E374" s="121"/>
      <c r="F374" s="122" t="s">
        <v>151</v>
      </c>
      <c r="G374" s="121"/>
      <c r="H374" s="123"/>
      <c r="I374" s="124"/>
      <c r="J374" s="78">
        <f>SUBTOTAL(9,J375:J378)</f>
        <v>0</v>
      </c>
      <c r="K374" s="123"/>
      <c r="L374" s="79">
        <f>SUBTOTAL(9,L375:L378)</f>
        <v>0</v>
      </c>
      <c r="M374" s="123"/>
      <c r="N374" s="79">
        <f>SUBTOTAL(9,N375:N378)</f>
        <v>0</v>
      </c>
      <c r="O374" s="125"/>
      <c r="P374" s="78">
        <f>SUBTOTAL(9,P375:P378)</f>
        <v>0</v>
      </c>
      <c r="Q374" s="78">
        <f>SUBTOTAL(9,Q375:Q378)</f>
        <v>0</v>
      </c>
      <c r="R374" s="7"/>
      <c r="S374" s="9"/>
      <c r="T374" s="9"/>
    </row>
    <row r="375" spans="1:20" ht="22.5" outlineLevel="5" x14ac:dyDescent="0.2">
      <c r="A375" s="12"/>
      <c r="B375" s="126"/>
      <c r="C375" s="127">
        <v>124</v>
      </c>
      <c r="D375" s="128" t="s">
        <v>533</v>
      </c>
      <c r="E375" s="129" t="s">
        <v>571</v>
      </c>
      <c r="F375" s="130" t="s">
        <v>572</v>
      </c>
      <c r="G375" s="128" t="s">
        <v>536</v>
      </c>
      <c r="H375" s="131">
        <v>66.8</v>
      </c>
      <c r="I375" s="167"/>
      <c r="J375" s="132">
        <f>H375*I375</f>
        <v>0</v>
      </c>
      <c r="K375" s="131"/>
      <c r="L375" s="131">
        <f>H375*K375</f>
        <v>0</v>
      </c>
      <c r="M375" s="131"/>
      <c r="N375" s="131">
        <f>H375*M375</f>
        <v>0</v>
      </c>
      <c r="O375" s="132">
        <v>21</v>
      </c>
      <c r="P375" s="132">
        <f>J375*(O375/100)</f>
        <v>0</v>
      </c>
      <c r="Q375" s="132">
        <f>J375+P375</f>
        <v>0</v>
      </c>
      <c r="R375" s="9"/>
      <c r="S375" s="9"/>
      <c r="T375" s="9"/>
    </row>
    <row r="376" spans="1:20" ht="22.5" outlineLevel="5" x14ac:dyDescent="0.2">
      <c r="A376" s="12"/>
      <c r="B376" s="126"/>
      <c r="C376" s="127">
        <v>125</v>
      </c>
      <c r="D376" s="128" t="s">
        <v>533</v>
      </c>
      <c r="E376" s="129" t="s">
        <v>573</v>
      </c>
      <c r="F376" s="130" t="s">
        <v>574</v>
      </c>
      <c r="G376" s="128" t="s">
        <v>536</v>
      </c>
      <c r="H376" s="131">
        <v>2.2000000000000002</v>
      </c>
      <c r="I376" s="167"/>
      <c r="J376" s="132">
        <f>H376*I376</f>
        <v>0</v>
      </c>
      <c r="K376" s="131"/>
      <c r="L376" s="131">
        <f>H376*K376</f>
        <v>0</v>
      </c>
      <c r="M376" s="131"/>
      <c r="N376" s="131">
        <f>H376*M376</f>
        <v>0</v>
      </c>
      <c r="O376" s="132">
        <v>21</v>
      </c>
      <c r="P376" s="132">
        <f>J376*(O376/100)</f>
        <v>0</v>
      </c>
      <c r="Q376" s="132">
        <f>J376+P376</f>
        <v>0</v>
      </c>
      <c r="R376" s="9"/>
      <c r="S376" s="9"/>
      <c r="T376" s="9"/>
    </row>
    <row r="377" spans="1:20" ht="22.5" outlineLevel="5" x14ac:dyDescent="0.2">
      <c r="A377" s="12"/>
      <c r="B377" s="126"/>
      <c r="C377" s="127">
        <v>126</v>
      </c>
      <c r="D377" s="128" t="s">
        <v>533</v>
      </c>
      <c r="E377" s="129" t="s">
        <v>575</v>
      </c>
      <c r="F377" s="130" t="s">
        <v>576</v>
      </c>
      <c r="G377" s="128" t="s">
        <v>536</v>
      </c>
      <c r="H377" s="131">
        <v>22.8</v>
      </c>
      <c r="I377" s="167"/>
      <c r="J377" s="132">
        <f>H377*I377</f>
        <v>0</v>
      </c>
      <c r="K377" s="131"/>
      <c r="L377" s="131">
        <f>H377*K377</f>
        <v>0</v>
      </c>
      <c r="M377" s="131"/>
      <c r="N377" s="131">
        <f>H377*M377</f>
        <v>0</v>
      </c>
      <c r="O377" s="132">
        <v>21</v>
      </c>
      <c r="P377" s="132">
        <f>J377*(O377/100)</f>
        <v>0</v>
      </c>
      <c r="Q377" s="132">
        <f>J377+P377</f>
        <v>0</v>
      </c>
      <c r="R377" s="9"/>
      <c r="S377" s="9"/>
      <c r="T377" s="9"/>
    </row>
    <row r="378" spans="1:20" outlineLevel="5" x14ac:dyDescent="0.15">
      <c r="B378" s="7"/>
      <c r="C378" s="7"/>
      <c r="D378" s="7"/>
      <c r="E378" s="7"/>
      <c r="F378" s="7"/>
      <c r="G378" s="7"/>
      <c r="H378" s="7"/>
      <c r="I378" s="9"/>
      <c r="J378" s="9"/>
      <c r="K378" s="7"/>
      <c r="L378" s="7"/>
      <c r="M378" s="7"/>
      <c r="N378" s="7"/>
      <c r="O378" s="7"/>
      <c r="P378" s="9"/>
      <c r="Q378" s="9"/>
    </row>
    <row r="379" spans="1:20" ht="10.5" outlineLevel="3" x14ac:dyDescent="0.15">
      <c r="A379" s="72" t="s">
        <v>152</v>
      </c>
      <c r="B379" s="112">
        <v>4</v>
      </c>
      <c r="C379" s="113"/>
      <c r="D379" s="114" t="s">
        <v>248</v>
      </c>
      <c r="E379" s="114"/>
      <c r="F379" s="115" t="s">
        <v>153</v>
      </c>
      <c r="G379" s="114"/>
      <c r="H379" s="116"/>
      <c r="I379" s="117"/>
      <c r="J379" s="74">
        <f>SUBTOTAL(9,J380:J385)</f>
        <v>0</v>
      </c>
      <c r="K379" s="116"/>
      <c r="L379" s="75">
        <f>SUBTOTAL(9,L380:L385)</f>
        <v>0</v>
      </c>
      <c r="M379" s="116"/>
      <c r="N379" s="75">
        <f>SUBTOTAL(9,N380:N385)</f>
        <v>0</v>
      </c>
      <c r="O379" s="118"/>
      <c r="P379" s="74">
        <f>SUBTOTAL(9,P380:P385)</f>
        <v>0</v>
      </c>
      <c r="Q379" s="74">
        <f>SUBTOTAL(9,Q380:Q385)</f>
        <v>0</v>
      </c>
      <c r="R379" s="7"/>
      <c r="S379" s="9"/>
      <c r="T379" s="9"/>
    </row>
    <row r="380" spans="1:20" ht="9" outlineLevel="4" x14ac:dyDescent="0.15">
      <c r="A380" s="76" t="s">
        <v>154</v>
      </c>
      <c r="B380" s="119">
        <v>5</v>
      </c>
      <c r="C380" s="120"/>
      <c r="D380" s="121" t="s">
        <v>249</v>
      </c>
      <c r="E380" s="121"/>
      <c r="F380" s="122" t="s">
        <v>155</v>
      </c>
      <c r="G380" s="121"/>
      <c r="H380" s="123"/>
      <c r="I380" s="124"/>
      <c r="J380" s="78">
        <f>SUBTOTAL(9,J381:J385)</f>
        <v>0</v>
      </c>
      <c r="K380" s="123"/>
      <c r="L380" s="79">
        <f>SUBTOTAL(9,L381:L385)</f>
        <v>0</v>
      </c>
      <c r="M380" s="123"/>
      <c r="N380" s="79">
        <f>SUBTOTAL(9,N381:N385)</f>
        <v>0</v>
      </c>
      <c r="O380" s="125"/>
      <c r="P380" s="78">
        <f>SUBTOTAL(9,P381:P385)</f>
        <v>0</v>
      </c>
      <c r="Q380" s="78">
        <f>SUBTOTAL(9,Q381:Q385)</f>
        <v>0</v>
      </c>
      <c r="R380" s="7"/>
      <c r="S380" s="9"/>
      <c r="T380" s="9"/>
    </row>
    <row r="381" spans="1:20" ht="11.25" outlineLevel="5" x14ac:dyDescent="0.2">
      <c r="A381" s="12"/>
      <c r="B381" s="126"/>
      <c r="C381" s="127">
        <v>127</v>
      </c>
      <c r="D381" s="128" t="s">
        <v>533</v>
      </c>
      <c r="E381" s="129" t="s">
        <v>577</v>
      </c>
      <c r="F381" s="130" t="s">
        <v>578</v>
      </c>
      <c r="G381" s="128" t="s">
        <v>536</v>
      </c>
      <c r="H381" s="131">
        <v>8.4</v>
      </c>
      <c r="I381" s="167"/>
      <c r="J381" s="132">
        <f>H381*I381</f>
        <v>0</v>
      </c>
      <c r="K381" s="131"/>
      <c r="L381" s="131">
        <f>H381*K381</f>
        <v>0</v>
      </c>
      <c r="M381" s="131"/>
      <c r="N381" s="131">
        <f>H381*M381</f>
        <v>0</v>
      </c>
      <c r="O381" s="132">
        <v>21</v>
      </c>
      <c r="P381" s="132">
        <f>J381*(O381/100)</f>
        <v>0</v>
      </c>
      <c r="Q381" s="132">
        <f>J381+P381</f>
        <v>0</v>
      </c>
      <c r="R381" s="9"/>
      <c r="S381" s="9"/>
      <c r="T381" s="9"/>
    </row>
    <row r="382" spans="1:20" ht="22.5" outlineLevel="5" x14ac:dyDescent="0.2">
      <c r="A382" s="12"/>
      <c r="B382" s="126"/>
      <c r="C382" s="127">
        <v>128</v>
      </c>
      <c r="D382" s="128" t="s">
        <v>533</v>
      </c>
      <c r="E382" s="129" t="s">
        <v>579</v>
      </c>
      <c r="F382" s="130" t="s">
        <v>580</v>
      </c>
      <c r="G382" s="128" t="s">
        <v>536</v>
      </c>
      <c r="H382" s="131">
        <v>1.8</v>
      </c>
      <c r="I382" s="167"/>
      <c r="J382" s="132">
        <f>H382*I382</f>
        <v>0</v>
      </c>
      <c r="K382" s="131"/>
      <c r="L382" s="131">
        <f>H382*K382</f>
        <v>0</v>
      </c>
      <c r="M382" s="131"/>
      <c r="N382" s="131">
        <f>H382*M382</f>
        <v>0</v>
      </c>
      <c r="O382" s="132">
        <v>21</v>
      </c>
      <c r="P382" s="132">
        <f>J382*(O382/100)</f>
        <v>0</v>
      </c>
      <c r="Q382" s="132">
        <f>J382+P382</f>
        <v>0</v>
      </c>
      <c r="R382" s="9"/>
      <c r="S382" s="9"/>
      <c r="T382" s="9"/>
    </row>
    <row r="383" spans="1:20" ht="22.5" outlineLevel="5" x14ac:dyDescent="0.2">
      <c r="A383" s="12"/>
      <c r="B383" s="126"/>
      <c r="C383" s="127">
        <v>129</v>
      </c>
      <c r="D383" s="128" t="s">
        <v>533</v>
      </c>
      <c r="E383" s="129" t="s">
        <v>581</v>
      </c>
      <c r="F383" s="130" t="s">
        <v>582</v>
      </c>
      <c r="G383" s="128" t="s">
        <v>536</v>
      </c>
      <c r="H383" s="131">
        <v>2.6</v>
      </c>
      <c r="I383" s="167"/>
      <c r="J383" s="132">
        <f>H383*I383</f>
        <v>0</v>
      </c>
      <c r="K383" s="131"/>
      <c r="L383" s="131">
        <f>H383*K383</f>
        <v>0</v>
      </c>
      <c r="M383" s="131"/>
      <c r="N383" s="131">
        <f>H383*M383</f>
        <v>0</v>
      </c>
      <c r="O383" s="132">
        <v>21</v>
      </c>
      <c r="P383" s="132">
        <f>J383*(O383/100)</f>
        <v>0</v>
      </c>
      <c r="Q383" s="132">
        <f>J383+P383</f>
        <v>0</v>
      </c>
      <c r="R383" s="9"/>
      <c r="S383" s="9"/>
      <c r="T383" s="9"/>
    </row>
    <row r="384" spans="1:20" ht="22.5" outlineLevel="5" x14ac:dyDescent="0.2">
      <c r="A384" s="12"/>
      <c r="B384" s="126"/>
      <c r="C384" s="127">
        <v>130</v>
      </c>
      <c r="D384" s="128" t="s">
        <v>533</v>
      </c>
      <c r="E384" s="129" t="s">
        <v>583</v>
      </c>
      <c r="F384" s="130" t="s">
        <v>584</v>
      </c>
      <c r="G384" s="128" t="s">
        <v>536</v>
      </c>
      <c r="H384" s="131">
        <v>2.8</v>
      </c>
      <c r="I384" s="167"/>
      <c r="J384" s="132">
        <f>H384*I384</f>
        <v>0</v>
      </c>
      <c r="K384" s="131"/>
      <c r="L384" s="131">
        <f>H384*K384</f>
        <v>0</v>
      </c>
      <c r="M384" s="131"/>
      <c r="N384" s="131">
        <f>H384*M384</f>
        <v>0</v>
      </c>
      <c r="O384" s="132">
        <v>21</v>
      </c>
      <c r="P384" s="132">
        <f>J384*(O384/100)</f>
        <v>0</v>
      </c>
      <c r="Q384" s="132">
        <f>J384+P384</f>
        <v>0</v>
      </c>
      <c r="R384" s="9"/>
      <c r="S384" s="9"/>
      <c r="T384" s="9"/>
    </row>
    <row r="385" spans="1:20" outlineLevel="5" x14ac:dyDescent="0.15">
      <c r="B385" s="7"/>
      <c r="C385" s="7"/>
      <c r="D385" s="7"/>
      <c r="E385" s="7"/>
      <c r="F385" s="7"/>
      <c r="G385" s="7"/>
      <c r="H385" s="7"/>
      <c r="I385" s="9"/>
      <c r="J385" s="9"/>
      <c r="K385" s="7"/>
      <c r="L385" s="7"/>
      <c r="M385" s="7"/>
      <c r="N385" s="7"/>
      <c r="O385" s="7"/>
      <c r="P385" s="9"/>
      <c r="Q385" s="9"/>
    </row>
    <row r="386" spans="1:20" ht="10.5" outlineLevel="3" x14ac:dyDescent="0.15">
      <c r="A386" s="72" t="s">
        <v>156</v>
      </c>
      <c r="B386" s="112">
        <v>4</v>
      </c>
      <c r="C386" s="113"/>
      <c r="D386" s="114" t="s">
        <v>248</v>
      </c>
      <c r="E386" s="114"/>
      <c r="F386" s="115" t="s">
        <v>157</v>
      </c>
      <c r="G386" s="114"/>
      <c r="H386" s="116"/>
      <c r="I386" s="117"/>
      <c r="J386" s="74">
        <f>SUBTOTAL(9,J387:J390)</f>
        <v>0</v>
      </c>
      <c r="K386" s="116"/>
      <c r="L386" s="75">
        <f>SUBTOTAL(9,L387:L390)</f>
        <v>0</v>
      </c>
      <c r="M386" s="116"/>
      <c r="N386" s="75">
        <f>SUBTOTAL(9,N387:N390)</f>
        <v>0</v>
      </c>
      <c r="O386" s="118"/>
      <c r="P386" s="74">
        <f>SUBTOTAL(9,P387:P390)</f>
        <v>0</v>
      </c>
      <c r="Q386" s="74">
        <f>SUBTOTAL(9,Q387:Q390)</f>
        <v>0</v>
      </c>
      <c r="R386" s="7"/>
      <c r="S386" s="9"/>
      <c r="T386" s="9"/>
    </row>
    <row r="387" spans="1:20" ht="9" outlineLevel="4" x14ac:dyDescent="0.15">
      <c r="A387" s="76" t="s">
        <v>158</v>
      </c>
      <c r="B387" s="119">
        <v>5</v>
      </c>
      <c r="C387" s="120"/>
      <c r="D387" s="121" t="s">
        <v>249</v>
      </c>
      <c r="E387" s="121"/>
      <c r="F387" s="122" t="s">
        <v>159</v>
      </c>
      <c r="G387" s="121"/>
      <c r="H387" s="123"/>
      <c r="I387" s="124"/>
      <c r="J387" s="78">
        <f>SUBTOTAL(9,J388:J390)</f>
        <v>0</v>
      </c>
      <c r="K387" s="123"/>
      <c r="L387" s="79">
        <f>SUBTOTAL(9,L388:L390)</f>
        <v>0</v>
      </c>
      <c r="M387" s="123"/>
      <c r="N387" s="79">
        <f>SUBTOTAL(9,N388:N390)</f>
        <v>0</v>
      </c>
      <c r="O387" s="125"/>
      <c r="P387" s="78">
        <f>SUBTOTAL(9,P388:P390)</f>
        <v>0</v>
      </c>
      <c r="Q387" s="78">
        <f>SUBTOTAL(9,Q388:Q390)</f>
        <v>0</v>
      </c>
      <c r="R387" s="7"/>
      <c r="S387" s="9"/>
      <c r="T387" s="9"/>
    </row>
    <row r="388" spans="1:20" ht="11.25" outlineLevel="5" x14ac:dyDescent="0.2">
      <c r="A388" s="12"/>
      <c r="B388" s="126"/>
      <c r="C388" s="127">
        <v>131</v>
      </c>
      <c r="D388" s="128" t="s">
        <v>533</v>
      </c>
      <c r="E388" s="129" t="s">
        <v>585</v>
      </c>
      <c r="F388" s="130" t="s">
        <v>586</v>
      </c>
      <c r="G388" s="128" t="s">
        <v>536</v>
      </c>
      <c r="H388" s="131">
        <v>4.8</v>
      </c>
      <c r="I388" s="167"/>
      <c r="J388" s="132">
        <f>H388*I388</f>
        <v>0</v>
      </c>
      <c r="K388" s="131"/>
      <c r="L388" s="131">
        <f>H388*K388</f>
        <v>0</v>
      </c>
      <c r="M388" s="131"/>
      <c r="N388" s="131">
        <f>H388*M388</f>
        <v>0</v>
      </c>
      <c r="O388" s="132">
        <v>21</v>
      </c>
      <c r="P388" s="132">
        <f>J388*(O388/100)</f>
        <v>0</v>
      </c>
      <c r="Q388" s="132">
        <f>J388+P388</f>
        <v>0</v>
      </c>
      <c r="R388" s="9"/>
      <c r="S388" s="9"/>
      <c r="T388" s="9"/>
    </row>
    <row r="389" spans="1:20" ht="22.5" outlineLevel="5" x14ac:dyDescent="0.2">
      <c r="A389" s="12"/>
      <c r="B389" s="126"/>
      <c r="C389" s="127">
        <v>132</v>
      </c>
      <c r="D389" s="128" t="s">
        <v>533</v>
      </c>
      <c r="E389" s="129" t="s">
        <v>587</v>
      </c>
      <c r="F389" s="130" t="s">
        <v>588</v>
      </c>
      <c r="G389" s="128" t="s">
        <v>536</v>
      </c>
      <c r="H389" s="131">
        <v>3.6</v>
      </c>
      <c r="I389" s="167"/>
      <c r="J389" s="132">
        <f>H389*I389</f>
        <v>0</v>
      </c>
      <c r="K389" s="131"/>
      <c r="L389" s="131">
        <f>H389*K389</f>
        <v>0</v>
      </c>
      <c r="M389" s="131"/>
      <c r="N389" s="131">
        <f>H389*M389</f>
        <v>0</v>
      </c>
      <c r="O389" s="132">
        <v>21</v>
      </c>
      <c r="P389" s="132">
        <f>J389*(O389/100)</f>
        <v>0</v>
      </c>
      <c r="Q389" s="132">
        <f>J389+P389</f>
        <v>0</v>
      </c>
      <c r="R389" s="9"/>
      <c r="S389" s="9"/>
      <c r="T389" s="9"/>
    </row>
    <row r="390" spans="1:20" outlineLevel="5" x14ac:dyDescent="0.15">
      <c r="B390" s="7"/>
      <c r="C390" s="7"/>
      <c r="D390" s="7"/>
      <c r="E390" s="7"/>
      <c r="F390" s="7"/>
      <c r="G390" s="7"/>
      <c r="H390" s="7"/>
      <c r="I390" s="9"/>
      <c r="J390" s="9"/>
      <c r="K390" s="7"/>
      <c r="L390" s="7"/>
      <c r="M390" s="7"/>
      <c r="N390" s="7"/>
      <c r="O390" s="7"/>
      <c r="P390" s="9"/>
      <c r="Q390" s="9"/>
    </row>
    <row r="391" spans="1:20" ht="10.5" outlineLevel="3" x14ac:dyDescent="0.15">
      <c r="A391" s="72" t="s">
        <v>160</v>
      </c>
      <c r="B391" s="112">
        <v>4</v>
      </c>
      <c r="C391" s="113"/>
      <c r="D391" s="114" t="s">
        <v>248</v>
      </c>
      <c r="E391" s="114"/>
      <c r="F391" s="115" t="s">
        <v>161</v>
      </c>
      <c r="G391" s="114"/>
      <c r="H391" s="116"/>
      <c r="I391" s="117"/>
      <c r="J391" s="74">
        <f>SUBTOTAL(9,J392:J398)</f>
        <v>0</v>
      </c>
      <c r="K391" s="116"/>
      <c r="L391" s="75">
        <f>SUBTOTAL(9,L392:L398)</f>
        <v>0</v>
      </c>
      <c r="M391" s="116"/>
      <c r="N391" s="75">
        <f>SUBTOTAL(9,N392:N398)</f>
        <v>0</v>
      </c>
      <c r="O391" s="118"/>
      <c r="P391" s="74">
        <f>SUBTOTAL(9,P392:P398)</f>
        <v>0</v>
      </c>
      <c r="Q391" s="74">
        <f>SUBTOTAL(9,Q392:Q398)</f>
        <v>0</v>
      </c>
      <c r="R391" s="7"/>
      <c r="S391" s="9"/>
      <c r="T391" s="9"/>
    </row>
    <row r="392" spans="1:20" ht="9" outlineLevel="4" x14ac:dyDescent="0.15">
      <c r="A392" s="76" t="s">
        <v>162</v>
      </c>
      <c r="B392" s="119">
        <v>5</v>
      </c>
      <c r="C392" s="120"/>
      <c r="D392" s="121" t="s">
        <v>249</v>
      </c>
      <c r="E392" s="121"/>
      <c r="F392" s="122" t="s">
        <v>163</v>
      </c>
      <c r="G392" s="121"/>
      <c r="H392" s="123"/>
      <c r="I392" s="124"/>
      <c r="J392" s="78">
        <f>SUBTOTAL(9,J393:J398)</f>
        <v>0</v>
      </c>
      <c r="K392" s="123"/>
      <c r="L392" s="79">
        <f>SUBTOTAL(9,L393:L398)</f>
        <v>0</v>
      </c>
      <c r="M392" s="123"/>
      <c r="N392" s="79">
        <f>SUBTOTAL(9,N393:N398)</f>
        <v>0</v>
      </c>
      <c r="O392" s="125"/>
      <c r="P392" s="78">
        <f>SUBTOTAL(9,P393:P398)</f>
        <v>0</v>
      </c>
      <c r="Q392" s="78">
        <f>SUBTOTAL(9,Q393:Q398)</f>
        <v>0</v>
      </c>
      <c r="R392" s="7"/>
      <c r="S392" s="9"/>
      <c r="T392" s="9"/>
    </row>
    <row r="393" spans="1:20" ht="11.25" outlineLevel="5" x14ac:dyDescent="0.2">
      <c r="A393" s="12"/>
      <c r="B393" s="126"/>
      <c r="C393" s="127">
        <v>133</v>
      </c>
      <c r="D393" s="128" t="s">
        <v>533</v>
      </c>
      <c r="E393" s="129" t="s">
        <v>589</v>
      </c>
      <c r="F393" s="130" t="s">
        <v>590</v>
      </c>
      <c r="G393" s="128" t="s">
        <v>536</v>
      </c>
      <c r="H393" s="131">
        <v>56.2</v>
      </c>
      <c r="I393" s="167"/>
      <c r="J393" s="132">
        <f>H393*I393</f>
        <v>0</v>
      </c>
      <c r="K393" s="131"/>
      <c r="L393" s="131">
        <f>H393*K393</f>
        <v>0</v>
      </c>
      <c r="M393" s="131"/>
      <c r="N393" s="131">
        <f>H393*M393</f>
        <v>0</v>
      </c>
      <c r="O393" s="132">
        <v>21</v>
      </c>
      <c r="P393" s="132">
        <f>J393*(O393/100)</f>
        <v>0</v>
      </c>
      <c r="Q393" s="132">
        <f>J393+P393</f>
        <v>0</v>
      </c>
      <c r="R393" s="9"/>
      <c r="S393" s="9"/>
      <c r="T393" s="9"/>
    </row>
    <row r="394" spans="1:20" ht="11.25" outlineLevel="5" x14ac:dyDescent="0.2">
      <c r="A394" s="12"/>
      <c r="B394" s="126"/>
      <c r="C394" s="127">
        <v>134</v>
      </c>
      <c r="D394" s="128" t="s">
        <v>533</v>
      </c>
      <c r="E394" s="129" t="s">
        <v>591</v>
      </c>
      <c r="F394" s="130" t="s">
        <v>592</v>
      </c>
      <c r="G394" s="128" t="s">
        <v>536</v>
      </c>
      <c r="H394" s="131">
        <v>42.8</v>
      </c>
      <c r="I394" s="167"/>
      <c r="J394" s="132">
        <f>H394*I394</f>
        <v>0</v>
      </c>
      <c r="K394" s="131"/>
      <c r="L394" s="131">
        <f>H394*K394</f>
        <v>0</v>
      </c>
      <c r="M394" s="131"/>
      <c r="N394" s="131">
        <f>H394*M394</f>
        <v>0</v>
      </c>
      <c r="O394" s="132">
        <v>21</v>
      </c>
      <c r="P394" s="132">
        <f>J394*(O394/100)</f>
        <v>0</v>
      </c>
      <c r="Q394" s="132">
        <f>J394+P394</f>
        <v>0</v>
      </c>
      <c r="R394" s="9"/>
      <c r="S394" s="9"/>
      <c r="T394" s="9"/>
    </row>
    <row r="395" spans="1:20" ht="11.25" outlineLevel="5" x14ac:dyDescent="0.2">
      <c r="A395" s="12"/>
      <c r="B395" s="126"/>
      <c r="C395" s="127">
        <v>135</v>
      </c>
      <c r="D395" s="128" t="s">
        <v>533</v>
      </c>
      <c r="E395" s="129" t="s">
        <v>593</v>
      </c>
      <c r="F395" s="130" t="s">
        <v>594</v>
      </c>
      <c r="G395" s="128" t="s">
        <v>536</v>
      </c>
      <c r="H395" s="131">
        <v>18.600000000000001</v>
      </c>
      <c r="I395" s="167"/>
      <c r="J395" s="132">
        <f>H395*I395</f>
        <v>0</v>
      </c>
      <c r="K395" s="131"/>
      <c r="L395" s="131">
        <f>H395*K395</f>
        <v>0</v>
      </c>
      <c r="M395" s="131"/>
      <c r="N395" s="131">
        <f>H395*M395</f>
        <v>0</v>
      </c>
      <c r="O395" s="132">
        <v>21</v>
      </c>
      <c r="P395" s="132">
        <f>J395*(O395/100)</f>
        <v>0</v>
      </c>
      <c r="Q395" s="132">
        <f>J395+P395</f>
        <v>0</v>
      </c>
      <c r="R395" s="9"/>
      <c r="S395" s="9"/>
      <c r="T395" s="9"/>
    </row>
    <row r="396" spans="1:20" ht="11.25" outlineLevel="5" x14ac:dyDescent="0.2">
      <c r="A396" s="12"/>
      <c r="B396" s="126"/>
      <c r="C396" s="127">
        <v>136</v>
      </c>
      <c r="D396" s="128" t="s">
        <v>533</v>
      </c>
      <c r="E396" s="129" t="s">
        <v>595</v>
      </c>
      <c r="F396" s="130" t="s">
        <v>596</v>
      </c>
      <c r="G396" s="128" t="s">
        <v>536</v>
      </c>
      <c r="H396" s="131">
        <v>3.4</v>
      </c>
      <c r="I396" s="167"/>
      <c r="J396" s="132">
        <f>H396*I396</f>
        <v>0</v>
      </c>
      <c r="K396" s="131"/>
      <c r="L396" s="131">
        <f>H396*K396</f>
        <v>0</v>
      </c>
      <c r="M396" s="131"/>
      <c r="N396" s="131">
        <f>H396*M396</f>
        <v>0</v>
      </c>
      <c r="O396" s="132">
        <v>21</v>
      </c>
      <c r="P396" s="132">
        <f>J396*(O396/100)</f>
        <v>0</v>
      </c>
      <c r="Q396" s="132">
        <f>J396+P396</f>
        <v>0</v>
      </c>
      <c r="R396" s="9"/>
      <c r="S396" s="9"/>
      <c r="T396" s="9"/>
    </row>
    <row r="397" spans="1:20" ht="11.25" outlineLevel="5" x14ac:dyDescent="0.2">
      <c r="A397" s="12"/>
      <c r="B397" s="126"/>
      <c r="C397" s="127">
        <v>137</v>
      </c>
      <c r="D397" s="128" t="s">
        <v>533</v>
      </c>
      <c r="E397" s="129" t="s">
        <v>597</v>
      </c>
      <c r="F397" s="130" t="s">
        <v>598</v>
      </c>
      <c r="G397" s="128" t="s">
        <v>536</v>
      </c>
      <c r="H397" s="131">
        <v>4.8</v>
      </c>
      <c r="I397" s="167"/>
      <c r="J397" s="132">
        <f>H397*I397</f>
        <v>0</v>
      </c>
      <c r="K397" s="131"/>
      <c r="L397" s="131">
        <f>H397*K397</f>
        <v>0</v>
      </c>
      <c r="M397" s="131"/>
      <c r="N397" s="131">
        <f>H397*M397</f>
        <v>0</v>
      </c>
      <c r="O397" s="132">
        <v>21</v>
      </c>
      <c r="P397" s="132">
        <f>J397*(O397/100)</f>
        <v>0</v>
      </c>
      <c r="Q397" s="132">
        <f>J397+P397</f>
        <v>0</v>
      </c>
      <c r="R397" s="9"/>
      <c r="S397" s="9"/>
      <c r="T397" s="9"/>
    </row>
    <row r="398" spans="1:20" outlineLevel="5" x14ac:dyDescent="0.15">
      <c r="B398" s="7"/>
      <c r="C398" s="7"/>
      <c r="D398" s="7"/>
      <c r="E398" s="7"/>
      <c r="F398" s="7"/>
      <c r="G398" s="7"/>
      <c r="H398" s="7"/>
      <c r="I398" s="9"/>
      <c r="J398" s="9"/>
      <c r="K398" s="7"/>
      <c r="L398" s="7"/>
      <c r="M398" s="7"/>
      <c r="N398" s="7"/>
      <c r="O398" s="7"/>
      <c r="P398" s="9"/>
      <c r="Q398" s="9"/>
    </row>
    <row r="399" spans="1:20" ht="10.5" outlineLevel="3" x14ac:dyDescent="0.15">
      <c r="A399" s="72" t="s">
        <v>164</v>
      </c>
      <c r="B399" s="112">
        <v>4</v>
      </c>
      <c r="C399" s="113"/>
      <c r="D399" s="114" t="s">
        <v>248</v>
      </c>
      <c r="E399" s="114"/>
      <c r="F399" s="115" t="s">
        <v>165</v>
      </c>
      <c r="G399" s="114"/>
      <c r="H399" s="116"/>
      <c r="I399" s="117"/>
      <c r="J399" s="74">
        <f>SUBTOTAL(9,J400:J403)</f>
        <v>0</v>
      </c>
      <c r="K399" s="116"/>
      <c r="L399" s="75">
        <f>SUBTOTAL(9,L400:L403)</f>
        <v>0</v>
      </c>
      <c r="M399" s="116"/>
      <c r="N399" s="75">
        <f>SUBTOTAL(9,N400:N403)</f>
        <v>0</v>
      </c>
      <c r="O399" s="118"/>
      <c r="P399" s="74">
        <f>SUBTOTAL(9,P400:P403)</f>
        <v>0</v>
      </c>
      <c r="Q399" s="74">
        <f>SUBTOTAL(9,Q400:Q403)</f>
        <v>0</v>
      </c>
      <c r="R399" s="7"/>
      <c r="S399" s="9"/>
      <c r="T399" s="9"/>
    </row>
    <row r="400" spans="1:20" ht="9" outlineLevel="4" x14ac:dyDescent="0.15">
      <c r="A400" s="76" t="s">
        <v>166</v>
      </c>
      <c r="B400" s="119">
        <v>5</v>
      </c>
      <c r="C400" s="120"/>
      <c r="D400" s="121" t="s">
        <v>249</v>
      </c>
      <c r="E400" s="121"/>
      <c r="F400" s="122" t="s">
        <v>167</v>
      </c>
      <c r="G400" s="121"/>
      <c r="H400" s="123"/>
      <c r="I400" s="124"/>
      <c r="J400" s="78">
        <f>SUBTOTAL(9,J401:J403)</f>
        <v>0</v>
      </c>
      <c r="K400" s="123"/>
      <c r="L400" s="79">
        <f>SUBTOTAL(9,L401:L403)</f>
        <v>0</v>
      </c>
      <c r="M400" s="123"/>
      <c r="N400" s="79">
        <f>SUBTOTAL(9,N401:N403)</f>
        <v>0</v>
      </c>
      <c r="O400" s="125"/>
      <c r="P400" s="78">
        <f>SUBTOTAL(9,P401:P403)</f>
        <v>0</v>
      </c>
      <c r="Q400" s="78">
        <f>SUBTOTAL(9,Q401:Q403)</f>
        <v>0</v>
      </c>
      <c r="R400" s="7"/>
      <c r="S400" s="9"/>
      <c r="T400" s="9"/>
    </row>
    <row r="401" spans="1:20" ht="22.5" outlineLevel="5" x14ac:dyDescent="0.2">
      <c r="A401" s="12"/>
      <c r="B401" s="126"/>
      <c r="C401" s="127">
        <v>138</v>
      </c>
      <c r="D401" s="128" t="s">
        <v>533</v>
      </c>
      <c r="E401" s="129" t="s">
        <v>599</v>
      </c>
      <c r="F401" s="130" t="s">
        <v>600</v>
      </c>
      <c r="G401" s="128" t="s">
        <v>601</v>
      </c>
      <c r="H401" s="131">
        <v>3</v>
      </c>
      <c r="I401" s="167"/>
      <c r="J401" s="132">
        <f>H401*I401</f>
        <v>0</v>
      </c>
      <c r="K401" s="131"/>
      <c r="L401" s="131">
        <f>H401*K401</f>
        <v>0</v>
      </c>
      <c r="M401" s="131"/>
      <c r="N401" s="131">
        <f>H401*M401</f>
        <v>0</v>
      </c>
      <c r="O401" s="132">
        <v>21</v>
      </c>
      <c r="P401" s="132">
        <f>J401*(O401/100)</f>
        <v>0</v>
      </c>
      <c r="Q401" s="132">
        <f>J401+P401</f>
        <v>0</v>
      </c>
      <c r="R401" s="9"/>
      <c r="S401" s="9"/>
      <c r="T401" s="9"/>
    </row>
    <row r="402" spans="1:20" ht="11.25" outlineLevel="5" x14ac:dyDescent="0.2">
      <c r="A402" s="12"/>
      <c r="B402" s="126"/>
      <c r="C402" s="127">
        <v>139</v>
      </c>
      <c r="D402" s="128" t="s">
        <v>533</v>
      </c>
      <c r="E402" s="129" t="s">
        <v>602</v>
      </c>
      <c r="F402" s="130" t="s">
        <v>603</v>
      </c>
      <c r="G402" s="128" t="s">
        <v>601</v>
      </c>
      <c r="H402" s="131">
        <v>2</v>
      </c>
      <c r="I402" s="167"/>
      <c r="J402" s="132">
        <f>H402*I402</f>
        <v>0</v>
      </c>
      <c r="K402" s="131"/>
      <c r="L402" s="131">
        <f>H402*K402</f>
        <v>0</v>
      </c>
      <c r="M402" s="131"/>
      <c r="N402" s="131">
        <f>H402*M402</f>
        <v>0</v>
      </c>
      <c r="O402" s="132">
        <v>21</v>
      </c>
      <c r="P402" s="132">
        <f>J402*(O402/100)</f>
        <v>0</v>
      </c>
      <c r="Q402" s="132">
        <f>J402+P402</f>
        <v>0</v>
      </c>
      <c r="R402" s="9"/>
      <c r="S402" s="9"/>
      <c r="T402" s="9"/>
    </row>
    <row r="403" spans="1:20" outlineLevel="5" x14ac:dyDescent="0.15">
      <c r="B403" s="7"/>
      <c r="C403" s="7"/>
      <c r="D403" s="7"/>
      <c r="E403" s="7"/>
      <c r="F403" s="7"/>
      <c r="G403" s="7"/>
      <c r="H403" s="7"/>
      <c r="I403" s="9"/>
      <c r="J403" s="9"/>
      <c r="K403" s="7"/>
      <c r="L403" s="7"/>
      <c r="M403" s="7"/>
      <c r="N403" s="7"/>
      <c r="O403" s="7"/>
      <c r="P403" s="9"/>
      <c r="Q403" s="9"/>
    </row>
    <row r="404" spans="1:20" ht="10.5" outlineLevel="3" x14ac:dyDescent="0.15">
      <c r="A404" s="72" t="s">
        <v>168</v>
      </c>
      <c r="B404" s="112">
        <v>4</v>
      </c>
      <c r="C404" s="113"/>
      <c r="D404" s="114" t="s">
        <v>248</v>
      </c>
      <c r="E404" s="114"/>
      <c r="F404" s="115" t="s">
        <v>169</v>
      </c>
      <c r="G404" s="114"/>
      <c r="H404" s="116"/>
      <c r="I404" s="117"/>
      <c r="J404" s="74">
        <f>SUBTOTAL(9,J405:J407)</f>
        <v>0</v>
      </c>
      <c r="K404" s="116"/>
      <c r="L404" s="75">
        <f>SUBTOTAL(9,L405:L407)</f>
        <v>0</v>
      </c>
      <c r="M404" s="116"/>
      <c r="N404" s="75">
        <f>SUBTOTAL(9,N405:N407)</f>
        <v>0</v>
      </c>
      <c r="O404" s="118"/>
      <c r="P404" s="74">
        <f>SUBTOTAL(9,P405:P407)</f>
        <v>0</v>
      </c>
      <c r="Q404" s="74">
        <f>SUBTOTAL(9,Q405:Q407)</f>
        <v>0</v>
      </c>
      <c r="R404" s="7"/>
      <c r="S404" s="9"/>
      <c r="T404" s="9"/>
    </row>
    <row r="405" spans="1:20" ht="9" outlineLevel="4" x14ac:dyDescent="0.15">
      <c r="A405" s="76" t="s">
        <v>170</v>
      </c>
      <c r="B405" s="119">
        <v>5</v>
      </c>
      <c r="C405" s="120"/>
      <c r="D405" s="121" t="s">
        <v>249</v>
      </c>
      <c r="E405" s="121"/>
      <c r="F405" s="122" t="s">
        <v>171</v>
      </c>
      <c r="G405" s="121"/>
      <c r="H405" s="123"/>
      <c r="I405" s="124"/>
      <c r="J405" s="78">
        <f>SUBTOTAL(9,J406:J407)</f>
        <v>0</v>
      </c>
      <c r="K405" s="123"/>
      <c r="L405" s="79">
        <f>SUBTOTAL(9,L406:L407)</f>
        <v>0</v>
      </c>
      <c r="M405" s="123"/>
      <c r="N405" s="79">
        <f>SUBTOTAL(9,N406:N407)</f>
        <v>0</v>
      </c>
      <c r="O405" s="125"/>
      <c r="P405" s="78">
        <f>SUBTOTAL(9,P406:P407)</f>
        <v>0</v>
      </c>
      <c r="Q405" s="78">
        <f>SUBTOTAL(9,Q406:Q407)</f>
        <v>0</v>
      </c>
      <c r="R405" s="7"/>
      <c r="S405" s="9"/>
      <c r="T405" s="9"/>
    </row>
    <row r="406" spans="1:20" ht="11.25" outlineLevel="5" x14ac:dyDescent="0.2">
      <c r="A406" s="12"/>
      <c r="B406" s="126"/>
      <c r="C406" s="127">
        <v>140</v>
      </c>
      <c r="D406" s="128" t="s">
        <v>533</v>
      </c>
      <c r="E406" s="129" t="s">
        <v>602</v>
      </c>
      <c r="F406" s="130" t="s">
        <v>604</v>
      </c>
      <c r="G406" s="128" t="s">
        <v>536</v>
      </c>
      <c r="H406" s="131">
        <v>22.8</v>
      </c>
      <c r="I406" s="167"/>
      <c r="J406" s="132">
        <f>H406*I406</f>
        <v>0</v>
      </c>
      <c r="K406" s="131"/>
      <c r="L406" s="131">
        <f>H406*K406</f>
        <v>0</v>
      </c>
      <c r="M406" s="131"/>
      <c r="N406" s="131">
        <f>H406*M406</f>
        <v>0</v>
      </c>
      <c r="O406" s="132">
        <v>21</v>
      </c>
      <c r="P406" s="132">
        <f>J406*(O406/100)</f>
        <v>0</v>
      </c>
      <c r="Q406" s="132">
        <f>J406+P406</f>
        <v>0</v>
      </c>
      <c r="R406" s="9"/>
      <c r="S406" s="9"/>
      <c r="T406" s="9"/>
    </row>
    <row r="407" spans="1:20" outlineLevel="5" x14ac:dyDescent="0.15">
      <c r="B407" s="7"/>
      <c r="C407" s="7"/>
      <c r="D407" s="7"/>
      <c r="E407" s="7"/>
      <c r="F407" s="7"/>
      <c r="G407" s="7"/>
      <c r="H407" s="7"/>
      <c r="I407" s="9"/>
      <c r="J407" s="9"/>
      <c r="K407" s="7"/>
      <c r="L407" s="7"/>
      <c r="M407" s="7"/>
      <c r="N407" s="7"/>
      <c r="O407" s="7"/>
      <c r="P407" s="9"/>
      <c r="Q407" s="9"/>
    </row>
    <row r="408" spans="1:20" ht="10.5" outlineLevel="3" x14ac:dyDescent="0.15">
      <c r="A408" s="72" t="s">
        <v>172</v>
      </c>
      <c r="B408" s="112">
        <v>4</v>
      </c>
      <c r="C408" s="113"/>
      <c r="D408" s="114" t="s">
        <v>248</v>
      </c>
      <c r="E408" s="114"/>
      <c r="F408" s="115" t="s">
        <v>173</v>
      </c>
      <c r="G408" s="114"/>
      <c r="H408" s="116"/>
      <c r="I408" s="117"/>
      <c r="J408" s="74">
        <f>SUBTOTAL(9,J409:J411)</f>
        <v>0</v>
      </c>
      <c r="K408" s="116"/>
      <c r="L408" s="75">
        <f>SUBTOTAL(9,L409:L411)</f>
        <v>0</v>
      </c>
      <c r="M408" s="116"/>
      <c r="N408" s="75">
        <f>SUBTOTAL(9,N409:N411)</f>
        <v>0</v>
      </c>
      <c r="O408" s="118"/>
      <c r="P408" s="74">
        <f>SUBTOTAL(9,P409:P411)</f>
        <v>0</v>
      </c>
      <c r="Q408" s="74">
        <f>SUBTOTAL(9,Q409:Q411)</f>
        <v>0</v>
      </c>
      <c r="R408" s="7"/>
      <c r="S408" s="9"/>
      <c r="T408" s="9"/>
    </row>
    <row r="409" spans="1:20" ht="9" outlineLevel="4" x14ac:dyDescent="0.15">
      <c r="A409" s="76" t="s">
        <v>174</v>
      </c>
      <c r="B409" s="119">
        <v>5</v>
      </c>
      <c r="C409" s="120"/>
      <c r="D409" s="121" t="s">
        <v>249</v>
      </c>
      <c r="E409" s="121"/>
      <c r="F409" s="122" t="s">
        <v>175</v>
      </c>
      <c r="G409" s="121"/>
      <c r="H409" s="123"/>
      <c r="I409" s="124"/>
      <c r="J409" s="78">
        <f>SUBTOTAL(9,J410:J411)</f>
        <v>0</v>
      </c>
      <c r="K409" s="123"/>
      <c r="L409" s="79">
        <f>SUBTOTAL(9,L410:L411)</f>
        <v>0</v>
      </c>
      <c r="M409" s="123"/>
      <c r="N409" s="79">
        <f>SUBTOTAL(9,N410:N411)</f>
        <v>0</v>
      </c>
      <c r="O409" s="125"/>
      <c r="P409" s="78">
        <f>SUBTOTAL(9,P410:P411)</f>
        <v>0</v>
      </c>
      <c r="Q409" s="78">
        <f>SUBTOTAL(9,Q410:Q411)</f>
        <v>0</v>
      </c>
      <c r="R409" s="7"/>
      <c r="S409" s="9"/>
      <c r="T409" s="9"/>
    </row>
    <row r="410" spans="1:20" ht="11.25" outlineLevel="5" x14ac:dyDescent="0.2">
      <c r="A410" s="12"/>
      <c r="B410" s="126"/>
      <c r="C410" s="127">
        <v>141</v>
      </c>
      <c r="D410" s="128" t="s">
        <v>533</v>
      </c>
      <c r="E410" s="129" t="s">
        <v>605</v>
      </c>
      <c r="F410" s="130" t="s">
        <v>606</v>
      </c>
      <c r="G410" s="128" t="s">
        <v>536</v>
      </c>
      <c r="H410" s="131">
        <v>12.4</v>
      </c>
      <c r="I410" s="167"/>
      <c r="J410" s="132">
        <f>H410*I410</f>
        <v>0</v>
      </c>
      <c r="K410" s="131"/>
      <c r="L410" s="131">
        <f>H410*K410</f>
        <v>0</v>
      </c>
      <c r="M410" s="131"/>
      <c r="N410" s="131">
        <f>H410*M410</f>
        <v>0</v>
      </c>
      <c r="O410" s="132">
        <v>21</v>
      </c>
      <c r="P410" s="132">
        <f>J410*(O410/100)</f>
        <v>0</v>
      </c>
      <c r="Q410" s="132">
        <f>J410+P410</f>
        <v>0</v>
      </c>
      <c r="R410" s="9"/>
      <c r="S410" s="9"/>
      <c r="T410" s="9"/>
    </row>
    <row r="411" spans="1:20" outlineLevel="5" x14ac:dyDescent="0.15">
      <c r="B411" s="7"/>
      <c r="C411" s="7"/>
      <c r="D411" s="7"/>
      <c r="E411" s="7"/>
      <c r="F411" s="7"/>
      <c r="G411" s="7"/>
      <c r="H411" s="7"/>
      <c r="I411" s="9"/>
      <c r="J411" s="9"/>
      <c r="K411" s="7"/>
      <c r="L411" s="7"/>
      <c r="M411" s="7"/>
      <c r="N411" s="7"/>
      <c r="O411" s="7"/>
      <c r="P411" s="9"/>
      <c r="Q411" s="9"/>
    </row>
    <row r="412" spans="1:20" ht="10.5" outlineLevel="3" x14ac:dyDescent="0.15">
      <c r="A412" s="72" t="s">
        <v>176</v>
      </c>
      <c r="B412" s="112">
        <v>4</v>
      </c>
      <c r="C412" s="113"/>
      <c r="D412" s="114" t="s">
        <v>248</v>
      </c>
      <c r="E412" s="114"/>
      <c r="F412" s="115" t="s">
        <v>177</v>
      </c>
      <c r="G412" s="114"/>
      <c r="H412" s="116"/>
      <c r="I412" s="117"/>
      <c r="J412" s="74">
        <f>SUBTOTAL(9,J413:J415)</f>
        <v>0</v>
      </c>
      <c r="K412" s="116"/>
      <c r="L412" s="75">
        <f>SUBTOTAL(9,L413:L415)</f>
        <v>0</v>
      </c>
      <c r="M412" s="116"/>
      <c r="N412" s="75">
        <f>SUBTOTAL(9,N413:N415)</f>
        <v>0</v>
      </c>
      <c r="O412" s="118"/>
      <c r="P412" s="74">
        <f>SUBTOTAL(9,P413:P415)</f>
        <v>0</v>
      </c>
      <c r="Q412" s="74">
        <f>SUBTOTAL(9,Q413:Q415)</f>
        <v>0</v>
      </c>
      <c r="R412" s="7"/>
      <c r="S412" s="9"/>
      <c r="T412" s="9"/>
    </row>
    <row r="413" spans="1:20" ht="9" outlineLevel="4" x14ac:dyDescent="0.15">
      <c r="A413" s="76" t="s">
        <v>178</v>
      </c>
      <c r="B413" s="119">
        <v>5</v>
      </c>
      <c r="C413" s="120"/>
      <c r="D413" s="121" t="s">
        <v>249</v>
      </c>
      <c r="E413" s="121"/>
      <c r="F413" s="122" t="s">
        <v>179</v>
      </c>
      <c r="G413" s="121"/>
      <c r="H413" s="123"/>
      <c r="I413" s="124"/>
      <c r="J413" s="78">
        <f>SUBTOTAL(9,J414:J415)</f>
        <v>0</v>
      </c>
      <c r="K413" s="123"/>
      <c r="L413" s="79">
        <f>SUBTOTAL(9,L414:L415)</f>
        <v>0</v>
      </c>
      <c r="M413" s="123"/>
      <c r="N413" s="79">
        <f>SUBTOTAL(9,N414:N415)</f>
        <v>0</v>
      </c>
      <c r="O413" s="125"/>
      <c r="P413" s="78">
        <f>SUBTOTAL(9,P414:P415)</f>
        <v>0</v>
      </c>
      <c r="Q413" s="78">
        <f>SUBTOTAL(9,Q414:Q415)</f>
        <v>0</v>
      </c>
      <c r="R413" s="7"/>
      <c r="S413" s="9"/>
      <c r="T413" s="9"/>
    </row>
    <row r="414" spans="1:20" ht="22.5" outlineLevel="5" x14ac:dyDescent="0.2">
      <c r="A414" s="12"/>
      <c r="B414" s="126"/>
      <c r="C414" s="127">
        <v>142</v>
      </c>
      <c r="D414" s="128" t="s">
        <v>533</v>
      </c>
      <c r="E414" s="129" t="s">
        <v>607</v>
      </c>
      <c r="F414" s="130" t="s">
        <v>608</v>
      </c>
      <c r="G414" s="128" t="s">
        <v>536</v>
      </c>
      <c r="H414" s="131">
        <v>6.8</v>
      </c>
      <c r="I414" s="167"/>
      <c r="J414" s="132">
        <f>H414*I414</f>
        <v>0</v>
      </c>
      <c r="K414" s="131"/>
      <c r="L414" s="131">
        <f>H414*K414</f>
        <v>0</v>
      </c>
      <c r="M414" s="131"/>
      <c r="N414" s="131">
        <f>H414*M414</f>
        <v>0</v>
      </c>
      <c r="O414" s="132">
        <v>21</v>
      </c>
      <c r="P414" s="132">
        <f>J414*(O414/100)</f>
        <v>0</v>
      </c>
      <c r="Q414" s="132">
        <f>J414+P414</f>
        <v>0</v>
      </c>
      <c r="R414" s="9"/>
      <c r="S414" s="9"/>
      <c r="T414" s="9"/>
    </row>
    <row r="415" spans="1:20" outlineLevel="5" x14ac:dyDescent="0.15">
      <c r="B415" s="7"/>
      <c r="C415" s="7"/>
      <c r="D415" s="7"/>
      <c r="E415" s="7"/>
      <c r="F415" s="7"/>
      <c r="G415" s="7"/>
      <c r="H415" s="7"/>
      <c r="I415" s="9"/>
      <c r="J415" s="9"/>
      <c r="K415" s="7"/>
      <c r="L415" s="7"/>
      <c r="M415" s="7"/>
      <c r="N415" s="7"/>
      <c r="O415" s="7"/>
      <c r="P415" s="9"/>
      <c r="Q415" s="9"/>
    </row>
    <row r="416" spans="1:20" ht="10.5" outlineLevel="3" x14ac:dyDescent="0.15">
      <c r="A416" s="72" t="s">
        <v>180</v>
      </c>
      <c r="B416" s="112">
        <v>4</v>
      </c>
      <c r="C416" s="113"/>
      <c r="D416" s="114" t="s">
        <v>248</v>
      </c>
      <c r="E416" s="114"/>
      <c r="F416" s="115" t="s">
        <v>181</v>
      </c>
      <c r="G416" s="114"/>
      <c r="H416" s="116"/>
      <c r="I416" s="117"/>
      <c r="J416" s="74">
        <f>SUBTOTAL(9,J417:J491)</f>
        <v>0</v>
      </c>
      <c r="K416" s="116"/>
      <c r="L416" s="75">
        <f>SUBTOTAL(9,L417:L491)</f>
        <v>0</v>
      </c>
      <c r="M416" s="116"/>
      <c r="N416" s="75">
        <f>SUBTOTAL(9,N417:N491)</f>
        <v>0</v>
      </c>
      <c r="O416" s="118"/>
      <c r="P416" s="74">
        <f>SUBTOTAL(9,P417:P491)</f>
        <v>0</v>
      </c>
      <c r="Q416" s="74">
        <f>SUBTOTAL(9,Q417:Q491)</f>
        <v>0</v>
      </c>
      <c r="R416" s="7"/>
      <c r="S416" s="9"/>
      <c r="T416" s="9"/>
    </row>
    <row r="417" spans="1:20" ht="9" outlineLevel="4" x14ac:dyDescent="0.15">
      <c r="A417" s="76" t="s">
        <v>182</v>
      </c>
      <c r="B417" s="119">
        <v>5</v>
      </c>
      <c r="C417" s="120"/>
      <c r="D417" s="121" t="s">
        <v>249</v>
      </c>
      <c r="E417" s="121"/>
      <c r="F417" s="122" t="s">
        <v>183</v>
      </c>
      <c r="G417" s="121"/>
      <c r="H417" s="123"/>
      <c r="I417" s="124"/>
      <c r="J417" s="78">
        <f>SUBTOTAL(9,J418:J421)</f>
        <v>0</v>
      </c>
      <c r="K417" s="123"/>
      <c r="L417" s="79">
        <f>SUBTOTAL(9,L418:L421)</f>
        <v>0</v>
      </c>
      <c r="M417" s="123"/>
      <c r="N417" s="79">
        <f>SUBTOTAL(9,N418:N421)</f>
        <v>0</v>
      </c>
      <c r="O417" s="125"/>
      <c r="P417" s="78">
        <f>SUBTOTAL(9,P418:P421)</f>
        <v>0</v>
      </c>
      <c r="Q417" s="78">
        <f>SUBTOTAL(9,Q418:Q421)</f>
        <v>0</v>
      </c>
      <c r="R417" s="7"/>
      <c r="S417" s="9"/>
      <c r="T417" s="9"/>
    </row>
    <row r="418" spans="1:20" ht="11.25" outlineLevel="5" x14ac:dyDescent="0.2">
      <c r="A418" s="12"/>
      <c r="B418" s="126"/>
      <c r="C418" s="127">
        <v>143</v>
      </c>
      <c r="D418" s="128" t="s">
        <v>533</v>
      </c>
      <c r="E418" s="129" t="s">
        <v>609</v>
      </c>
      <c r="F418" s="130" t="s">
        <v>610</v>
      </c>
      <c r="G418" s="128" t="s">
        <v>611</v>
      </c>
      <c r="H418" s="131">
        <v>1</v>
      </c>
      <c r="I418" s="167"/>
      <c r="J418" s="132">
        <f>H418*I418</f>
        <v>0</v>
      </c>
      <c r="K418" s="131"/>
      <c r="L418" s="131">
        <f>H418*K418</f>
        <v>0</v>
      </c>
      <c r="M418" s="131"/>
      <c r="N418" s="131">
        <f>H418*M418</f>
        <v>0</v>
      </c>
      <c r="O418" s="132">
        <v>21</v>
      </c>
      <c r="P418" s="132">
        <f>J418*(O418/100)</f>
        <v>0</v>
      </c>
      <c r="Q418" s="132">
        <f>J418+P418</f>
        <v>0</v>
      </c>
      <c r="R418" s="9"/>
      <c r="S418" s="9"/>
      <c r="T418" s="9"/>
    </row>
    <row r="419" spans="1:20" ht="11.25" outlineLevel="5" x14ac:dyDescent="0.2">
      <c r="A419" s="12"/>
      <c r="B419" s="126"/>
      <c r="C419" s="127">
        <v>144</v>
      </c>
      <c r="D419" s="128" t="s">
        <v>533</v>
      </c>
      <c r="E419" s="129" t="s">
        <v>612</v>
      </c>
      <c r="F419" s="130" t="s">
        <v>613</v>
      </c>
      <c r="G419" s="128" t="s">
        <v>614</v>
      </c>
      <c r="H419" s="131">
        <v>54</v>
      </c>
      <c r="I419" s="167"/>
      <c r="J419" s="132">
        <f>H419*I419</f>
        <v>0</v>
      </c>
      <c r="K419" s="131"/>
      <c r="L419" s="131">
        <f>H419*K419</f>
        <v>0</v>
      </c>
      <c r="M419" s="131"/>
      <c r="N419" s="131">
        <f>H419*M419</f>
        <v>0</v>
      </c>
      <c r="O419" s="132">
        <v>21</v>
      </c>
      <c r="P419" s="132">
        <f>J419*(O419/100)</f>
        <v>0</v>
      </c>
      <c r="Q419" s="132">
        <f>J419+P419</f>
        <v>0</v>
      </c>
      <c r="R419" s="9"/>
      <c r="S419" s="9"/>
      <c r="T419" s="9"/>
    </row>
    <row r="420" spans="1:20" ht="11.25" outlineLevel="5" x14ac:dyDescent="0.2">
      <c r="A420" s="12"/>
      <c r="B420" s="126"/>
      <c r="C420" s="127">
        <v>145</v>
      </c>
      <c r="D420" s="128" t="s">
        <v>533</v>
      </c>
      <c r="E420" s="129" t="s">
        <v>615</v>
      </c>
      <c r="F420" s="130" t="s">
        <v>616</v>
      </c>
      <c r="G420" s="128" t="s">
        <v>614</v>
      </c>
      <c r="H420" s="131">
        <v>28</v>
      </c>
      <c r="I420" s="167"/>
      <c r="J420" s="132">
        <f>H420*I420</f>
        <v>0</v>
      </c>
      <c r="K420" s="131"/>
      <c r="L420" s="131">
        <f>H420*K420</f>
        <v>0</v>
      </c>
      <c r="M420" s="131"/>
      <c r="N420" s="131">
        <f>H420*M420</f>
        <v>0</v>
      </c>
      <c r="O420" s="132">
        <v>21</v>
      </c>
      <c r="P420" s="132">
        <f>J420*(O420/100)</f>
        <v>0</v>
      </c>
      <c r="Q420" s="132">
        <f>J420+P420</f>
        <v>0</v>
      </c>
      <c r="R420" s="9"/>
      <c r="S420" s="9"/>
      <c r="T420" s="9"/>
    </row>
    <row r="421" spans="1:20" outlineLevel="5" x14ac:dyDescent="0.15">
      <c r="B421" s="7"/>
      <c r="C421" s="7"/>
      <c r="D421" s="7"/>
      <c r="E421" s="7"/>
      <c r="F421" s="7"/>
      <c r="G421" s="7"/>
      <c r="H421" s="7"/>
      <c r="I421" s="9"/>
      <c r="J421" s="9"/>
      <c r="K421" s="7"/>
      <c r="L421" s="7"/>
      <c r="M421" s="7"/>
      <c r="N421" s="7"/>
      <c r="O421" s="7"/>
      <c r="P421" s="9"/>
      <c r="Q421" s="9"/>
    </row>
    <row r="422" spans="1:20" ht="9" outlineLevel="4" x14ac:dyDescent="0.15">
      <c r="A422" s="76" t="s">
        <v>184</v>
      </c>
      <c r="B422" s="119">
        <v>5</v>
      </c>
      <c r="C422" s="120"/>
      <c r="D422" s="121" t="s">
        <v>249</v>
      </c>
      <c r="E422" s="121"/>
      <c r="F422" s="122" t="s">
        <v>185</v>
      </c>
      <c r="G422" s="121"/>
      <c r="H422" s="123"/>
      <c r="I422" s="124"/>
      <c r="J422" s="78">
        <f>SUBTOTAL(9,J423:J426)</f>
        <v>0</v>
      </c>
      <c r="K422" s="123"/>
      <c r="L422" s="79">
        <f>SUBTOTAL(9,L423:L426)</f>
        <v>0</v>
      </c>
      <c r="M422" s="123"/>
      <c r="N422" s="79">
        <f>SUBTOTAL(9,N423:N426)</f>
        <v>0</v>
      </c>
      <c r="O422" s="125"/>
      <c r="P422" s="78">
        <f>SUBTOTAL(9,P423:P426)</f>
        <v>0</v>
      </c>
      <c r="Q422" s="78">
        <f>SUBTOTAL(9,Q423:Q426)</f>
        <v>0</v>
      </c>
      <c r="R422" s="7"/>
      <c r="S422" s="9"/>
      <c r="T422" s="9"/>
    </row>
    <row r="423" spans="1:20" ht="11.25" outlineLevel="5" x14ac:dyDescent="0.2">
      <c r="A423" s="12"/>
      <c r="B423" s="126"/>
      <c r="C423" s="127">
        <v>146</v>
      </c>
      <c r="D423" s="128" t="s">
        <v>533</v>
      </c>
      <c r="E423" s="129" t="s">
        <v>617</v>
      </c>
      <c r="F423" s="130" t="s">
        <v>610</v>
      </c>
      <c r="G423" s="128" t="s">
        <v>611</v>
      </c>
      <c r="H423" s="131">
        <v>1</v>
      </c>
      <c r="I423" s="167"/>
      <c r="J423" s="132">
        <f>H423*I423</f>
        <v>0</v>
      </c>
      <c r="K423" s="131"/>
      <c r="L423" s="131">
        <f>H423*K423</f>
        <v>0</v>
      </c>
      <c r="M423" s="131"/>
      <c r="N423" s="131">
        <f>H423*M423</f>
        <v>0</v>
      </c>
      <c r="O423" s="132">
        <v>21</v>
      </c>
      <c r="P423" s="132">
        <f>J423*(O423/100)</f>
        <v>0</v>
      </c>
      <c r="Q423" s="132">
        <f>J423+P423</f>
        <v>0</v>
      </c>
      <c r="R423" s="9"/>
      <c r="S423" s="9"/>
      <c r="T423" s="9"/>
    </row>
    <row r="424" spans="1:20" ht="11.25" outlineLevel="5" x14ac:dyDescent="0.2">
      <c r="A424" s="12"/>
      <c r="B424" s="126"/>
      <c r="C424" s="127">
        <v>147</v>
      </c>
      <c r="D424" s="128" t="s">
        <v>533</v>
      </c>
      <c r="E424" s="129" t="s">
        <v>618</v>
      </c>
      <c r="F424" s="130" t="s">
        <v>616</v>
      </c>
      <c r="G424" s="128" t="s">
        <v>614</v>
      </c>
      <c r="H424" s="131">
        <v>65</v>
      </c>
      <c r="I424" s="167"/>
      <c r="J424" s="132">
        <f>H424*I424</f>
        <v>0</v>
      </c>
      <c r="K424" s="131"/>
      <c r="L424" s="131">
        <f>H424*K424</f>
        <v>0</v>
      </c>
      <c r="M424" s="131"/>
      <c r="N424" s="131">
        <f>H424*M424</f>
        <v>0</v>
      </c>
      <c r="O424" s="132">
        <v>21</v>
      </c>
      <c r="P424" s="132">
        <f>J424*(O424/100)</f>
        <v>0</v>
      </c>
      <c r="Q424" s="132">
        <f>J424+P424</f>
        <v>0</v>
      </c>
      <c r="R424" s="9"/>
      <c r="S424" s="9"/>
      <c r="T424" s="9"/>
    </row>
    <row r="425" spans="1:20" ht="11.25" outlineLevel="5" x14ac:dyDescent="0.2">
      <c r="A425" s="12"/>
      <c r="B425" s="126"/>
      <c r="C425" s="127">
        <v>148</v>
      </c>
      <c r="D425" s="128" t="s">
        <v>533</v>
      </c>
      <c r="E425" s="129" t="s">
        <v>619</v>
      </c>
      <c r="F425" s="130" t="s">
        <v>620</v>
      </c>
      <c r="G425" s="128" t="s">
        <v>614</v>
      </c>
      <c r="H425" s="131">
        <v>25</v>
      </c>
      <c r="I425" s="167"/>
      <c r="J425" s="132">
        <f>H425*I425</f>
        <v>0</v>
      </c>
      <c r="K425" s="131"/>
      <c r="L425" s="131">
        <f>H425*K425</f>
        <v>0</v>
      </c>
      <c r="M425" s="131"/>
      <c r="N425" s="131">
        <f>H425*M425</f>
        <v>0</v>
      </c>
      <c r="O425" s="132">
        <v>21</v>
      </c>
      <c r="P425" s="132">
        <f>J425*(O425/100)</f>
        <v>0</v>
      </c>
      <c r="Q425" s="132">
        <f>J425+P425</f>
        <v>0</v>
      </c>
      <c r="R425" s="9"/>
      <c r="S425" s="9"/>
      <c r="T425" s="9"/>
    </row>
    <row r="426" spans="1:20" outlineLevel="5" x14ac:dyDescent="0.15">
      <c r="B426" s="7"/>
      <c r="C426" s="7"/>
      <c r="D426" s="7"/>
      <c r="E426" s="7"/>
      <c r="F426" s="7"/>
      <c r="G426" s="7"/>
      <c r="H426" s="7"/>
      <c r="I426" s="9"/>
      <c r="J426" s="9"/>
      <c r="K426" s="7"/>
      <c r="L426" s="7"/>
      <c r="M426" s="7"/>
      <c r="N426" s="7"/>
      <c r="O426" s="7"/>
      <c r="P426" s="9"/>
      <c r="Q426" s="9"/>
    </row>
    <row r="427" spans="1:20" ht="18" outlineLevel="4" x14ac:dyDescent="0.15">
      <c r="A427" s="76" t="s">
        <v>186</v>
      </c>
      <c r="B427" s="119">
        <v>5</v>
      </c>
      <c r="C427" s="120"/>
      <c r="D427" s="121" t="s">
        <v>249</v>
      </c>
      <c r="E427" s="121"/>
      <c r="F427" s="122" t="s">
        <v>187</v>
      </c>
      <c r="G427" s="121"/>
      <c r="H427" s="123"/>
      <c r="I427" s="124"/>
      <c r="J427" s="78">
        <f>SUBTOTAL(9,J428:J430)</f>
        <v>0</v>
      </c>
      <c r="K427" s="123"/>
      <c r="L427" s="79">
        <f>SUBTOTAL(9,L428:L430)</f>
        <v>0</v>
      </c>
      <c r="M427" s="123"/>
      <c r="N427" s="79">
        <f>SUBTOTAL(9,N428:N430)</f>
        <v>0</v>
      </c>
      <c r="O427" s="125"/>
      <c r="P427" s="78">
        <f>SUBTOTAL(9,P428:P430)</f>
        <v>0</v>
      </c>
      <c r="Q427" s="78">
        <f>SUBTOTAL(9,Q428:Q430)</f>
        <v>0</v>
      </c>
      <c r="R427" s="7"/>
      <c r="S427" s="9"/>
      <c r="T427" s="9"/>
    </row>
    <row r="428" spans="1:20" ht="22.5" outlineLevel="5" x14ac:dyDescent="0.2">
      <c r="A428" s="12"/>
      <c r="B428" s="126"/>
      <c r="C428" s="127">
        <v>149</v>
      </c>
      <c r="D428" s="128" t="s">
        <v>533</v>
      </c>
      <c r="E428" s="129" t="s">
        <v>621</v>
      </c>
      <c r="F428" s="130" t="s">
        <v>622</v>
      </c>
      <c r="G428" s="128" t="s">
        <v>611</v>
      </c>
      <c r="H428" s="131">
        <v>1</v>
      </c>
      <c r="I428" s="167"/>
      <c r="J428" s="132">
        <f>H428*I428</f>
        <v>0</v>
      </c>
      <c r="K428" s="131"/>
      <c r="L428" s="131">
        <f>H428*K428</f>
        <v>0</v>
      </c>
      <c r="M428" s="131"/>
      <c r="N428" s="131">
        <f>H428*M428</f>
        <v>0</v>
      </c>
      <c r="O428" s="132">
        <v>21</v>
      </c>
      <c r="P428" s="132">
        <f>J428*(O428/100)</f>
        <v>0</v>
      </c>
      <c r="Q428" s="132">
        <f>J428+P428</f>
        <v>0</v>
      </c>
      <c r="R428" s="9"/>
      <c r="S428" s="9"/>
      <c r="T428" s="9"/>
    </row>
    <row r="429" spans="1:20" ht="11.25" outlineLevel="5" x14ac:dyDescent="0.2">
      <c r="A429" s="12"/>
      <c r="B429" s="126"/>
      <c r="C429" s="127">
        <v>150</v>
      </c>
      <c r="D429" s="128" t="s">
        <v>533</v>
      </c>
      <c r="E429" s="129" t="s">
        <v>623</v>
      </c>
      <c r="F429" s="130" t="s">
        <v>624</v>
      </c>
      <c r="G429" s="128" t="s">
        <v>614</v>
      </c>
      <c r="H429" s="131">
        <v>22</v>
      </c>
      <c r="I429" s="167"/>
      <c r="J429" s="132">
        <f>H429*I429</f>
        <v>0</v>
      </c>
      <c r="K429" s="131"/>
      <c r="L429" s="131">
        <f>H429*K429</f>
        <v>0</v>
      </c>
      <c r="M429" s="131"/>
      <c r="N429" s="131">
        <f>H429*M429</f>
        <v>0</v>
      </c>
      <c r="O429" s="132">
        <v>21</v>
      </c>
      <c r="P429" s="132">
        <f>J429*(O429/100)</f>
        <v>0</v>
      </c>
      <c r="Q429" s="132">
        <f>J429+P429</f>
        <v>0</v>
      </c>
      <c r="R429" s="9"/>
      <c r="S429" s="9"/>
      <c r="T429" s="9"/>
    </row>
    <row r="430" spans="1:20" outlineLevel="5" x14ac:dyDescent="0.15">
      <c r="B430" s="7"/>
      <c r="C430" s="7"/>
      <c r="D430" s="7"/>
      <c r="E430" s="7"/>
      <c r="F430" s="7"/>
      <c r="G430" s="7"/>
      <c r="H430" s="7"/>
      <c r="I430" s="9"/>
      <c r="J430" s="9"/>
      <c r="K430" s="7"/>
      <c r="L430" s="7"/>
      <c r="M430" s="7"/>
      <c r="N430" s="7"/>
      <c r="O430" s="7"/>
      <c r="P430" s="9"/>
      <c r="Q430" s="9"/>
    </row>
    <row r="431" spans="1:20" ht="9" outlineLevel="4" x14ac:dyDescent="0.15">
      <c r="A431" s="76" t="s">
        <v>188</v>
      </c>
      <c r="B431" s="119">
        <v>5</v>
      </c>
      <c r="C431" s="120"/>
      <c r="D431" s="121" t="s">
        <v>249</v>
      </c>
      <c r="E431" s="121"/>
      <c r="F431" s="122" t="s">
        <v>189</v>
      </c>
      <c r="G431" s="121"/>
      <c r="H431" s="123"/>
      <c r="I431" s="124"/>
      <c r="J431" s="78">
        <f>SUBTOTAL(9,J432:J434)</f>
        <v>0</v>
      </c>
      <c r="K431" s="123"/>
      <c r="L431" s="79">
        <f>SUBTOTAL(9,L432:L434)</f>
        <v>0</v>
      </c>
      <c r="M431" s="123"/>
      <c r="N431" s="79">
        <f>SUBTOTAL(9,N432:N434)</f>
        <v>0</v>
      </c>
      <c r="O431" s="125"/>
      <c r="P431" s="78">
        <f>SUBTOTAL(9,P432:P434)</f>
        <v>0</v>
      </c>
      <c r="Q431" s="78">
        <f>SUBTOTAL(9,Q432:Q434)</f>
        <v>0</v>
      </c>
      <c r="R431" s="7"/>
      <c r="S431" s="9"/>
      <c r="T431" s="9"/>
    </row>
    <row r="432" spans="1:20" ht="22.5" outlineLevel="5" x14ac:dyDescent="0.2">
      <c r="A432" s="12"/>
      <c r="B432" s="126"/>
      <c r="C432" s="127">
        <v>151</v>
      </c>
      <c r="D432" s="128" t="s">
        <v>533</v>
      </c>
      <c r="E432" s="129" t="s">
        <v>625</v>
      </c>
      <c r="F432" s="130" t="s">
        <v>622</v>
      </c>
      <c r="G432" s="128" t="s">
        <v>611</v>
      </c>
      <c r="H432" s="131">
        <v>1</v>
      </c>
      <c r="I432" s="167"/>
      <c r="J432" s="132">
        <f>H432*I432</f>
        <v>0</v>
      </c>
      <c r="K432" s="131"/>
      <c r="L432" s="131">
        <f>H432*K432</f>
        <v>0</v>
      </c>
      <c r="M432" s="131"/>
      <c r="N432" s="131">
        <f>H432*M432</f>
        <v>0</v>
      </c>
      <c r="O432" s="132">
        <v>21</v>
      </c>
      <c r="P432" s="132">
        <f>J432*(O432/100)</f>
        <v>0</v>
      </c>
      <c r="Q432" s="132">
        <f>J432+P432</f>
        <v>0</v>
      </c>
      <c r="R432" s="9"/>
      <c r="S432" s="9"/>
      <c r="T432" s="9"/>
    </row>
    <row r="433" spans="1:20" ht="11.25" outlineLevel="5" x14ac:dyDescent="0.2">
      <c r="A433" s="12"/>
      <c r="B433" s="126"/>
      <c r="C433" s="127">
        <v>152</v>
      </c>
      <c r="D433" s="128" t="s">
        <v>533</v>
      </c>
      <c r="E433" s="129" t="s">
        <v>626</v>
      </c>
      <c r="F433" s="130" t="s">
        <v>627</v>
      </c>
      <c r="G433" s="128" t="s">
        <v>614</v>
      </c>
      <c r="H433" s="131">
        <v>18</v>
      </c>
      <c r="I433" s="167"/>
      <c r="J433" s="132">
        <f>H433*I433</f>
        <v>0</v>
      </c>
      <c r="K433" s="131"/>
      <c r="L433" s="131">
        <f>H433*K433</f>
        <v>0</v>
      </c>
      <c r="M433" s="131"/>
      <c r="N433" s="131">
        <f>H433*M433</f>
        <v>0</v>
      </c>
      <c r="O433" s="132">
        <v>21</v>
      </c>
      <c r="P433" s="132">
        <f>J433*(O433/100)</f>
        <v>0</v>
      </c>
      <c r="Q433" s="132">
        <f>J433+P433</f>
        <v>0</v>
      </c>
      <c r="R433" s="9"/>
      <c r="S433" s="9"/>
      <c r="T433" s="9"/>
    </row>
    <row r="434" spans="1:20" outlineLevel="5" x14ac:dyDescent="0.15">
      <c r="B434" s="7"/>
      <c r="C434" s="7"/>
      <c r="D434" s="7"/>
      <c r="E434" s="7"/>
      <c r="F434" s="7"/>
      <c r="G434" s="7"/>
      <c r="H434" s="7"/>
      <c r="I434" s="9"/>
      <c r="J434" s="9"/>
      <c r="K434" s="7"/>
      <c r="L434" s="7"/>
      <c r="M434" s="7"/>
      <c r="N434" s="7"/>
      <c r="O434" s="7"/>
      <c r="P434" s="9"/>
      <c r="Q434" s="9"/>
    </row>
    <row r="435" spans="1:20" ht="9" outlineLevel="4" x14ac:dyDescent="0.15">
      <c r="A435" s="76" t="s">
        <v>190</v>
      </c>
      <c r="B435" s="119">
        <v>5</v>
      </c>
      <c r="C435" s="120"/>
      <c r="D435" s="121" t="s">
        <v>249</v>
      </c>
      <c r="E435" s="121"/>
      <c r="F435" s="122" t="s">
        <v>191</v>
      </c>
      <c r="G435" s="121"/>
      <c r="H435" s="123"/>
      <c r="I435" s="124"/>
      <c r="J435" s="78">
        <f>SUBTOTAL(9,J436:J439)</f>
        <v>0</v>
      </c>
      <c r="K435" s="123"/>
      <c r="L435" s="79">
        <f>SUBTOTAL(9,L436:L439)</f>
        <v>0</v>
      </c>
      <c r="M435" s="123"/>
      <c r="N435" s="79">
        <f>SUBTOTAL(9,N436:N439)</f>
        <v>0</v>
      </c>
      <c r="O435" s="125"/>
      <c r="P435" s="78">
        <f>SUBTOTAL(9,P436:P439)</f>
        <v>0</v>
      </c>
      <c r="Q435" s="78">
        <f>SUBTOTAL(9,Q436:Q439)</f>
        <v>0</v>
      </c>
      <c r="R435" s="7"/>
      <c r="S435" s="9"/>
      <c r="T435" s="9"/>
    </row>
    <row r="436" spans="1:20" ht="11.25" outlineLevel="5" x14ac:dyDescent="0.2">
      <c r="A436" s="12"/>
      <c r="B436" s="126"/>
      <c r="C436" s="127">
        <v>153</v>
      </c>
      <c r="D436" s="128" t="s">
        <v>533</v>
      </c>
      <c r="E436" s="129" t="s">
        <v>628</v>
      </c>
      <c r="F436" s="130" t="s">
        <v>629</v>
      </c>
      <c r="G436" s="128" t="s">
        <v>611</v>
      </c>
      <c r="H436" s="131">
        <v>1</v>
      </c>
      <c r="I436" s="167"/>
      <c r="J436" s="132">
        <f>H436*I436</f>
        <v>0</v>
      </c>
      <c r="K436" s="131"/>
      <c r="L436" s="131">
        <f>H436*K436</f>
        <v>0</v>
      </c>
      <c r="M436" s="131"/>
      <c r="N436" s="131">
        <f>H436*M436</f>
        <v>0</v>
      </c>
      <c r="O436" s="132">
        <v>21</v>
      </c>
      <c r="P436" s="132">
        <f>J436*(O436/100)</f>
        <v>0</v>
      </c>
      <c r="Q436" s="132">
        <f>J436+P436</f>
        <v>0</v>
      </c>
      <c r="R436" s="9"/>
      <c r="S436" s="9"/>
      <c r="T436" s="9"/>
    </row>
    <row r="437" spans="1:20" ht="11.25" outlineLevel="5" x14ac:dyDescent="0.2">
      <c r="A437" s="12"/>
      <c r="B437" s="126"/>
      <c r="C437" s="127">
        <v>154</v>
      </c>
      <c r="D437" s="128" t="s">
        <v>533</v>
      </c>
      <c r="E437" s="129" t="s">
        <v>630</v>
      </c>
      <c r="F437" s="130" t="s">
        <v>631</v>
      </c>
      <c r="G437" s="128" t="s">
        <v>344</v>
      </c>
      <c r="H437" s="131">
        <v>22</v>
      </c>
      <c r="I437" s="167"/>
      <c r="J437" s="132">
        <f>H437*I437</f>
        <v>0</v>
      </c>
      <c r="K437" s="131"/>
      <c r="L437" s="131">
        <f>H437*K437</f>
        <v>0</v>
      </c>
      <c r="M437" s="131"/>
      <c r="N437" s="131">
        <f>H437*M437</f>
        <v>0</v>
      </c>
      <c r="O437" s="132">
        <v>21</v>
      </c>
      <c r="P437" s="132">
        <f>J437*(O437/100)</f>
        <v>0</v>
      </c>
      <c r="Q437" s="132">
        <f>J437+P437</f>
        <v>0</v>
      </c>
      <c r="R437" s="9"/>
      <c r="S437" s="9"/>
      <c r="T437" s="9"/>
    </row>
    <row r="438" spans="1:20" ht="11.25" outlineLevel="5" x14ac:dyDescent="0.2">
      <c r="A438" s="12"/>
      <c r="B438" s="126"/>
      <c r="C438" s="127">
        <v>155</v>
      </c>
      <c r="D438" s="128" t="s">
        <v>533</v>
      </c>
      <c r="E438" s="129" t="s">
        <v>632</v>
      </c>
      <c r="F438" s="130" t="s">
        <v>633</v>
      </c>
      <c r="G438" s="128" t="s">
        <v>344</v>
      </c>
      <c r="H438" s="131">
        <v>8</v>
      </c>
      <c r="I438" s="167"/>
      <c r="J438" s="132">
        <f>H438*I438</f>
        <v>0</v>
      </c>
      <c r="K438" s="131"/>
      <c r="L438" s="131">
        <f>H438*K438</f>
        <v>0</v>
      </c>
      <c r="M438" s="131"/>
      <c r="N438" s="131">
        <f>H438*M438</f>
        <v>0</v>
      </c>
      <c r="O438" s="132">
        <v>21</v>
      </c>
      <c r="P438" s="132">
        <f>J438*(O438/100)</f>
        <v>0</v>
      </c>
      <c r="Q438" s="132">
        <f>J438+P438</f>
        <v>0</v>
      </c>
      <c r="R438" s="9"/>
      <c r="S438" s="9"/>
      <c r="T438" s="9"/>
    </row>
    <row r="439" spans="1:20" outlineLevel="5" x14ac:dyDescent="0.15">
      <c r="B439" s="7"/>
      <c r="C439" s="7"/>
      <c r="D439" s="7"/>
      <c r="E439" s="7"/>
      <c r="F439" s="7"/>
      <c r="G439" s="7"/>
      <c r="H439" s="7"/>
      <c r="I439" s="9"/>
      <c r="J439" s="9"/>
      <c r="K439" s="7"/>
      <c r="L439" s="7"/>
      <c r="M439" s="7"/>
      <c r="N439" s="7"/>
      <c r="O439" s="7"/>
      <c r="P439" s="9"/>
      <c r="Q439" s="9"/>
    </row>
    <row r="440" spans="1:20" ht="9" outlineLevel="4" x14ac:dyDescent="0.15">
      <c r="A440" s="76" t="s">
        <v>192</v>
      </c>
      <c r="B440" s="119">
        <v>5</v>
      </c>
      <c r="C440" s="120"/>
      <c r="D440" s="121" t="s">
        <v>249</v>
      </c>
      <c r="E440" s="121"/>
      <c r="F440" s="122" t="s">
        <v>193</v>
      </c>
      <c r="G440" s="121"/>
      <c r="H440" s="123"/>
      <c r="I440" s="124"/>
      <c r="J440" s="78">
        <f>SUBTOTAL(9,J441:J442)</f>
        <v>0</v>
      </c>
      <c r="K440" s="123"/>
      <c r="L440" s="79">
        <f>SUBTOTAL(9,L441:L442)</f>
        <v>0</v>
      </c>
      <c r="M440" s="123"/>
      <c r="N440" s="79">
        <f>SUBTOTAL(9,N441:N442)</f>
        <v>0</v>
      </c>
      <c r="O440" s="125"/>
      <c r="P440" s="78">
        <f>SUBTOTAL(9,P441:P442)</f>
        <v>0</v>
      </c>
      <c r="Q440" s="78">
        <f>SUBTOTAL(9,Q441:Q442)</f>
        <v>0</v>
      </c>
      <c r="R440" s="7"/>
      <c r="S440" s="9"/>
      <c r="T440" s="9"/>
    </row>
    <row r="441" spans="1:20" ht="22.5" outlineLevel="5" x14ac:dyDescent="0.2">
      <c r="A441" s="12"/>
      <c r="B441" s="126"/>
      <c r="C441" s="127">
        <v>156</v>
      </c>
      <c r="D441" s="128" t="s">
        <v>533</v>
      </c>
      <c r="E441" s="129" t="s">
        <v>634</v>
      </c>
      <c r="F441" s="130" t="s">
        <v>635</v>
      </c>
      <c r="G441" s="128" t="s">
        <v>636</v>
      </c>
      <c r="H441" s="131">
        <v>1.5</v>
      </c>
      <c r="I441" s="167"/>
      <c r="J441" s="132">
        <f>H441*I441</f>
        <v>0</v>
      </c>
      <c r="K441" s="131"/>
      <c r="L441" s="131">
        <f>H441*K441</f>
        <v>0</v>
      </c>
      <c r="M441" s="131"/>
      <c r="N441" s="131">
        <f>H441*M441</f>
        <v>0</v>
      </c>
      <c r="O441" s="132">
        <v>21</v>
      </c>
      <c r="P441" s="132">
        <f>J441*(O441/100)</f>
        <v>0</v>
      </c>
      <c r="Q441" s="132">
        <f>J441+P441</f>
        <v>0</v>
      </c>
      <c r="R441" s="9"/>
      <c r="S441" s="9"/>
      <c r="T441" s="9"/>
    </row>
    <row r="442" spans="1:20" outlineLevel="5" x14ac:dyDescent="0.15">
      <c r="B442" s="7"/>
      <c r="C442" s="7"/>
      <c r="D442" s="7"/>
      <c r="E442" s="7"/>
      <c r="F442" s="7"/>
      <c r="G442" s="7"/>
      <c r="H442" s="7"/>
      <c r="I442" s="9"/>
      <c r="J442" s="9"/>
      <c r="K442" s="7"/>
      <c r="L442" s="7"/>
      <c r="M442" s="7"/>
      <c r="N442" s="7"/>
      <c r="O442" s="7"/>
      <c r="P442" s="9"/>
      <c r="Q442" s="9"/>
    </row>
    <row r="443" spans="1:20" ht="9" outlineLevel="4" x14ac:dyDescent="0.15">
      <c r="A443" s="76" t="s">
        <v>194</v>
      </c>
      <c r="B443" s="119">
        <v>5</v>
      </c>
      <c r="C443" s="120"/>
      <c r="D443" s="121" t="s">
        <v>249</v>
      </c>
      <c r="E443" s="121"/>
      <c r="F443" s="122" t="s">
        <v>195</v>
      </c>
      <c r="G443" s="121"/>
      <c r="H443" s="123"/>
      <c r="I443" s="124"/>
      <c r="J443" s="78">
        <f>SUBTOTAL(9,J444:J446)</f>
        <v>0</v>
      </c>
      <c r="K443" s="123"/>
      <c r="L443" s="79">
        <f>SUBTOTAL(9,L444:L446)</f>
        <v>0</v>
      </c>
      <c r="M443" s="123"/>
      <c r="N443" s="79">
        <f>SUBTOTAL(9,N444:N446)</f>
        <v>0</v>
      </c>
      <c r="O443" s="125"/>
      <c r="P443" s="78">
        <f>SUBTOTAL(9,P444:P446)</f>
        <v>0</v>
      </c>
      <c r="Q443" s="78">
        <f>SUBTOTAL(9,Q444:Q446)</f>
        <v>0</v>
      </c>
      <c r="R443" s="7"/>
      <c r="S443" s="9"/>
      <c r="T443" s="9"/>
    </row>
    <row r="444" spans="1:20" ht="22.5" outlineLevel="5" x14ac:dyDescent="0.2">
      <c r="A444" s="12"/>
      <c r="B444" s="126"/>
      <c r="C444" s="127">
        <v>157</v>
      </c>
      <c r="D444" s="128" t="s">
        <v>533</v>
      </c>
      <c r="E444" s="129" t="s">
        <v>637</v>
      </c>
      <c r="F444" s="130" t="s">
        <v>638</v>
      </c>
      <c r="G444" s="128" t="s">
        <v>611</v>
      </c>
      <c r="H444" s="131">
        <v>1</v>
      </c>
      <c r="I444" s="167"/>
      <c r="J444" s="132">
        <f>H444*I444</f>
        <v>0</v>
      </c>
      <c r="K444" s="131"/>
      <c r="L444" s="131">
        <f>H444*K444</f>
        <v>0</v>
      </c>
      <c r="M444" s="131"/>
      <c r="N444" s="131">
        <f>H444*M444</f>
        <v>0</v>
      </c>
      <c r="O444" s="132">
        <v>21</v>
      </c>
      <c r="P444" s="132">
        <f>J444*(O444/100)</f>
        <v>0</v>
      </c>
      <c r="Q444" s="132">
        <f>J444+P444</f>
        <v>0</v>
      </c>
      <c r="R444" s="9"/>
      <c r="S444" s="9"/>
      <c r="T444" s="9"/>
    </row>
    <row r="445" spans="1:20" ht="11.25" outlineLevel="5" x14ac:dyDescent="0.2">
      <c r="A445" s="12"/>
      <c r="B445" s="126"/>
      <c r="C445" s="127">
        <v>158</v>
      </c>
      <c r="D445" s="128" t="s">
        <v>533</v>
      </c>
      <c r="E445" s="129" t="s">
        <v>639</v>
      </c>
      <c r="F445" s="130" t="s">
        <v>640</v>
      </c>
      <c r="G445" s="128" t="s">
        <v>614</v>
      </c>
      <c r="H445" s="131">
        <v>42</v>
      </c>
      <c r="I445" s="167"/>
      <c r="J445" s="132">
        <f>H445*I445</f>
        <v>0</v>
      </c>
      <c r="K445" s="131"/>
      <c r="L445" s="131">
        <f>H445*K445</f>
        <v>0</v>
      </c>
      <c r="M445" s="131"/>
      <c r="N445" s="131">
        <f>H445*M445</f>
        <v>0</v>
      </c>
      <c r="O445" s="132">
        <v>21</v>
      </c>
      <c r="P445" s="132">
        <f>J445*(O445/100)</f>
        <v>0</v>
      </c>
      <c r="Q445" s="132">
        <f>J445+P445</f>
        <v>0</v>
      </c>
      <c r="R445" s="9"/>
      <c r="S445" s="9"/>
      <c r="T445" s="9"/>
    </row>
    <row r="446" spans="1:20" outlineLevel="5" x14ac:dyDescent="0.15">
      <c r="B446" s="7"/>
      <c r="C446" s="7"/>
      <c r="D446" s="7"/>
      <c r="E446" s="7"/>
      <c r="F446" s="7"/>
      <c r="G446" s="7"/>
      <c r="H446" s="7"/>
      <c r="I446" s="9"/>
      <c r="J446" s="9"/>
      <c r="K446" s="7"/>
      <c r="L446" s="7"/>
      <c r="M446" s="7"/>
      <c r="N446" s="7"/>
      <c r="O446" s="7"/>
      <c r="P446" s="9"/>
      <c r="Q446" s="9"/>
    </row>
    <row r="447" spans="1:20" ht="9" outlineLevel="4" x14ac:dyDescent="0.15">
      <c r="A447" s="76" t="s">
        <v>196</v>
      </c>
      <c r="B447" s="119">
        <v>5</v>
      </c>
      <c r="C447" s="120"/>
      <c r="D447" s="121" t="s">
        <v>249</v>
      </c>
      <c r="E447" s="121"/>
      <c r="F447" s="122" t="s">
        <v>197</v>
      </c>
      <c r="G447" s="121"/>
      <c r="H447" s="123"/>
      <c r="I447" s="124"/>
      <c r="J447" s="78">
        <f>SUBTOTAL(9,J448:J449)</f>
        <v>0</v>
      </c>
      <c r="K447" s="123"/>
      <c r="L447" s="79">
        <f>SUBTOTAL(9,L448:L449)</f>
        <v>0</v>
      </c>
      <c r="M447" s="123"/>
      <c r="N447" s="79">
        <f>SUBTOTAL(9,N448:N449)</f>
        <v>0</v>
      </c>
      <c r="O447" s="125"/>
      <c r="P447" s="78">
        <f>SUBTOTAL(9,P448:P449)</f>
        <v>0</v>
      </c>
      <c r="Q447" s="78">
        <f>SUBTOTAL(9,Q448:Q449)</f>
        <v>0</v>
      </c>
      <c r="R447" s="7"/>
      <c r="S447" s="9"/>
      <c r="T447" s="9"/>
    </row>
    <row r="448" spans="1:20" ht="11.25" outlineLevel="5" x14ac:dyDescent="0.2">
      <c r="A448" s="12"/>
      <c r="B448" s="126"/>
      <c r="C448" s="127">
        <v>159</v>
      </c>
      <c r="D448" s="128" t="s">
        <v>533</v>
      </c>
      <c r="E448" s="129" t="s">
        <v>641</v>
      </c>
      <c r="F448" s="130" t="s">
        <v>642</v>
      </c>
      <c r="G448" s="128" t="s">
        <v>611</v>
      </c>
      <c r="H448" s="131">
        <v>2</v>
      </c>
      <c r="I448" s="167"/>
      <c r="J448" s="132">
        <f>H448*I448</f>
        <v>0</v>
      </c>
      <c r="K448" s="131"/>
      <c r="L448" s="131">
        <f>H448*K448</f>
        <v>0</v>
      </c>
      <c r="M448" s="131"/>
      <c r="N448" s="131">
        <f>H448*M448</f>
        <v>0</v>
      </c>
      <c r="O448" s="132">
        <v>21</v>
      </c>
      <c r="P448" s="132">
        <f>J448*(O448/100)</f>
        <v>0</v>
      </c>
      <c r="Q448" s="132">
        <f>J448+P448</f>
        <v>0</v>
      </c>
      <c r="R448" s="9"/>
      <c r="S448" s="9"/>
      <c r="T448" s="9"/>
    </row>
    <row r="449" spans="1:20" outlineLevel="5" x14ac:dyDescent="0.15">
      <c r="B449" s="7"/>
      <c r="C449" s="7"/>
      <c r="D449" s="7"/>
      <c r="E449" s="7"/>
      <c r="F449" s="7"/>
      <c r="G449" s="7"/>
      <c r="H449" s="7"/>
      <c r="I449" s="9"/>
      <c r="J449" s="9"/>
      <c r="K449" s="7"/>
      <c r="L449" s="7"/>
      <c r="M449" s="7"/>
      <c r="N449" s="7"/>
      <c r="O449" s="7"/>
      <c r="P449" s="9"/>
      <c r="Q449" s="9"/>
    </row>
    <row r="450" spans="1:20" ht="9" outlineLevel="4" x14ac:dyDescent="0.15">
      <c r="A450" s="76" t="s">
        <v>198</v>
      </c>
      <c r="B450" s="119">
        <v>5</v>
      </c>
      <c r="C450" s="120"/>
      <c r="D450" s="121" t="s">
        <v>249</v>
      </c>
      <c r="E450" s="121"/>
      <c r="F450" s="122" t="s">
        <v>199</v>
      </c>
      <c r="G450" s="121"/>
      <c r="H450" s="123"/>
      <c r="I450" s="124"/>
      <c r="J450" s="78">
        <f>SUBTOTAL(9,J451:J452)</f>
        <v>0</v>
      </c>
      <c r="K450" s="123"/>
      <c r="L450" s="79">
        <f>SUBTOTAL(9,L451:L452)</f>
        <v>0</v>
      </c>
      <c r="M450" s="123"/>
      <c r="N450" s="79">
        <f>SUBTOTAL(9,N451:N452)</f>
        <v>0</v>
      </c>
      <c r="O450" s="125"/>
      <c r="P450" s="78">
        <f>SUBTOTAL(9,P451:P452)</f>
        <v>0</v>
      </c>
      <c r="Q450" s="78">
        <f>SUBTOTAL(9,Q451:Q452)</f>
        <v>0</v>
      </c>
      <c r="R450" s="7"/>
      <c r="S450" s="9"/>
      <c r="T450" s="9"/>
    </row>
    <row r="451" spans="1:20" ht="11.25" outlineLevel="5" x14ac:dyDescent="0.2">
      <c r="A451" s="12"/>
      <c r="B451" s="126"/>
      <c r="C451" s="127">
        <v>160</v>
      </c>
      <c r="D451" s="128" t="s">
        <v>533</v>
      </c>
      <c r="E451" s="129" t="s">
        <v>643</v>
      </c>
      <c r="F451" s="130" t="s">
        <v>644</v>
      </c>
      <c r="G451" s="128" t="s">
        <v>344</v>
      </c>
      <c r="H451" s="131">
        <v>2</v>
      </c>
      <c r="I451" s="167"/>
      <c r="J451" s="132">
        <f>H451*I451</f>
        <v>0</v>
      </c>
      <c r="K451" s="131"/>
      <c r="L451" s="131">
        <f>H451*K451</f>
        <v>0</v>
      </c>
      <c r="M451" s="131"/>
      <c r="N451" s="131">
        <f>H451*M451</f>
        <v>0</v>
      </c>
      <c r="O451" s="132">
        <v>21</v>
      </c>
      <c r="P451" s="132">
        <f>J451*(O451/100)</f>
        <v>0</v>
      </c>
      <c r="Q451" s="132">
        <f>J451+P451</f>
        <v>0</v>
      </c>
      <c r="R451" s="9"/>
      <c r="S451" s="9"/>
      <c r="T451" s="9"/>
    </row>
    <row r="452" spans="1:20" outlineLevel="5" x14ac:dyDescent="0.15">
      <c r="B452" s="7"/>
      <c r="C452" s="7"/>
      <c r="D452" s="7"/>
      <c r="E452" s="7"/>
      <c r="F452" s="7"/>
      <c r="G452" s="7"/>
      <c r="H452" s="7"/>
      <c r="I452" s="9"/>
      <c r="J452" s="9"/>
      <c r="K452" s="7"/>
      <c r="L452" s="7"/>
      <c r="M452" s="7"/>
      <c r="N452" s="7"/>
      <c r="O452" s="7"/>
      <c r="P452" s="9"/>
      <c r="Q452" s="9"/>
    </row>
    <row r="453" spans="1:20" ht="9" outlineLevel="4" x14ac:dyDescent="0.15">
      <c r="A453" s="76" t="s">
        <v>200</v>
      </c>
      <c r="B453" s="119">
        <v>5</v>
      </c>
      <c r="C453" s="120"/>
      <c r="D453" s="121" t="s">
        <v>249</v>
      </c>
      <c r="E453" s="121"/>
      <c r="F453" s="122" t="s">
        <v>201</v>
      </c>
      <c r="G453" s="121"/>
      <c r="H453" s="123"/>
      <c r="I453" s="124"/>
      <c r="J453" s="78">
        <f>SUBTOTAL(9,J454:J456)</f>
        <v>0</v>
      </c>
      <c r="K453" s="123"/>
      <c r="L453" s="79">
        <f>SUBTOTAL(9,L454:L456)</f>
        <v>0</v>
      </c>
      <c r="M453" s="123"/>
      <c r="N453" s="79">
        <f>SUBTOTAL(9,N454:N456)</f>
        <v>0</v>
      </c>
      <c r="O453" s="125"/>
      <c r="P453" s="78">
        <f>SUBTOTAL(9,P454:P456)</f>
        <v>0</v>
      </c>
      <c r="Q453" s="78">
        <f>SUBTOTAL(9,Q454:Q456)</f>
        <v>0</v>
      </c>
      <c r="R453" s="7"/>
      <c r="S453" s="9"/>
      <c r="T453" s="9"/>
    </row>
    <row r="454" spans="1:20" ht="11.25" outlineLevel="5" x14ac:dyDescent="0.2">
      <c r="A454" s="12"/>
      <c r="B454" s="126"/>
      <c r="C454" s="127">
        <v>161</v>
      </c>
      <c r="D454" s="128" t="s">
        <v>533</v>
      </c>
      <c r="E454" s="129" t="s">
        <v>645</v>
      </c>
      <c r="F454" s="130" t="s">
        <v>646</v>
      </c>
      <c r="G454" s="128" t="s">
        <v>614</v>
      </c>
      <c r="H454" s="131">
        <v>85</v>
      </c>
      <c r="I454" s="167"/>
      <c r="J454" s="132">
        <f>H454*I454</f>
        <v>0</v>
      </c>
      <c r="K454" s="131"/>
      <c r="L454" s="131">
        <f>H454*K454</f>
        <v>0</v>
      </c>
      <c r="M454" s="131"/>
      <c r="N454" s="131">
        <f>H454*M454</f>
        <v>0</v>
      </c>
      <c r="O454" s="132">
        <v>21</v>
      </c>
      <c r="P454" s="132">
        <f>J454*(O454/100)</f>
        <v>0</v>
      </c>
      <c r="Q454" s="132">
        <f>J454+P454</f>
        <v>0</v>
      </c>
      <c r="R454" s="9"/>
      <c r="S454" s="9"/>
      <c r="T454" s="9"/>
    </row>
    <row r="455" spans="1:20" ht="11.25" outlineLevel="5" x14ac:dyDescent="0.2">
      <c r="A455" s="12"/>
      <c r="B455" s="126"/>
      <c r="C455" s="127">
        <v>162</v>
      </c>
      <c r="D455" s="128" t="s">
        <v>533</v>
      </c>
      <c r="E455" s="129" t="s">
        <v>647</v>
      </c>
      <c r="F455" s="130" t="s">
        <v>648</v>
      </c>
      <c r="G455" s="128" t="s">
        <v>614</v>
      </c>
      <c r="H455" s="131">
        <v>25</v>
      </c>
      <c r="I455" s="167"/>
      <c r="J455" s="132">
        <f>H455*I455</f>
        <v>0</v>
      </c>
      <c r="K455" s="131"/>
      <c r="L455" s="131">
        <f>H455*K455</f>
        <v>0</v>
      </c>
      <c r="M455" s="131"/>
      <c r="N455" s="131">
        <f>H455*M455</f>
        <v>0</v>
      </c>
      <c r="O455" s="132">
        <v>21</v>
      </c>
      <c r="P455" s="132">
        <f>J455*(O455/100)</f>
        <v>0</v>
      </c>
      <c r="Q455" s="132">
        <f>J455+P455</f>
        <v>0</v>
      </c>
      <c r="R455" s="9"/>
      <c r="S455" s="9"/>
      <c r="T455" s="9"/>
    </row>
    <row r="456" spans="1:20" outlineLevel="5" x14ac:dyDescent="0.15">
      <c r="B456" s="7"/>
      <c r="C456" s="7"/>
      <c r="D456" s="7"/>
      <c r="E456" s="7"/>
      <c r="F456" s="7"/>
      <c r="G456" s="7"/>
      <c r="H456" s="7"/>
      <c r="I456" s="9"/>
      <c r="J456" s="9"/>
      <c r="K456" s="7"/>
      <c r="L456" s="7"/>
      <c r="M456" s="7"/>
      <c r="N456" s="7"/>
      <c r="O456" s="7"/>
      <c r="P456" s="9"/>
      <c r="Q456" s="9"/>
    </row>
    <row r="457" spans="1:20" ht="9" outlineLevel="4" x14ac:dyDescent="0.15">
      <c r="A457" s="76" t="s">
        <v>202</v>
      </c>
      <c r="B457" s="119">
        <v>5</v>
      </c>
      <c r="C457" s="120"/>
      <c r="D457" s="121" t="s">
        <v>249</v>
      </c>
      <c r="E457" s="121"/>
      <c r="F457" s="122" t="s">
        <v>203</v>
      </c>
      <c r="G457" s="121"/>
      <c r="H457" s="123"/>
      <c r="I457" s="124"/>
      <c r="J457" s="78">
        <f>SUBTOTAL(9,J458:J462)</f>
        <v>0</v>
      </c>
      <c r="K457" s="123"/>
      <c r="L457" s="79">
        <f>SUBTOTAL(9,L458:L462)</f>
        <v>0</v>
      </c>
      <c r="M457" s="123"/>
      <c r="N457" s="79">
        <f>SUBTOTAL(9,N458:N462)</f>
        <v>0</v>
      </c>
      <c r="O457" s="125"/>
      <c r="P457" s="78">
        <f>SUBTOTAL(9,P458:P462)</f>
        <v>0</v>
      </c>
      <c r="Q457" s="78">
        <f>SUBTOTAL(9,Q458:Q462)</f>
        <v>0</v>
      </c>
      <c r="R457" s="7"/>
      <c r="S457" s="9"/>
      <c r="T457" s="9"/>
    </row>
    <row r="458" spans="1:20" ht="11.25" outlineLevel="5" x14ac:dyDescent="0.2">
      <c r="A458" s="12"/>
      <c r="B458" s="126"/>
      <c r="C458" s="127">
        <v>163</v>
      </c>
      <c r="D458" s="128" t="s">
        <v>533</v>
      </c>
      <c r="E458" s="129" t="s">
        <v>649</v>
      </c>
      <c r="F458" s="130" t="s">
        <v>650</v>
      </c>
      <c r="G458" s="128" t="s">
        <v>614</v>
      </c>
      <c r="H458" s="131">
        <v>455</v>
      </c>
      <c r="I458" s="167"/>
      <c r="J458" s="132">
        <f>H458*I458</f>
        <v>0</v>
      </c>
      <c r="K458" s="131"/>
      <c r="L458" s="131">
        <f>H458*K458</f>
        <v>0</v>
      </c>
      <c r="M458" s="131"/>
      <c r="N458" s="131">
        <f>H458*M458</f>
        <v>0</v>
      </c>
      <c r="O458" s="132">
        <v>21</v>
      </c>
      <c r="P458" s="132">
        <f>J458*(O458/100)</f>
        <v>0</v>
      </c>
      <c r="Q458" s="132">
        <f>J458+P458</f>
        <v>0</v>
      </c>
      <c r="R458" s="9"/>
      <c r="S458" s="9"/>
      <c r="T458" s="9"/>
    </row>
    <row r="459" spans="1:20" ht="11.25" outlineLevel="5" x14ac:dyDescent="0.2">
      <c r="A459" s="12"/>
      <c r="B459" s="126"/>
      <c r="C459" s="127">
        <v>164</v>
      </c>
      <c r="D459" s="128" t="s">
        <v>533</v>
      </c>
      <c r="E459" s="129" t="s">
        <v>651</v>
      </c>
      <c r="F459" s="130" t="s">
        <v>652</v>
      </c>
      <c r="G459" s="128" t="s">
        <v>614</v>
      </c>
      <c r="H459" s="131">
        <v>135</v>
      </c>
      <c r="I459" s="167"/>
      <c r="J459" s="132">
        <f>H459*I459</f>
        <v>0</v>
      </c>
      <c r="K459" s="131"/>
      <c r="L459" s="131">
        <f>H459*K459</f>
        <v>0</v>
      </c>
      <c r="M459" s="131"/>
      <c r="N459" s="131">
        <f>H459*M459</f>
        <v>0</v>
      </c>
      <c r="O459" s="132">
        <v>21</v>
      </c>
      <c r="P459" s="132">
        <f>J459*(O459/100)</f>
        <v>0</v>
      </c>
      <c r="Q459" s="132">
        <f>J459+P459</f>
        <v>0</v>
      </c>
      <c r="R459" s="9"/>
      <c r="S459" s="9"/>
      <c r="T459" s="9"/>
    </row>
    <row r="460" spans="1:20" ht="11.25" outlineLevel="5" x14ac:dyDescent="0.2">
      <c r="A460" s="12"/>
      <c r="B460" s="126"/>
      <c r="C460" s="127">
        <v>165</v>
      </c>
      <c r="D460" s="128" t="s">
        <v>533</v>
      </c>
      <c r="E460" s="129" t="s">
        <v>653</v>
      </c>
      <c r="F460" s="130" t="s">
        <v>654</v>
      </c>
      <c r="G460" s="128" t="s">
        <v>614</v>
      </c>
      <c r="H460" s="131">
        <v>115</v>
      </c>
      <c r="I460" s="167"/>
      <c r="J460" s="132">
        <f>H460*I460</f>
        <v>0</v>
      </c>
      <c r="K460" s="131"/>
      <c r="L460" s="131">
        <f>H460*K460</f>
        <v>0</v>
      </c>
      <c r="M460" s="131"/>
      <c r="N460" s="131">
        <f>H460*M460</f>
        <v>0</v>
      </c>
      <c r="O460" s="132">
        <v>21</v>
      </c>
      <c r="P460" s="132">
        <f>J460*(O460/100)</f>
        <v>0</v>
      </c>
      <c r="Q460" s="132">
        <f>J460+P460</f>
        <v>0</v>
      </c>
      <c r="R460" s="9"/>
      <c r="S460" s="9"/>
      <c r="T460" s="9"/>
    </row>
    <row r="461" spans="1:20" ht="11.25" outlineLevel="5" x14ac:dyDescent="0.2">
      <c r="A461" s="12"/>
      <c r="B461" s="126"/>
      <c r="C461" s="127">
        <v>166</v>
      </c>
      <c r="D461" s="128" t="s">
        <v>533</v>
      </c>
      <c r="E461" s="129" t="s">
        <v>655</v>
      </c>
      <c r="F461" s="130" t="s">
        <v>656</v>
      </c>
      <c r="G461" s="128" t="s">
        <v>614</v>
      </c>
      <c r="H461" s="131">
        <v>185</v>
      </c>
      <c r="I461" s="167"/>
      <c r="J461" s="132">
        <f>H461*I461</f>
        <v>0</v>
      </c>
      <c r="K461" s="131"/>
      <c r="L461" s="131">
        <f>H461*K461</f>
        <v>0</v>
      </c>
      <c r="M461" s="131"/>
      <c r="N461" s="131">
        <f>H461*M461</f>
        <v>0</v>
      </c>
      <c r="O461" s="132">
        <v>21</v>
      </c>
      <c r="P461" s="132">
        <f>J461*(O461/100)</f>
        <v>0</v>
      </c>
      <c r="Q461" s="132">
        <f>J461+P461</f>
        <v>0</v>
      </c>
      <c r="R461" s="9"/>
      <c r="S461" s="9"/>
      <c r="T461" s="9"/>
    </row>
    <row r="462" spans="1:20" outlineLevel="5" x14ac:dyDescent="0.15">
      <c r="B462" s="7"/>
      <c r="C462" s="7"/>
      <c r="D462" s="7"/>
      <c r="E462" s="7"/>
      <c r="F462" s="7"/>
      <c r="G462" s="7"/>
      <c r="H462" s="7"/>
      <c r="I462" s="9"/>
      <c r="J462" s="9"/>
      <c r="K462" s="7"/>
      <c r="L462" s="7"/>
      <c r="M462" s="7"/>
      <c r="N462" s="7"/>
      <c r="O462" s="7"/>
      <c r="P462" s="9"/>
      <c r="Q462" s="9"/>
    </row>
    <row r="463" spans="1:20" ht="9" outlineLevel="4" x14ac:dyDescent="0.15">
      <c r="A463" s="76" t="s">
        <v>204</v>
      </c>
      <c r="B463" s="119">
        <v>5</v>
      </c>
      <c r="C463" s="120"/>
      <c r="D463" s="121" t="s">
        <v>249</v>
      </c>
      <c r="E463" s="121"/>
      <c r="F463" s="122" t="s">
        <v>205</v>
      </c>
      <c r="G463" s="121"/>
      <c r="H463" s="123"/>
      <c r="I463" s="124"/>
      <c r="J463" s="78">
        <f>SUBTOTAL(9,J464:J465)</f>
        <v>0</v>
      </c>
      <c r="K463" s="123"/>
      <c r="L463" s="79">
        <f>SUBTOTAL(9,L464:L465)</f>
        <v>0</v>
      </c>
      <c r="M463" s="123"/>
      <c r="N463" s="79">
        <f>SUBTOTAL(9,N464:N465)</f>
        <v>0</v>
      </c>
      <c r="O463" s="125"/>
      <c r="P463" s="78">
        <f>SUBTOTAL(9,P464:P465)</f>
        <v>0</v>
      </c>
      <c r="Q463" s="78">
        <f>SUBTOTAL(9,Q464:Q465)</f>
        <v>0</v>
      </c>
      <c r="R463" s="7"/>
      <c r="S463" s="9"/>
      <c r="T463" s="9"/>
    </row>
    <row r="464" spans="1:20" ht="11.25" outlineLevel="5" x14ac:dyDescent="0.2">
      <c r="A464" s="12"/>
      <c r="B464" s="126"/>
      <c r="C464" s="127">
        <v>167</v>
      </c>
      <c r="D464" s="128" t="s">
        <v>533</v>
      </c>
      <c r="E464" s="129" t="s">
        <v>657</v>
      </c>
      <c r="F464" s="130" t="s">
        <v>658</v>
      </c>
      <c r="G464" s="128" t="s">
        <v>344</v>
      </c>
      <c r="H464" s="131">
        <v>5</v>
      </c>
      <c r="I464" s="167"/>
      <c r="J464" s="132">
        <f>H464*I464</f>
        <v>0</v>
      </c>
      <c r="K464" s="131"/>
      <c r="L464" s="131">
        <f>H464*K464</f>
        <v>0</v>
      </c>
      <c r="M464" s="131"/>
      <c r="N464" s="131">
        <f>H464*M464</f>
        <v>0</v>
      </c>
      <c r="O464" s="132">
        <v>21</v>
      </c>
      <c r="P464" s="132">
        <f>J464*(O464/100)</f>
        <v>0</v>
      </c>
      <c r="Q464" s="132">
        <f>J464+P464</f>
        <v>0</v>
      </c>
      <c r="R464" s="9"/>
      <c r="S464" s="9"/>
      <c r="T464" s="9"/>
    </row>
    <row r="465" spans="1:20" outlineLevel="5" x14ac:dyDescent="0.15">
      <c r="B465" s="7"/>
      <c r="C465" s="7"/>
      <c r="D465" s="7"/>
      <c r="E465" s="7"/>
      <c r="F465" s="7"/>
      <c r="G465" s="7"/>
      <c r="H465" s="7"/>
      <c r="I465" s="9"/>
      <c r="J465" s="9"/>
      <c r="K465" s="7"/>
      <c r="L465" s="7"/>
      <c r="M465" s="7"/>
      <c r="N465" s="7"/>
      <c r="O465" s="7"/>
      <c r="P465" s="9"/>
      <c r="Q465" s="9"/>
    </row>
    <row r="466" spans="1:20" ht="9" outlineLevel="4" x14ac:dyDescent="0.15">
      <c r="A466" s="76" t="s">
        <v>206</v>
      </c>
      <c r="B466" s="119">
        <v>5</v>
      </c>
      <c r="C466" s="120"/>
      <c r="D466" s="121" t="s">
        <v>249</v>
      </c>
      <c r="E466" s="121"/>
      <c r="F466" s="122" t="s">
        <v>207</v>
      </c>
      <c r="G466" s="121"/>
      <c r="H466" s="123"/>
      <c r="I466" s="124"/>
      <c r="J466" s="78">
        <f>SUBTOTAL(9,J467:J468)</f>
        <v>0</v>
      </c>
      <c r="K466" s="123"/>
      <c r="L466" s="79">
        <f>SUBTOTAL(9,L467:L468)</f>
        <v>0</v>
      </c>
      <c r="M466" s="123"/>
      <c r="N466" s="79">
        <f>SUBTOTAL(9,N467:N468)</f>
        <v>0</v>
      </c>
      <c r="O466" s="125"/>
      <c r="P466" s="78">
        <f>SUBTOTAL(9,P467:P468)</f>
        <v>0</v>
      </c>
      <c r="Q466" s="78">
        <f>SUBTOTAL(9,Q467:Q468)</f>
        <v>0</v>
      </c>
      <c r="R466" s="7"/>
      <c r="S466" s="9"/>
      <c r="T466" s="9"/>
    </row>
    <row r="467" spans="1:20" ht="11.25" outlineLevel="5" x14ac:dyDescent="0.2">
      <c r="A467" s="12"/>
      <c r="B467" s="126"/>
      <c r="C467" s="127">
        <v>168</v>
      </c>
      <c r="D467" s="128" t="s">
        <v>533</v>
      </c>
      <c r="E467" s="129" t="s">
        <v>659</v>
      </c>
      <c r="F467" s="130" t="s">
        <v>660</v>
      </c>
      <c r="G467" s="128" t="s">
        <v>611</v>
      </c>
      <c r="H467" s="131">
        <v>1</v>
      </c>
      <c r="I467" s="167"/>
      <c r="J467" s="132">
        <f>H467*I467</f>
        <v>0</v>
      </c>
      <c r="K467" s="131"/>
      <c r="L467" s="131">
        <f>H467*K467</f>
        <v>0</v>
      </c>
      <c r="M467" s="131"/>
      <c r="N467" s="131">
        <f>H467*M467</f>
        <v>0</v>
      </c>
      <c r="O467" s="132">
        <v>21</v>
      </c>
      <c r="P467" s="132">
        <f>J467*(O467/100)</f>
        <v>0</v>
      </c>
      <c r="Q467" s="132">
        <f>J467+P467</f>
        <v>0</v>
      </c>
      <c r="R467" s="9"/>
      <c r="S467" s="9"/>
      <c r="T467" s="9"/>
    </row>
    <row r="468" spans="1:20" outlineLevel="5" x14ac:dyDescent="0.15">
      <c r="B468" s="7"/>
      <c r="C468" s="7"/>
      <c r="D468" s="7"/>
      <c r="E468" s="7"/>
      <c r="F468" s="7"/>
      <c r="G468" s="7"/>
      <c r="H468" s="7"/>
      <c r="I468" s="9"/>
      <c r="J468" s="9"/>
      <c r="K468" s="7"/>
      <c r="L468" s="7"/>
      <c r="M468" s="7"/>
      <c r="N468" s="7"/>
      <c r="O468" s="7"/>
      <c r="P468" s="9"/>
      <c r="Q468" s="9"/>
    </row>
    <row r="469" spans="1:20" ht="9" outlineLevel="4" x14ac:dyDescent="0.15">
      <c r="A469" s="76" t="s">
        <v>208</v>
      </c>
      <c r="B469" s="119">
        <v>5</v>
      </c>
      <c r="C469" s="120"/>
      <c r="D469" s="121" t="s">
        <v>249</v>
      </c>
      <c r="E469" s="121"/>
      <c r="F469" s="122" t="s">
        <v>209</v>
      </c>
      <c r="G469" s="121"/>
      <c r="H469" s="123"/>
      <c r="I469" s="124"/>
      <c r="J469" s="78">
        <f>SUBTOTAL(9,J470:J473)</f>
        <v>0</v>
      </c>
      <c r="K469" s="123"/>
      <c r="L469" s="79">
        <f>SUBTOTAL(9,L470:L473)</f>
        <v>0</v>
      </c>
      <c r="M469" s="123"/>
      <c r="N469" s="79">
        <f>SUBTOTAL(9,N470:N473)</f>
        <v>0</v>
      </c>
      <c r="O469" s="125"/>
      <c r="P469" s="78">
        <f>SUBTOTAL(9,P470:P473)</f>
        <v>0</v>
      </c>
      <c r="Q469" s="78">
        <f>SUBTOTAL(9,Q470:Q473)</f>
        <v>0</v>
      </c>
      <c r="R469" s="7"/>
      <c r="S469" s="9"/>
      <c r="T469" s="9"/>
    </row>
    <row r="470" spans="1:20" ht="11.25" outlineLevel="5" x14ac:dyDescent="0.2">
      <c r="A470" s="12"/>
      <c r="B470" s="126"/>
      <c r="C470" s="127">
        <v>169</v>
      </c>
      <c r="D470" s="128" t="s">
        <v>533</v>
      </c>
      <c r="E470" s="129" t="s">
        <v>661</v>
      </c>
      <c r="F470" s="130" t="s">
        <v>662</v>
      </c>
      <c r="G470" s="128" t="s">
        <v>344</v>
      </c>
      <c r="H470" s="131">
        <v>4</v>
      </c>
      <c r="I470" s="167"/>
      <c r="J470" s="132">
        <f>H470*I470</f>
        <v>0</v>
      </c>
      <c r="K470" s="131"/>
      <c r="L470" s="131">
        <f>H470*K470</f>
        <v>0</v>
      </c>
      <c r="M470" s="131"/>
      <c r="N470" s="131">
        <f>H470*M470</f>
        <v>0</v>
      </c>
      <c r="O470" s="132">
        <v>21</v>
      </c>
      <c r="P470" s="132">
        <f>J470*(O470/100)</f>
        <v>0</v>
      </c>
      <c r="Q470" s="132">
        <f>J470+P470</f>
        <v>0</v>
      </c>
      <c r="R470" s="9"/>
      <c r="S470" s="9"/>
      <c r="T470" s="9"/>
    </row>
    <row r="471" spans="1:20" ht="11.25" outlineLevel="5" x14ac:dyDescent="0.2">
      <c r="A471" s="12"/>
      <c r="B471" s="126"/>
      <c r="C471" s="127">
        <v>170</v>
      </c>
      <c r="D471" s="128" t="s">
        <v>533</v>
      </c>
      <c r="E471" s="129" t="s">
        <v>663</v>
      </c>
      <c r="F471" s="130" t="s">
        <v>664</v>
      </c>
      <c r="G471" s="128" t="s">
        <v>344</v>
      </c>
      <c r="H471" s="131">
        <v>6</v>
      </c>
      <c r="I471" s="167"/>
      <c r="J471" s="132">
        <f>H471*I471</f>
        <v>0</v>
      </c>
      <c r="K471" s="131"/>
      <c r="L471" s="131">
        <f>H471*K471</f>
        <v>0</v>
      </c>
      <c r="M471" s="131"/>
      <c r="N471" s="131">
        <f>H471*M471</f>
        <v>0</v>
      </c>
      <c r="O471" s="132">
        <v>21</v>
      </c>
      <c r="P471" s="132">
        <f>J471*(O471/100)</f>
        <v>0</v>
      </c>
      <c r="Q471" s="132">
        <f>J471+P471</f>
        <v>0</v>
      </c>
      <c r="R471" s="9"/>
      <c r="S471" s="9"/>
      <c r="T471" s="9"/>
    </row>
    <row r="472" spans="1:20" ht="11.25" outlineLevel="5" x14ac:dyDescent="0.2">
      <c r="A472" s="12"/>
      <c r="B472" s="126"/>
      <c r="C472" s="127">
        <v>171</v>
      </c>
      <c r="D472" s="128" t="s">
        <v>533</v>
      </c>
      <c r="E472" s="129" t="s">
        <v>665</v>
      </c>
      <c r="F472" s="130" t="s">
        <v>666</v>
      </c>
      <c r="G472" s="128" t="s">
        <v>344</v>
      </c>
      <c r="H472" s="131">
        <v>2</v>
      </c>
      <c r="I472" s="167"/>
      <c r="J472" s="132">
        <f>H472*I472</f>
        <v>0</v>
      </c>
      <c r="K472" s="131"/>
      <c r="L472" s="131">
        <f>H472*K472</f>
        <v>0</v>
      </c>
      <c r="M472" s="131"/>
      <c r="N472" s="131">
        <f>H472*M472</f>
        <v>0</v>
      </c>
      <c r="O472" s="132">
        <v>21</v>
      </c>
      <c r="P472" s="132">
        <f>J472*(O472/100)</f>
        <v>0</v>
      </c>
      <c r="Q472" s="132">
        <f>J472+P472</f>
        <v>0</v>
      </c>
      <c r="R472" s="9"/>
      <c r="S472" s="9"/>
      <c r="T472" s="9"/>
    </row>
    <row r="473" spans="1:20" outlineLevel="5" x14ac:dyDescent="0.15">
      <c r="B473" s="7"/>
      <c r="C473" s="7"/>
      <c r="D473" s="7"/>
      <c r="E473" s="7"/>
      <c r="F473" s="7"/>
      <c r="G473" s="7"/>
      <c r="H473" s="7"/>
      <c r="I473" s="9"/>
      <c r="J473" s="9"/>
      <c r="K473" s="7"/>
      <c r="L473" s="7"/>
      <c r="M473" s="7"/>
      <c r="N473" s="7"/>
      <c r="O473" s="7"/>
      <c r="P473" s="9"/>
      <c r="Q473" s="9"/>
    </row>
    <row r="474" spans="1:20" ht="9" outlineLevel="4" x14ac:dyDescent="0.15">
      <c r="A474" s="76" t="s">
        <v>210</v>
      </c>
      <c r="B474" s="119">
        <v>5</v>
      </c>
      <c r="C474" s="120"/>
      <c r="D474" s="121" t="s">
        <v>249</v>
      </c>
      <c r="E474" s="121"/>
      <c r="F474" s="122" t="s">
        <v>211</v>
      </c>
      <c r="G474" s="121"/>
      <c r="H474" s="123"/>
      <c r="I474" s="124"/>
      <c r="J474" s="78">
        <f>SUBTOTAL(9,J475:J476)</f>
        <v>0</v>
      </c>
      <c r="K474" s="123"/>
      <c r="L474" s="79">
        <f>SUBTOTAL(9,L475:L476)</f>
        <v>0</v>
      </c>
      <c r="M474" s="123"/>
      <c r="N474" s="79">
        <f>SUBTOTAL(9,N475:N476)</f>
        <v>0</v>
      </c>
      <c r="O474" s="125"/>
      <c r="P474" s="78">
        <f>SUBTOTAL(9,P475:P476)</f>
        <v>0</v>
      </c>
      <c r="Q474" s="78">
        <f>SUBTOTAL(9,Q475:Q476)</f>
        <v>0</v>
      </c>
      <c r="R474" s="7"/>
      <c r="S474" s="9"/>
      <c r="T474" s="9"/>
    </row>
    <row r="475" spans="1:20" ht="11.25" outlineLevel="5" x14ac:dyDescent="0.2">
      <c r="A475" s="12"/>
      <c r="B475" s="126"/>
      <c r="C475" s="127">
        <v>172</v>
      </c>
      <c r="D475" s="128" t="s">
        <v>533</v>
      </c>
      <c r="E475" s="129" t="s">
        <v>667</v>
      </c>
      <c r="F475" s="130" t="s">
        <v>668</v>
      </c>
      <c r="G475" s="128" t="s">
        <v>344</v>
      </c>
      <c r="H475" s="131">
        <v>4</v>
      </c>
      <c r="I475" s="167"/>
      <c r="J475" s="132">
        <f>H475*I475</f>
        <v>0</v>
      </c>
      <c r="K475" s="131"/>
      <c r="L475" s="131">
        <f>H475*K475</f>
        <v>0</v>
      </c>
      <c r="M475" s="131"/>
      <c r="N475" s="131">
        <f>H475*M475</f>
        <v>0</v>
      </c>
      <c r="O475" s="132">
        <v>21</v>
      </c>
      <c r="P475" s="132">
        <f>J475*(O475/100)</f>
        <v>0</v>
      </c>
      <c r="Q475" s="132">
        <f>J475+P475</f>
        <v>0</v>
      </c>
      <c r="R475" s="9"/>
      <c r="S475" s="9"/>
      <c r="T475" s="9"/>
    </row>
    <row r="476" spans="1:20" outlineLevel="5" x14ac:dyDescent="0.15">
      <c r="B476" s="7"/>
      <c r="C476" s="7"/>
      <c r="D476" s="7"/>
      <c r="E476" s="7"/>
      <c r="F476" s="7"/>
      <c r="G476" s="7"/>
      <c r="H476" s="7"/>
      <c r="I476" s="9"/>
      <c r="J476" s="9"/>
      <c r="K476" s="7"/>
      <c r="L476" s="7"/>
      <c r="M476" s="7"/>
      <c r="N476" s="7"/>
      <c r="O476" s="7"/>
      <c r="P476" s="9"/>
      <c r="Q476" s="9"/>
    </row>
    <row r="477" spans="1:20" ht="9" outlineLevel="4" x14ac:dyDescent="0.15">
      <c r="A477" s="76" t="s">
        <v>212</v>
      </c>
      <c r="B477" s="119">
        <v>5</v>
      </c>
      <c r="C477" s="120"/>
      <c r="D477" s="121" t="s">
        <v>249</v>
      </c>
      <c r="E477" s="121"/>
      <c r="F477" s="122" t="s">
        <v>213</v>
      </c>
      <c r="G477" s="121"/>
      <c r="H477" s="123"/>
      <c r="I477" s="124"/>
      <c r="J477" s="78">
        <f>SUBTOTAL(9,J478:J479)</f>
        <v>0</v>
      </c>
      <c r="K477" s="123"/>
      <c r="L477" s="79">
        <f>SUBTOTAL(9,L478:L479)</f>
        <v>0</v>
      </c>
      <c r="M477" s="123"/>
      <c r="N477" s="79">
        <f>SUBTOTAL(9,N478:N479)</f>
        <v>0</v>
      </c>
      <c r="O477" s="125"/>
      <c r="P477" s="78">
        <f>SUBTOTAL(9,P478:P479)</f>
        <v>0</v>
      </c>
      <c r="Q477" s="78">
        <f>SUBTOTAL(9,Q478:Q479)</f>
        <v>0</v>
      </c>
      <c r="R477" s="7"/>
      <c r="S477" s="9"/>
      <c r="T477" s="9"/>
    </row>
    <row r="478" spans="1:20" ht="11.25" outlineLevel="5" x14ac:dyDescent="0.2">
      <c r="A478" s="12"/>
      <c r="B478" s="126"/>
      <c r="C478" s="127">
        <v>173</v>
      </c>
      <c r="D478" s="128" t="s">
        <v>533</v>
      </c>
      <c r="E478" s="129" t="s">
        <v>669</v>
      </c>
      <c r="F478" s="130" t="s">
        <v>670</v>
      </c>
      <c r="G478" s="128" t="s">
        <v>344</v>
      </c>
      <c r="H478" s="131">
        <v>4</v>
      </c>
      <c r="I478" s="167"/>
      <c r="J478" s="132">
        <f>H478*I478</f>
        <v>0</v>
      </c>
      <c r="K478" s="131"/>
      <c r="L478" s="131">
        <f>H478*K478</f>
        <v>0</v>
      </c>
      <c r="M478" s="131"/>
      <c r="N478" s="131">
        <f>H478*M478</f>
        <v>0</v>
      </c>
      <c r="O478" s="132">
        <v>21</v>
      </c>
      <c r="P478" s="132">
        <f>J478*(O478/100)</f>
        <v>0</v>
      </c>
      <c r="Q478" s="132">
        <f>J478+P478</f>
        <v>0</v>
      </c>
      <c r="R478" s="9"/>
      <c r="S478" s="9"/>
      <c r="T478" s="9"/>
    </row>
    <row r="479" spans="1:20" outlineLevel="5" x14ac:dyDescent="0.15">
      <c r="B479" s="7"/>
      <c r="C479" s="7"/>
      <c r="D479" s="7"/>
      <c r="E479" s="7"/>
      <c r="F479" s="7"/>
      <c r="G479" s="7"/>
      <c r="H479" s="7"/>
      <c r="I479" s="9"/>
      <c r="J479" s="9"/>
      <c r="K479" s="7"/>
      <c r="L479" s="7"/>
      <c r="M479" s="7"/>
      <c r="N479" s="7"/>
      <c r="O479" s="7"/>
      <c r="P479" s="9"/>
      <c r="Q479" s="9"/>
    </row>
    <row r="480" spans="1:20" ht="9" outlineLevel="4" x14ac:dyDescent="0.15">
      <c r="A480" s="76" t="s">
        <v>214</v>
      </c>
      <c r="B480" s="119">
        <v>5</v>
      </c>
      <c r="C480" s="120"/>
      <c r="D480" s="121" t="s">
        <v>249</v>
      </c>
      <c r="E480" s="121"/>
      <c r="F480" s="122" t="s">
        <v>215</v>
      </c>
      <c r="G480" s="121"/>
      <c r="H480" s="123"/>
      <c r="I480" s="124"/>
      <c r="J480" s="78">
        <f>SUBTOTAL(9,J481:J482)</f>
        <v>0</v>
      </c>
      <c r="K480" s="123"/>
      <c r="L480" s="79">
        <f>SUBTOTAL(9,L481:L482)</f>
        <v>0</v>
      </c>
      <c r="M480" s="123"/>
      <c r="N480" s="79">
        <f>SUBTOTAL(9,N481:N482)</f>
        <v>0</v>
      </c>
      <c r="O480" s="125"/>
      <c r="P480" s="78">
        <f>SUBTOTAL(9,P481:P482)</f>
        <v>0</v>
      </c>
      <c r="Q480" s="78">
        <f>SUBTOTAL(9,Q481:Q482)</f>
        <v>0</v>
      </c>
      <c r="R480" s="7"/>
      <c r="S480" s="9"/>
      <c r="T480" s="9"/>
    </row>
    <row r="481" spans="1:20" ht="11.25" outlineLevel="5" x14ac:dyDescent="0.2">
      <c r="A481" s="12"/>
      <c r="B481" s="126"/>
      <c r="C481" s="127">
        <v>174</v>
      </c>
      <c r="D481" s="128" t="s">
        <v>533</v>
      </c>
      <c r="E481" s="129" t="s">
        <v>671</v>
      </c>
      <c r="F481" s="130" t="s">
        <v>672</v>
      </c>
      <c r="G481" s="128" t="s">
        <v>344</v>
      </c>
      <c r="H481" s="131">
        <v>2</v>
      </c>
      <c r="I481" s="167"/>
      <c r="J481" s="132">
        <f>H481*I481</f>
        <v>0</v>
      </c>
      <c r="K481" s="131"/>
      <c r="L481" s="131">
        <f>H481*K481</f>
        <v>0</v>
      </c>
      <c r="M481" s="131"/>
      <c r="N481" s="131">
        <f>H481*M481</f>
        <v>0</v>
      </c>
      <c r="O481" s="132">
        <v>21</v>
      </c>
      <c r="P481" s="132">
        <f>J481*(O481/100)</f>
        <v>0</v>
      </c>
      <c r="Q481" s="132">
        <f>J481+P481</f>
        <v>0</v>
      </c>
      <c r="R481" s="9"/>
      <c r="S481" s="9"/>
      <c r="T481" s="9"/>
    </row>
    <row r="482" spans="1:20" outlineLevel="5" x14ac:dyDescent="0.15">
      <c r="B482" s="7"/>
      <c r="C482" s="7"/>
      <c r="D482" s="7"/>
      <c r="E482" s="7"/>
      <c r="F482" s="7"/>
      <c r="G482" s="7"/>
      <c r="H482" s="7"/>
      <c r="I482" s="9"/>
      <c r="J482" s="9"/>
      <c r="K482" s="7"/>
      <c r="L482" s="7"/>
      <c r="M482" s="7"/>
      <c r="N482" s="7"/>
      <c r="O482" s="7"/>
      <c r="P482" s="9"/>
      <c r="Q482" s="9"/>
    </row>
    <row r="483" spans="1:20" ht="9" outlineLevel="4" x14ac:dyDescent="0.15">
      <c r="A483" s="76" t="s">
        <v>216</v>
      </c>
      <c r="B483" s="119">
        <v>5</v>
      </c>
      <c r="C483" s="120"/>
      <c r="D483" s="121" t="s">
        <v>249</v>
      </c>
      <c r="E483" s="121"/>
      <c r="F483" s="122" t="s">
        <v>217</v>
      </c>
      <c r="G483" s="121"/>
      <c r="H483" s="123"/>
      <c r="I483" s="124"/>
      <c r="J483" s="78">
        <f>SUBTOTAL(9,J484:J485)</f>
        <v>0</v>
      </c>
      <c r="K483" s="123"/>
      <c r="L483" s="79">
        <f>SUBTOTAL(9,L484:L485)</f>
        <v>0</v>
      </c>
      <c r="M483" s="123"/>
      <c r="N483" s="79">
        <f>SUBTOTAL(9,N484:N485)</f>
        <v>0</v>
      </c>
      <c r="O483" s="125"/>
      <c r="P483" s="78">
        <f>SUBTOTAL(9,P484:P485)</f>
        <v>0</v>
      </c>
      <c r="Q483" s="78">
        <f>SUBTOTAL(9,Q484:Q485)</f>
        <v>0</v>
      </c>
      <c r="R483" s="7"/>
      <c r="S483" s="9"/>
      <c r="T483" s="9"/>
    </row>
    <row r="484" spans="1:20" ht="11.25" outlineLevel="5" x14ac:dyDescent="0.2">
      <c r="A484" s="12"/>
      <c r="B484" s="126"/>
      <c r="C484" s="127">
        <v>175</v>
      </c>
      <c r="D484" s="128" t="s">
        <v>533</v>
      </c>
      <c r="E484" s="129" t="s">
        <v>673</v>
      </c>
      <c r="F484" s="130" t="s">
        <v>674</v>
      </c>
      <c r="G484" s="128" t="s">
        <v>675</v>
      </c>
      <c r="H484" s="131">
        <v>1</v>
      </c>
      <c r="I484" s="167"/>
      <c r="J484" s="132">
        <f>H484*I484</f>
        <v>0</v>
      </c>
      <c r="K484" s="131"/>
      <c r="L484" s="131">
        <f>H484*K484</f>
        <v>0</v>
      </c>
      <c r="M484" s="131"/>
      <c r="N484" s="131">
        <f>H484*M484</f>
        <v>0</v>
      </c>
      <c r="O484" s="132">
        <v>21</v>
      </c>
      <c r="P484" s="132">
        <f>J484*(O484/100)</f>
        <v>0</v>
      </c>
      <c r="Q484" s="132">
        <f>J484+P484</f>
        <v>0</v>
      </c>
      <c r="R484" s="9"/>
      <c r="S484" s="9"/>
      <c r="T484" s="9"/>
    </row>
    <row r="485" spans="1:20" outlineLevel="5" x14ac:dyDescent="0.15">
      <c r="B485" s="7"/>
      <c r="C485" s="7"/>
      <c r="D485" s="7"/>
      <c r="E485" s="7"/>
      <c r="F485" s="7"/>
      <c r="G485" s="7"/>
      <c r="H485" s="7"/>
      <c r="I485" s="9"/>
      <c r="J485" s="9"/>
      <c r="K485" s="7"/>
      <c r="L485" s="7"/>
      <c r="M485" s="7"/>
      <c r="N485" s="7"/>
      <c r="O485" s="7"/>
      <c r="P485" s="9"/>
      <c r="Q485" s="9"/>
    </row>
    <row r="486" spans="1:20" ht="9" outlineLevel="4" x14ac:dyDescent="0.15">
      <c r="A486" s="76" t="s">
        <v>218</v>
      </c>
      <c r="B486" s="119">
        <v>5</v>
      </c>
      <c r="C486" s="120"/>
      <c r="D486" s="121" t="s">
        <v>249</v>
      </c>
      <c r="E486" s="121"/>
      <c r="F486" s="122" t="s">
        <v>219</v>
      </c>
      <c r="G486" s="121"/>
      <c r="H486" s="123"/>
      <c r="I486" s="124"/>
      <c r="J486" s="78">
        <f>SUBTOTAL(9,J487:J488)</f>
        <v>0</v>
      </c>
      <c r="K486" s="123"/>
      <c r="L486" s="79">
        <f>SUBTOTAL(9,L487:L488)</f>
        <v>0</v>
      </c>
      <c r="M486" s="123"/>
      <c r="N486" s="79">
        <f>SUBTOTAL(9,N487:N488)</f>
        <v>0</v>
      </c>
      <c r="O486" s="125"/>
      <c r="P486" s="78">
        <f>SUBTOTAL(9,P487:P488)</f>
        <v>0</v>
      </c>
      <c r="Q486" s="78">
        <f>SUBTOTAL(9,Q487:Q488)</f>
        <v>0</v>
      </c>
      <c r="R486" s="7"/>
      <c r="S486" s="9"/>
      <c r="T486" s="9"/>
    </row>
    <row r="487" spans="1:20" ht="11.25" outlineLevel="5" x14ac:dyDescent="0.2">
      <c r="A487" s="12"/>
      <c r="B487" s="126"/>
      <c r="C487" s="127">
        <v>176</v>
      </c>
      <c r="D487" s="128" t="s">
        <v>533</v>
      </c>
      <c r="E487" s="129" t="s">
        <v>676</v>
      </c>
      <c r="F487" s="130" t="s">
        <v>677</v>
      </c>
      <c r="G487" s="128" t="s">
        <v>344</v>
      </c>
      <c r="H487" s="131">
        <v>26</v>
      </c>
      <c r="I487" s="167"/>
      <c r="J487" s="132">
        <f>H487*I487</f>
        <v>0</v>
      </c>
      <c r="K487" s="131"/>
      <c r="L487" s="131">
        <f>H487*K487</f>
        <v>0</v>
      </c>
      <c r="M487" s="131"/>
      <c r="N487" s="131">
        <f>H487*M487</f>
        <v>0</v>
      </c>
      <c r="O487" s="132">
        <v>21</v>
      </c>
      <c r="P487" s="132">
        <f>J487*(O487/100)</f>
        <v>0</v>
      </c>
      <c r="Q487" s="132">
        <f>J487+P487</f>
        <v>0</v>
      </c>
      <c r="R487" s="9"/>
      <c r="S487" s="9"/>
      <c r="T487" s="9"/>
    </row>
    <row r="488" spans="1:20" outlineLevel="5" x14ac:dyDescent="0.15">
      <c r="B488" s="7"/>
      <c r="C488" s="7"/>
      <c r="D488" s="7"/>
      <c r="E488" s="7"/>
      <c r="F488" s="7"/>
      <c r="G488" s="7"/>
      <c r="H488" s="7"/>
      <c r="I488" s="9"/>
      <c r="J488" s="9"/>
      <c r="K488" s="7"/>
      <c r="L488" s="7"/>
      <c r="M488" s="7"/>
      <c r="N488" s="7"/>
      <c r="O488" s="7"/>
      <c r="P488" s="9"/>
      <c r="Q488" s="9"/>
    </row>
    <row r="489" spans="1:20" ht="9" outlineLevel="4" x14ac:dyDescent="0.15">
      <c r="A489" s="76" t="s">
        <v>220</v>
      </c>
      <c r="B489" s="119">
        <v>5</v>
      </c>
      <c r="C489" s="120"/>
      <c r="D489" s="121" t="s">
        <v>249</v>
      </c>
      <c r="E489" s="121"/>
      <c r="F489" s="122" t="s">
        <v>221</v>
      </c>
      <c r="G489" s="121"/>
      <c r="H489" s="123"/>
      <c r="I489" s="124"/>
      <c r="J489" s="78">
        <f>SUBTOTAL(9,J490:J491)</f>
        <v>0</v>
      </c>
      <c r="K489" s="123"/>
      <c r="L489" s="79">
        <f>SUBTOTAL(9,L490:L491)</f>
        <v>0</v>
      </c>
      <c r="M489" s="123"/>
      <c r="N489" s="79">
        <f>SUBTOTAL(9,N490:N491)</f>
        <v>0</v>
      </c>
      <c r="O489" s="125"/>
      <c r="P489" s="78">
        <f>SUBTOTAL(9,P490:P491)</f>
        <v>0</v>
      </c>
      <c r="Q489" s="78">
        <f>SUBTOTAL(9,Q490:Q491)</f>
        <v>0</v>
      </c>
      <c r="R489" s="7"/>
      <c r="S489" s="9"/>
      <c r="T489" s="9"/>
    </row>
    <row r="490" spans="1:20" ht="11.25" outlineLevel="5" x14ac:dyDescent="0.2">
      <c r="A490" s="12"/>
      <c r="B490" s="126"/>
      <c r="C490" s="127">
        <v>177</v>
      </c>
      <c r="D490" s="128" t="s">
        <v>533</v>
      </c>
      <c r="E490" s="129" t="s">
        <v>678</v>
      </c>
      <c r="F490" s="130" t="s">
        <v>679</v>
      </c>
      <c r="G490" s="128" t="s">
        <v>344</v>
      </c>
      <c r="H490" s="131">
        <v>4</v>
      </c>
      <c r="I490" s="167"/>
      <c r="J490" s="132">
        <f>H490*I490</f>
        <v>0</v>
      </c>
      <c r="K490" s="131"/>
      <c r="L490" s="131">
        <f>H490*K490</f>
        <v>0</v>
      </c>
      <c r="M490" s="131"/>
      <c r="N490" s="131">
        <f>H490*M490</f>
        <v>0</v>
      </c>
      <c r="O490" s="132">
        <v>21</v>
      </c>
      <c r="P490" s="132">
        <f>J490*(O490/100)</f>
        <v>0</v>
      </c>
      <c r="Q490" s="132">
        <f>J490+P490</f>
        <v>0</v>
      </c>
      <c r="R490" s="9"/>
      <c r="S490" s="9"/>
      <c r="T490" s="9"/>
    </row>
    <row r="491" spans="1:20" outlineLevel="5" x14ac:dyDescent="0.15">
      <c r="B491" s="7"/>
      <c r="C491" s="7"/>
      <c r="D491" s="7"/>
      <c r="E491" s="7"/>
      <c r="F491" s="7"/>
      <c r="G491" s="7"/>
      <c r="H491" s="7"/>
      <c r="I491" s="9"/>
      <c r="J491" s="9"/>
      <c r="K491" s="7"/>
      <c r="L491" s="7"/>
      <c r="M491" s="7"/>
      <c r="N491" s="7"/>
      <c r="O491" s="7"/>
      <c r="P491" s="9"/>
      <c r="Q491" s="9"/>
    </row>
    <row r="492" spans="1:20" ht="11.25" outlineLevel="2" x14ac:dyDescent="0.2">
      <c r="A492" s="68" t="s">
        <v>222</v>
      </c>
      <c r="B492" s="105">
        <v>3</v>
      </c>
      <c r="C492" s="106"/>
      <c r="D492" s="107" t="s">
        <v>247</v>
      </c>
      <c r="E492" s="107"/>
      <c r="F492" s="108" t="s">
        <v>223</v>
      </c>
      <c r="G492" s="107"/>
      <c r="H492" s="109"/>
      <c r="I492" s="110"/>
      <c r="J492" s="70">
        <f>SUBTOTAL(9,J493:J574)</f>
        <v>0</v>
      </c>
      <c r="K492" s="109"/>
      <c r="L492" s="71">
        <f>SUBTOTAL(9,L493:L574)</f>
        <v>0</v>
      </c>
      <c r="M492" s="109"/>
      <c r="N492" s="71">
        <f>SUBTOTAL(9,N493:N574)</f>
        <v>0</v>
      </c>
      <c r="O492" s="111"/>
      <c r="P492" s="70">
        <f>SUBTOTAL(9,P493:P574)</f>
        <v>0</v>
      </c>
      <c r="Q492" s="70">
        <f>SUBTOTAL(9,Q493:Q574)</f>
        <v>0</v>
      </c>
      <c r="R492" s="7"/>
      <c r="S492" s="9"/>
      <c r="T492" s="9"/>
    </row>
    <row r="493" spans="1:20" ht="10.5" outlineLevel="3" x14ac:dyDescent="0.15">
      <c r="A493" s="72" t="s">
        <v>224</v>
      </c>
      <c r="B493" s="112">
        <v>4</v>
      </c>
      <c r="C493" s="113"/>
      <c r="D493" s="114" t="s">
        <v>248</v>
      </c>
      <c r="E493" s="114"/>
      <c r="F493" s="115" t="s">
        <v>225</v>
      </c>
      <c r="G493" s="114"/>
      <c r="H493" s="116"/>
      <c r="I493" s="117"/>
      <c r="J493" s="74">
        <f>SUBTOTAL(9,J494:J505)</f>
        <v>0</v>
      </c>
      <c r="K493" s="116"/>
      <c r="L493" s="75">
        <f>SUBTOTAL(9,L494:L505)</f>
        <v>0</v>
      </c>
      <c r="M493" s="116"/>
      <c r="N493" s="75">
        <f>SUBTOTAL(9,N494:N505)</f>
        <v>0</v>
      </c>
      <c r="O493" s="118"/>
      <c r="P493" s="74">
        <f>SUBTOTAL(9,P494:P505)</f>
        <v>0</v>
      </c>
      <c r="Q493" s="74">
        <f>SUBTOTAL(9,Q494:Q505)</f>
        <v>0</v>
      </c>
      <c r="R493" s="7"/>
      <c r="S493" s="9"/>
      <c r="T493" s="9"/>
    </row>
    <row r="494" spans="1:20" ht="9" outlineLevel="4" x14ac:dyDescent="0.15">
      <c r="A494" s="76" t="s">
        <v>226</v>
      </c>
      <c r="B494" s="119">
        <v>5</v>
      </c>
      <c r="C494" s="120"/>
      <c r="D494" s="121" t="s">
        <v>249</v>
      </c>
      <c r="E494" s="121"/>
      <c r="F494" s="122" t="s">
        <v>227</v>
      </c>
      <c r="G494" s="121"/>
      <c r="H494" s="123"/>
      <c r="I494" s="124"/>
      <c r="J494" s="78">
        <f>SUBTOTAL(9,J495:J505)</f>
        <v>0</v>
      </c>
      <c r="K494" s="123"/>
      <c r="L494" s="79">
        <f>SUBTOTAL(9,L495:L505)</f>
        <v>0</v>
      </c>
      <c r="M494" s="123"/>
      <c r="N494" s="79">
        <f>SUBTOTAL(9,N495:N505)</f>
        <v>0</v>
      </c>
      <c r="O494" s="125"/>
      <c r="P494" s="78">
        <f>SUBTOTAL(9,P495:P505)</f>
        <v>0</v>
      </c>
      <c r="Q494" s="78">
        <f>SUBTOTAL(9,Q495:Q505)</f>
        <v>0</v>
      </c>
      <c r="R494" s="7"/>
      <c r="S494" s="9"/>
      <c r="T494" s="9"/>
    </row>
    <row r="495" spans="1:20" ht="11.25" outlineLevel="5" x14ac:dyDescent="0.2">
      <c r="A495" s="12"/>
      <c r="B495" s="126"/>
      <c r="C495" s="127">
        <v>178</v>
      </c>
      <c r="D495" s="128" t="s">
        <v>250</v>
      </c>
      <c r="E495" s="129" t="s">
        <v>680</v>
      </c>
      <c r="F495" s="130" t="s">
        <v>681</v>
      </c>
      <c r="G495" s="128" t="s">
        <v>344</v>
      </c>
      <c r="H495" s="131">
        <v>1</v>
      </c>
      <c r="I495" s="167"/>
      <c r="J495" s="132">
        <f>H495*I495</f>
        <v>0</v>
      </c>
      <c r="K495" s="131"/>
      <c r="L495" s="131">
        <f>H495*K495</f>
        <v>0</v>
      </c>
      <c r="M495" s="131"/>
      <c r="N495" s="131">
        <f>H495*M495</f>
        <v>0</v>
      </c>
      <c r="O495" s="132">
        <v>21</v>
      </c>
      <c r="P495" s="132">
        <f>J495*(O495/100)</f>
        <v>0</v>
      </c>
      <c r="Q495" s="132">
        <f>J495+P495</f>
        <v>0</v>
      </c>
      <c r="R495" s="9"/>
      <c r="S495" s="9"/>
      <c r="T495" s="9"/>
    </row>
    <row r="496" spans="1:20" ht="9.75" outlineLevel="6" x14ac:dyDescent="0.2">
      <c r="A496" s="133"/>
      <c r="B496" s="134"/>
      <c r="C496" s="134"/>
      <c r="D496" s="135"/>
      <c r="E496" s="140" t="s">
        <v>16</v>
      </c>
      <c r="F496" s="136" t="s">
        <v>682</v>
      </c>
      <c r="G496" s="135"/>
      <c r="H496" s="137">
        <v>0</v>
      </c>
      <c r="I496" s="138"/>
      <c r="J496" s="139"/>
      <c r="K496" s="137"/>
      <c r="L496" s="137"/>
      <c r="M496" s="137"/>
      <c r="N496" s="137"/>
      <c r="O496" s="139"/>
      <c r="P496" s="139"/>
      <c r="Q496" s="139"/>
      <c r="R496" s="7"/>
      <c r="S496" s="9"/>
    </row>
    <row r="497" spans="1:20" ht="9.75" outlineLevel="6" x14ac:dyDescent="0.2">
      <c r="A497" s="133"/>
      <c r="B497" s="134"/>
      <c r="C497" s="134"/>
      <c r="D497" s="135"/>
      <c r="E497" s="140"/>
      <c r="F497" s="136" t="s">
        <v>683</v>
      </c>
      <c r="G497" s="135"/>
      <c r="H497" s="137">
        <v>0</v>
      </c>
      <c r="I497" s="138"/>
      <c r="J497" s="139"/>
      <c r="K497" s="137"/>
      <c r="L497" s="137"/>
      <c r="M497" s="137"/>
      <c r="N497" s="137"/>
      <c r="O497" s="139"/>
      <c r="P497" s="139"/>
      <c r="Q497" s="139"/>
      <c r="R497" s="7"/>
      <c r="S497" s="9"/>
    </row>
    <row r="498" spans="1:20" ht="9.75" outlineLevel="6" x14ac:dyDescent="0.2">
      <c r="A498" s="133"/>
      <c r="B498" s="134"/>
      <c r="C498" s="134"/>
      <c r="D498" s="135"/>
      <c r="E498" s="140"/>
      <c r="F498" s="136" t="s">
        <v>684</v>
      </c>
      <c r="G498" s="135"/>
      <c r="H498" s="137">
        <v>0</v>
      </c>
      <c r="I498" s="138"/>
      <c r="J498" s="139"/>
      <c r="K498" s="137"/>
      <c r="L498" s="137"/>
      <c r="M498" s="137"/>
      <c r="N498" s="137"/>
      <c r="O498" s="139"/>
      <c r="P498" s="139"/>
      <c r="Q498" s="139"/>
      <c r="R498" s="7"/>
      <c r="S498" s="9"/>
    </row>
    <row r="499" spans="1:20" ht="9.75" outlineLevel="6" x14ac:dyDescent="0.2">
      <c r="A499" s="133"/>
      <c r="B499" s="134"/>
      <c r="C499" s="134"/>
      <c r="D499" s="135"/>
      <c r="E499" s="140"/>
      <c r="F499" s="136" t="s">
        <v>685</v>
      </c>
      <c r="G499" s="135"/>
      <c r="H499" s="137">
        <v>0</v>
      </c>
      <c r="I499" s="138"/>
      <c r="J499" s="139"/>
      <c r="K499" s="137"/>
      <c r="L499" s="137"/>
      <c r="M499" s="137"/>
      <c r="N499" s="137"/>
      <c r="O499" s="139"/>
      <c r="P499" s="139"/>
      <c r="Q499" s="139"/>
      <c r="R499" s="7"/>
      <c r="S499" s="9"/>
    </row>
    <row r="500" spans="1:20" ht="9.75" outlineLevel="6" x14ac:dyDescent="0.2">
      <c r="A500" s="133"/>
      <c r="B500" s="134"/>
      <c r="C500" s="134"/>
      <c r="D500" s="135"/>
      <c r="E500" s="140"/>
      <c r="F500" s="136" t="s">
        <v>686</v>
      </c>
      <c r="G500" s="135"/>
      <c r="H500" s="137">
        <v>0</v>
      </c>
      <c r="I500" s="138"/>
      <c r="J500" s="139"/>
      <c r="K500" s="137"/>
      <c r="L500" s="137"/>
      <c r="M500" s="137"/>
      <c r="N500" s="137"/>
      <c r="O500" s="139"/>
      <c r="P500" s="139"/>
      <c r="Q500" s="139"/>
      <c r="R500" s="7"/>
      <c r="S500" s="9"/>
    </row>
    <row r="501" spans="1:20" ht="9.75" outlineLevel="6" x14ac:dyDescent="0.2">
      <c r="A501" s="133"/>
      <c r="B501" s="134"/>
      <c r="C501" s="134"/>
      <c r="D501" s="135"/>
      <c r="E501" s="140"/>
      <c r="F501" s="136" t="s">
        <v>687</v>
      </c>
      <c r="G501" s="135"/>
      <c r="H501" s="137">
        <v>0</v>
      </c>
      <c r="I501" s="138"/>
      <c r="J501" s="139"/>
      <c r="K501" s="137"/>
      <c r="L501" s="137"/>
      <c r="M501" s="137"/>
      <c r="N501" s="137"/>
      <c r="O501" s="139"/>
      <c r="P501" s="139"/>
      <c r="Q501" s="139"/>
      <c r="R501" s="7"/>
      <c r="S501" s="9"/>
    </row>
    <row r="502" spans="1:20" ht="9.75" outlineLevel="6" x14ac:dyDescent="0.2">
      <c r="A502" s="133"/>
      <c r="B502" s="134"/>
      <c r="C502" s="134"/>
      <c r="D502" s="135"/>
      <c r="E502" s="140"/>
      <c r="F502" s="136" t="s">
        <v>688</v>
      </c>
      <c r="G502" s="135"/>
      <c r="H502" s="137">
        <v>0</v>
      </c>
      <c r="I502" s="138"/>
      <c r="J502" s="139"/>
      <c r="K502" s="137"/>
      <c r="L502" s="137"/>
      <c r="M502" s="137"/>
      <c r="N502" s="137"/>
      <c r="O502" s="139"/>
      <c r="P502" s="139"/>
      <c r="Q502" s="139"/>
      <c r="R502" s="7"/>
      <c r="S502" s="9"/>
    </row>
    <row r="503" spans="1:20" ht="9.75" outlineLevel="6" x14ac:dyDescent="0.2">
      <c r="A503" s="133"/>
      <c r="B503" s="134"/>
      <c r="C503" s="134"/>
      <c r="D503" s="135"/>
      <c r="E503" s="140"/>
      <c r="F503" s="136" t="s">
        <v>689</v>
      </c>
      <c r="G503" s="135"/>
      <c r="H503" s="137">
        <v>0</v>
      </c>
      <c r="I503" s="138"/>
      <c r="J503" s="139"/>
      <c r="K503" s="137"/>
      <c r="L503" s="137"/>
      <c r="M503" s="137"/>
      <c r="N503" s="137"/>
      <c r="O503" s="139"/>
      <c r="P503" s="139"/>
      <c r="Q503" s="139"/>
      <c r="R503" s="7"/>
      <c r="S503" s="9"/>
    </row>
    <row r="504" spans="1:20" ht="7.5" customHeight="1" outlineLevel="6" x14ac:dyDescent="0.15">
      <c r="A504" s="9"/>
      <c r="B504" s="83"/>
      <c r="C504" s="82"/>
      <c r="D504" s="85"/>
      <c r="E504" s="40"/>
      <c r="F504" s="86"/>
      <c r="G504" s="85"/>
      <c r="H504" s="87"/>
      <c r="I504" s="89"/>
      <c r="J504" s="42"/>
      <c r="K504" s="46"/>
      <c r="L504" s="46"/>
      <c r="M504" s="46"/>
      <c r="N504" s="46"/>
      <c r="O504" s="42"/>
      <c r="P504" s="42"/>
      <c r="Q504" s="42"/>
      <c r="R504" s="7"/>
      <c r="S504" s="9"/>
    </row>
    <row r="505" spans="1:20" outlineLevel="5" x14ac:dyDescent="0.15">
      <c r="B505" s="7"/>
      <c r="C505" s="7"/>
      <c r="D505" s="7"/>
      <c r="E505" s="7"/>
      <c r="F505" s="7"/>
      <c r="G505" s="7"/>
      <c r="H505" s="7"/>
      <c r="I505" s="9"/>
      <c r="J505" s="9"/>
      <c r="K505" s="7"/>
      <c r="L505" s="7"/>
      <c r="M505" s="7"/>
      <c r="N505" s="7"/>
      <c r="O505" s="7"/>
      <c r="P505" s="9"/>
      <c r="Q505" s="9"/>
    </row>
    <row r="506" spans="1:20" ht="10.5" outlineLevel="3" x14ac:dyDescent="0.15">
      <c r="A506" s="72" t="s">
        <v>228</v>
      </c>
      <c r="B506" s="112">
        <v>4</v>
      </c>
      <c r="C506" s="113"/>
      <c r="D506" s="114" t="s">
        <v>248</v>
      </c>
      <c r="E506" s="114"/>
      <c r="F506" s="115" t="s">
        <v>229</v>
      </c>
      <c r="G506" s="114"/>
      <c r="H506" s="116"/>
      <c r="I506" s="117"/>
      <c r="J506" s="74">
        <f>SUBTOTAL(9,J507:J521)</f>
        <v>0</v>
      </c>
      <c r="K506" s="116"/>
      <c r="L506" s="75">
        <f>SUBTOTAL(9,L507:L521)</f>
        <v>0</v>
      </c>
      <c r="M506" s="116"/>
      <c r="N506" s="75">
        <f>SUBTOTAL(9,N507:N521)</f>
        <v>0</v>
      </c>
      <c r="O506" s="118"/>
      <c r="P506" s="74">
        <f>SUBTOTAL(9,P507:P521)</f>
        <v>0</v>
      </c>
      <c r="Q506" s="74">
        <f>SUBTOTAL(9,Q507:Q521)</f>
        <v>0</v>
      </c>
      <c r="R506" s="7"/>
      <c r="S506" s="9"/>
      <c r="T506" s="9"/>
    </row>
    <row r="507" spans="1:20" ht="9" outlineLevel="4" x14ac:dyDescent="0.15">
      <c r="A507" s="76" t="s">
        <v>230</v>
      </c>
      <c r="B507" s="119">
        <v>5</v>
      </c>
      <c r="C507" s="120"/>
      <c r="D507" s="121" t="s">
        <v>249</v>
      </c>
      <c r="E507" s="121"/>
      <c r="F507" s="122" t="s">
        <v>231</v>
      </c>
      <c r="G507" s="121"/>
      <c r="H507" s="123"/>
      <c r="I507" s="124"/>
      <c r="J507" s="78">
        <f>SUBTOTAL(9,J508:J521)</f>
        <v>0</v>
      </c>
      <c r="K507" s="123"/>
      <c r="L507" s="79">
        <f>SUBTOTAL(9,L508:L521)</f>
        <v>0</v>
      </c>
      <c r="M507" s="123"/>
      <c r="N507" s="79">
        <f>SUBTOTAL(9,N508:N521)</f>
        <v>0</v>
      </c>
      <c r="O507" s="125"/>
      <c r="P507" s="78">
        <f>SUBTOTAL(9,P508:P521)</f>
        <v>0</v>
      </c>
      <c r="Q507" s="78">
        <f>SUBTOTAL(9,Q508:Q521)</f>
        <v>0</v>
      </c>
      <c r="R507" s="7"/>
      <c r="S507" s="9"/>
      <c r="T507" s="9"/>
    </row>
    <row r="508" spans="1:20" ht="11.25" outlineLevel="5" x14ac:dyDescent="0.2">
      <c r="A508" s="12"/>
      <c r="B508" s="126"/>
      <c r="C508" s="127">
        <v>179</v>
      </c>
      <c r="D508" s="128" t="s">
        <v>250</v>
      </c>
      <c r="E508" s="129" t="s">
        <v>690</v>
      </c>
      <c r="F508" s="130" t="s">
        <v>691</v>
      </c>
      <c r="G508" s="128" t="s">
        <v>344</v>
      </c>
      <c r="H508" s="131">
        <v>4</v>
      </c>
      <c r="I508" s="167"/>
      <c r="J508" s="132">
        <f>H508*I508</f>
        <v>0</v>
      </c>
      <c r="K508" s="131"/>
      <c r="L508" s="131">
        <f>H508*K508</f>
        <v>0</v>
      </c>
      <c r="M508" s="131"/>
      <c r="N508" s="131">
        <f>H508*M508</f>
        <v>0</v>
      </c>
      <c r="O508" s="132">
        <v>21</v>
      </c>
      <c r="P508" s="132">
        <f>J508*(O508/100)</f>
        <v>0</v>
      </c>
      <c r="Q508" s="132">
        <f>J508+P508</f>
        <v>0</v>
      </c>
      <c r="R508" s="9"/>
      <c r="S508" s="9"/>
      <c r="T508" s="9"/>
    </row>
    <row r="509" spans="1:20" ht="9.75" outlineLevel="6" x14ac:dyDescent="0.2">
      <c r="A509" s="133"/>
      <c r="B509" s="134"/>
      <c r="C509" s="134"/>
      <c r="D509" s="135"/>
      <c r="E509" s="140" t="s">
        <v>16</v>
      </c>
      <c r="F509" s="136" t="s">
        <v>692</v>
      </c>
      <c r="G509" s="135"/>
      <c r="H509" s="137">
        <v>0</v>
      </c>
      <c r="I509" s="138"/>
      <c r="J509" s="139"/>
      <c r="K509" s="137"/>
      <c r="L509" s="137"/>
      <c r="M509" s="137"/>
      <c r="N509" s="137"/>
      <c r="O509" s="139"/>
      <c r="P509" s="139"/>
      <c r="Q509" s="139"/>
      <c r="R509" s="7"/>
      <c r="S509" s="9"/>
    </row>
    <row r="510" spans="1:20" ht="9.75" outlineLevel="6" x14ac:dyDescent="0.2">
      <c r="A510" s="133"/>
      <c r="B510" s="134"/>
      <c r="C510" s="134"/>
      <c r="D510" s="135"/>
      <c r="E510" s="140"/>
      <c r="F510" s="136" t="s">
        <v>693</v>
      </c>
      <c r="G510" s="135"/>
      <c r="H510" s="137">
        <v>0</v>
      </c>
      <c r="I510" s="138"/>
      <c r="J510" s="139"/>
      <c r="K510" s="137"/>
      <c r="L510" s="137"/>
      <c r="M510" s="137"/>
      <c r="N510" s="137"/>
      <c r="O510" s="139"/>
      <c r="P510" s="139"/>
      <c r="Q510" s="139"/>
      <c r="R510" s="7"/>
      <c r="S510" s="9"/>
    </row>
    <row r="511" spans="1:20" ht="9.75" outlineLevel="6" x14ac:dyDescent="0.2">
      <c r="A511" s="133"/>
      <c r="B511" s="134"/>
      <c r="C511" s="134"/>
      <c r="D511" s="135"/>
      <c r="E511" s="140"/>
      <c r="F511" s="136" t="s">
        <v>694</v>
      </c>
      <c r="G511" s="135"/>
      <c r="H511" s="137">
        <v>0</v>
      </c>
      <c r="I511" s="138"/>
      <c r="J511" s="139"/>
      <c r="K511" s="137"/>
      <c r="L511" s="137"/>
      <c r="M511" s="137"/>
      <c r="N511" s="137"/>
      <c r="O511" s="139"/>
      <c r="P511" s="139"/>
      <c r="Q511" s="139"/>
      <c r="R511" s="7"/>
      <c r="S511" s="9"/>
    </row>
    <row r="512" spans="1:20" ht="7.5" customHeight="1" outlineLevel="6" x14ac:dyDescent="0.15">
      <c r="A512" s="9"/>
      <c r="B512" s="83"/>
      <c r="C512" s="82"/>
      <c r="D512" s="85"/>
      <c r="E512" s="40"/>
      <c r="F512" s="86"/>
      <c r="G512" s="85"/>
      <c r="H512" s="87"/>
      <c r="I512" s="89"/>
      <c r="J512" s="42"/>
      <c r="K512" s="46"/>
      <c r="L512" s="46"/>
      <c r="M512" s="46"/>
      <c r="N512" s="46"/>
      <c r="O512" s="42"/>
      <c r="P512" s="42"/>
      <c r="Q512" s="42"/>
      <c r="R512" s="7"/>
      <c r="S512" s="9"/>
    </row>
    <row r="513" spans="1:20" ht="11.25" outlineLevel="5" x14ac:dyDescent="0.2">
      <c r="A513" s="12"/>
      <c r="B513" s="126"/>
      <c r="C513" s="127">
        <v>180</v>
      </c>
      <c r="D513" s="128" t="s">
        <v>250</v>
      </c>
      <c r="E513" s="129" t="s">
        <v>695</v>
      </c>
      <c r="F513" s="130" t="s">
        <v>696</v>
      </c>
      <c r="G513" s="128" t="s">
        <v>344</v>
      </c>
      <c r="H513" s="131">
        <v>2</v>
      </c>
      <c r="I513" s="167"/>
      <c r="J513" s="132">
        <f>H513*I513</f>
        <v>0</v>
      </c>
      <c r="K513" s="131"/>
      <c r="L513" s="131">
        <f>H513*K513</f>
        <v>0</v>
      </c>
      <c r="M513" s="131"/>
      <c r="N513" s="131">
        <f>H513*M513</f>
        <v>0</v>
      </c>
      <c r="O513" s="132">
        <v>21</v>
      </c>
      <c r="P513" s="132">
        <f>J513*(O513/100)</f>
        <v>0</v>
      </c>
      <c r="Q513" s="132">
        <f>J513+P513</f>
        <v>0</v>
      </c>
      <c r="R513" s="9"/>
      <c r="S513" s="9"/>
      <c r="T513" s="9"/>
    </row>
    <row r="514" spans="1:20" ht="9.75" outlineLevel="6" x14ac:dyDescent="0.2">
      <c r="A514" s="133"/>
      <c r="B514" s="134"/>
      <c r="C514" s="134"/>
      <c r="D514" s="135"/>
      <c r="E514" s="140" t="s">
        <v>16</v>
      </c>
      <c r="F514" s="136" t="s">
        <v>692</v>
      </c>
      <c r="G514" s="135"/>
      <c r="H514" s="137">
        <v>0</v>
      </c>
      <c r="I514" s="138"/>
      <c r="J514" s="139"/>
      <c r="K514" s="137"/>
      <c r="L514" s="137"/>
      <c r="M514" s="137"/>
      <c r="N514" s="137"/>
      <c r="O514" s="139"/>
      <c r="P514" s="139"/>
      <c r="Q514" s="139"/>
      <c r="R514" s="7"/>
      <c r="S514" s="9"/>
    </row>
    <row r="515" spans="1:20" ht="9.75" outlineLevel="6" x14ac:dyDescent="0.2">
      <c r="A515" s="133"/>
      <c r="B515" s="134"/>
      <c r="C515" s="134"/>
      <c r="D515" s="135"/>
      <c r="E515" s="140"/>
      <c r="F515" s="136" t="s">
        <v>697</v>
      </c>
      <c r="G515" s="135"/>
      <c r="H515" s="137">
        <v>0</v>
      </c>
      <c r="I515" s="138"/>
      <c r="J515" s="139"/>
      <c r="K515" s="137"/>
      <c r="L515" s="137"/>
      <c r="M515" s="137"/>
      <c r="N515" s="137"/>
      <c r="O515" s="139"/>
      <c r="P515" s="139"/>
      <c r="Q515" s="139"/>
      <c r="R515" s="7"/>
      <c r="S515" s="9"/>
    </row>
    <row r="516" spans="1:20" ht="9.75" outlineLevel="6" x14ac:dyDescent="0.2">
      <c r="A516" s="133"/>
      <c r="B516" s="134"/>
      <c r="C516" s="134"/>
      <c r="D516" s="135"/>
      <c r="E516" s="140"/>
      <c r="F516" s="136" t="s">
        <v>694</v>
      </c>
      <c r="G516" s="135"/>
      <c r="H516" s="137">
        <v>0</v>
      </c>
      <c r="I516" s="138"/>
      <c r="J516" s="139"/>
      <c r="K516" s="137"/>
      <c r="L516" s="137"/>
      <c r="M516" s="137"/>
      <c r="N516" s="137"/>
      <c r="O516" s="139"/>
      <c r="P516" s="139"/>
      <c r="Q516" s="139"/>
      <c r="R516" s="7"/>
      <c r="S516" s="9"/>
    </row>
    <row r="517" spans="1:20" ht="7.5" customHeight="1" outlineLevel="6" x14ac:dyDescent="0.15">
      <c r="A517" s="9"/>
      <c r="B517" s="83"/>
      <c r="C517" s="82"/>
      <c r="D517" s="85"/>
      <c r="E517" s="40"/>
      <c r="F517" s="86"/>
      <c r="G517" s="85"/>
      <c r="H517" s="87"/>
      <c r="I517" s="89"/>
      <c r="J517" s="42"/>
      <c r="K517" s="46"/>
      <c r="L517" s="46"/>
      <c r="M517" s="46"/>
      <c r="N517" s="46"/>
      <c r="O517" s="42"/>
      <c r="P517" s="42"/>
      <c r="Q517" s="42"/>
      <c r="R517" s="7"/>
      <c r="S517" s="9"/>
    </row>
    <row r="518" spans="1:20" ht="11.25" outlineLevel="5" x14ac:dyDescent="0.2">
      <c r="A518" s="12"/>
      <c r="B518" s="126"/>
      <c r="C518" s="127">
        <v>181</v>
      </c>
      <c r="D518" s="128" t="s">
        <v>250</v>
      </c>
      <c r="E518" s="129" t="s">
        <v>698</v>
      </c>
      <c r="F518" s="130" t="s">
        <v>699</v>
      </c>
      <c r="G518" s="128" t="s">
        <v>344</v>
      </c>
      <c r="H518" s="131">
        <v>6</v>
      </c>
      <c r="I518" s="167"/>
      <c r="J518" s="132">
        <f>H518*I518</f>
        <v>0</v>
      </c>
      <c r="K518" s="131"/>
      <c r="L518" s="131">
        <f>H518*K518</f>
        <v>0</v>
      </c>
      <c r="M518" s="131"/>
      <c r="N518" s="131">
        <f>H518*M518</f>
        <v>0</v>
      </c>
      <c r="O518" s="132">
        <v>21</v>
      </c>
      <c r="P518" s="132">
        <f>J518*(O518/100)</f>
        <v>0</v>
      </c>
      <c r="Q518" s="132">
        <f>J518+P518</f>
        <v>0</v>
      </c>
      <c r="R518" s="9"/>
      <c r="S518" s="9"/>
      <c r="T518" s="9"/>
    </row>
    <row r="519" spans="1:20" ht="9.75" outlineLevel="6" x14ac:dyDescent="0.2">
      <c r="A519" s="133"/>
      <c r="B519" s="134"/>
      <c r="C519" s="134"/>
      <c r="D519" s="135"/>
      <c r="E519" s="140" t="s">
        <v>16</v>
      </c>
      <c r="F519" s="136" t="s">
        <v>700</v>
      </c>
      <c r="G519" s="135"/>
      <c r="H519" s="137">
        <v>0</v>
      </c>
      <c r="I519" s="138"/>
      <c r="J519" s="139"/>
      <c r="K519" s="137"/>
      <c r="L519" s="137"/>
      <c r="M519" s="137"/>
      <c r="N519" s="137"/>
      <c r="O519" s="139"/>
      <c r="P519" s="139"/>
      <c r="Q519" s="139"/>
      <c r="R519" s="7"/>
      <c r="S519" s="9"/>
    </row>
    <row r="520" spans="1:20" ht="7.5" customHeight="1" outlineLevel="6" x14ac:dyDescent="0.15">
      <c r="A520" s="9"/>
      <c r="B520" s="83"/>
      <c r="C520" s="82"/>
      <c r="D520" s="85"/>
      <c r="E520" s="40"/>
      <c r="F520" s="86"/>
      <c r="G520" s="85"/>
      <c r="H520" s="87"/>
      <c r="I520" s="89"/>
      <c r="J520" s="42"/>
      <c r="K520" s="46"/>
      <c r="L520" s="46"/>
      <c r="M520" s="46"/>
      <c r="N520" s="46"/>
      <c r="O520" s="42"/>
      <c r="P520" s="42"/>
      <c r="Q520" s="42"/>
      <c r="R520" s="7"/>
      <c r="S520" s="9"/>
    </row>
    <row r="521" spans="1:20" outlineLevel="5" x14ac:dyDescent="0.15">
      <c r="B521" s="7"/>
      <c r="C521" s="7"/>
      <c r="D521" s="7"/>
      <c r="E521" s="7"/>
      <c r="F521" s="7"/>
      <c r="G521" s="7"/>
      <c r="H521" s="7"/>
      <c r="I521" s="9"/>
      <c r="J521" s="9"/>
      <c r="K521" s="7"/>
      <c r="L521" s="7"/>
      <c r="M521" s="7"/>
      <c r="N521" s="7"/>
      <c r="O521" s="7"/>
      <c r="P521" s="9"/>
      <c r="Q521" s="9"/>
    </row>
    <row r="522" spans="1:20" ht="10.5" outlineLevel="3" x14ac:dyDescent="0.15">
      <c r="A522" s="72" t="s">
        <v>232</v>
      </c>
      <c r="B522" s="112">
        <v>4</v>
      </c>
      <c r="C522" s="113"/>
      <c r="D522" s="114" t="s">
        <v>248</v>
      </c>
      <c r="E522" s="114"/>
      <c r="F522" s="115" t="s">
        <v>233</v>
      </c>
      <c r="G522" s="114"/>
      <c r="H522" s="116"/>
      <c r="I522" s="117"/>
      <c r="J522" s="74">
        <f>SUBTOTAL(9,J523:J530)</f>
        <v>0</v>
      </c>
      <c r="K522" s="116"/>
      <c r="L522" s="75">
        <f>SUBTOTAL(9,L523:L530)</f>
        <v>0</v>
      </c>
      <c r="M522" s="116"/>
      <c r="N522" s="75">
        <f>SUBTOTAL(9,N523:N530)</f>
        <v>0</v>
      </c>
      <c r="O522" s="118"/>
      <c r="P522" s="74">
        <f>SUBTOTAL(9,P523:P530)</f>
        <v>0</v>
      </c>
      <c r="Q522" s="74">
        <f>SUBTOTAL(9,Q523:Q530)</f>
        <v>0</v>
      </c>
      <c r="R522" s="7"/>
      <c r="S522" s="9"/>
      <c r="T522" s="9"/>
    </row>
    <row r="523" spans="1:20" ht="9" outlineLevel="4" x14ac:dyDescent="0.15">
      <c r="A523" s="76" t="s">
        <v>234</v>
      </c>
      <c r="B523" s="119">
        <v>5</v>
      </c>
      <c r="C523" s="120"/>
      <c r="D523" s="121" t="s">
        <v>249</v>
      </c>
      <c r="E523" s="121"/>
      <c r="F523" s="122" t="s">
        <v>235</v>
      </c>
      <c r="G523" s="121"/>
      <c r="H523" s="123"/>
      <c r="I523" s="124"/>
      <c r="J523" s="78">
        <f>SUBTOTAL(9,J524:J530)</f>
        <v>0</v>
      </c>
      <c r="K523" s="123"/>
      <c r="L523" s="79">
        <f>SUBTOTAL(9,L524:L530)</f>
        <v>0</v>
      </c>
      <c r="M523" s="123"/>
      <c r="N523" s="79">
        <f>SUBTOTAL(9,N524:N530)</f>
        <v>0</v>
      </c>
      <c r="O523" s="125"/>
      <c r="P523" s="78">
        <f>SUBTOTAL(9,P524:P530)</f>
        <v>0</v>
      </c>
      <c r="Q523" s="78">
        <f>SUBTOTAL(9,Q524:Q530)</f>
        <v>0</v>
      </c>
      <c r="R523" s="7"/>
      <c r="S523" s="9"/>
      <c r="T523" s="9"/>
    </row>
    <row r="524" spans="1:20" ht="11.25" outlineLevel="5" x14ac:dyDescent="0.2">
      <c r="A524" s="12"/>
      <c r="B524" s="126"/>
      <c r="C524" s="127">
        <v>182</v>
      </c>
      <c r="D524" s="128" t="s">
        <v>250</v>
      </c>
      <c r="E524" s="129" t="s">
        <v>701</v>
      </c>
      <c r="F524" s="130" t="s">
        <v>702</v>
      </c>
      <c r="G524" s="128" t="s">
        <v>344</v>
      </c>
      <c r="H524" s="131">
        <v>1</v>
      </c>
      <c r="I524" s="167"/>
      <c r="J524" s="132">
        <f>H524*I524</f>
        <v>0</v>
      </c>
      <c r="K524" s="131"/>
      <c r="L524" s="131">
        <f>H524*K524</f>
        <v>0</v>
      </c>
      <c r="M524" s="131"/>
      <c r="N524" s="131">
        <f>H524*M524</f>
        <v>0</v>
      </c>
      <c r="O524" s="132">
        <v>21</v>
      </c>
      <c r="P524" s="132">
        <f>J524*(O524/100)</f>
        <v>0</v>
      </c>
      <c r="Q524" s="132">
        <f>J524+P524</f>
        <v>0</v>
      </c>
      <c r="R524" s="9"/>
      <c r="S524" s="9"/>
      <c r="T524" s="9"/>
    </row>
    <row r="525" spans="1:20" ht="9.75" outlineLevel="6" x14ac:dyDescent="0.2">
      <c r="A525" s="133"/>
      <c r="B525" s="134"/>
      <c r="C525" s="134"/>
      <c r="D525" s="135"/>
      <c r="E525" s="140" t="s">
        <v>16</v>
      </c>
      <c r="F525" s="136" t="s">
        <v>703</v>
      </c>
      <c r="G525" s="135"/>
      <c r="H525" s="137">
        <v>0</v>
      </c>
      <c r="I525" s="138"/>
      <c r="J525" s="139"/>
      <c r="K525" s="137"/>
      <c r="L525" s="137"/>
      <c r="M525" s="137"/>
      <c r="N525" s="137"/>
      <c r="O525" s="139"/>
      <c r="P525" s="139"/>
      <c r="Q525" s="139"/>
      <c r="R525" s="7"/>
      <c r="S525" s="9"/>
    </row>
    <row r="526" spans="1:20" ht="7.5" customHeight="1" outlineLevel="6" x14ac:dyDescent="0.15">
      <c r="A526" s="9"/>
      <c r="B526" s="83"/>
      <c r="C526" s="82"/>
      <c r="D526" s="85"/>
      <c r="E526" s="40"/>
      <c r="F526" s="86"/>
      <c r="G526" s="85"/>
      <c r="H526" s="87"/>
      <c r="I526" s="89"/>
      <c r="J526" s="42"/>
      <c r="K526" s="46"/>
      <c r="L526" s="46"/>
      <c r="M526" s="46"/>
      <c r="N526" s="46"/>
      <c r="O526" s="42"/>
      <c r="P526" s="42"/>
      <c r="Q526" s="42"/>
      <c r="R526" s="7"/>
      <c r="S526" s="9"/>
    </row>
    <row r="527" spans="1:20" ht="11.25" outlineLevel="5" x14ac:dyDescent="0.2">
      <c r="A527" s="12"/>
      <c r="B527" s="126"/>
      <c r="C527" s="127">
        <v>183</v>
      </c>
      <c r="D527" s="128" t="s">
        <v>250</v>
      </c>
      <c r="E527" s="129" t="s">
        <v>704</v>
      </c>
      <c r="F527" s="130" t="s">
        <v>702</v>
      </c>
      <c r="G527" s="128" t="s">
        <v>344</v>
      </c>
      <c r="H527" s="131">
        <v>3</v>
      </c>
      <c r="I527" s="167"/>
      <c r="J527" s="132">
        <f>H527*I527</f>
        <v>0</v>
      </c>
      <c r="K527" s="131"/>
      <c r="L527" s="131">
        <f>H527*K527</f>
        <v>0</v>
      </c>
      <c r="M527" s="131"/>
      <c r="N527" s="131">
        <f>H527*M527</f>
        <v>0</v>
      </c>
      <c r="O527" s="132">
        <v>21</v>
      </c>
      <c r="P527" s="132">
        <f>J527*(O527/100)</f>
        <v>0</v>
      </c>
      <c r="Q527" s="132">
        <f>J527+P527</f>
        <v>0</v>
      </c>
      <c r="R527" s="9"/>
      <c r="S527" s="9"/>
      <c r="T527" s="9"/>
    </row>
    <row r="528" spans="1:20" ht="9.75" outlineLevel="6" x14ac:dyDescent="0.2">
      <c r="A528" s="133"/>
      <c r="B528" s="134"/>
      <c r="C528" s="134"/>
      <c r="D528" s="135"/>
      <c r="E528" s="140" t="s">
        <v>16</v>
      </c>
      <c r="F528" s="136" t="s">
        <v>705</v>
      </c>
      <c r="G528" s="135"/>
      <c r="H528" s="137">
        <v>0</v>
      </c>
      <c r="I528" s="138"/>
      <c r="J528" s="139"/>
      <c r="K528" s="137"/>
      <c r="L528" s="137"/>
      <c r="M528" s="137"/>
      <c r="N528" s="137"/>
      <c r="O528" s="139"/>
      <c r="P528" s="139"/>
      <c r="Q528" s="139"/>
      <c r="R528" s="7"/>
      <c r="S528" s="9"/>
    </row>
    <row r="529" spans="1:20" ht="7.5" customHeight="1" outlineLevel="6" x14ac:dyDescent="0.15">
      <c r="A529" s="9"/>
      <c r="B529" s="83"/>
      <c r="C529" s="82"/>
      <c r="D529" s="85"/>
      <c r="E529" s="40"/>
      <c r="F529" s="86"/>
      <c r="G529" s="85"/>
      <c r="H529" s="87"/>
      <c r="I529" s="89"/>
      <c r="J529" s="42"/>
      <c r="K529" s="46"/>
      <c r="L529" s="46"/>
      <c r="M529" s="46"/>
      <c r="N529" s="46"/>
      <c r="O529" s="42"/>
      <c r="P529" s="42"/>
      <c r="Q529" s="42"/>
      <c r="R529" s="7"/>
      <c r="S529" s="9"/>
    </row>
    <row r="530" spans="1:20" outlineLevel="5" x14ac:dyDescent="0.15">
      <c r="B530" s="7"/>
      <c r="C530" s="7"/>
      <c r="D530" s="7"/>
      <c r="E530" s="7"/>
      <c r="F530" s="7"/>
      <c r="G530" s="7"/>
      <c r="H530" s="7"/>
      <c r="I530" s="9"/>
      <c r="J530" s="9"/>
      <c r="K530" s="7"/>
      <c r="L530" s="7"/>
      <c r="M530" s="7"/>
      <c r="N530" s="7"/>
      <c r="O530" s="7"/>
      <c r="P530" s="9"/>
      <c r="Q530" s="9"/>
    </row>
    <row r="531" spans="1:20" ht="10.5" outlineLevel="3" x14ac:dyDescent="0.15">
      <c r="A531" s="72" t="s">
        <v>236</v>
      </c>
      <c r="B531" s="112">
        <v>4</v>
      </c>
      <c r="C531" s="113"/>
      <c r="D531" s="114" t="s">
        <v>248</v>
      </c>
      <c r="E531" s="114"/>
      <c r="F531" s="115" t="s">
        <v>237</v>
      </c>
      <c r="G531" s="114"/>
      <c r="H531" s="116"/>
      <c r="I531" s="117"/>
      <c r="J531" s="74">
        <f>SUBTOTAL(9,J532:J565)</f>
        <v>0</v>
      </c>
      <c r="K531" s="116"/>
      <c r="L531" s="75">
        <f>SUBTOTAL(9,L532:L565)</f>
        <v>0</v>
      </c>
      <c r="M531" s="116"/>
      <c r="N531" s="75">
        <f>SUBTOTAL(9,N532:N565)</f>
        <v>0</v>
      </c>
      <c r="O531" s="118"/>
      <c r="P531" s="74">
        <f>SUBTOTAL(9,P532:P565)</f>
        <v>0</v>
      </c>
      <c r="Q531" s="74">
        <f>SUBTOTAL(9,Q532:Q565)</f>
        <v>0</v>
      </c>
      <c r="R531" s="7"/>
      <c r="S531" s="9"/>
      <c r="T531" s="9"/>
    </row>
    <row r="532" spans="1:20" ht="9" outlineLevel="4" x14ac:dyDescent="0.15">
      <c r="A532" s="76" t="s">
        <v>238</v>
      </c>
      <c r="B532" s="119">
        <v>5</v>
      </c>
      <c r="C532" s="120"/>
      <c r="D532" s="121" t="s">
        <v>249</v>
      </c>
      <c r="E532" s="121"/>
      <c r="F532" s="122" t="s">
        <v>239</v>
      </c>
      <c r="G532" s="121"/>
      <c r="H532" s="123"/>
      <c r="I532" s="124"/>
      <c r="J532" s="78">
        <f>SUBTOTAL(9,J533:J565)</f>
        <v>0</v>
      </c>
      <c r="K532" s="123"/>
      <c r="L532" s="79">
        <f>SUBTOTAL(9,L533:L565)</f>
        <v>0</v>
      </c>
      <c r="M532" s="123"/>
      <c r="N532" s="79">
        <f>SUBTOTAL(9,N533:N565)</f>
        <v>0</v>
      </c>
      <c r="O532" s="125"/>
      <c r="P532" s="78">
        <f>SUBTOTAL(9,P533:P565)</f>
        <v>0</v>
      </c>
      <c r="Q532" s="78">
        <f>SUBTOTAL(9,Q533:Q565)</f>
        <v>0</v>
      </c>
      <c r="R532" s="7"/>
      <c r="S532" s="9"/>
      <c r="T532" s="9"/>
    </row>
    <row r="533" spans="1:20" ht="11.25" outlineLevel="5" x14ac:dyDescent="0.2">
      <c r="A533" s="12"/>
      <c r="B533" s="126"/>
      <c r="C533" s="127">
        <v>184</v>
      </c>
      <c r="D533" s="128" t="s">
        <v>250</v>
      </c>
      <c r="E533" s="129" t="s">
        <v>706</v>
      </c>
      <c r="F533" s="130" t="s">
        <v>707</v>
      </c>
      <c r="G533" s="128" t="s">
        <v>344</v>
      </c>
      <c r="H533" s="131">
        <v>1</v>
      </c>
      <c r="I533" s="167"/>
      <c r="J533" s="132">
        <f>H533*I533</f>
        <v>0</v>
      </c>
      <c r="K533" s="131"/>
      <c r="L533" s="131">
        <f>H533*K533</f>
        <v>0</v>
      </c>
      <c r="M533" s="131"/>
      <c r="N533" s="131">
        <f>H533*M533</f>
        <v>0</v>
      </c>
      <c r="O533" s="132">
        <v>21</v>
      </c>
      <c r="P533" s="132">
        <f>J533*(O533/100)</f>
        <v>0</v>
      </c>
      <c r="Q533" s="132">
        <f>J533+P533</f>
        <v>0</v>
      </c>
      <c r="R533" s="9"/>
      <c r="S533" s="9"/>
      <c r="T533" s="9"/>
    </row>
    <row r="534" spans="1:20" ht="9.75" outlineLevel="6" x14ac:dyDescent="0.2">
      <c r="A534" s="133"/>
      <c r="B534" s="134"/>
      <c r="C534" s="134"/>
      <c r="D534" s="135"/>
      <c r="E534" s="140" t="s">
        <v>16</v>
      </c>
      <c r="F534" s="136" t="s">
        <v>708</v>
      </c>
      <c r="G534" s="135"/>
      <c r="H534" s="137">
        <v>0</v>
      </c>
      <c r="I534" s="138"/>
      <c r="J534" s="139"/>
      <c r="K534" s="137"/>
      <c r="L534" s="137"/>
      <c r="M534" s="137"/>
      <c r="N534" s="137"/>
      <c r="O534" s="139"/>
      <c r="P534" s="139"/>
      <c r="Q534" s="139"/>
      <c r="R534" s="7"/>
      <c r="S534" s="9"/>
    </row>
    <row r="535" spans="1:20" ht="9.75" outlineLevel="6" x14ac:dyDescent="0.2">
      <c r="A535" s="133"/>
      <c r="B535" s="134"/>
      <c r="C535" s="134"/>
      <c r="D535" s="135"/>
      <c r="E535" s="140"/>
      <c r="F535" s="136" t="s">
        <v>709</v>
      </c>
      <c r="G535" s="135"/>
      <c r="H535" s="137">
        <v>0</v>
      </c>
      <c r="I535" s="138"/>
      <c r="J535" s="139"/>
      <c r="K535" s="137"/>
      <c r="L535" s="137"/>
      <c r="M535" s="137"/>
      <c r="N535" s="137"/>
      <c r="O535" s="139"/>
      <c r="P535" s="139"/>
      <c r="Q535" s="139"/>
      <c r="R535" s="7"/>
      <c r="S535" s="9"/>
    </row>
    <row r="536" spans="1:20" ht="9.75" outlineLevel="6" x14ac:dyDescent="0.2">
      <c r="A536" s="133"/>
      <c r="B536" s="134"/>
      <c r="C536" s="134"/>
      <c r="D536" s="135"/>
      <c r="E536" s="140"/>
      <c r="F536" s="136" t="s">
        <v>710</v>
      </c>
      <c r="G536" s="135"/>
      <c r="H536" s="137">
        <v>0</v>
      </c>
      <c r="I536" s="138"/>
      <c r="J536" s="139"/>
      <c r="K536" s="137"/>
      <c r="L536" s="137"/>
      <c r="M536" s="137"/>
      <c r="N536" s="137"/>
      <c r="O536" s="139"/>
      <c r="P536" s="139"/>
      <c r="Q536" s="139"/>
      <c r="R536" s="7"/>
      <c r="S536" s="9"/>
    </row>
    <row r="537" spans="1:20" ht="19.5" outlineLevel="6" x14ac:dyDescent="0.2">
      <c r="A537" s="133"/>
      <c r="B537" s="134"/>
      <c r="C537" s="134"/>
      <c r="D537" s="135"/>
      <c r="E537" s="140"/>
      <c r="F537" s="136" t="s">
        <v>711</v>
      </c>
      <c r="G537" s="135"/>
      <c r="H537" s="137">
        <v>0</v>
      </c>
      <c r="I537" s="138"/>
      <c r="J537" s="139"/>
      <c r="K537" s="137"/>
      <c r="L537" s="137"/>
      <c r="M537" s="137"/>
      <c r="N537" s="137"/>
      <c r="O537" s="139"/>
      <c r="P537" s="139"/>
      <c r="Q537" s="139"/>
      <c r="R537" s="7"/>
      <c r="S537" s="9"/>
    </row>
    <row r="538" spans="1:20" ht="9.75" outlineLevel="6" x14ac:dyDescent="0.2">
      <c r="A538" s="133"/>
      <c r="B538" s="134"/>
      <c r="C538" s="134"/>
      <c r="D538" s="135"/>
      <c r="E538" s="140"/>
      <c r="F538" s="136" t="s">
        <v>712</v>
      </c>
      <c r="G538" s="135"/>
      <c r="H538" s="137">
        <v>0</v>
      </c>
      <c r="I538" s="138"/>
      <c r="J538" s="139"/>
      <c r="K538" s="137"/>
      <c r="L538" s="137"/>
      <c r="M538" s="137"/>
      <c r="N538" s="137"/>
      <c r="O538" s="139"/>
      <c r="P538" s="139"/>
      <c r="Q538" s="139"/>
      <c r="R538" s="7"/>
      <c r="S538" s="9"/>
    </row>
    <row r="539" spans="1:20" ht="9.75" outlineLevel="6" x14ac:dyDescent="0.2">
      <c r="A539" s="133"/>
      <c r="B539" s="134"/>
      <c r="C539" s="134"/>
      <c r="D539" s="135"/>
      <c r="E539" s="140"/>
      <c r="F539" s="136" t="s">
        <v>713</v>
      </c>
      <c r="G539" s="135"/>
      <c r="H539" s="137">
        <v>0</v>
      </c>
      <c r="I539" s="138"/>
      <c r="J539" s="139"/>
      <c r="K539" s="137"/>
      <c r="L539" s="137"/>
      <c r="M539" s="137"/>
      <c r="N539" s="137"/>
      <c r="O539" s="139"/>
      <c r="P539" s="139"/>
      <c r="Q539" s="139"/>
      <c r="R539" s="7"/>
      <c r="S539" s="9"/>
    </row>
    <row r="540" spans="1:20" ht="7.5" customHeight="1" outlineLevel="6" x14ac:dyDescent="0.15">
      <c r="A540" s="9"/>
      <c r="B540" s="83"/>
      <c r="C540" s="82"/>
      <c r="D540" s="85"/>
      <c r="E540" s="40"/>
      <c r="F540" s="86"/>
      <c r="G540" s="85"/>
      <c r="H540" s="87"/>
      <c r="I540" s="89"/>
      <c r="J540" s="42"/>
      <c r="K540" s="46"/>
      <c r="L540" s="46"/>
      <c r="M540" s="46"/>
      <c r="N540" s="46"/>
      <c r="O540" s="42"/>
      <c r="P540" s="42"/>
      <c r="Q540" s="42"/>
      <c r="R540" s="7"/>
      <c r="S540" s="9"/>
    </row>
    <row r="541" spans="1:20" ht="11.25" outlineLevel="5" x14ac:dyDescent="0.2">
      <c r="A541" s="12"/>
      <c r="B541" s="126"/>
      <c r="C541" s="127">
        <v>185</v>
      </c>
      <c r="D541" s="128" t="s">
        <v>250</v>
      </c>
      <c r="E541" s="129" t="s">
        <v>714</v>
      </c>
      <c r="F541" s="130" t="s">
        <v>715</v>
      </c>
      <c r="G541" s="128" t="s">
        <v>344</v>
      </c>
      <c r="H541" s="131">
        <v>1</v>
      </c>
      <c r="I541" s="167"/>
      <c r="J541" s="132">
        <f>H541*I541</f>
        <v>0</v>
      </c>
      <c r="K541" s="131"/>
      <c r="L541" s="131">
        <f>H541*K541</f>
        <v>0</v>
      </c>
      <c r="M541" s="131"/>
      <c r="N541" s="131">
        <f>H541*M541</f>
        <v>0</v>
      </c>
      <c r="O541" s="132">
        <v>21</v>
      </c>
      <c r="P541" s="132">
        <f>J541*(O541/100)</f>
        <v>0</v>
      </c>
      <c r="Q541" s="132">
        <f>J541+P541</f>
        <v>0</v>
      </c>
      <c r="R541" s="9"/>
      <c r="S541" s="9"/>
      <c r="T541" s="9"/>
    </row>
    <row r="542" spans="1:20" ht="9.75" outlineLevel="6" x14ac:dyDescent="0.2">
      <c r="A542" s="133"/>
      <c r="B542" s="134"/>
      <c r="C542" s="134"/>
      <c r="D542" s="135"/>
      <c r="E542" s="140" t="s">
        <v>16</v>
      </c>
      <c r="F542" s="136" t="s">
        <v>716</v>
      </c>
      <c r="G542" s="135"/>
      <c r="H542" s="137">
        <v>0</v>
      </c>
      <c r="I542" s="138"/>
      <c r="J542" s="139"/>
      <c r="K542" s="137"/>
      <c r="L542" s="137"/>
      <c r="M542" s="137"/>
      <c r="N542" s="137"/>
      <c r="O542" s="139"/>
      <c r="P542" s="139"/>
      <c r="Q542" s="139"/>
      <c r="R542" s="7"/>
      <c r="S542" s="9"/>
    </row>
    <row r="543" spans="1:20" ht="9.75" outlineLevel="6" x14ac:dyDescent="0.2">
      <c r="A543" s="133"/>
      <c r="B543" s="134"/>
      <c r="C543" s="134"/>
      <c r="D543" s="135"/>
      <c r="E543" s="140"/>
      <c r="F543" s="136" t="s">
        <v>717</v>
      </c>
      <c r="G543" s="135"/>
      <c r="H543" s="137">
        <v>0</v>
      </c>
      <c r="I543" s="138"/>
      <c r="J543" s="139"/>
      <c r="K543" s="137"/>
      <c r="L543" s="137"/>
      <c r="M543" s="137"/>
      <c r="N543" s="137"/>
      <c r="O543" s="139"/>
      <c r="P543" s="139"/>
      <c r="Q543" s="139"/>
      <c r="R543" s="7"/>
      <c r="S543" s="9"/>
    </row>
    <row r="544" spans="1:20" ht="19.5" outlineLevel="6" x14ac:dyDescent="0.2">
      <c r="A544" s="133"/>
      <c r="B544" s="134"/>
      <c r="C544" s="134"/>
      <c r="D544" s="135"/>
      <c r="E544" s="140"/>
      <c r="F544" s="136" t="s">
        <v>718</v>
      </c>
      <c r="G544" s="135"/>
      <c r="H544" s="137">
        <v>0</v>
      </c>
      <c r="I544" s="138"/>
      <c r="J544" s="139"/>
      <c r="K544" s="137"/>
      <c r="L544" s="137"/>
      <c r="M544" s="137"/>
      <c r="N544" s="137"/>
      <c r="O544" s="139"/>
      <c r="P544" s="139"/>
      <c r="Q544" s="139"/>
      <c r="R544" s="7"/>
      <c r="S544" s="9"/>
    </row>
    <row r="545" spans="1:20" ht="9.75" outlineLevel="6" x14ac:dyDescent="0.2">
      <c r="A545" s="133"/>
      <c r="B545" s="134"/>
      <c r="C545" s="134"/>
      <c r="D545" s="135"/>
      <c r="E545" s="140"/>
      <c r="F545" s="136" t="s">
        <v>719</v>
      </c>
      <c r="G545" s="135"/>
      <c r="H545" s="137">
        <v>0</v>
      </c>
      <c r="I545" s="138"/>
      <c r="J545" s="139"/>
      <c r="K545" s="137"/>
      <c r="L545" s="137"/>
      <c r="M545" s="137"/>
      <c r="N545" s="137"/>
      <c r="O545" s="139"/>
      <c r="P545" s="139"/>
      <c r="Q545" s="139"/>
      <c r="R545" s="7"/>
      <c r="S545" s="9"/>
    </row>
    <row r="546" spans="1:20" ht="9.75" outlineLevel="6" x14ac:dyDescent="0.2">
      <c r="A546" s="133"/>
      <c r="B546" s="134"/>
      <c r="C546" s="134"/>
      <c r="D546" s="135"/>
      <c r="E546" s="140"/>
      <c r="F546" s="136" t="s">
        <v>720</v>
      </c>
      <c r="G546" s="135"/>
      <c r="H546" s="137">
        <v>0</v>
      </c>
      <c r="I546" s="138"/>
      <c r="J546" s="139"/>
      <c r="K546" s="137"/>
      <c r="L546" s="137"/>
      <c r="M546" s="137"/>
      <c r="N546" s="137"/>
      <c r="O546" s="139"/>
      <c r="P546" s="139"/>
      <c r="Q546" s="139"/>
      <c r="R546" s="7"/>
      <c r="S546" s="9"/>
    </row>
    <row r="547" spans="1:20" ht="9.75" outlineLevel="6" x14ac:dyDescent="0.2">
      <c r="A547" s="133"/>
      <c r="B547" s="134"/>
      <c r="C547" s="134"/>
      <c r="D547" s="135"/>
      <c r="E547" s="140"/>
      <c r="F547" s="136" t="s">
        <v>721</v>
      </c>
      <c r="G547" s="135"/>
      <c r="H547" s="137">
        <v>0</v>
      </c>
      <c r="I547" s="138"/>
      <c r="J547" s="139"/>
      <c r="K547" s="137"/>
      <c r="L547" s="137"/>
      <c r="M547" s="137"/>
      <c r="N547" s="137"/>
      <c r="O547" s="139"/>
      <c r="P547" s="139"/>
      <c r="Q547" s="139"/>
      <c r="R547" s="7"/>
      <c r="S547" s="9"/>
    </row>
    <row r="548" spans="1:20" ht="9.75" outlineLevel="6" x14ac:dyDescent="0.2">
      <c r="A548" s="133"/>
      <c r="B548" s="134"/>
      <c r="C548" s="134"/>
      <c r="D548" s="135"/>
      <c r="E548" s="140"/>
      <c r="F548" s="136" t="s">
        <v>722</v>
      </c>
      <c r="G548" s="135"/>
      <c r="H548" s="137">
        <v>0</v>
      </c>
      <c r="I548" s="138"/>
      <c r="J548" s="139"/>
      <c r="K548" s="137"/>
      <c r="L548" s="137"/>
      <c r="M548" s="137"/>
      <c r="N548" s="137"/>
      <c r="O548" s="139"/>
      <c r="P548" s="139"/>
      <c r="Q548" s="139"/>
      <c r="R548" s="7"/>
      <c r="S548" s="9"/>
    </row>
    <row r="549" spans="1:20" ht="9.75" outlineLevel="6" x14ac:dyDescent="0.2">
      <c r="A549" s="133"/>
      <c r="B549" s="134"/>
      <c r="C549" s="134"/>
      <c r="D549" s="135"/>
      <c r="E549" s="140"/>
      <c r="F549" s="136" t="s">
        <v>723</v>
      </c>
      <c r="G549" s="135"/>
      <c r="H549" s="137">
        <v>0</v>
      </c>
      <c r="I549" s="138"/>
      <c r="J549" s="139"/>
      <c r="K549" s="137"/>
      <c r="L549" s="137"/>
      <c r="M549" s="137"/>
      <c r="N549" s="137"/>
      <c r="O549" s="139"/>
      <c r="P549" s="139"/>
      <c r="Q549" s="139"/>
      <c r="R549" s="7"/>
      <c r="S549" s="9"/>
    </row>
    <row r="550" spans="1:20" ht="9.75" outlineLevel="6" x14ac:dyDescent="0.2">
      <c r="A550" s="133"/>
      <c r="B550" s="134"/>
      <c r="C550" s="134"/>
      <c r="D550" s="135"/>
      <c r="E550" s="140"/>
      <c r="F550" s="136" t="s">
        <v>724</v>
      </c>
      <c r="G550" s="135"/>
      <c r="H550" s="137">
        <v>0</v>
      </c>
      <c r="I550" s="138"/>
      <c r="J550" s="139"/>
      <c r="K550" s="137"/>
      <c r="L550" s="137"/>
      <c r="M550" s="137"/>
      <c r="N550" s="137"/>
      <c r="O550" s="139"/>
      <c r="P550" s="139"/>
      <c r="Q550" s="139"/>
      <c r="R550" s="7"/>
      <c r="S550" s="9"/>
    </row>
    <row r="551" spans="1:20" ht="9.75" outlineLevel="6" x14ac:dyDescent="0.2">
      <c r="A551" s="133"/>
      <c r="B551" s="134"/>
      <c r="C551" s="134"/>
      <c r="D551" s="135"/>
      <c r="E551" s="140"/>
      <c r="F551" s="136" t="s">
        <v>725</v>
      </c>
      <c r="G551" s="135"/>
      <c r="H551" s="137">
        <v>0</v>
      </c>
      <c r="I551" s="138"/>
      <c r="J551" s="139"/>
      <c r="K551" s="137"/>
      <c r="L551" s="137"/>
      <c r="M551" s="137"/>
      <c r="N551" s="137"/>
      <c r="O551" s="139"/>
      <c r="P551" s="139"/>
      <c r="Q551" s="139"/>
      <c r="R551" s="7"/>
      <c r="S551" s="9"/>
    </row>
    <row r="552" spans="1:20" ht="9.75" outlineLevel="6" x14ac:dyDescent="0.2">
      <c r="A552" s="133"/>
      <c r="B552" s="134"/>
      <c r="C552" s="134"/>
      <c r="D552" s="135"/>
      <c r="E552" s="140"/>
      <c r="F552" s="136" t="s">
        <v>726</v>
      </c>
      <c r="G552" s="135"/>
      <c r="H552" s="137">
        <v>0</v>
      </c>
      <c r="I552" s="138"/>
      <c r="J552" s="139"/>
      <c r="K552" s="137"/>
      <c r="L552" s="137"/>
      <c r="M552" s="137"/>
      <c r="N552" s="137"/>
      <c r="O552" s="139"/>
      <c r="P552" s="139"/>
      <c r="Q552" s="139"/>
      <c r="R552" s="7"/>
      <c r="S552" s="9"/>
    </row>
    <row r="553" spans="1:20" ht="9.75" outlineLevel="6" x14ac:dyDescent="0.2">
      <c r="A553" s="133"/>
      <c r="B553" s="134"/>
      <c r="C553" s="134"/>
      <c r="D553" s="135"/>
      <c r="E553" s="140"/>
      <c r="F553" s="136" t="s">
        <v>727</v>
      </c>
      <c r="G553" s="135"/>
      <c r="H553" s="137">
        <v>0</v>
      </c>
      <c r="I553" s="138"/>
      <c r="J553" s="139"/>
      <c r="K553" s="137"/>
      <c r="L553" s="137"/>
      <c r="M553" s="137"/>
      <c r="N553" s="137"/>
      <c r="O553" s="139"/>
      <c r="P553" s="139"/>
      <c r="Q553" s="139"/>
      <c r="R553" s="7"/>
      <c r="S553" s="9"/>
    </row>
    <row r="554" spans="1:20" ht="9.75" outlineLevel="6" x14ac:dyDescent="0.2">
      <c r="A554" s="133"/>
      <c r="B554" s="134"/>
      <c r="C554" s="134"/>
      <c r="D554" s="135"/>
      <c r="E554" s="140"/>
      <c r="F554" s="136" t="s">
        <v>728</v>
      </c>
      <c r="G554" s="135"/>
      <c r="H554" s="137">
        <v>0</v>
      </c>
      <c r="I554" s="138"/>
      <c r="J554" s="139"/>
      <c r="K554" s="137"/>
      <c r="L554" s="137"/>
      <c r="M554" s="137"/>
      <c r="N554" s="137"/>
      <c r="O554" s="139"/>
      <c r="P554" s="139"/>
      <c r="Q554" s="139"/>
      <c r="R554" s="7"/>
      <c r="S554" s="9"/>
    </row>
    <row r="555" spans="1:20" ht="7.5" customHeight="1" outlineLevel="6" x14ac:dyDescent="0.15">
      <c r="A555" s="9"/>
      <c r="B555" s="83"/>
      <c r="C555" s="82"/>
      <c r="D555" s="85"/>
      <c r="E555" s="40"/>
      <c r="F555" s="86"/>
      <c r="G555" s="85"/>
      <c r="H555" s="87"/>
      <c r="I555" s="89"/>
      <c r="J555" s="42"/>
      <c r="K555" s="46"/>
      <c r="L555" s="46"/>
      <c r="M555" s="46"/>
      <c r="N555" s="46"/>
      <c r="O555" s="42"/>
      <c r="P555" s="42"/>
      <c r="Q555" s="42"/>
      <c r="R555" s="7"/>
      <c r="S555" s="9"/>
    </row>
    <row r="556" spans="1:20" ht="11.25" outlineLevel="5" x14ac:dyDescent="0.2">
      <c r="A556" s="12"/>
      <c r="B556" s="126"/>
      <c r="C556" s="127">
        <v>186</v>
      </c>
      <c r="D556" s="128" t="s">
        <v>250</v>
      </c>
      <c r="E556" s="129" t="s">
        <v>729</v>
      </c>
      <c r="F556" s="130" t="s">
        <v>730</v>
      </c>
      <c r="G556" s="128" t="s">
        <v>344</v>
      </c>
      <c r="H556" s="131">
        <v>1</v>
      </c>
      <c r="I556" s="167"/>
      <c r="J556" s="132">
        <f>H556*I556</f>
        <v>0</v>
      </c>
      <c r="K556" s="131"/>
      <c r="L556" s="131">
        <f>H556*K556</f>
        <v>0</v>
      </c>
      <c r="M556" s="131"/>
      <c r="N556" s="131">
        <f>H556*M556</f>
        <v>0</v>
      </c>
      <c r="O556" s="132">
        <v>21</v>
      </c>
      <c r="P556" s="132">
        <f>J556*(O556/100)</f>
        <v>0</v>
      </c>
      <c r="Q556" s="132">
        <f>J556+P556</f>
        <v>0</v>
      </c>
      <c r="R556" s="9"/>
      <c r="S556" s="9"/>
      <c r="T556" s="9"/>
    </row>
    <row r="557" spans="1:20" ht="9.75" outlineLevel="6" x14ac:dyDescent="0.2">
      <c r="A557" s="133"/>
      <c r="B557" s="134"/>
      <c r="C557" s="134"/>
      <c r="D557" s="135"/>
      <c r="E557" s="140" t="s">
        <v>16</v>
      </c>
      <c r="F557" s="136" t="s">
        <v>731</v>
      </c>
      <c r="G557" s="135"/>
      <c r="H557" s="137">
        <v>0</v>
      </c>
      <c r="I557" s="138"/>
      <c r="J557" s="139"/>
      <c r="K557" s="137"/>
      <c r="L557" s="137"/>
      <c r="M557" s="137"/>
      <c r="N557" s="137"/>
      <c r="O557" s="139"/>
      <c r="P557" s="139"/>
      <c r="Q557" s="139"/>
      <c r="R557" s="7"/>
      <c r="S557" s="9"/>
    </row>
    <row r="558" spans="1:20" ht="9.75" outlineLevel="6" x14ac:dyDescent="0.2">
      <c r="A558" s="133"/>
      <c r="B558" s="134"/>
      <c r="C558" s="134"/>
      <c r="D558" s="135"/>
      <c r="E558" s="140"/>
      <c r="F558" s="136" t="s">
        <v>732</v>
      </c>
      <c r="G558" s="135"/>
      <c r="H558" s="137">
        <v>0</v>
      </c>
      <c r="I558" s="138"/>
      <c r="J558" s="139"/>
      <c r="K558" s="137"/>
      <c r="L558" s="137"/>
      <c r="M558" s="137"/>
      <c r="N558" s="137"/>
      <c r="O558" s="139"/>
      <c r="P558" s="139"/>
      <c r="Q558" s="139"/>
      <c r="R558" s="7"/>
      <c r="S558" s="9"/>
    </row>
    <row r="559" spans="1:20" ht="9.75" outlineLevel="6" x14ac:dyDescent="0.2">
      <c r="A559" s="133"/>
      <c r="B559" s="134"/>
      <c r="C559" s="134"/>
      <c r="D559" s="135"/>
      <c r="E559" s="140"/>
      <c r="F559" s="136" t="s">
        <v>733</v>
      </c>
      <c r="G559" s="135"/>
      <c r="H559" s="137">
        <v>0</v>
      </c>
      <c r="I559" s="138"/>
      <c r="J559" s="139"/>
      <c r="K559" s="137"/>
      <c r="L559" s="137"/>
      <c r="M559" s="137"/>
      <c r="N559" s="137"/>
      <c r="O559" s="139"/>
      <c r="P559" s="139"/>
      <c r="Q559" s="139"/>
      <c r="R559" s="7"/>
      <c r="S559" s="9"/>
    </row>
    <row r="560" spans="1:20" ht="9.75" outlineLevel="6" x14ac:dyDescent="0.2">
      <c r="A560" s="133"/>
      <c r="B560" s="134"/>
      <c r="C560" s="134"/>
      <c r="D560" s="135"/>
      <c r="E560" s="140"/>
      <c r="F560" s="136" t="s">
        <v>734</v>
      </c>
      <c r="G560" s="135"/>
      <c r="H560" s="137">
        <v>0</v>
      </c>
      <c r="I560" s="138"/>
      <c r="J560" s="139"/>
      <c r="K560" s="137"/>
      <c r="L560" s="137"/>
      <c r="M560" s="137"/>
      <c r="N560" s="137"/>
      <c r="O560" s="139"/>
      <c r="P560" s="139"/>
      <c r="Q560" s="139"/>
      <c r="R560" s="7"/>
      <c r="S560" s="9"/>
    </row>
    <row r="561" spans="1:20" ht="9.75" outlineLevel="6" x14ac:dyDescent="0.2">
      <c r="A561" s="133"/>
      <c r="B561" s="134"/>
      <c r="C561" s="134"/>
      <c r="D561" s="135"/>
      <c r="E561" s="140"/>
      <c r="F561" s="136" t="s">
        <v>735</v>
      </c>
      <c r="G561" s="135"/>
      <c r="H561" s="137">
        <v>0</v>
      </c>
      <c r="I561" s="138"/>
      <c r="J561" s="139"/>
      <c r="K561" s="137"/>
      <c r="L561" s="137"/>
      <c r="M561" s="137"/>
      <c r="N561" s="137"/>
      <c r="O561" s="139"/>
      <c r="P561" s="139"/>
      <c r="Q561" s="139"/>
      <c r="R561" s="7"/>
      <c r="S561" s="9"/>
    </row>
    <row r="562" spans="1:20" ht="9.75" outlineLevel="6" x14ac:dyDescent="0.2">
      <c r="A562" s="133"/>
      <c r="B562" s="134"/>
      <c r="C562" s="134"/>
      <c r="D562" s="135"/>
      <c r="E562" s="140"/>
      <c r="F562" s="136" t="s">
        <v>736</v>
      </c>
      <c r="G562" s="135"/>
      <c r="H562" s="137">
        <v>0</v>
      </c>
      <c r="I562" s="138"/>
      <c r="J562" s="139"/>
      <c r="K562" s="137"/>
      <c r="L562" s="137"/>
      <c r="M562" s="137"/>
      <c r="N562" s="137"/>
      <c r="O562" s="139"/>
      <c r="P562" s="139"/>
      <c r="Q562" s="139"/>
      <c r="R562" s="7"/>
      <c r="S562" s="9"/>
    </row>
    <row r="563" spans="1:20" ht="9.75" outlineLevel="6" x14ac:dyDescent="0.2">
      <c r="A563" s="133"/>
      <c r="B563" s="134"/>
      <c r="C563" s="134"/>
      <c r="D563" s="135"/>
      <c r="E563" s="140"/>
      <c r="F563" s="136" t="s">
        <v>737</v>
      </c>
      <c r="G563" s="135"/>
      <c r="H563" s="137">
        <v>0</v>
      </c>
      <c r="I563" s="138"/>
      <c r="J563" s="139"/>
      <c r="K563" s="137"/>
      <c r="L563" s="137"/>
      <c r="M563" s="137"/>
      <c r="N563" s="137"/>
      <c r="O563" s="139"/>
      <c r="P563" s="139"/>
      <c r="Q563" s="139"/>
      <c r="R563" s="7"/>
      <c r="S563" s="9"/>
    </row>
    <row r="564" spans="1:20" ht="7.5" customHeight="1" outlineLevel="6" x14ac:dyDescent="0.15">
      <c r="A564" s="9"/>
      <c r="B564" s="83"/>
      <c r="C564" s="82"/>
      <c r="D564" s="85"/>
      <c r="E564" s="40"/>
      <c r="F564" s="86"/>
      <c r="G564" s="85"/>
      <c r="H564" s="87"/>
      <c r="I564" s="89"/>
      <c r="J564" s="42"/>
      <c r="K564" s="46"/>
      <c r="L564" s="46"/>
      <c r="M564" s="46"/>
      <c r="N564" s="46"/>
      <c r="O564" s="42"/>
      <c r="P564" s="42"/>
      <c r="Q564" s="42"/>
      <c r="R564" s="7"/>
      <c r="S564" s="9"/>
    </row>
    <row r="565" spans="1:20" outlineLevel="5" x14ac:dyDescent="0.15">
      <c r="B565" s="7"/>
      <c r="C565" s="7"/>
      <c r="D565" s="7"/>
      <c r="E565" s="7"/>
      <c r="F565" s="7"/>
      <c r="G565" s="7"/>
      <c r="H565" s="7"/>
      <c r="I565" s="9"/>
      <c r="J565" s="9"/>
      <c r="K565" s="7"/>
      <c r="L565" s="7"/>
      <c r="M565" s="7"/>
      <c r="N565" s="7"/>
      <c r="O565" s="7"/>
      <c r="P565" s="9"/>
      <c r="Q565" s="9"/>
    </row>
    <row r="566" spans="1:20" ht="10.5" outlineLevel="3" x14ac:dyDescent="0.15">
      <c r="A566" s="72" t="s">
        <v>240</v>
      </c>
      <c r="B566" s="112">
        <v>4</v>
      </c>
      <c r="C566" s="113"/>
      <c r="D566" s="114" t="s">
        <v>248</v>
      </c>
      <c r="E566" s="114"/>
      <c r="F566" s="115" t="s">
        <v>241</v>
      </c>
      <c r="G566" s="114"/>
      <c r="H566" s="116"/>
      <c r="I566" s="117"/>
      <c r="J566" s="74">
        <f>SUBTOTAL(9,J567:J574)</f>
        <v>0</v>
      </c>
      <c r="K566" s="116"/>
      <c r="L566" s="75">
        <f>SUBTOTAL(9,L567:L574)</f>
        <v>0</v>
      </c>
      <c r="M566" s="116"/>
      <c r="N566" s="75">
        <f>SUBTOTAL(9,N567:N574)</f>
        <v>0</v>
      </c>
      <c r="O566" s="118"/>
      <c r="P566" s="74">
        <f>SUBTOTAL(9,P567:P574)</f>
        <v>0</v>
      </c>
      <c r="Q566" s="74">
        <f>SUBTOTAL(9,Q567:Q574)</f>
        <v>0</v>
      </c>
      <c r="R566" s="7"/>
      <c r="S566" s="9"/>
      <c r="T566" s="9"/>
    </row>
    <row r="567" spans="1:20" ht="9" outlineLevel="4" x14ac:dyDescent="0.15">
      <c r="A567" s="76" t="s">
        <v>242</v>
      </c>
      <c r="B567" s="119">
        <v>5</v>
      </c>
      <c r="C567" s="120"/>
      <c r="D567" s="121" t="s">
        <v>249</v>
      </c>
      <c r="E567" s="121"/>
      <c r="F567" s="122" t="s">
        <v>243</v>
      </c>
      <c r="G567" s="121"/>
      <c r="H567" s="123"/>
      <c r="I567" s="124"/>
      <c r="J567" s="78">
        <f>SUBTOTAL(9,J568:J574)</f>
        <v>0</v>
      </c>
      <c r="K567" s="123"/>
      <c r="L567" s="79">
        <f>SUBTOTAL(9,L568:L574)</f>
        <v>0</v>
      </c>
      <c r="M567" s="123"/>
      <c r="N567" s="79">
        <f>SUBTOTAL(9,N568:N574)</f>
        <v>0</v>
      </c>
      <c r="O567" s="125"/>
      <c r="P567" s="78">
        <f>SUBTOTAL(9,P568:P574)</f>
        <v>0</v>
      </c>
      <c r="Q567" s="78">
        <f>SUBTOTAL(9,Q568:Q574)</f>
        <v>0</v>
      </c>
      <c r="R567" s="7"/>
      <c r="S567" s="9"/>
      <c r="T567" s="9"/>
    </row>
    <row r="568" spans="1:20" ht="11.25" outlineLevel="5" x14ac:dyDescent="0.2">
      <c r="A568" s="12"/>
      <c r="B568" s="126"/>
      <c r="C568" s="127">
        <v>187</v>
      </c>
      <c r="D568" s="128" t="s">
        <v>250</v>
      </c>
      <c r="E568" s="129" t="s">
        <v>738</v>
      </c>
      <c r="F568" s="130" t="s">
        <v>739</v>
      </c>
      <c r="G568" s="128" t="s">
        <v>455</v>
      </c>
      <c r="H568" s="131">
        <v>40</v>
      </c>
      <c r="I568" s="167"/>
      <c r="J568" s="132">
        <f>H568*I568</f>
        <v>0</v>
      </c>
      <c r="K568" s="131"/>
      <c r="L568" s="131">
        <f>H568*K568</f>
        <v>0</v>
      </c>
      <c r="M568" s="131"/>
      <c r="N568" s="131">
        <f>H568*M568</f>
        <v>0</v>
      </c>
      <c r="O568" s="132">
        <v>21</v>
      </c>
      <c r="P568" s="132">
        <f>J568*(O568/100)</f>
        <v>0</v>
      </c>
      <c r="Q568" s="132">
        <f>J568+P568</f>
        <v>0</v>
      </c>
      <c r="R568" s="9"/>
      <c r="S568" s="9"/>
      <c r="T568" s="9"/>
    </row>
    <row r="569" spans="1:20" ht="11.25" outlineLevel="5" x14ac:dyDescent="0.2">
      <c r="A569" s="12"/>
      <c r="B569" s="126"/>
      <c r="C569" s="127">
        <v>188</v>
      </c>
      <c r="D569" s="128" t="s">
        <v>250</v>
      </c>
      <c r="E569" s="129" t="s">
        <v>740</v>
      </c>
      <c r="F569" s="130" t="s">
        <v>741</v>
      </c>
      <c r="G569" s="128" t="s">
        <v>742</v>
      </c>
      <c r="H569" s="131">
        <v>200</v>
      </c>
      <c r="I569" s="167"/>
      <c r="J569" s="132">
        <f>H569*I569</f>
        <v>0</v>
      </c>
      <c r="K569" s="131"/>
      <c r="L569" s="131">
        <f>H569*K569</f>
        <v>0</v>
      </c>
      <c r="M569" s="131"/>
      <c r="N569" s="131">
        <f>H569*M569</f>
        <v>0</v>
      </c>
      <c r="O569" s="132">
        <v>21</v>
      </c>
      <c r="P569" s="132">
        <f>J569*(O569/100)</f>
        <v>0</v>
      </c>
      <c r="Q569" s="132">
        <f>J569+P569</f>
        <v>0</v>
      </c>
      <c r="R569" s="9"/>
      <c r="S569" s="9"/>
      <c r="T569" s="9"/>
    </row>
    <row r="570" spans="1:20" ht="11.25" outlineLevel="5" x14ac:dyDescent="0.2">
      <c r="A570" s="12"/>
      <c r="B570" s="126"/>
      <c r="C570" s="127">
        <v>189</v>
      </c>
      <c r="D570" s="128" t="s">
        <v>250</v>
      </c>
      <c r="E570" s="129" t="s">
        <v>743</v>
      </c>
      <c r="F570" s="130" t="s">
        <v>744</v>
      </c>
      <c r="G570" s="128" t="s">
        <v>745</v>
      </c>
      <c r="H570" s="131">
        <v>1</v>
      </c>
      <c r="I570" s="167"/>
      <c r="J570" s="132">
        <f>H570*I570</f>
        <v>0</v>
      </c>
      <c r="K570" s="131"/>
      <c r="L570" s="131">
        <f>H570*K570</f>
        <v>0</v>
      </c>
      <c r="M570" s="131"/>
      <c r="N570" s="131">
        <f>H570*M570</f>
        <v>0</v>
      </c>
      <c r="O570" s="132">
        <v>21</v>
      </c>
      <c r="P570" s="132">
        <f>J570*(O570/100)</f>
        <v>0</v>
      </c>
      <c r="Q570" s="132">
        <f>J570+P570</f>
        <v>0</v>
      </c>
      <c r="R570" s="9"/>
      <c r="S570" s="9"/>
      <c r="T570" s="9"/>
    </row>
    <row r="571" spans="1:20" ht="19.5" outlineLevel="6" x14ac:dyDescent="0.2">
      <c r="A571" s="133"/>
      <c r="B571" s="134"/>
      <c r="C571" s="134"/>
      <c r="D571" s="135"/>
      <c r="E571" s="140" t="s">
        <v>16</v>
      </c>
      <c r="F571" s="136" t="s">
        <v>746</v>
      </c>
      <c r="G571" s="135"/>
      <c r="H571" s="137">
        <v>0</v>
      </c>
      <c r="I571" s="138"/>
      <c r="J571" s="139"/>
      <c r="K571" s="137"/>
      <c r="L571" s="137"/>
      <c r="M571" s="137"/>
      <c r="N571" s="137"/>
      <c r="O571" s="139"/>
      <c r="P571" s="139"/>
      <c r="Q571" s="139"/>
      <c r="R571" s="7"/>
      <c r="S571" s="9"/>
    </row>
    <row r="572" spans="1:20" ht="7.5" customHeight="1" outlineLevel="6" x14ac:dyDescent="0.15">
      <c r="A572" s="9"/>
      <c r="B572" s="83"/>
      <c r="C572" s="82"/>
      <c r="D572" s="85"/>
      <c r="E572" s="40"/>
      <c r="F572" s="86"/>
      <c r="G572" s="85"/>
      <c r="H572" s="87"/>
      <c r="I572" s="89"/>
      <c r="J572" s="42"/>
      <c r="K572" s="46"/>
      <c r="L572" s="46"/>
      <c r="M572" s="46"/>
      <c r="N572" s="46"/>
      <c r="O572" s="42"/>
      <c r="P572" s="42"/>
      <c r="Q572" s="42"/>
      <c r="R572" s="7"/>
      <c r="S572" s="9"/>
    </row>
    <row r="573" spans="1:20" ht="11.25" outlineLevel="5" x14ac:dyDescent="0.2">
      <c r="A573" s="12"/>
      <c r="B573" s="126"/>
      <c r="C573" s="127">
        <v>190</v>
      </c>
      <c r="D573" s="128" t="s">
        <v>250</v>
      </c>
      <c r="E573" s="129" t="s">
        <v>747</v>
      </c>
      <c r="F573" s="130" t="s">
        <v>748</v>
      </c>
      <c r="G573" s="128" t="s">
        <v>745</v>
      </c>
      <c r="H573" s="131">
        <v>1</v>
      </c>
      <c r="I573" s="167"/>
      <c r="J573" s="132">
        <f>H573*I573</f>
        <v>0</v>
      </c>
      <c r="K573" s="131"/>
      <c r="L573" s="131">
        <f>H573*K573</f>
        <v>0</v>
      </c>
      <c r="M573" s="131"/>
      <c r="N573" s="131">
        <f>H573*M573</f>
        <v>0</v>
      </c>
      <c r="O573" s="132">
        <v>21</v>
      </c>
      <c r="P573" s="132">
        <f>J573*(O573/100)</f>
        <v>0</v>
      </c>
      <c r="Q573" s="132">
        <f>J573+P573</f>
        <v>0</v>
      </c>
      <c r="R573" s="9"/>
      <c r="S573" s="9"/>
      <c r="T573" s="9"/>
    </row>
    <row r="574" spans="1:20" outlineLevel="5" x14ac:dyDescent="0.15">
      <c r="B574" s="7"/>
      <c r="C574" s="7"/>
      <c r="D574" s="7"/>
      <c r="E574" s="7"/>
      <c r="F574" s="7"/>
      <c r="G574" s="7"/>
      <c r="H574" s="7"/>
      <c r="I574" s="9"/>
      <c r="J574" s="9"/>
      <c r="K574" s="7"/>
      <c r="L574" s="7"/>
      <c r="M574" s="7"/>
      <c r="N574" s="7"/>
      <c r="O574" s="7"/>
      <c r="P574" s="9"/>
      <c r="Q574" s="9"/>
    </row>
    <row r="575" spans="1:20" outlineLevel="1" x14ac:dyDescent="0.15"/>
  </sheetData>
  <sheetProtection algorithmName="SHA-512" hashValue="YSlPKYVAntCNDMPZ84wbV1RC7wz5ES25c9Mp1JDnqCFYUvtsYEORZtYDH3I+rc76p2Q631dwrW0Gh/sSf/eljg==" saltValue="nbbhsO7uHWbVGeGQCagRZ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90" fitToHeight="0" pageOrder="overThenDown" orientation="landscape" r:id="rId1"/>
  <headerFooter>
    <oddHeader>&amp;L&amp;8&amp;C&amp;8&amp;R&amp;8</oddHeader>
    <oddFooter>&amp;L&amp;8Vytvořeno systémem euroCALC4&amp;C&amp;P/&amp;N&amp;R&amp;8&amp;[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20</vt:i4>
      </vt:variant>
    </vt:vector>
  </HeadingPairs>
  <TitlesOfParts>
    <vt:vector size="23" baseType="lpstr">
      <vt:lpstr>Krycí List</vt:lpstr>
      <vt:lpstr>Rekapitulace</vt:lpstr>
      <vt:lpstr>Zakázka</vt:lpstr>
      <vt:lpstr>__7DC147B2_4614_48B7_8F22_6CC284377C82_ITEM__</vt:lpstr>
      <vt:lpstr>__7DC147B2_4614_48B7_8F22_6CC284377C82_ITEM_GROUP1__</vt:lpstr>
      <vt:lpstr>__7DC147B2_4614_48B7_8F22_6CC284377C82_ITEM_GROUP1_RECAP__</vt:lpstr>
      <vt:lpstr>__7DC147B2_4614_48B7_8F22_6CC284377C82_ITEM_GROUP2__</vt:lpstr>
      <vt:lpstr>__7DC147B2_4614_48B7_8F22_6CC284377C82_ITEM_GROUP2_RECAP__</vt:lpstr>
      <vt:lpstr>__7DC147B2_4614_48B7_8F22_6CC284377C82_ITEM_GROUP3__X</vt:lpstr>
      <vt:lpstr>__7DC147B2_4614_48B7_8F22_6CC284377C82_ITEM_GROUP3_RECAP__</vt:lpstr>
      <vt:lpstr>__7DC147B2_4614_48B7_8F22_6CC284377C82_ITEM_GROUP4__X</vt:lpstr>
      <vt:lpstr>__7DC147B2_4614_48B7_8F22_6CC284377C82_ITEM_GROUP4_RECAP__</vt:lpstr>
      <vt:lpstr>__7DC147B2_4614_48B7_8F22_6CC284377C82_ITEM_GROUP5__X</vt:lpstr>
      <vt:lpstr>__7DC147B2_4614_48B7_8F22_6CC284377C82_ITEM_GROUP5_RECAP__</vt:lpstr>
      <vt:lpstr>__7DC147B2_4614_48B7_8F22_6CC284377C82_QBILL__</vt:lpstr>
      <vt:lpstr>GROUP_ID</vt:lpstr>
      <vt:lpstr>ITEM_PRICES</vt:lpstr>
      <vt:lpstr>Rekapitulace!Názvy_tisku</vt:lpstr>
      <vt:lpstr>Zakázka!Názvy_tisku</vt:lpstr>
      <vt:lpstr>'Krycí List'!Oblast_tisku</vt:lpstr>
      <vt:lpstr>Rekapitulace!Oblast_tisku</vt:lpstr>
      <vt:lpstr>Zakázka!Oblast_tisku</vt:lpstr>
      <vt:lpstr>VAT_RATES</vt:lpstr>
    </vt:vector>
  </TitlesOfParts>
  <Company>Callida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Němec Tomáš</dc:creator>
  <cp:lastModifiedBy>Lahodný František</cp:lastModifiedBy>
  <cp:lastPrinted>2018-07-13T14:59:02Z</cp:lastPrinted>
  <dcterms:created xsi:type="dcterms:W3CDTF">2021-10-08T08:21:55Z</dcterms:created>
  <dcterms:modified xsi:type="dcterms:W3CDTF">2021-10-08T08:38:54Z</dcterms:modified>
</cp:coreProperties>
</file>